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124129\Documents\GitHub\Energy-community-potential-model\Energy community potential model_calibration\"/>
    </mc:Choice>
  </mc:AlternateContent>
  <xr:revisionPtr revIDLastSave="0" documentId="13_ncr:1_{F0387CE5-C435-4142-AFE8-B808112D31F9}" xr6:coauthVersionLast="47" xr6:coauthVersionMax="47" xr10:uidLastSave="{00000000-0000-0000-0000-000000000000}"/>
  <bookViews>
    <workbookView xWindow="-108" yWindow="-108" windowWidth="23256" windowHeight="12576" firstSheet="1" activeTab="3" xr2:uid="{0B9E049A-8E54-4BFD-B07B-186EA22C39B5}"/>
  </bookViews>
  <sheets>
    <sheet name="energy_communities" sheetId="2" r:id="rId1"/>
    <sheet name="community_projects" sheetId="1" r:id="rId2"/>
    <sheet name="EC_projects" sheetId="4" r:id="rId3"/>
    <sheet name="project_size" sheetId="8" r:id="rId4"/>
    <sheet name="province" sheetId="9" r:id="rId5"/>
    <sheet name="municipalities" sheetId="6" r:id="rId6"/>
    <sheet name="Professionalization" sheetId="5" r:id="rId7"/>
    <sheet name="professionalization_strategies" sheetId="7" r:id="rId8"/>
  </sheets>
  <externalReferences>
    <externalReference r:id="rId9"/>
  </externalReferences>
  <definedNames>
    <definedName name="_xlnm._FilterDatabase" localSheetId="5" hidden="1">municipalities!$A$1:$F$343</definedName>
    <definedName name="_xlnm._FilterDatabase" localSheetId="7" hidden="1">professionalization_strategies!$A$709:$C$712</definedName>
    <definedName name="_xlchart.v1.0" hidden="1">project_size!$A$1:$A$1673</definedName>
    <definedName name="_xlchart.v1.1" hidden="1">project_size!$C$1:$C$1511</definedName>
    <definedName name="Gemeenten_alfabetisch_2022">municipalities!#REF!</definedName>
    <definedName name="postcode">'[1]LOKALE ENERGIECOÖPERATIES'!#REF!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P8" i="8" l="1"/>
  <c r="AL7" i="8"/>
  <c r="AL9" i="8" s="1"/>
  <c r="AL8" i="8"/>
  <c r="AM7" i="8" s="1"/>
  <c r="AM9" i="8" s="1"/>
  <c r="AM8" i="8"/>
  <c r="AN7" i="8" s="1"/>
  <c r="AK8" i="8"/>
  <c r="V8" i="8"/>
  <c r="W7" i="8" s="1"/>
  <c r="V7" i="8"/>
  <c r="V9" i="8"/>
  <c r="H8" i="8"/>
  <c r="I7" i="8" s="1"/>
  <c r="H7" i="8"/>
  <c r="F9" i="8"/>
  <c r="G9" i="8"/>
  <c r="I3" i="9"/>
  <c r="I4" i="9"/>
  <c r="I5" i="9"/>
  <c r="I6" i="9"/>
  <c r="I7" i="9"/>
  <c r="I8" i="9"/>
  <c r="I9" i="9"/>
  <c r="I10" i="9"/>
  <c r="I11" i="9"/>
  <c r="I12" i="9"/>
  <c r="I13" i="9"/>
  <c r="I2" i="9"/>
  <c r="H3" i="9"/>
  <c r="H4" i="9"/>
  <c r="H5" i="9"/>
  <c r="H6" i="9"/>
  <c r="H7" i="9"/>
  <c r="H8" i="9"/>
  <c r="H9" i="9"/>
  <c r="H10" i="9"/>
  <c r="H11" i="9"/>
  <c r="H12" i="9"/>
  <c r="H13" i="9"/>
  <c r="H2" i="9"/>
  <c r="G15" i="9"/>
  <c r="G3" i="9"/>
  <c r="G4" i="9"/>
  <c r="G5" i="9"/>
  <c r="G6" i="9"/>
  <c r="G7" i="9"/>
  <c r="G8" i="9"/>
  <c r="G9" i="9"/>
  <c r="G10" i="9"/>
  <c r="G11" i="9"/>
  <c r="G12" i="9"/>
  <c r="G13" i="9"/>
  <c r="G2" i="9"/>
  <c r="F15" i="9"/>
  <c r="F3" i="9"/>
  <c r="F4" i="9"/>
  <c r="F5" i="9"/>
  <c r="F6" i="9"/>
  <c r="F7" i="9"/>
  <c r="F8" i="9"/>
  <c r="F9" i="9"/>
  <c r="F10" i="9"/>
  <c r="F11" i="9"/>
  <c r="F12" i="9"/>
  <c r="F13" i="9"/>
  <c r="F2" i="9"/>
  <c r="C15" i="9"/>
  <c r="D15" i="9"/>
  <c r="E15" i="9"/>
  <c r="E3" i="9"/>
  <c r="E4" i="9"/>
  <c r="E5" i="9"/>
  <c r="E6" i="9"/>
  <c r="E7" i="9"/>
  <c r="E8" i="9"/>
  <c r="E9" i="9"/>
  <c r="E10" i="9"/>
  <c r="E11" i="9"/>
  <c r="E12" i="9"/>
  <c r="E13" i="9"/>
  <c r="E2" i="9"/>
  <c r="D3" i="9"/>
  <c r="D4" i="9"/>
  <c r="D5" i="9"/>
  <c r="D6" i="9"/>
  <c r="D7" i="9"/>
  <c r="D8" i="9"/>
  <c r="D9" i="9"/>
  <c r="D10" i="9"/>
  <c r="D11" i="9"/>
  <c r="D12" i="9"/>
  <c r="D13" i="9"/>
  <c r="D2" i="9"/>
  <c r="B15" i="9"/>
  <c r="C3" i="9"/>
  <c r="C4" i="9"/>
  <c r="C5" i="9"/>
  <c r="C6" i="9"/>
  <c r="C7" i="9"/>
  <c r="C8" i="9"/>
  <c r="C9" i="9"/>
  <c r="C10" i="9"/>
  <c r="C11" i="9"/>
  <c r="C12" i="9"/>
  <c r="C13" i="9"/>
  <c r="C2" i="9"/>
  <c r="G22" i="9" a="1"/>
  <c r="G22" i="9" s="1"/>
  <c r="G23" i="9" a="1"/>
  <c r="G23" i="9" s="1"/>
  <c r="G24" i="9" a="1"/>
  <c r="G24" i="9" s="1"/>
  <c r="G25" i="9" a="1"/>
  <c r="G25" i="9" s="1"/>
  <c r="G26" i="9" a="1"/>
  <c r="G26" i="9" s="1"/>
  <c r="G27" i="9" a="1"/>
  <c r="G27" i="9" s="1"/>
  <c r="G28" i="9" a="1"/>
  <c r="G28" i="9" s="1"/>
  <c r="G29" i="9" a="1"/>
  <c r="G29" i="9" s="1"/>
  <c r="G30" i="9" a="1"/>
  <c r="G30" i="9" s="1"/>
  <c r="G31" i="9" a="1"/>
  <c r="G31" i="9" s="1"/>
  <c r="G32" i="9" a="1"/>
  <c r="G32" i="9" s="1"/>
  <c r="G33" i="9" a="1"/>
  <c r="G33" i="9" s="1"/>
  <c r="G21" i="9" a="1"/>
  <c r="G21" i="9" s="1"/>
  <c r="AE7" i="1"/>
  <c r="AD12" i="1"/>
  <c r="AD11" i="1"/>
  <c r="AD10" i="1"/>
  <c r="AD9" i="1"/>
  <c r="AD8" i="1"/>
  <c r="AE5" i="1"/>
  <c r="AE4" i="1"/>
  <c r="AE3" i="1"/>
  <c r="AE2" i="1"/>
  <c r="AE6" i="1"/>
  <c r="B1" i="8" a="1"/>
  <c r="B1" i="8" s="1"/>
  <c r="A1" i="8" a="1"/>
  <c r="A1" i="8" s="1"/>
  <c r="AF8" i="1"/>
  <c r="AE8" i="1"/>
  <c r="AD6" i="1"/>
  <c r="AD5" i="1"/>
  <c r="AD4" i="1"/>
  <c r="AD3" i="1"/>
  <c r="AD2" i="1"/>
  <c r="H3" i="5" a="1"/>
  <c r="H3" i="5" s="1"/>
  <c r="H4" i="5" a="1"/>
  <c r="H4" i="5" s="1"/>
  <c r="H5" i="5" a="1"/>
  <c r="H5" i="5" s="1"/>
  <c r="H6" i="5" a="1"/>
  <c r="H6" i="5" s="1"/>
  <c r="H7" i="5" a="1"/>
  <c r="H7" i="5" s="1"/>
  <c r="H8" i="5" a="1"/>
  <c r="H8" i="5" s="1"/>
  <c r="H9" i="5" a="1"/>
  <c r="H9" i="5" s="1"/>
  <c r="H10" i="5" a="1"/>
  <c r="H10" i="5" s="1"/>
  <c r="H11" i="5" a="1"/>
  <c r="H11" i="5" s="1"/>
  <c r="H12" i="5" a="1"/>
  <c r="H12" i="5" s="1"/>
  <c r="H13" i="5" a="1"/>
  <c r="H13" i="5" s="1"/>
  <c r="H14" i="5" a="1"/>
  <c r="H14" i="5" s="1"/>
  <c r="H15" i="5" a="1"/>
  <c r="H15" i="5" s="1"/>
  <c r="H16" i="5" a="1"/>
  <c r="H16" i="5" s="1"/>
  <c r="H17" i="5" a="1"/>
  <c r="H17" i="5" s="1"/>
  <c r="H18" i="5" a="1"/>
  <c r="H18" i="5" s="1"/>
  <c r="H19" i="5" a="1"/>
  <c r="H19" i="5" s="1"/>
  <c r="H20" i="5" a="1"/>
  <c r="H20" i="5" s="1"/>
  <c r="H21" i="5" a="1"/>
  <c r="H21" i="5" s="1"/>
  <c r="H22" i="5" a="1"/>
  <c r="H22" i="5" s="1"/>
  <c r="H23" i="5" a="1"/>
  <c r="H23" i="5" s="1"/>
  <c r="H24" i="5" a="1"/>
  <c r="H24" i="5" s="1"/>
  <c r="H25" i="5" a="1"/>
  <c r="H25" i="5" s="1"/>
  <c r="H26" i="5" a="1"/>
  <c r="H26" i="5" s="1"/>
  <c r="H27" i="5" a="1"/>
  <c r="H27" i="5" s="1"/>
  <c r="H28" i="5" a="1"/>
  <c r="H28" i="5" s="1"/>
  <c r="H29" i="5" a="1"/>
  <c r="H29" i="5" s="1"/>
  <c r="H30" i="5" a="1"/>
  <c r="H30" i="5" s="1"/>
  <c r="H31" i="5" a="1"/>
  <c r="H31" i="5" s="1"/>
  <c r="H32" i="5" a="1"/>
  <c r="H32" i="5" s="1"/>
  <c r="H33" i="5" a="1"/>
  <c r="H33" i="5" s="1"/>
  <c r="H34" i="5" a="1"/>
  <c r="H34" i="5" s="1"/>
  <c r="H35" i="5" a="1"/>
  <c r="H35" i="5" s="1"/>
  <c r="H36" i="5" a="1"/>
  <c r="H36" i="5" s="1"/>
  <c r="H37" i="5" a="1"/>
  <c r="H37" i="5" s="1"/>
  <c r="H38" i="5" a="1"/>
  <c r="H38" i="5" s="1"/>
  <c r="H39" i="5" a="1"/>
  <c r="H39" i="5" s="1"/>
  <c r="H40" i="5" a="1"/>
  <c r="H40" i="5" s="1"/>
  <c r="H41" i="5" a="1"/>
  <c r="H41" i="5" s="1"/>
  <c r="H42" i="5" a="1"/>
  <c r="H42" i="5" s="1"/>
  <c r="H43" i="5" a="1"/>
  <c r="H43" i="5" s="1"/>
  <c r="H44" i="5" a="1"/>
  <c r="H44" i="5" s="1"/>
  <c r="H45" i="5" a="1"/>
  <c r="H45" i="5" s="1"/>
  <c r="H46" i="5" a="1"/>
  <c r="H46" i="5" s="1"/>
  <c r="H47" i="5" a="1"/>
  <c r="H47" i="5" s="1"/>
  <c r="H48" i="5" a="1"/>
  <c r="H48" i="5" s="1"/>
  <c r="H49" i="5" a="1"/>
  <c r="H49" i="5" s="1"/>
  <c r="H50" i="5" a="1"/>
  <c r="H50" i="5" s="1"/>
  <c r="H51" i="5" a="1"/>
  <c r="H51" i="5" s="1"/>
  <c r="H52" i="5" a="1"/>
  <c r="H52" i="5" s="1"/>
  <c r="H53" i="5" a="1"/>
  <c r="H53" i="5" s="1"/>
  <c r="H54" i="5" a="1"/>
  <c r="H54" i="5" s="1"/>
  <c r="H55" i="5" a="1"/>
  <c r="H55" i="5" s="1"/>
  <c r="H56" i="5" a="1"/>
  <c r="H56" i="5" s="1"/>
  <c r="H57" i="5" a="1"/>
  <c r="H57" i="5" s="1"/>
  <c r="H58" i="5" a="1"/>
  <c r="H58" i="5" s="1"/>
  <c r="H59" i="5" a="1"/>
  <c r="H59" i="5" s="1"/>
  <c r="H60" i="5" a="1"/>
  <c r="H60" i="5" s="1"/>
  <c r="H61" i="5" a="1"/>
  <c r="H61" i="5" s="1"/>
  <c r="H62" i="5" a="1"/>
  <c r="H62" i="5" s="1"/>
  <c r="H63" i="5" a="1"/>
  <c r="H63" i="5" s="1"/>
  <c r="H64" i="5" a="1"/>
  <c r="H64" i="5" s="1"/>
  <c r="H65" i="5" a="1"/>
  <c r="H65" i="5" s="1"/>
  <c r="H66" i="5" a="1"/>
  <c r="H66" i="5" s="1"/>
  <c r="H67" i="5" a="1"/>
  <c r="H67" i="5" s="1"/>
  <c r="H68" i="5" a="1"/>
  <c r="H68" i="5" s="1"/>
  <c r="H69" i="5" a="1"/>
  <c r="H69" i="5" s="1"/>
  <c r="H70" i="5" a="1"/>
  <c r="H70" i="5" s="1"/>
  <c r="H71" i="5" a="1"/>
  <c r="H71" i="5" s="1"/>
  <c r="H72" i="5" a="1"/>
  <c r="H72" i="5" s="1"/>
  <c r="H73" i="5" a="1"/>
  <c r="H73" i="5" s="1"/>
  <c r="H74" i="5" a="1"/>
  <c r="H74" i="5" s="1"/>
  <c r="H75" i="5" a="1"/>
  <c r="H75" i="5" s="1"/>
  <c r="H76" i="5" a="1"/>
  <c r="H76" i="5" s="1"/>
  <c r="H77" i="5" a="1"/>
  <c r="H77" i="5" s="1"/>
  <c r="H78" i="5" a="1"/>
  <c r="H78" i="5" s="1"/>
  <c r="H79" i="5" a="1"/>
  <c r="H79" i="5" s="1"/>
  <c r="H80" i="5" a="1"/>
  <c r="H80" i="5" s="1"/>
  <c r="H81" i="5" a="1"/>
  <c r="H81" i="5" s="1"/>
  <c r="H82" i="5" a="1"/>
  <c r="H82" i="5" s="1"/>
  <c r="H83" i="5" a="1"/>
  <c r="H83" i="5" s="1"/>
  <c r="H84" i="5" a="1"/>
  <c r="H84" i="5" s="1"/>
  <c r="H85" i="5" a="1"/>
  <c r="H85" i="5" s="1"/>
  <c r="H86" i="5" a="1"/>
  <c r="H86" i="5" s="1"/>
  <c r="H87" i="5" a="1"/>
  <c r="H87" i="5" s="1"/>
  <c r="H88" i="5" a="1"/>
  <c r="H88" i="5" s="1"/>
  <c r="H89" i="5" a="1"/>
  <c r="H89" i="5" s="1"/>
  <c r="H90" i="5" a="1"/>
  <c r="H90" i="5" s="1"/>
  <c r="H91" i="5" a="1"/>
  <c r="H91" i="5" s="1"/>
  <c r="H92" i="5" a="1"/>
  <c r="H92" i="5" s="1"/>
  <c r="H93" i="5" a="1"/>
  <c r="H93" i="5" s="1"/>
  <c r="H94" i="5" a="1"/>
  <c r="H94" i="5" s="1"/>
  <c r="H95" i="5" a="1"/>
  <c r="H95" i="5" s="1"/>
  <c r="H96" i="5" a="1"/>
  <c r="H96" i="5" s="1"/>
  <c r="H97" i="5" a="1"/>
  <c r="H97" i="5" s="1"/>
  <c r="H98" i="5" a="1"/>
  <c r="H98" i="5" s="1"/>
  <c r="H99" i="5" a="1"/>
  <c r="H99" i="5" s="1"/>
  <c r="H100" i="5" a="1"/>
  <c r="H100" i="5" s="1"/>
  <c r="H101" i="5" a="1"/>
  <c r="H101" i="5" s="1"/>
  <c r="H102" i="5" a="1"/>
  <c r="H102" i="5" s="1"/>
  <c r="H103" i="5" a="1"/>
  <c r="H103" i="5" s="1"/>
  <c r="H104" i="5" a="1"/>
  <c r="H104" i="5" s="1"/>
  <c r="H105" i="5" a="1"/>
  <c r="H105" i="5" s="1"/>
  <c r="H106" i="5" a="1"/>
  <c r="H106" i="5" s="1"/>
  <c r="H107" i="5" a="1"/>
  <c r="H107" i="5" s="1"/>
  <c r="H108" i="5" a="1"/>
  <c r="H108" i="5" s="1"/>
  <c r="H109" i="5" a="1"/>
  <c r="H109" i="5" s="1"/>
  <c r="H110" i="5" a="1"/>
  <c r="H110" i="5" s="1"/>
  <c r="H111" i="5" a="1"/>
  <c r="H111" i="5" s="1"/>
  <c r="H112" i="5" a="1"/>
  <c r="H112" i="5" s="1"/>
  <c r="H113" i="5" a="1"/>
  <c r="H113" i="5" s="1"/>
  <c r="H114" i="5" a="1"/>
  <c r="H114" i="5" s="1"/>
  <c r="H115" i="5" a="1"/>
  <c r="H115" i="5" s="1"/>
  <c r="H116" i="5" a="1"/>
  <c r="H116" i="5" s="1"/>
  <c r="H117" i="5" a="1"/>
  <c r="H117" i="5" s="1"/>
  <c r="H118" i="5" a="1"/>
  <c r="H118" i="5" s="1"/>
  <c r="H119" i="5" a="1"/>
  <c r="H119" i="5" s="1"/>
  <c r="H120" i="5" a="1"/>
  <c r="H120" i="5" s="1"/>
  <c r="H121" i="5" a="1"/>
  <c r="H121" i="5" s="1"/>
  <c r="H122" i="5" a="1"/>
  <c r="H122" i="5" s="1"/>
  <c r="H123" i="5" a="1"/>
  <c r="H123" i="5" s="1"/>
  <c r="H124" i="5" a="1"/>
  <c r="H124" i="5" s="1"/>
  <c r="H125" i="5" a="1"/>
  <c r="H125" i="5" s="1"/>
  <c r="H126" i="5" a="1"/>
  <c r="H126" i="5" s="1"/>
  <c r="H127" i="5" a="1"/>
  <c r="H127" i="5" s="1"/>
  <c r="H128" i="5" a="1"/>
  <c r="H128" i="5" s="1"/>
  <c r="H129" i="5" a="1"/>
  <c r="H129" i="5" s="1"/>
  <c r="H130" i="5" a="1"/>
  <c r="H130" i="5" s="1"/>
  <c r="H131" i="5" a="1"/>
  <c r="H131" i="5" s="1"/>
  <c r="H132" i="5" a="1"/>
  <c r="H132" i="5" s="1"/>
  <c r="H133" i="5" a="1"/>
  <c r="H133" i="5" s="1"/>
  <c r="H134" i="5" a="1"/>
  <c r="H134" i="5" s="1"/>
  <c r="H135" i="5" a="1"/>
  <c r="H135" i="5" s="1"/>
  <c r="H136" i="5" a="1"/>
  <c r="H136" i="5" s="1"/>
  <c r="H137" i="5" a="1"/>
  <c r="H137" i="5" s="1"/>
  <c r="H138" i="5" a="1"/>
  <c r="H138" i="5" s="1"/>
  <c r="H139" i="5" a="1"/>
  <c r="H139" i="5" s="1"/>
  <c r="H140" i="5" a="1"/>
  <c r="H140" i="5" s="1"/>
  <c r="H141" i="5" a="1"/>
  <c r="H141" i="5" s="1"/>
  <c r="H142" i="5" a="1"/>
  <c r="H142" i="5" s="1"/>
  <c r="H143" i="5" a="1"/>
  <c r="H143" i="5" s="1"/>
  <c r="H144" i="5" a="1"/>
  <c r="H144" i="5" s="1"/>
  <c r="H145" i="5" a="1"/>
  <c r="H145" i="5" s="1"/>
  <c r="H146" i="5" a="1"/>
  <c r="H146" i="5" s="1"/>
  <c r="H147" i="5" a="1"/>
  <c r="H147" i="5" s="1"/>
  <c r="H148" i="5" a="1"/>
  <c r="H148" i="5" s="1"/>
  <c r="H149" i="5" a="1"/>
  <c r="H149" i="5" s="1"/>
  <c r="H150" i="5" a="1"/>
  <c r="H150" i="5" s="1"/>
  <c r="H151" i="5" a="1"/>
  <c r="H151" i="5" s="1"/>
  <c r="H152" i="5" a="1"/>
  <c r="H152" i="5" s="1"/>
  <c r="H153" i="5" a="1"/>
  <c r="H153" i="5" s="1"/>
  <c r="H154" i="5" a="1"/>
  <c r="H154" i="5" s="1"/>
  <c r="H155" i="5" a="1"/>
  <c r="H155" i="5" s="1"/>
  <c r="H156" i="5" a="1"/>
  <c r="H156" i="5" s="1"/>
  <c r="H157" i="5" a="1"/>
  <c r="H157" i="5" s="1"/>
  <c r="H158" i="5" a="1"/>
  <c r="H158" i="5" s="1"/>
  <c r="H159" i="5" a="1"/>
  <c r="H159" i="5" s="1"/>
  <c r="H160" i="5" a="1"/>
  <c r="H160" i="5" s="1"/>
  <c r="H161" i="5" a="1"/>
  <c r="H161" i="5" s="1"/>
  <c r="H162" i="5" a="1"/>
  <c r="H162" i="5" s="1"/>
  <c r="H163" i="5" a="1"/>
  <c r="H163" i="5" s="1"/>
  <c r="H164" i="5" a="1"/>
  <c r="H164" i="5" s="1"/>
  <c r="H165" i="5" a="1"/>
  <c r="H165" i="5" s="1"/>
  <c r="H166" i="5" a="1"/>
  <c r="H166" i="5" s="1"/>
  <c r="H167" i="5" a="1"/>
  <c r="H167" i="5" s="1"/>
  <c r="H168" i="5" a="1"/>
  <c r="H168" i="5" s="1"/>
  <c r="H169" i="5" a="1"/>
  <c r="H169" i="5" s="1"/>
  <c r="H170" i="5" a="1"/>
  <c r="H170" i="5" s="1"/>
  <c r="H171" i="5" a="1"/>
  <c r="H171" i="5" s="1"/>
  <c r="H172" i="5" a="1"/>
  <c r="H172" i="5" s="1"/>
  <c r="H173" i="5" a="1"/>
  <c r="H173" i="5" s="1"/>
  <c r="H174" i="5" a="1"/>
  <c r="H174" i="5" s="1"/>
  <c r="H175" i="5" a="1"/>
  <c r="H175" i="5" s="1"/>
  <c r="H176" i="5" a="1"/>
  <c r="H176" i="5" s="1"/>
  <c r="H177" i="5" a="1"/>
  <c r="H177" i="5" s="1"/>
  <c r="H178" i="5" a="1"/>
  <c r="H178" i="5" s="1"/>
  <c r="H179" i="5" a="1"/>
  <c r="H179" i="5" s="1"/>
  <c r="H180" i="5" a="1"/>
  <c r="H180" i="5" s="1"/>
  <c r="H181" i="5" a="1"/>
  <c r="H181" i="5" s="1"/>
  <c r="H182" i="5" a="1"/>
  <c r="H182" i="5" s="1"/>
  <c r="H183" i="5" a="1"/>
  <c r="H183" i="5" s="1"/>
  <c r="H184" i="5" a="1"/>
  <c r="H184" i="5" s="1"/>
  <c r="H185" i="5" a="1"/>
  <c r="H185" i="5" s="1"/>
  <c r="H186" i="5" a="1"/>
  <c r="H186" i="5" s="1"/>
  <c r="H187" i="5" a="1"/>
  <c r="H187" i="5" s="1"/>
  <c r="H188" i="5" a="1"/>
  <c r="H188" i="5" s="1"/>
  <c r="H189" i="5" a="1"/>
  <c r="H189" i="5" s="1"/>
  <c r="H190" i="5" a="1"/>
  <c r="H190" i="5" s="1"/>
  <c r="H191" i="5" a="1"/>
  <c r="H191" i="5" s="1"/>
  <c r="H192" i="5" a="1"/>
  <c r="H192" i="5" s="1"/>
  <c r="H193" i="5" a="1"/>
  <c r="H193" i="5" s="1"/>
  <c r="H194" i="5" a="1"/>
  <c r="H194" i="5" s="1"/>
  <c r="H195" i="5" a="1"/>
  <c r="H195" i="5" s="1"/>
  <c r="H196" i="5" a="1"/>
  <c r="H196" i="5" s="1"/>
  <c r="H197" i="5" a="1"/>
  <c r="H197" i="5" s="1"/>
  <c r="H198" i="5" a="1"/>
  <c r="H198" i="5" s="1"/>
  <c r="H199" i="5" a="1"/>
  <c r="H199" i="5" s="1"/>
  <c r="H200" i="5" a="1"/>
  <c r="H200" i="5" s="1"/>
  <c r="H201" i="5" a="1"/>
  <c r="H201" i="5" s="1"/>
  <c r="H202" i="5" a="1"/>
  <c r="H202" i="5" s="1"/>
  <c r="H203" i="5" a="1"/>
  <c r="H203" i="5" s="1"/>
  <c r="H204" i="5" a="1"/>
  <c r="H204" i="5" s="1"/>
  <c r="H205" i="5" a="1"/>
  <c r="H205" i="5" s="1"/>
  <c r="H206" i="5" a="1"/>
  <c r="H206" i="5" s="1"/>
  <c r="H207" i="5" a="1"/>
  <c r="H207" i="5" s="1"/>
  <c r="H208" i="5" a="1"/>
  <c r="H208" i="5" s="1"/>
  <c r="H209" i="5" a="1"/>
  <c r="H209" i="5" s="1"/>
  <c r="H210" i="5" a="1"/>
  <c r="H210" i="5" s="1"/>
  <c r="H211" i="5" a="1"/>
  <c r="H211" i="5" s="1"/>
  <c r="H212" i="5" a="1"/>
  <c r="H212" i="5" s="1"/>
  <c r="H213" i="5" a="1"/>
  <c r="H213" i="5" s="1"/>
  <c r="H214" i="5" a="1"/>
  <c r="H214" i="5" s="1"/>
  <c r="H215" i="5" a="1"/>
  <c r="H215" i="5" s="1"/>
  <c r="H216" i="5" a="1"/>
  <c r="H216" i="5" s="1"/>
  <c r="H217" i="5" a="1"/>
  <c r="H217" i="5" s="1"/>
  <c r="H218" i="5" a="1"/>
  <c r="H218" i="5" s="1"/>
  <c r="H219" i="5" a="1"/>
  <c r="H219" i="5" s="1"/>
  <c r="H220" i="5" a="1"/>
  <c r="H220" i="5" s="1"/>
  <c r="H221" i="5" a="1"/>
  <c r="H221" i="5" s="1"/>
  <c r="H222" i="5" a="1"/>
  <c r="H222" i="5" s="1"/>
  <c r="H223" i="5" a="1"/>
  <c r="H223" i="5" s="1"/>
  <c r="H224" i="5" a="1"/>
  <c r="H224" i="5" s="1"/>
  <c r="H225" i="5" a="1"/>
  <c r="H225" i="5" s="1"/>
  <c r="H226" i="5" a="1"/>
  <c r="H226" i="5" s="1"/>
  <c r="H227" i="5" a="1"/>
  <c r="H227" i="5" s="1"/>
  <c r="H228" i="5" a="1"/>
  <c r="H228" i="5" s="1"/>
  <c r="H229" i="5" a="1"/>
  <c r="H229" i="5" s="1"/>
  <c r="H230" i="5" a="1"/>
  <c r="H230" i="5" s="1"/>
  <c r="H231" i="5" a="1"/>
  <c r="H231" i="5" s="1"/>
  <c r="H232" i="5" a="1"/>
  <c r="H232" i="5" s="1"/>
  <c r="H233" i="5" a="1"/>
  <c r="H233" i="5" s="1"/>
  <c r="H234" i="5" a="1"/>
  <c r="H234" i="5" s="1"/>
  <c r="H235" i="5" a="1"/>
  <c r="H235" i="5" s="1"/>
  <c r="H236" i="5" a="1"/>
  <c r="H236" i="5" s="1"/>
  <c r="H237" i="5" a="1"/>
  <c r="H237" i="5" s="1"/>
  <c r="H238" i="5" a="1"/>
  <c r="H238" i="5" s="1"/>
  <c r="H239" i="5" a="1"/>
  <c r="H239" i="5" s="1"/>
  <c r="H240" i="5" a="1"/>
  <c r="H240" i="5" s="1"/>
  <c r="H241" i="5" a="1"/>
  <c r="H241" i="5" s="1"/>
  <c r="H242" i="5" a="1"/>
  <c r="H242" i="5" s="1"/>
  <c r="H243" i="5" a="1"/>
  <c r="H243" i="5" s="1"/>
  <c r="H244" i="5" a="1"/>
  <c r="H244" i="5" s="1"/>
  <c r="H245" i="5" a="1"/>
  <c r="H245" i="5" s="1"/>
  <c r="H246" i="5" a="1"/>
  <c r="H246" i="5" s="1"/>
  <c r="H247" i="5" a="1"/>
  <c r="H247" i="5" s="1"/>
  <c r="H248" i="5" a="1"/>
  <c r="H248" i="5" s="1"/>
  <c r="H249" i="5" a="1"/>
  <c r="H249" i="5" s="1"/>
  <c r="H250" i="5" a="1"/>
  <c r="H250" i="5" s="1"/>
  <c r="H251" i="5" a="1"/>
  <c r="H251" i="5" s="1"/>
  <c r="H252" i="5" a="1"/>
  <c r="H252" i="5" s="1"/>
  <c r="H253" i="5" a="1"/>
  <c r="H253" i="5" s="1"/>
  <c r="H254" i="5" a="1"/>
  <c r="H254" i="5" s="1"/>
  <c r="H255" i="5" a="1"/>
  <c r="H255" i="5" s="1"/>
  <c r="H256" i="5" a="1"/>
  <c r="H256" i="5" s="1"/>
  <c r="H257" i="5" a="1"/>
  <c r="H257" i="5" s="1"/>
  <c r="H258" i="5" a="1"/>
  <c r="H258" i="5" s="1"/>
  <c r="H259" i="5" a="1"/>
  <c r="H259" i="5" s="1"/>
  <c r="H260" i="5" a="1"/>
  <c r="H260" i="5" s="1"/>
  <c r="H261" i="5" a="1"/>
  <c r="H261" i="5" s="1"/>
  <c r="H262" i="5" a="1"/>
  <c r="H262" i="5" s="1"/>
  <c r="H263" i="5" a="1"/>
  <c r="H263" i="5" s="1"/>
  <c r="H264" i="5" a="1"/>
  <c r="H264" i="5" s="1"/>
  <c r="H265" i="5" a="1"/>
  <c r="H265" i="5" s="1"/>
  <c r="H266" i="5" a="1"/>
  <c r="H266" i="5" s="1"/>
  <c r="H267" i="5" a="1"/>
  <c r="H267" i="5" s="1"/>
  <c r="H268" i="5" a="1"/>
  <c r="H268" i="5" s="1"/>
  <c r="H269" i="5" a="1"/>
  <c r="H269" i="5" s="1"/>
  <c r="H270" i="5" a="1"/>
  <c r="H270" i="5" s="1"/>
  <c r="H271" i="5" a="1"/>
  <c r="H271" i="5" s="1"/>
  <c r="H272" i="5" a="1"/>
  <c r="H272" i="5" s="1"/>
  <c r="H273" i="5" a="1"/>
  <c r="H273" i="5" s="1"/>
  <c r="H274" i="5" a="1"/>
  <c r="H274" i="5" s="1"/>
  <c r="H275" i="5" a="1"/>
  <c r="H275" i="5" s="1"/>
  <c r="H276" i="5" a="1"/>
  <c r="H276" i="5" s="1"/>
  <c r="H277" i="5" a="1"/>
  <c r="H277" i="5" s="1"/>
  <c r="H278" i="5" a="1"/>
  <c r="H278" i="5" s="1"/>
  <c r="H279" i="5" a="1"/>
  <c r="H279" i="5" s="1"/>
  <c r="H280" i="5" a="1"/>
  <c r="H280" i="5" s="1"/>
  <c r="H281" i="5" a="1"/>
  <c r="H281" i="5" s="1"/>
  <c r="H282" i="5" a="1"/>
  <c r="H282" i="5" s="1"/>
  <c r="H283" i="5" a="1"/>
  <c r="H283" i="5" s="1"/>
  <c r="H284" i="5" a="1"/>
  <c r="H284" i="5" s="1"/>
  <c r="H285" i="5" a="1"/>
  <c r="H285" i="5" s="1"/>
  <c r="H286" i="5" a="1"/>
  <c r="H286" i="5" s="1"/>
  <c r="H287" i="5" a="1"/>
  <c r="H287" i="5" s="1"/>
  <c r="H288" i="5" a="1"/>
  <c r="H288" i="5" s="1"/>
  <c r="H289" i="5" a="1"/>
  <c r="H289" i="5" s="1"/>
  <c r="H290" i="5" a="1"/>
  <c r="H290" i="5" s="1"/>
  <c r="H291" i="5" a="1"/>
  <c r="H291" i="5" s="1"/>
  <c r="H292" i="5" a="1"/>
  <c r="H292" i="5" s="1"/>
  <c r="H293" i="5" a="1"/>
  <c r="H293" i="5" s="1"/>
  <c r="H294" i="5" a="1"/>
  <c r="H294" i="5" s="1"/>
  <c r="H295" i="5" a="1"/>
  <c r="H295" i="5" s="1"/>
  <c r="H296" i="5" a="1"/>
  <c r="H296" i="5" s="1"/>
  <c r="H297" i="5" a="1"/>
  <c r="H297" i="5" s="1"/>
  <c r="H298" i="5" a="1"/>
  <c r="H298" i="5" s="1"/>
  <c r="H299" i="5" a="1"/>
  <c r="H299" i="5" s="1"/>
  <c r="H300" i="5" a="1"/>
  <c r="H300" i="5" s="1"/>
  <c r="H301" i="5" a="1"/>
  <c r="H301" i="5" s="1"/>
  <c r="H302" i="5" a="1"/>
  <c r="H302" i="5" s="1"/>
  <c r="H303" i="5" a="1"/>
  <c r="H303" i="5" s="1"/>
  <c r="H304" i="5" a="1"/>
  <c r="H304" i="5" s="1"/>
  <c r="H305" i="5" a="1"/>
  <c r="H305" i="5" s="1"/>
  <c r="H306" i="5" a="1"/>
  <c r="H306" i="5" s="1"/>
  <c r="H307" i="5" a="1"/>
  <c r="H307" i="5" s="1"/>
  <c r="H308" i="5" a="1"/>
  <c r="H308" i="5" s="1"/>
  <c r="H309" i="5" a="1"/>
  <c r="H309" i="5" s="1"/>
  <c r="H310" i="5" a="1"/>
  <c r="H310" i="5" s="1"/>
  <c r="H311" i="5" a="1"/>
  <c r="H311" i="5" s="1"/>
  <c r="H312" i="5" a="1"/>
  <c r="H312" i="5" s="1"/>
  <c r="H313" i="5" a="1"/>
  <c r="H313" i="5" s="1"/>
  <c r="H314" i="5" a="1"/>
  <c r="H314" i="5" s="1"/>
  <c r="H315" i="5" a="1"/>
  <c r="H315" i="5" s="1"/>
  <c r="H316" i="5" a="1"/>
  <c r="H316" i="5" s="1"/>
  <c r="H317" i="5" a="1"/>
  <c r="H317" i="5" s="1"/>
  <c r="H318" i="5" a="1"/>
  <c r="H318" i="5" s="1"/>
  <c r="H319" i="5" a="1"/>
  <c r="H319" i="5" s="1"/>
  <c r="H320" i="5" a="1"/>
  <c r="H320" i="5" s="1"/>
  <c r="H321" i="5" a="1"/>
  <c r="H321" i="5" s="1"/>
  <c r="H322" i="5" a="1"/>
  <c r="H322" i="5" s="1"/>
  <c r="H323" i="5" a="1"/>
  <c r="H323" i="5" s="1"/>
  <c r="H324" i="5" a="1"/>
  <c r="H324" i="5" s="1"/>
  <c r="H325" i="5" a="1"/>
  <c r="H325" i="5" s="1"/>
  <c r="H326" i="5" a="1"/>
  <c r="H326" i="5" s="1"/>
  <c r="H327" i="5" a="1"/>
  <c r="H327" i="5" s="1"/>
  <c r="H328" i="5" a="1"/>
  <c r="H328" i="5" s="1"/>
  <c r="H329" i="5" a="1"/>
  <c r="H329" i="5" s="1"/>
  <c r="H330" i="5" a="1"/>
  <c r="H330" i="5" s="1"/>
  <c r="H331" i="5" a="1"/>
  <c r="H331" i="5" s="1"/>
  <c r="H332" i="5" a="1"/>
  <c r="H332" i="5" s="1"/>
  <c r="H333" i="5" a="1"/>
  <c r="H333" i="5" s="1"/>
  <c r="H334" i="5" a="1"/>
  <c r="H334" i="5" s="1"/>
  <c r="H335" i="5" a="1"/>
  <c r="H335" i="5" s="1"/>
  <c r="H336" i="5" a="1"/>
  <c r="H336" i="5" s="1"/>
  <c r="H337" i="5" a="1"/>
  <c r="H337" i="5" s="1"/>
  <c r="H338" i="5" a="1"/>
  <c r="H338" i="5" s="1"/>
  <c r="H339" i="5" a="1"/>
  <c r="H339" i="5" s="1"/>
  <c r="H340" i="5" a="1"/>
  <c r="H340" i="5" s="1"/>
  <c r="H341" i="5" a="1"/>
  <c r="H341" i="5" s="1"/>
  <c r="H342" i="5" a="1"/>
  <c r="H342" i="5" s="1"/>
  <c r="H343" i="5" a="1"/>
  <c r="H343" i="5" s="1"/>
  <c r="H344" i="5" a="1"/>
  <c r="H344" i="5" s="1"/>
  <c r="H345" i="5" a="1"/>
  <c r="H345" i="5" s="1"/>
  <c r="H346" i="5" a="1"/>
  <c r="H346" i="5" s="1"/>
  <c r="H347" i="5" a="1"/>
  <c r="H347" i="5" s="1"/>
  <c r="H348" i="5" a="1"/>
  <c r="H348" i="5" s="1"/>
  <c r="H349" i="5" a="1"/>
  <c r="H349" i="5" s="1"/>
  <c r="H350" i="5" a="1"/>
  <c r="H350" i="5" s="1"/>
  <c r="H351" i="5" a="1"/>
  <c r="H351" i="5" s="1"/>
  <c r="H352" i="5" a="1"/>
  <c r="H352" i="5" s="1"/>
  <c r="H353" i="5" a="1"/>
  <c r="H353" i="5" s="1"/>
  <c r="H354" i="5" a="1"/>
  <c r="H354" i="5" s="1"/>
  <c r="H355" i="5" a="1"/>
  <c r="H355" i="5" s="1"/>
  <c r="H356" i="5" a="1"/>
  <c r="H356" i="5" s="1"/>
  <c r="H357" i="5" a="1"/>
  <c r="H357" i="5" s="1"/>
  <c r="H358" i="5" a="1"/>
  <c r="H358" i="5" s="1"/>
  <c r="H359" i="5" a="1"/>
  <c r="H359" i="5" s="1"/>
  <c r="H360" i="5" a="1"/>
  <c r="H360" i="5" s="1"/>
  <c r="H361" i="5" a="1"/>
  <c r="H361" i="5" s="1"/>
  <c r="H362" i="5" a="1"/>
  <c r="H362" i="5" s="1"/>
  <c r="H363" i="5" a="1"/>
  <c r="H363" i="5" s="1"/>
  <c r="H364" i="5" a="1"/>
  <c r="H364" i="5" s="1"/>
  <c r="H365" i="5" a="1"/>
  <c r="H365" i="5" s="1"/>
  <c r="H366" i="5" a="1"/>
  <c r="H366" i="5" s="1"/>
  <c r="H367" i="5" a="1"/>
  <c r="H367" i="5" s="1"/>
  <c r="H368" i="5" a="1"/>
  <c r="H368" i="5" s="1"/>
  <c r="H369" i="5" a="1"/>
  <c r="H369" i="5" s="1"/>
  <c r="H370" i="5" a="1"/>
  <c r="H370" i="5" s="1"/>
  <c r="H371" i="5" a="1"/>
  <c r="H371" i="5" s="1"/>
  <c r="H372" i="5" a="1"/>
  <c r="H372" i="5" s="1"/>
  <c r="H373" i="5" a="1"/>
  <c r="H373" i="5" s="1"/>
  <c r="H374" i="5" a="1"/>
  <c r="H374" i="5" s="1"/>
  <c r="H375" i="5" a="1"/>
  <c r="H375" i="5" s="1"/>
  <c r="H376" i="5" a="1"/>
  <c r="H376" i="5" s="1"/>
  <c r="H377" i="5" a="1"/>
  <c r="H377" i="5" s="1"/>
  <c r="H378" i="5" a="1"/>
  <c r="H378" i="5" s="1"/>
  <c r="H379" i="5" a="1"/>
  <c r="H379" i="5" s="1"/>
  <c r="H380" i="5" a="1"/>
  <c r="H380" i="5" s="1"/>
  <c r="H381" i="5" a="1"/>
  <c r="H381" i="5" s="1"/>
  <c r="H382" i="5" a="1"/>
  <c r="H382" i="5" s="1"/>
  <c r="H383" i="5" a="1"/>
  <c r="H383" i="5" s="1"/>
  <c r="H384" i="5" a="1"/>
  <c r="H384" i="5" s="1"/>
  <c r="H385" i="5" a="1"/>
  <c r="H385" i="5" s="1"/>
  <c r="H386" i="5" a="1"/>
  <c r="H386" i="5" s="1"/>
  <c r="H387" i="5" a="1"/>
  <c r="H387" i="5" s="1"/>
  <c r="H388" i="5" a="1"/>
  <c r="H388" i="5" s="1"/>
  <c r="H389" i="5" a="1"/>
  <c r="H389" i="5" s="1"/>
  <c r="H390" i="5" a="1"/>
  <c r="H390" i="5" s="1"/>
  <c r="H391" i="5" a="1"/>
  <c r="H391" i="5"/>
  <c r="H392" i="5" a="1"/>
  <c r="H392" i="5" s="1"/>
  <c r="H393" i="5" a="1"/>
  <c r="H393" i="5" s="1"/>
  <c r="H394" i="5" a="1"/>
  <c r="H394" i="5" s="1"/>
  <c r="H395" i="5" a="1"/>
  <c r="H395" i="5" s="1"/>
  <c r="H396" i="5" a="1"/>
  <c r="H396" i="5" s="1"/>
  <c r="H397" i="5" a="1"/>
  <c r="H397" i="5" s="1"/>
  <c r="H398" i="5" a="1"/>
  <c r="H398" i="5" s="1"/>
  <c r="H399" i="5" a="1"/>
  <c r="H399" i="5" s="1"/>
  <c r="H400" i="5" a="1"/>
  <c r="H400" i="5" s="1"/>
  <c r="H401" i="5" a="1"/>
  <c r="H401" i="5" s="1"/>
  <c r="H402" i="5" a="1"/>
  <c r="H402" i="5" s="1"/>
  <c r="H403" i="5" a="1"/>
  <c r="H403" i="5" s="1"/>
  <c r="H404" i="5" a="1"/>
  <c r="H404" i="5" s="1"/>
  <c r="H405" i="5" a="1"/>
  <c r="H405" i="5" s="1"/>
  <c r="H406" i="5" a="1"/>
  <c r="H406" i="5" s="1"/>
  <c r="H407" i="5" a="1"/>
  <c r="H407" i="5" s="1"/>
  <c r="H408" i="5" a="1"/>
  <c r="H408" i="5" s="1"/>
  <c r="H409" i="5" a="1"/>
  <c r="H409" i="5"/>
  <c r="H410" i="5" a="1"/>
  <c r="H410" i="5" s="1"/>
  <c r="H411" i="5" a="1"/>
  <c r="H411" i="5" s="1"/>
  <c r="H412" i="5" a="1"/>
  <c r="H412" i="5" s="1"/>
  <c r="H413" i="5" a="1"/>
  <c r="H413" i="5" s="1"/>
  <c r="H414" i="5" a="1"/>
  <c r="H414" i="5" s="1"/>
  <c r="H415" i="5" a="1"/>
  <c r="H415" i="5" s="1"/>
  <c r="H416" i="5" a="1"/>
  <c r="H416" i="5" s="1"/>
  <c r="H417" i="5" a="1"/>
  <c r="H417" i="5"/>
  <c r="H418" i="5" a="1"/>
  <c r="H418" i="5"/>
  <c r="H419" i="5" a="1"/>
  <c r="H419" i="5"/>
  <c r="H420" i="5" a="1"/>
  <c r="H420" i="5"/>
  <c r="H421" i="5" a="1"/>
  <c r="H421" i="5"/>
  <c r="H422" i="5" a="1"/>
  <c r="H422" i="5" s="1"/>
  <c r="H423" i="5" a="1"/>
  <c r="H423" i="5" s="1"/>
  <c r="H424" i="5" a="1"/>
  <c r="H424" i="5"/>
  <c r="H425" i="5" a="1"/>
  <c r="H425" i="5" s="1"/>
  <c r="H426" i="5" a="1"/>
  <c r="H426" i="5" s="1"/>
  <c r="H427" i="5" a="1"/>
  <c r="H427" i="5" s="1"/>
  <c r="H428" i="5" a="1"/>
  <c r="H428" i="5" s="1"/>
  <c r="H429" i="5" a="1"/>
  <c r="H429" i="5"/>
  <c r="H430" i="5" a="1"/>
  <c r="H430" i="5"/>
  <c r="H431" i="5" a="1"/>
  <c r="H431" i="5"/>
  <c r="H432" i="5" a="1"/>
  <c r="H432" i="5"/>
  <c r="H433" i="5" a="1"/>
  <c r="H433" i="5"/>
  <c r="H434" i="5" a="1"/>
  <c r="H434" i="5" s="1"/>
  <c r="H435" i="5" a="1"/>
  <c r="H435" i="5" s="1"/>
  <c r="H436" i="5" a="1"/>
  <c r="H436" i="5" s="1"/>
  <c r="H437" i="5" a="1"/>
  <c r="H437" i="5"/>
  <c r="H438" i="5" a="1"/>
  <c r="H438" i="5" s="1"/>
  <c r="H439" i="5" a="1"/>
  <c r="H439" i="5" s="1"/>
  <c r="H440" i="5" a="1"/>
  <c r="H440" i="5" s="1"/>
  <c r="H441" i="5" a="1"/>
  <c r="H441" i="5"/>
  <c r="H442" i="5" a="1"/>
  <c r="H442" i="5"/>
  <c r="H443" i="5" a="1"/>
  <c r="H443" i="5"/>
  <c r="H444" i="5" a="1"/>
  <c r="H444" i="5"/>
  <c r="H445" i="5" a="1"/>
  <c r="H445" i="5"/>
  <c r="H446" i="5" a="1"/>
  <c r="H446" i="5" s="1"/>
  <c r="H447" i="5" a="1"/>
  <c r="H447" i="5" s="1"/>
  <c r="H448" i="5" a="1"/>
  <c r="H448" i="5" s="1"/>
  <c r="H449" i="5" a="1"/>
  <c r="H449" i="5" s="1"/>
  <c r="H450" i="5" a="1"/>
  <c r="H450" i="5"/>
  <c r="H451" i="5" a="1"/>
  <c r="H451" i="5" s="1"/>
  <c r="H452" i="5" a="1"/>
  <c r="H452" i="5" s="1"/>
  <c r="H453" i="5" a="1"/>
  <c r="H453" i="5"/>
  <c r="H454" i="5" a="1"/>
  <c r="H454" i="5"/>
  <c r="H455" i="5" a="1"/>
  <c r="H455" i="5"/>
  <c r="H456" i="5" a="1"/>
  <c r="H456" i="5"/>
  <c r="H457" i="5" a="1"/>
  <c r="H457" i="5"/>
  <c r="H458" i="5" a="1"/>
  <c r="H458" i="5" s="1"/>
  <c r="H459" i="5" a="1"/>
  <c r="H459" i="5" s="1"/>
  <c r="H460" i="5" a="1"/>
  <c r="H460" i="5" s="1"/>
  <c r="H461" i="5" a="1"/>
  <c r="H461" i="5" s="1"/>
  <c r="H462" i="5" a="1"/>
  <c r="H462" i="5" s="1"/>
  <c r="H463" i="5" a="1"/>
  <c r="H463" i="5"/>
  <c r="H464" i="5" a="1"/>
  <c r="H464" i="5" s="1"/>
  <c r="H465" i="5" a="1"/>
  <c r="H465" i="5"/>
  <c r="H466" i="5" a="1"/>
  <c r="H466" i="5"/>
  <c r="H467" i="5" a="1"/>
  <c r="H467" i="5"/>
  <c r="H468" i="5" a="1"/>
  <c r="H468" i="5"/>
  <c r="H469" i="5" a="1"/>
  <c r="H469" i="5"/>
  <c r="H470" i="5" a="1"/>
  <c r="H470" i="5" s="1"/>
  <c r="H471" i="5" a="1"/>
  <c r="H471" i="5" s="1"/>
  <c r="H472" i="5" a="1"/>
  <c r="H472" i="5" s="1"/>
  <c r="H473" i="5" a="1"/>
  <c r="H473" i="5" s="1"/>
  <c r="H474" i="5" a="1"/>
  <c r="H474" i="5" s="1"/>
  <c r="H475" i="5" a="1"/>
  <c r="H475" i="5" s="1"/>
  <c r="H476" i="5" a="1"/>
  <c r="H476" i="5" s="1"/>
  <c r="H477" i="5" a="1"/>
  <c r="H477" i="5"/>
  <c r="H478" i="5" a="1"/>
  <c r="H478" i="5"/>
  <c r="H479" i="5" a="1"/>
  <c r="H479" i="5"/>
  <c r="H480" i="5" a="1"/>
  <c r="H480" i="5"/>
  <c r="H481" i="5" a="1"/>
  <c r="H481" i="5"/>
  <c r="H482" i="5" a="1"/>
  <c r="H482" i="5" s="1"/>
  <c r="H483" i="5" a="1"/>
  <c r="H483" i="5"/>
  <c r="H484" i="5" a="1"/>
  <c r="H484" i="5" s="1"/>
  <c r="H485" i="5" a="1"/>
  <c r="H485" i="5" s="1"/>
  <c r="H486" i="5" a="1"/>
  <c r="H486" i="5" s="1"/>
  <c r="H487" i="5" a="1"/>
  <c r="H487" i="5" s="1"/>
  <c r="H488" i="5" a="1"/>
  <c r="H488" i="5" s="1"/>
  <c r="H489" i="5" a="1"/>
  <c r="H489" i="5"/>
  <c r="H490" i="5" a="1"/>
  <c r="H490" i="5"/>
  <c r="H491" i="5" a="1"/>
  <c r="H491" i="5"/>
  <c r="H492" i="5" a="1"/>
  <c r="H492" i="5"/>
  <c r="H493" i="5" a="1"/>
  <c r="H493" i="5"/>
  <c r="H494" i="5" a="1"/>
  <c r="H494" i="5" s="1"/>
  <c r="H495" i="5" a="1"/>
  <c r="H495" i="5" s="1"/>
  <c r="H496" i="5" a="1"/>
  <c r="H496" i="5"/>
  <c r="H497" i="5" a="1"/>
  <c r="H497" i="5" s="1"/>
  <c r="H498" i="5" a="1"/>
  <c r="H498" i="5" s="1"/>
  <c r="H499" i="5" a="1"/>
  <c r="H499" i="5" s="1"/>
  <c r="H500" i="5" a="1"/>
  <c r="H500" i="5" s="1"/>
  <c r="H501" i="5" a="1"/>
  <c r="H501" i="5"/>
  <c r="H502" i="5" a="1"/>
  <c r="H502" i="5"/>
  <c r="H503" i="5" a="1"/>
  <c r="H503" i="5"/>
  <c r="H504" i="5" a="1"/>
  <c r="H504" i="5"/>
  <c r="H505" i="5" a="1"/>
  <c r="H505" i="5"/>
  <c r="H506" i="5" a="1"/>
  <c r="H506" i="5" s="1"/>
  <c r="H507" i="5" a="1"/>
  <c r="H507" i="5" s="1"/>
  <c r="H508" i="5" a="1"/>
  <c r="H508" i="5" s="1"/>
  <c r="H509" i="5" a="1"/>
  <c r="H509" i="5"/>
  <c r="H510" i="5" a="1"/>
  <c r="H510" i="5" s="1"/>
  <c r="H511" i="5" a="1"/>
  <c r="H511" i="5" s="1"/>
  <c r="H512" i="5" a="1"/>
  <c r="H512" i="5" s="1"/>
  <c r="H513" i="5" a="1"/>
  <c r="H513" i="5"/>
  <c r="H514" i="5" a="1"/>
  <c r="H514" i="5"/>
  <c r="H515" i="5" a="1"/>
  <c r="H515" i="5"/>
  <c r="H516" i="5" a="1"/>
  <c r="H516" i="5"/>
  <c r="H517" i="5" a="1"/>
  <c r="H517" i="5"/>
  <c r="H518" i="5" a="1"/>
  <c r="H518" i="5"/>
  <c r="H519" i="5" a="1"/>
  <c r="H519" i="5"/>
  <c r="H520" i="5" a="1"/>
  <c r="H520" i="5"/>
  <c r="H521" i="5" a="1"/>
  <c r="H521" i="5"/>
  <c r="H522" i="5" a="1"/>
  <c r="H522" i="5"/>
  <c r="H523" i="5" a="1"/>
  <c r="H523" i="5"/>
  <c r="H524" i="5" a="1"/>
  <c r="H524" i="5"/>
  <c r="H525" i="5" a="1"/>
  <c r="H525" i="5"/>
  <c r="H526" i="5" a="1"/>
  <c r="H526" i="5"/>
  <c r="H527" i="5" a="1"/>
  <c r="H527" i="5"/>
  <c r="H528" i="5" a="1"/>
  <c r="H528" i="5"/>
  <c r="H529" i="5" a="1"/>
  <c r="H529" i="5"/>
  <c r="H530" i="5" a="1"/>
  <c r="H530" i="5"/>
  <c r="H531" i="5" a="1"/>
  <c r="H531" i="5"/>
  <c r="H532" i="5" a="1"/>
  <c r="H532" i="5"/>
  <c r="H533" i="5" a="1"/>
  <c r="H533" i="5"/>
  <c r="H534" i="5" a="1"/>
  <c r="H534" i="5"/>
  <c r="H535" i="5" a="1"/>
  <c r="H535" i="5"/>
  <c r="H536" i="5" a="1"/>
  <c r="H536" i="5"/>
  <c r="H537" i="5" a="1"/>
  <c r="H537" i="5"/>
  <c r="H538" i="5" a="1"/>
  <c r="H538" i="5"/>
  <c r="H539" i="5" a="1"/>
  <c r="H539" i="5"/>
  <c r="H540" i="5" a="1"/>
  <c r="H540" i="5"/>
  <c r="H541" i="5" a="1"/>
  <c r="H541" i="5"/>
  <c r="H542" i="5" a="1"/>
  <c r="H542" i="5"/>
  <c r="H543" i="5" a="1"/>
  <c r="H543" i="5"/>
  <c r="H544" i="5" a="1"/>
  <c r="H544" i="5"/>
  <c r="H545" i="5" a="1"/>
  <c r="H545" i="5"/>
  <c r="H546" i="5" a="1"/>
  <c r="H546" i="5"/>
  <c r="H547" i="5" a="1"/>
  <c r="H547" i="5"/>
  <c r="H548" i="5" a="1"/>
  <c r="H548" i="5"/>
  <c r="H549" i="5" a="1"/>
  <c r="H549" i="5"/>
  <c r="H550" i="5" a="1"/>
  <c r="H550" i="5"/>
  <c r="H551" i="5" a="1"/>
  <c r="H551" i="5"/>
  <c r="H552" i="5" a="1"/>
  <c r="H552" i="5"/>
  <c r="H553" i="5" a="1"/>
  <c r="H553" i="5"/>
  <c r="H554" i="5" a="1"/>
  <c r="H554" i="5"/>
  <c r="H555" i="5" a="1"/>
  <c r="H555" i="5"/>
  <c r="H556" i="5" a="1"/>
  <c r="H556" i="5"/>
  <c r="H557" i="5" a="1"/>
  <c r="H557" i="5"/>
  <c r="H558" i="5" a="1"/>
  <c r="H558" i="5"/>
  <c r="H559" i="5" a="1"/>
  <c r="H559" i="5"/>
  <c r="H560" i="5" a="1"/>
  <c r="H560" i="5"/>
  <c r="H561" i="5" a="1"/>
  <c r="H561" i="5"/>
  <c r="H562" i="5" a="1"/>
  <c r="H562" i="5"/>
  <c r="H563" i="5" a="1"/>
  <c r="H563" i="5"/>
  <c r="H564" i="5" a="1"/>
  <c r="H564" i="5"/>
  <c r="H565" i="5" a="1"/>
  <c r="H565" i="5"/>
  <c r="H566" i="5" a="1"/>
  <c r="H566" i="5"/>
  <c r="H567" i="5" a="1"/>
  <c r="H567" i="5"/>
  <c r="H568" i="5" a="1"/>
  <c r="H568" i="5"/>
  <c r="H569" i="5" a="1"/>
  <c r="H569" i="5"/>
  <c r="H570" i="5" a="1"/>
  <c r="H570" i="5"/>
  <c r="H571" i="5" a="1"/>
  <c r="H571" i="5"/>
  <c r="H572" i="5" a="1"/>
  <c r="H572" i="5"/>
  <c r="H573" i="5" a="1"/>
  <c r="H573" i="5"/>
  <c r="H574" i="5" a="1"/>
  <c r="H574" i="5"/>
  <c r="H575" i="5" a="1"/>
  <c r="H575" i="5"/>
  <c r="H576" i="5" a="1"/>
  <c r="H576" i="5"/>
  <c r="H577" i="5" a="1"/>
  <c r="H577" i="5"/>
  <c r="H578" i="5" a="1"/>
  <c r="H578" i="5"/>
  <c r="H579" i="5" a="1"/>
  <c r="H579" i="5"/>
  <c r="H580" i="5" a="1"/>
  <c r="H580" i="5"/>
  <c r="H2" i="5" a="1"/>
  <c r="H2" i="5" s="1"/>
  <c r="E580" i="5" a="1"/>
  <c r="E580" i="5" s="1"/>
  <c r="E579" i="5" a="1"/>
  <c r="E579" i="5" s="1"/>
  <c r="E578" i="5" a="1"/>
  <c r="E578" i="5" s="1"/>
  <c r="E577" i="5" a="1"/>
  <c r="E577" i="5" s="1"/>
  <c r="E576" i="5" a="1"/>
  <c r="E576" i="5" s="1"/>
  <c r="E575" i="5" a="1"/>
  <c r="E575" i="5" s="1"/>
  <c r="E574" i="5" a="1"/>
  <c r="E574" i="5" s="1"/>
  <c r="E573" i="5" a="1"/>
  <c r="E573" i="5" s="1"/>
  <c r="E572" i="5" a="1"/>
  <c r="E572" i="5" s="1"/>
  <c r="E571" i="5" a="1"/>
  <c r="E571" i="5" s="1"/>
  <c r="E570" i="5" a="1"/>
  <c r="E570" i="5" s="1"/>
  <c r="E569" i="5" a="1"/>
  <c r="E569" i="5" s="1"/>
  <c r="E568" i="5" a="1"/>
  <c r="E568" i="5" s="1"/>
  <c r="E567" i="5" a="1"/>
  <c r="E567" i="5" s="1"/>
  <c r="E566" i="5" a="1"/>
  <c r="E566" i="5" s="1"/>
  <c r="E565" i="5" a="1"/>
  <c r="E565" i="5" s="1"/>
  <c r="E564" i="5" a="1"/>
  <c r="E564" i="5" s="1"/>
  <c r="E563" i="5" a="1"/>
  <c r="E563" i="5" s="1"/>
  <c r="E562" i="5" a="1"/>
  <c r="E562" i="5" s="1"/>
  <c r="E561" i="5" a="1"/>
  <c r="E561" i="5" s="1"/>
  <c r="E560" i="5" a="1"/>
  <c r="E560" i="5" s="1"/>
  <c r="E559" i="5" a="1"/>
  <c r="E559" i="5" s="1"/>
  <c r="E558" i="5" a="1"/>
  <c r="E558" i="5" s="1"/>
  <c r="E557" i="5" a="1"/>
  <c r="E557" i="5" s="1"/>
  <c r="E556" i="5" a="1"/>
  <c r="E556" i="5" s="1"/>
  <c r="E555" i="5" a="1"/>
  <c r="E555" i="5" s="1"/>
  <c r="E554" i="5" a="1"/>
  <c r="E554" i="5" s="1"/>
  <c r="E553" i="5" a="1"/>
  <c r="E553" i="5" s="1"/>
  <c r="E552" i="5" a="1"/>
  <c r="E552" i="5" s="1"/>
  <c r="E551" i="5" a="1"/>
  <c r="E551" i="5" s="1"/>
  <c r="E550" i="5" a="1"/>
  <c r="E550" i="5" s="1"/>
  <c r="E549" i="5" a="1"/>
  <c r="E549" i="5" s="1"/>
  <c r="E548" i="5" a="1"/>
  <c r="E548" i="5" s="1"/>
  <c r="E547" i="5" a="1"/>
  <c r="E547" i="5" s="1"/>
  <c r="E546" i="5" a="1"/>
  <c r="E546" i="5" s="1"/>
  <c r="E545" i="5" a="1"/>
  <c r="E545" i="5" s="1"/>
  <c r="E544" i="5" a="1"/>
  <c r="E544" i="5" s="1"/>
  <c r="E543" i="5" a="1"/>
  <c r="E543" i="5" s="1"/>
  <c r="E542" i="5" a="1"/>
  <c r="E542" i="5" s="1"/>
  <c r="E541" i="5" a="1"/>
  <c r="E541" i="5" s="1"/>
  <c r="E540" i="5" a="1"/>
  <c r="E540" i="5" s="1"/>
  <c r="E539" i="5" a="1"/>
  <c r="E539" i="5" s="1"/>
  <c r="E538" i="5" a="1"/>
  <c r="E538" i="5" s="1"/>
  <c r="E537" i="5" a="1"/>
  <c r="E537" i="5" s="1"/>
  <c r="E536" i="5" a="1"/>
  <c r="E536" i="5" s="1"/>
  <c r="E535" i="5" a="1"/>
  <c r="E535" i="5" s="1"/>
  <c r="E534" i="5" a="1"/>
  <c r="E534" i="5" s="1"/>
  <c r="E533" i="5" a="1"/>
  <c r="E533" i="5" s="1"/>
  <c r="E532" i="5" a="1"/>
  <c r="E532" i="5" s="1"/>
  <c r="E531" i="5" a="1"/>
  <c r="E531" i="5" s="1"/>
  <c r="E530" i="5" a="1"/>
  <c r="E530" i="5" s="1"/>
  <c r="E529" i="5" a="1"/>
  <c r="E529" i="5" s="1"/>
  <c r="E528" i="5" a="1"/>
  <c r="E528" i="5" s="1"/>
  <c r="E527" i="5" a="1"/>
  <c r="E527" i="5" s="1"/>
  <c r="E526" i="5" a="1"/>
  <c r="E526" i="5" s="1"/>
  <c r="E525" i="5" a="1"/>
  <c r="E525" i="5" s="1"/>
  <c r="E524" i="5" a="1"/>
  <c r="E524" i="5" s="1"/>
  <c r="E523" i="5" a="1"/>
  <c r="E523" i="5" s="1"/>
  <c r="E522" i="5" a="1"/>
  <c r="E522" i="5" s="1"/>
  <c r="E521" i="5" a="1"/>
  <c r="E521" i="5" s="1"/>
  <c r="E520" i="5" a="1"/>
  <c r="E520" i="5" s="1"/>
  <c r="E519" i="5" a="1"/>
  <c r="E519" i="5" s="1"/>
  <c r="E518" i="5" a="1"/>
  <c r="E518" i="5" s="1"/>
  <c r="E517" i="5" a="1"/>
  <c r="E517" i="5" s="1"/>
  <c r="E516" i="5" a="1"/>
  <c r="E516" i="5" s="1"/>
  <c r="E515" i="5" a="1"/>
  <c r="E515" i="5" s="1"/>
  <c r="E514" i="5" a="1"/>
  <c r="E514" i="5" s="1"/>
  <c r="E513" i="5" a="1"/>
  <c r="E513" i="5" s="1"/>
  <c r="E512" i="5" a="1"/>
  <c r="E512" i="5" s="1"/>
  <c r="E511" i="5" a="1"/>
  <c r="E511" i="5" s="1"/>
  <c r="E510" i="5" a="1"/>
  <c r="E510" i="5" s="1"/>
  <c r="E509" i="5" a="1"/>
  <c r="E509" i="5" s="1"/>
  <c r="E508" i="5" a="1"/>
  <c r="E508" i="5" s="1"/>
  <c r="E507" i="5" a="1"/>
  <c r="E507" i="5" s="1"/>
  <c r="E506" i="5" a="1"/>
  <c r="E506" i="5" s="1"/>
  <c r="E505" i="5" a="1"/>
  <c r="E505" i="5" s="1"/>
  <c r="E504" i="5" a="1"/>
  <c r="E504" i="5" s="1"/>
  <c r="E503" i="5" a="1"/>
  <c r="E503" i="5" s="1"/>
  <c r="E502" i="5" a="1"/>
  <c r="E502" i="5" s="1"/>
  <c r="E501" i="5" a="1"/>
  <c r="E501" i="5" s="1"/>
  <c r="E500" i="5" a="1"/>
  <c r="E500" i="5" s="1"/>
  <c r="E499" i="5" a="1"/>
  <c r="E499" i="5" s="1"/>
  <c r="E498" i="5" a="1"/>
  <c r="E498" i="5" s="1"/>
  <c r="E497" i="5" a="1"/>
  <c r="E497" i="5" s="1"/>
  <c r="E496" i="5" a="1"/>
  <c r="E496" i="5" s="1"/>
  <c r="E495" i="5" a="1"/>
  <c r="E495" i="5" s="1"/>
  <c r="E494" i="5" a="1"/>
  <c r="E494" i="5" s="1"/>
  <c r="E493" i="5" a="1"/>
  <c r="E493" i="5" s="1"/>
  <c r="E492" i="5" a="1"/>
  <c r="E492" i="5" s="1"/>
  <c r="E491" i="5" a="1"/>
  <c r="E491" i="5" s="1"/>
  <c r="E490" i="5" a="1"/>
  <c r="E490" i="5" s="1"/>
  <c r="E489" i="5" a="1"/>
  <c r="E489" i="5" s="1"/>
  <c r="E488" i="5" a="1"/>
  <c r="E488" i="5" s="1"/>
  <c r="E487" i="5" a="1"/>
  <c r="E487" i="5" s="1"/>
  <c r="E486" i="5" a="1"/>
  <c r="E486" i="5" s="1"/>
  <c r="E485" i="5" a="1"/>
  <c r="E485" i="5" s="1"/>
  <c r="E484" i="5" a="1"/>
  <c r="E484" i="5" s="1"/>
  <c r="E483" i="5" a="1"/>
  <c r="E483" i="5" s="1"/>
  <c r="E482" i="5" a="1"/>
  <c r="E482" i="5" s="1"/>
  <c r="E481" i="5" a="1"/>
  <c r="E481" i="5" s="1"/>
  <c r="E480" i="5" a="1"/>
  <c r="E480" i="5" s="1"/>
  <c r="E479" i="5" a="1"/>
  <c r="E479" i="5" s="1"/>
  <c r="E478" i="5" a="1"/>
  <c r="E478" i="5" s="1"/>
  <c r="E477" i="5" a="1"/>
  <c r="E477" i="5" s="1"/>
  <c r="E476" i="5" a="1"/>
  <c r="E476" i="5" s="1"/>
  <c r="E475" i="5" a="1"/>
  <c r="E475" i="5" s="1"/>
  <c r="E474" i="5" a="1"/>
  <c r="E474" i="5" s="1"/>
  <c r="E473" i="5" a="1"/>
  <c r="E473" i="5" s="1"/>
  <c r="E472" i="5" a="1"/>
  <c r="E472" i="5" s="1"/>
  <c r="E471" i="5" a="1"/>
  <c r="E471" i="5" s="1"/>
  <c r="E470" i="5" a="1"/>
  <c r="E470" i="5" s="1"/>
  <c r="E469" i="5" a="1"/>
  <c r="E469" i="5" s="1"/>
  <c r="E468" i="5" a="1"/>
  <c r="E468" i="5" s="1"/>
  <c r="E467" i="5" a="1"/>
  <c r="E467" i="5" s="1"/>
  <c r="E466" i="5" a="1"/>
  <c r="E466" i="5" s="1"/>
  <c r="E465" i="5" a="1"/>
  <c r="E465" i="5" s="1"/>
  <c r="E464" i="5" a="1"/>
  <c r="E464" i="5" s="1"/>
  <c r="E463" i="5" a="1"/>
  <c r="E463" i="5" s="1"/>
  <c r="E462" i="5" a="1"/>
  <c r="E462" i="5" s="1"/>
  <c r="E461" i="5" a="1"/>
  <c r="E461" i="5" s="1"/>
  <c r="E460" i="5" a="1"/>
  <c r="E460" i="5" s="1"/>
  <c r="E459" i="5" a="1"/>
  <c r="E459" i="5" s="1"/>
  <c r="E458" i="5" a="1"/>
  <c r="E458" i="5" s="1"/>
  <c r="E457" i="5" a="1"/>
  <c r="E457" i="5" s="1"/>
  <c r="E456" i="5" a="1"/>
  <c r="E456" i="5" s="1"/>
  <c r="E455" i="5" a="1"/>
  <c r="E455" i="5" s="1"/>
  <c r="E454" i="5" a="1"/>
  <c r="E454" i="5" s="1"/>
  <c r="E453" i="5" a="1"/>
  <c r="E453" i="5" s="1"/>
  <c r="E452" i="5" a="1"/>
  <c r="E452" i="5" s="1"/>
  <c r="E451" i="5" a="1"/>
  <c r="E451" i="5" s="1"/>
  <c r="E450" i="5" a="1"/>
  <c r="E450" i="5" s="1"/>
  <c r="E449" i="5" a="1"/>
  <c r="E449" i="5" s="1"/>
  <c r="E448" i="5" a="1"/>
  <c r="E448" i="5" s="1"/>
  <c r="E447" i="5" a="1"/>
  <c r="E447" i="5" s="1"/>
  <c r="E446" i="5" a="1"/>
  <c r="E446" i="5" s="1"/>
  <c r="E445" i="5" a="1"/>
  <c r="E445" i="5" s="1"/>
  <c r="E444" i="5" a="1"/>
  <c r="E444" i="5" s="1"/>
  <c r="E443" i="5" a="1"/>
  <c r="E443" i="5" s="1"/>
  <c r="E442" i="5" a="1"/>
  <c r="E442" i="5" s="1"/>
  <c r="E441" i="5" a="1"/>
  <c r="E441" i="5" s="1"/>
  <c r="E440" i="5" a="1"/>
  <c r="E440" i="5" s="1"/>
  <c r="E439" i="5" a="1"/>
  <c r="E439" i="5" s="1"/>
  <c r="E438" i="5" a="1"/>
  <c r="E438" i="5" s="1"/>
  <c r="E437" i="5" a="1"/>
  <c r="E437" i="5" s="1"/>
  <c r="E436" i="5" a="1"/>
  <c r="E436" i="5" s="1"/>
  <c r="E435" i="5" a="1"/>
  <c r="E435" i="5" s="1"/>
  <c r="E434" i="5" a="1"/>
  <c r="E434" i="5" s="1"/>
  <c r="E433" i="5" a="1"/>
  <c r="E433" i="5" s="1"/>
  <c r="E432" i="5" a="1"/>
  <c r="E432" i="5" s="1"/>
  <c r="E431" i="5" a="1"/>
  <c r="E431" i="5" s="1"/>
  <c r="E430" i="5" a="1"/>
  <c r="E430" i="5" s="1"/>
  <c r="E429" i="5" a="1"/>
  <c r="E429" i="5" s="1"/>
  <c r="E428" i="5" a="1"/>
  <c r="E428" i="5" s="1"/>
  <c r="E427" i="5" a="1"/>
  <c r="E427" i="5" s="1"/>
  <c r="E426" i="5" a="1"/>
  <c r="E426" i="5" s="1"/>
  <c r="E425" i="5" a="1"/>
  <c r="E425" i="5" s="1"/>
  <c r="E424" i="5" a="1"/>
  <c r="E424" i="5" s="1"/>
  <c r="E423" i="5" a="1"/>
  <c r="E423" i="5" s="1"/>
  <c r="E422" i="5" a="1"/>
  <c r="E422" i="5" s="1"/>
  <c r="E421" i="5" a="1"/>
  <c r="E421" i="5" s="1"/>
  <c r="E420" i="5" a="1"/>
  <c r="E420" i="5" s="1"/>
  <c r="E419" i="5" a="1"/>
  <c r="E419" i="5" s="1"/>
  <c r="E418" i="5" a="1"/>
  <c r="E418" i="5" s="1"/>
  <c r="E417" i="5" a="1"/>
  <c r="E417" i="5" s="1"/>
  <c r="E416" i="5" a="1"/>
  <c r="E416" i="5" s="1"/>
  <c r="E415" i="5" a="1"/>
  <c r="E415" i="5" s="1"/>
  <c r="E414" i="5" a="1"/>
  <c r="E414" i="5" s="1"/>
  <c r="E413" i="5" a="1"/>
  <c r="E413" i="5" s="1"/>
  <c r="E412" i="5" a="1"/>
  <c r="E412" i="5" s="1"/>
  <c r="E411" i="5" a="1"/>
  <c r="E411" i="5" s="1"/>
  <c r="E410" i="5" a="1"/>
  <c r="E410" i="5" s="1"/>
  <c r="E409" i="5" a="1"/>
  <c r="E409" i="5" s="1"/>
  <c r="E408" i="5" a="1"/>
  <c r="E408" i="5" s="1"/>
  <c r="E407" i="5" a="1"/>
  <c r="E407" i="5" s="1"/>
  <c r="E406" i="5" a="1"/>
  <c r="E406" i="5" s="1"/>
  <c r="E405" i="5" a="1"/>
  <c r="E405" i="5" s="1"/>
  <c r="E404" i="5" a="1"/>
  <c r="E404" i="5" s="1"/>
  <c r="E403" i="5" a="1"/>
  <c r="E403" i="5" s="1"/>
  <c r="E402" i="5" a="1"/>
  <c r="E402" i="5" s="1"/>
  <c r="E401" i="5" a="1"/>
  <c r="E401" i="5" s="1"/>
  <c r="E400" i="5" a="1"/>
  <c r="E400" i="5" s="1"/>
  <c r="E399" i="5" a="1"/>
  <c r="E399" i="5" s="1"/>
  <c r="E398" i="5" a="1"/>
  <c r="E398" i="5" s="1"/>
  <c r="E397" i="5" a="1"/>
  <c r="E397" i="5" s="1"/>
  <c r="E396" i="5" a="1"/>
  <c r="E396" i="5" s="1"/>
  <c r="E395" i="5" a="1"/>
  <c r="E395" i="5" s="1"/>
  <c r="E394" i="5" a="1"/>
  <c r="E394" i="5" s="1"/>
  <c r="E393" i="5" a="1"/>
  <c r="E393" i="5" s="1"/>
  <c r="E392" i="5" a="1"/>
  <c r="E392" i="5" s="1"/>
  <c r="E391" i="5" a="1"/>
  <c r="E391" i="5" s="1"/>
  <c r="E390" i="5" a="1"/>
  <c r="E390" i="5" s="1"/>
  <c r="E389" i="5" a="1"/>
  <c r="E389" i="5" s="1"/>
  <c r="E388" i="5" a="1"/>
  <c r="E388" i="5" s="1"/>
  <c r="E387" i="5" a="1"/>
  <c r="E387" i="5" s="1"/>
  <c r="E386" i="5" a="1"/>
  <c r="E386" i="5" s="1"/>
  <c r="E385" i="5" a="1"/>
  <c r="E385" i="5" s="1"/>
  <c r="E384" i="5" a="1"/>
  <c r="E384" i="5" s="1"/>
  <c r="E383" i="5" a="1"/>
  <c r="E383" i="5" s="1"/>
  <c r="E382" i="5" a="1"/>
  <c r="E382" i="5" s="1"/>
  <c r="E381" i="5" a="1"/>
  <c r="E381" i="5" s="1"/>
  <c r="E380" i="5" a="1"/>
  <c r="E380" i="5" s="1"/>
  <c r="E379" i="5" a="1"/>
  <c r="E379" i="5" s="1"/>
  <c r="E378" i="5" a="1"/>
  <c r="E378" i="5" s="1"/>
  <c r="E377" i="5"/>
  <c r="E377" i="5" a="1"/>
  <c r="E376" i="5" a="1"/>
  <c r="E376" i="5" s="1"/>
  <c r="E375" i="5" a="1"/>
  <c r="E375" i="5" s="1"/>
  <c r="E374" i="5" a="1"/>
  <c r="E374" i="5" s="1"/>
  <c r="E373" i="5" a="1"/>
  <c r="E373" i="5" s="1"/>
  <c r="E372" i="5" a="1"/>
  <c r="E372" i="5" s="1"/>
  <c r="E371" i="5" a="1"/>
  <c r="E371" i="5" s="1"/>
  <c r="E370" i="5" a="1"/>
  <c r="E370" i="5" s="1"/>
  <c r="E369" i="5" a="1"/>
  <c r="E369" i="5" s="1"/>
  <c r="E368" i="5" a="1"/>
  <c r="E368" i="5" s="1"/>
  <c r="E367" i="5" a="1"/>
  <c r="E367" i="5" s="1"/>
  <c r="E366" i="5" a="1"/>
  <c r="E366" i="5" s="1"/>
  <c r="E365" i="5" a="1"/>
  <c r="E365" i="5" s="1"/>
  <c r="E364" i="5" a="1"/>
  <c r="E364" i="5" s="1"/>
  <c r="E363" i="5" a="1"/>
  <c r="E363" i="5" s="1"/>
  <c r="E362" i="5" a="1"/>
  <c r="E362" i="5" s="1"/>
  <c r="E361" i="5" a="1"/>
  <c r="E361" i="5" s="1"/>
  <c r="E360" i="5" a="1"/>
  <c r="E360" i="5" s="1"/>
  <c r="E359" i="5" a="1"/>
  <c r="E359" i="5" s="1"/>
  <c r="E358" i="5" a="1"/>
  <c r="E358" i="5" s="1"/>
  <c r="E357" i="5" a="1"/>
  <c r="E357" i="5" s="1"/>
  <c r="E356" i="5" a="1"/>
  <c r="E356" i="5" s="1"/>
  <c r="E355" i="5" a="1"/>
  <c r="E355" i="5" s="1"/>
  <c r="E354" i="5" a="1"/>
  <c r="E354" i="5" s="1"/>
  <c r="E353" i="5" a="1"/>
  <c r="E353" i="5" s="1"/>
  <c r="E352" i="5" a="1"/>
  <c r="E352" i="5" s="1"/>
  <c r="E351" i="5" a="1"/>
  <c r="E351" i="5" s="1"/>
  <c r="E350" i="5" a="1"/>
  <c r="E350" i="5" s="1"/>
  <c r="E349" i="5" a="1"/>
  <c r="E349" i="5" s="1"/>
  <c r="E348" i="5" a="1"/>
  <c r="E348" i="5" s="1"/>
  <c r="E347" i="5" a="1"/>
  <c r="E347" i="5" s="1"/>
  <c r="E346" i="5" a="1"/>
  <c r="E346" i="5" s="1"/>
  <c r="E345" i="5" a="1"/>
  <c r="E345" i="5" s="1"/>
  <c r="E344" i="5" a="1"/>
  <c r="E344" i="5" s="1"/>
  <c r="E343" i="5" a="1"/>
  <c r="E343" i="5" s="1"/>
  <c r="E342" i="5" a="1"/>
  <c r="E342" i="5" s="1"/>
  <c r="E341" i="5" a="1"/>
  <c r="E341" i="5" s="1"/>
  <c r="E340" i="5" a="1"/>
  <c r="E340" i="5" s="1"/>
  <c r="E339" i="5" a="1"/>
  <c r="E339" i="5" s="1"/>
  <c r="E338" i="5" a="1"/>
  <c r="E338" i="5" s="1"/>
  <c r="E337" i="5" a="1"/>
  <c r="E337" i="5" s="1"/>
  <c r="E336" i="5" a="1"/>
  <c r="E336" i="5" s="1"/>
  <c r="E335" i="5" a="1"/>
  <c r="E335" i="5" s="1"/>
  <c r="E334" i="5" a="1"/>
  <c r="E334" i="5" s="1"/>
  <c r="E333" i="5" a="1"/>
  <c r="E333" i="5" s="1"/>
  <c r="E332" i="5" a="1"/>
  <c r="E332" i="5" s="1"/>
  <c r="E331" i="5" a="1"/>
  <c r="E331" i="5" s="1"/>
  <c r="E330" i="5" a="1"/>
  <c r="E330" i="5" s="1"/>
  <c r="E329" i="5" a="1"/>
  <c r="E329" i="5" s="1"/>
  <c r="E328" i="5" a="1"/>
  <c r="E328" i="5" s="1"/>
  <c r="E327" i="5" a="1"/>
  <c r="E327" i="5" s="1"/>
  <c r="E326" i="5" a="1"/>
  <c r="E326" i="5" s="1"/>
  <c r="E325" i="5" a="1"/>
  <c r="E325" i="5" s="1"/>
  <c r="E324" i="5" a="1"/>
  <c r="E324" i="5" s="1"/>
  <c r="E323" i="5" a="1"/>
  <c r="E323" i="5" s="1"/>
  <c r="E322" i="5" a="1"/>
  <c r="E322" i="5" s="1"/>
  <c r="E321" i="5" a="1"/>
  <c r="E321" i="5" s="1"/>
  <c r="E320" i="5" a="1"/>
  <c r="E320" i="5" s="1"/>
  <c r="E319" i="5" a="1"/>
  <c r="E319" i="5" s="1"/>
  <c r="E318" i="5" a="1"/>
  <c r="E318" i="5" s="1"/>
  <c r="E317" i="5" a="1"/>
  <c r="E317" i="5" s="1"/>
  <c r="E316" i="5" a="1"/>
  <c r="E316" i="5" s="1"/>
  <c r="E315" i="5" a="1"/>
  <c r="E315" i="5" s="1"/>
  <c r="E314" i="5" a="1"/>
  <c r="E314" i="5" s="1"/>
  <c r="E313" i="5" a="1"/>
  <c r="E313" i="5" s="1"/>
  <c r="E312" i="5" a="1"/>
  <c r="E312" i="5" s="1"/>
  <c r="E311" i="5" a="1"/>
  <c r="E311" i="5" s="1"/>
  <c r="E310" i="5" a="1"/>
  <c r="E310" i="5" s="1"/>
  <c r="E309" i="5" a="1"/>
  <c r="E309" i="5" s="1"/>
  <c r="E308" i="5" a="1"/>
  <c r="E308" i="5" s="1"/>
  <c r="E307" i="5" a="1"/>
  <c r="E307" i="5" s="1"/>
  <c r="E306" i="5" a="1"/>
  <c r="E306" i="5" s="1"/>
  <c r="E305" i="5" a="1"/>
  <c r="E305" i="5" s="1"/>
  <c r="E304" i="5" a="1"/>
  <c r="E304" i="5" s="1"/>
  <c r="E303" i="5" a="1"/>
  <c r="E303" i="5" s="1"/>
  <c r="E302" i="5" a="1"/>
  <c r="E302" i="5" s="1"/>
  <c r="E301" i="5" a="1"/>
  <c r="E301" i="5" s="1"/>
  <c r="E300" i="5" a="1"/>
  <c r="E300" i="5" s="1"/>
  <c r="E299" i="5" a="1"/>
  <c r="E299" i="5" s="1"/>
  <c r="E298" i="5" a="1"/>
  <c r="E298" i="5" s="1"/>
  <c r="E297" i="5" a="1"/>
  <c r="E297" i="5" s="1"/>
  <c r="E296" i="5" a="1"/>
  <c r="E296" i="5" s="1"/>
  <c r="E295" i="5" a="1"/>
  <c r="E295" i="5" s="1"/>
  <c r="E294" i="5" a="1"/>
  <c r="E294" i="5" s="1"/>
  <c r="E293" i="5" a="1"/>
  <c r="E293" i="5" s="1"/>
  <c r="E292" i="5" a="1"/>
  <c r="E292" i="5" s="1"/>
  <c r="E291" i="5" a="1"/>
  <c r="E291" i="5" s="1"/>
  <c r="E290" i="5" a="1"/>
  <c r="E290" i="5" s="1"/>
  <c r="E289" i="5" a="1"/>
  <c r="E289" i="5" s="1"/>
  <c r="E288" i="5" a="1"/>
  <c r="E288" i="5" s="1"/>
  <c r="E287" i="5" a="1"/>
  <c r="E287" i="5" s="1"/>
  <c r="E286" i="5" a="1"/>
  <c r="E286" i="5" s="1"/>
  <c r="E285" i="5" a="1"/>
  <c r="E285" i="5" s="1"/>
  <c r="E284" i="5" a="1"/>
  <c r="E284" i="5" s="1"/>
  <c r="E283" i="5" a="1"/>
  <c r="E283" i="5" s="1"/>
  <c r="E282" i="5" a="1"/>
  <c r="E282" i="5" s="1"/>
  <c r="E281" i="5" a="1"/>
  <c r="E281" i="5" s="1"/>
  <c r="E280" i="5" a="1"/>
  <c r="E280" i="5" s="1"/>
  <c r="E279" i="5" a="1"/>
  <c r="E279" i="5" s="1"/>
  <c r="E278" i="5" a="1"/>
  <c r="E278" i="5" s="1"/>
  <c r="E277" i="5" a="1"/>
  <c r="E277" i="5" s="1"/>
  <c r="E276" i="5" a="1"/>
  <c r="E276" i="5" s="1"/>
  <c r="E275" i="5" a="1"/>
  <c r="E275" i="5" s="1"/>
  <c r="E274" i="5" a="1"/>
  <c r="E274" i="5" s="1"/>
  <c r="E273" i="5" a="1"/>
  <c r="E273" i="5" s="1"/>
  <c r="E272" i="5" a="1"/>
  <c r="E272" i="5" s="1"/>
  <c r="E271" i="5" a="1"/>
  <c r="E271" i="5" s="1"/>
  <c r="E270" i="5" a="1"/>
  <c r="E270" i="5" s="1"/>
  <c r="E269" i="5" a="1"/>
  <c r="E269" i="5" s="1"/>
  <c r="E268" i="5" a="1"/>
  <c r="E268" i="5" s="1"/>
  <c r="E267" i="5" a="1"/>
  <c r="E267" i="5" s="1"/>
  <c r="E266" i="5" a="1"/>
  <c r="E266" i="5" s="1"/>
  <c r="E265" i="5" a="1"/>
  <c r="E265" i="5" s="1"/>
  <c r="E264" i="5" a="1"/>
  <c r="E264" i="5" s="1"/>
  <c r="E263" i="5" a="1"/>
  <c r="E263" i="5" s="1"/>
  <c r="E262" i="5" a="1"/>
  <c r="E262" i="5" s="1"/>
  <c r="E261" i="5" a="1"/>
  <c r="E261" i="5" s="1"/>
  <c r="E260" i="5" a="1"/>
  <c r="E260" i="5" s="1"/>
  <c r="E259" i="5" a="1"/>
  <c r="E259" i="5" s="1"/>
  <c r="E258" i="5" a="1"/>
  <c r="E258" i="5" s="1"/>
  <c r="E257" i="5" a="1"/>
  <c r="E257" i="5" s="1"/>
  <c r="E256" i="5" a="1"/>
  <c r="E256" i="5" s="1"/>
  <c r="E255" i="5" a="1"/>
  <c r="E255" i="5" s="1"/>
  <c r="E254" i="5" a="1"/>
  <c r="E254" i="5" s="1"/>
  <c r="E253" i="5" a="1"/>
  <c r="E253" i="5" s="1"/>
  <c r="E252" i="5" a="1"/>
  <c r="E252" i="5" s="1"/>
  <c r="E251" i="5" a="1"/>
  <c r="E251" i="5" s="1"/>
  <c r="E250" i="5" a="1"/>
  <c r="E250" i="5" s="1"/>
  <c r="E249" i="5" a="1"/>
  <c r="E249" i="5" s="1"/>
  <c r="E248" i="5" a="1"/>
  <c r="E248" i="5" s="1"/>
  <c r="E247" i="5" a="1"/>
  <c r="E247" i="5" s="1"/>
  <c r="E246" i="5" a="1"/>
  <c r="E246" i="5" s="1"/>
  <c r="E245" i="5" a="1"/>
  <c r="E245" i="5" s="1"/>
  <c r="E244" i="5" a="1"/>
  <c r="E244" i="5" s="1"/>
  <c r="E243" i="5" a="1"/>
  <c r="E243" i="5" s="1"/>
  <c r="E242" i="5" a="1"/>
  <c r="E242" i="5" s="1"/>
  <c r="E241" i="5" a="1"/>
  <c r="E241" i="5" s="1"/>
  <c r="E240" i="5" a="1"/>
  <c r="E240" i="5" s="1"/>
  <c r="E239" i="5" a="1"/>
  <c r="E239" i="5" s="1"/>
  <c r="E238" i="5" a="1"/>
  <c r="E238" i="5" s="1"/>
  <c r="E237" i="5" a="1"/>
  <c r="E237" i="5" s="1"/>
  <c r="E236" i="5" a="1"/>
  <c r="E236" i="5" s="1"/>
  <c r="E235" i="5" a="1"/>
  <c r="E235" i="5" s="1"/>
  <c r="E234" i="5" a="1"/>
  <c r="E234" i="5" s="1"/>
  <c r="E233" i="5" a="1"/>
  <c r="E233" i="5" s="1"/>
  <c r="E232" i="5" a="1"/>
  <c r="E232" i="5" s="1"/>
  <c r="E231" i="5" a="1"/>
  <c r="E231" i="5" s="1"/>
  <c r="E230" i="5" a="1"/>
  <c r="E230" i="5" s="1"/>
  <c r="E229" i="5" a="1"/>
  <c r="E229" i="5" s="1"/>
  <c r="E228" i="5" a="1"/>
  <c r="E228" i="5" s="1"/>
  <c r="E227" i="5" a="1"/>
  <c r="E227" i="5" s="1"/>
  <c r="E226" i="5" a="1"/>
  <c r="E226" i="5" s="1"/>
  <c r="E225" i="5" a="1"/>
  <c r="E225" i="5" s="1"/>
  <c r="E224" i="5" a="1"/>
  <c r="E224" i="5" s="1"/>
  <c r="E223" i="5" a="1"/>
  <c r="E223" i="5" s="1"/>
  <c r="E222" i="5" a="1"/>
  <c r="E222" i="5" s="1"/>
  <c r="E221" i="5" a="1"/>
  <c r="E221" i="5" s="1"/>
  <c r="E220" i="5" a="1"/>
  <c r="E220" i="5" s="1"/>
  <c r="E219" i="5" a="1"/>
  <c r="E219" i="5" s="1"/>
  <c r="E218" i="5" a="1"/>
  <c r="E218" i="5" s="1"/>
  <c r="E217" i="5" a="1"/>
  <c r="E217" i="5" s="1"/>
  <c r="E216" i="5" a="1"/>
  <c r="E216" i="5" s="1"/>
  <c r="E215" i="5" a="1"/>
  <c r="E215" i="5" s="1"/>
  <c r="E214" i="5" a="1"/>
  <c r="E214" i="5" s="1"/>
  <c r="E213" i="5" a="1"/>
  <c r="E213" i="5" s="1"/>
  <c r="E212" i="5" a="1"/>
  <c r="E212" i="5" s="1"/>
  <c r="E211" i="5" a="1"/>
  <c r="E211" i="5" s="1"/>
  <c r="E210" i="5" a="1"/>
  <c r="E210" i="5" s="1"/>
  <c r="E209" i="5" a="1"/>
  <c r="E209" i="5" s="1"/>
  <c r="E208" i="5" a="1"/>
  <c r="E208" i="5" s="1"/>
  <c r="E207" i="5" a="1"/>
  <c r="E207" i="5" s="1"/>
  <c r="E206" i="5" a="1"/>
  <c r="E206" i="5" s="1"/>
  <c r="E205" i="5" a="1"/>
  <c r="E205" i="5" s="1"/>
  <c r="E204" i="5" a="1"/>
  <c r="E204" i="5" s="1"/>
  <c r="E203" i="5" a="1"/>
  <c r="E203" i="5" s="1"/>
  <c r="E202" i="5" a="1"/>
  <c r="E202" i="5" s="1"/>
  <c r="E201" i="5" a="1"/>
  <c r="E201" i="5" s="1"/>
  <c r="E200" i="5" a="1"/>
  <c r="E200" i="5" s="1"/>
  <c r="E199" i="5" a="1"/>
  <c r="E199" i="5" s="1"/>
  <c r="E198" i="5" a="1"/>
  <c r="E198" i="5" s="1"/>
  <c r="E197" i="5" a="1"/>
  <c r="E197" i="5" s="1"/>
  <c r="E196" i="5" a="1"/>
  <c r="E196" i="5" s="1"/>
  <c r="E195" i="5" a="1"/>
  <c r="E195" i="5" s="1"/>
  <c r="E194" i="5" a="1"/>
  <c r="E194" i="5" s="1"/>
  <c r="E193" i="5" a="1"/>
  <c r="E193" i="5" s="1"/>
  <c r="E192" i="5" a="1"/>
  <c r="E192" i="5" s="1"/>
  <c r="E191" i="5" a="1"/>
  <c r="E191" i="5" s="1"/>
  <c r="E190" i="5" a="1"/>
  <c r="E190" i="5" s="1"/>
  <c r="E189" i="5" a="1"/>
  <c r="E189" i="5" s="1"/>
  <c r="E188" i="5" a="1"/>
  <c r="E188" i="5" s="1"/>
  <c r="E187" i="5" a="1"/>
  <c r="E187" i="5" s="1"/>
  <c r="E186" i="5" a="1"/>
  <c r="E186" i="5" s="1"/>
  <c r="E185" i="5" a="1"/>
  <c r="E185" i="5" s="1"/>
  <c r="E184" i="5" a="1"/>
  <c r="E184" i="5" s="1"/>
  <c r="E183" i="5" a="1"/>
  <c r="E183" i="5" s="1"/>
  <c r="E182" i="5" a="1"/>
  <c r="E182" i="5" s="1"/>
  <c r="E181" i="5" a="1"/>
  <c r="E181" i="5" s="1"/>
  <c r="E180" i="5" a="1"/>
  <c r="E180" i="5" s="1"/>
  <c r="E179" i="5" a="1"/>
  <c r="E179" i="5" s="1"/>
  <c r="E178" i="5" a="1"/>
  <c r="E178" i="5" s="1"/>
  <c r="E177" i="5" a="1"/>
  <c r="E177" i="5" s="1"/>
  <c r="E176" i="5" a="1"/>
  <c r="E176" i="5" s="1"/>
  <c r="E175" i="5" a="1"/>
  <c r="E175" i="5" s="1"/>
  <c r="E174" i="5" a="1"/>
  <c r="E174" i="5" s="1"/>
  <c r="E173" i="5" a="1"/>
  <c r="E173" i="5" s="1"/>
  <c r="E172" i="5" a="1"/>
  <c r="E172" i="5" s="1"/>
  <c r="E171" i="5" a="1"/>
  <c r="E171" i="5" s="1"/>
  <c r="E170" i="5" a="1"/>
  <c r="E170" i="5" s="1"/>
  <c r="E169" i="5" a="1"/>
  <c r="E169" i="5" s="1"/>
  <c r="E168" i="5" a="1"/>
  <c r="E168" i="5" s="1"/>
  <c r="E167" i="5" a="1"/>
  <c r="E167" i="5" s="1"/>
  <c r="E166" i="5" a="1"/>
  <c r="E166" i="5" s="1"/>
  <c r="E165" i="5" a="1"/>
  <c r="E165" i="5" s="1"/>
  <c r="E164" i="5" a="1"/>
  <c r="E164" i="5" s="1"/>
  <c r="E163" i="5" a="1"/>
  <c r="E163" i="5" s="1"/>
  <c r="E162" i="5" a="1"/>
  <c r="E162" i="5" s="1"/>
  <c r="E161" i="5" a="1"/>
  <c r="E161" i="5" s="1"/>
  <c r="E160" i="5" a="1"/>
  <c r="E160" i="5" s="1"/>
  <c r="E159" i="5" a="1"/>
  <c r="E159" i="5" s="1"/>
  <c r="E158" i="5" a="1"/>
  <c r="E158" i="5" s="1"/>
  <c r="E157" i="5" a="1"/>
  <c r="E157" i="5" s="1"/>
  <c r="E156" i="5" a="1"/>
  <c r="E156" i="5" s="1"/>
  <c r="E155" i="5" a="1"/>
  <c r="E155" i="5" s="1"/>
  <c r="E154" i="5" a="1"/>
  <c r="E154" i="5" s="1"/>
  <c r="E153" i="5" a="1"/>
  <c r="E153" i="5" s="1"/>
  <c r="E152" i="5" a="1"/>
  <c r="E152" i="5" s="1"/>
  <c r="E151" i="5" a="1"/>
  <c r="E151" i="5" s="1"/>
  <c r="E150" i="5" a="1"/>
  <c r="E150" i="5" s="1"/>
  <c r="E149" i="5" a="1"/>
  <c r="E149" i="5" s="1"/>
  <c r="E148" i="5" a="1"/>
  <c r="E148" i="5" s="1"/>
  <c r="E147" i="5" a="1"/>
  <c r="E147" i="5" s="1"/>
  <c r="E146" i="5" a="1"/>
  <c r="E146" i="5" s="1"/>
  <c r="E145" i="5" a="1"/>
  <c r="E145" i="5" s="1"/>
  <c r="E144" i="5" a="1"/>
  <c r="E144" i="5" s="1"/>
  <c r="E143" i="5" a="1"/>
  <c r="E143" i="5" s="1"/>
  <c r="E142" i="5" a="1"/>
  <c r="E142" i="5" s="1"/>
  <c r="E141" i="5" a="1"/>
  <c r="E141" i="5" s="1"/>
  <c r="E140" i="5" a="1"/>
  <c r="E140" i="5" s="1"/>
  <c r="E139" i="5" a="1"/>
  <c r="E139" i="5" s="1"/>
  <c r="E138" i="5" a="1"/>
  <c r="E138" i="5" s="1"/>
  <c r="E137" i="5" a="1"/>
  <c r="E137" i="5" s="1"/>
  <c r="E136" i="5" a="1"/>
  <c r="E136" i="5" s="1"/>
  <c r="E135" i="5" a="1"/>
  <c r="E135" i="5" s="1"/>
  <c r="E134" i="5" a="1"/>
  <c r="E134" i="5" s="1"/>
  <c r="E133" i="5" a="1"/>
  <c r="E133" i="5" s="1"/>
  <c r="E132" i="5" a="1"/>
  <c r="E132" i="5" s="1"/>
  <c r="E131" i="5" a="1"/>
  <c r="E131" i="5" s="1"/>
  <c r="E130" i="5" a="1"/>
  <c r="E130" i="5" s="1"/>
  <c r="E129" i="5" a="1"/>
  <c r="E129" i="5" s="1"/>
  <c r="E128" i="5" a="1"/>
  <c r="E128" i="5" s="1"/>
  <c r="E127" i="5" a="1"/>
  <c r="E127" i="5" s="1"/>
  <c r="E126" i="5" a="1"/>
  <c r="E126" i="5" s="1"/>
  <c r="E125" i="5" a="1"/>
  <c r="E125" i="5" s="1"/>
  <c r="E124" i="5" a="1"/>
  <c r="E124" i="5" s="1"/>
  <c r="E123" i="5" a="1"/>
  <c r="E123" i="5" s="1"/>
  <c r="E122" i="5" a="1"/>
  <c r="E122" i="5" s="1"/>
  <c r="E121" i="5" a="1"/>
  <c r="E121" i="5" s="1"/>
  <c r="E120" i="5" a="1"/>
  <c r="E120" i="5" s="1"/>
  <c r="E119" i="5" a="1"/>
  <c r="E119" i="5" s="1"/>
  <c r="E118" i="5" a="1"/>
  <c r="E118" i="5" s="1"/>
  <c r="E117" i="5" a="1"/>
  <c r="E117" i="5" s="1"/>
  <c r="E116" i="5" a="1"/>
  <c r="E116" i="5" s="1"/>
  <c r="E115" i="5" a="1"/>
  <c r="E115" i="5" s="1"/>
  <c r="E114" i="5" a="1"/>
  <c r="E114" i="5" s="1"/>
  <c r="E113" i="5" a="1"/>
  <c r="E113" i="5" s="1"/>
  <c r="E112" i="5" a="1"/>
  <c r="E112" i="5" s="1"/>
  <c r="E111" i="5" a="1"/>
  <c r="E111" i="5" s="1"/>
  <c r="E110" i="5" a="1"/>
  <c r="E110" i="5" s="1"/>
  <c r="E109" i="5" a="1"/>
  <c r="E109" i="5" s="1"/>
  <c r="E108" i="5" a="1"/>
  <c r="E108" i="5" s="1"/>
  <c r="E107" i="5" a="1"/>
  <c r="E107" i="5" s="1"/>
  <c r="E106" i="5" a="1"/>
  <c r="E106" i="5" s="1"/>
  <c r="E105" i="5" a="1"/>
  <c r="E105" i="5" s="1"/>
  <c r="E104" i="5" a="1"/>
  <c r="E104" i="5" s="1"/>
  <c r="E103" i="5" a="1"/>
  <c r="E103" i="5" s="1"/>
  <c r="E102" i="5" a="1"/>
  <c r="E102" i="5" s="1"/>
  <c r="E101" i="5" a="1"/>
  <c r="E101" i="5" s="1"/>
  <c r="E100" i="5" a="1"/>
  <c r="E100" i="5" s="1"/>
  <c r="E99" i="5" a="1"/>
  <c r="E99" i="5" s="1"/>
  <c r="E98" i="5" a="1"/>
  <c r="E98" i="5" s="1"/>
  <c r="E97" i="5" a="1"/>
  <c r="E97" i="5" s="1"/>
  <c r="E96" i="5" a="1"/>
  <c r="E96" i="5" s="1"/>
  <c r="E95" i="5" a="1"/>
  <c r="E95" i="5" s="1"/>
  <c r="E94" i="5" a="1"/>
  <c r="E94" i="5" s="1"/>
  <c r="E93" i="5" a="1"/>
  <c r="E93" i="5" s="1"/>
  <c r="E92" i="5" a="1"/>
  <c r="E92" i="5" s="1"/>
  <c r="E91" i="5" a="1"/>
  <c r="E91" i="5" s="1"/>
  <c r="E90" i="5" a="1"/>
  <c r="E90" i="5" s="1"/>
  <c r="E89" i="5" a="1"/>
  <c r="E89" i="5" s="1"/>
  <c r="E88" i="5" a="1"/>
  <c r="E88" i="5" s="1"/>
  <c r="E87" i="5" a="1"/>
  <c r="E87" i="5" s="1"/>
  <c r="E86" i="5" a="1"/>
  <c r="E86" i="5" s="1"/>
  <c r="E85" i="5" a="1"/>
  <c r="E85" i="5" s="1"/>
  <c r="E84" i="5" a="1"/>
  <c r="E84" i="5" s="1"/>
  <c r="E83" i="5" a="1"/>
  <c r="E83" i="5" s="1"/>
  <c r="E82" i="5" a="1"/>
  <c r="E82" i="5" s="1"/>
  <c r="E81" i="5" a="1"/>
  <c r="E81" i="5" s="1"/>
  <c r="E80" i="5" a="1"/>
  <c r="E80" i="5" s="1"/>
  <c r="E79" i="5" a="1"/>
  <c r="E79" i="5" s="1"/>
  <c r="E78" i="5" a="1"/>
  <c r="E78" i="5" s="1"/>
  <c r="E77" i="5" a="1"/>
  <c r="E77" i="5" s="1"/>
  <c r="E76" i="5" a="1"/>
  <c r="E76" i="5" s="1"/>
  <c r="E75" i="5" a="1"/>
  <c r="E75" i="5" s="1"/>
  <c r="E74" i="5" a="1"/>
  <c r="E74" i="5" s="1"/>
  <c r="E73" i="5" a="1"/>
  <c r="E73" i="5" s="1"/>
  <c r="E72" i="5" a="1"/>
  <c r="E72" i="5" s="1"/>
  <c r="E71" i="5" a="1"/>
  <c r="E71" i="5" s="1"/>
  <c r="E70" i="5" a="1"/>
  <c r="E70" i="5" s="1"/>
  <c r="E69" i="5" a="1"/>
  <c r="E69" i="5" s="1"/>
  <c r="E68" i="5" a="1"/>
  <c r="E68" i="5" s="1"/>
  <c r="E67" i="5" a="1"/>
  <c r="E67" i="5" s="1"/>
  <c r="E66" i="5" a="1"/>
  <c r="E66" i="5" s="1"/>
  <c r="E65" i="5" a="1"/>
  <c r="E65" i="5" s="1"/>
  <c r="E64" i="5" a="1"/>
  <c r="E64" i="5" s="1"/>
  <c r="E63" i="5" a="1"/>
  <c r="E63" i="5" s="1"/>
  <c r="E62" i="5" a="1"/>
  <c r="E62" i="5" s="1"/>
  <c r="E61" i="5" a="1"/>
  <c r="E61" i="5" s="1"/>
  <c r="E60" i="5" a="1"/>
  <c r="E60" i="5" s="1"/>
  <c r="E59" i="5" a="1"/>
  <c r="E59" i="5" s="1"/>
  <c r="E58" i="5" a="1"/>
  <c r="E58" i="5" s="1"/>
  <c r="E57" i="5" a="1"/>
  <c r="E57" i="5" s="1"/>
  <c r="E56" i="5" a="1"/>
  <c r="E56" i="5" s="1"/>
  <c r="E55" i="5" a="1"/>
  <c r="E55" i="5" s="1"/>
  <c r="E54" i="5" a="1"/>
  <c r="E54" i="5" s="1"/>
  <c r="E53" i="5" a="1"/>
  <c r="E53" i="5" s="1"/>
  <c r="E52" i="5" a="1"/>
  <c r="E52" i="5" s="1"/>
  <c r="E51" i="5" a="1"/>
  <c r="E51" i="5" s="1"/>
  <c r="E50" i="5" a="1"/>
  <c r="E50" i="5" s="1"/>
  <c r="E49" i="5" a="1"/>
  <c r="E49" i="5" s="1"/>
  <c r="E48" i="5" a="1"/>
  <c r="E48" i="5" s="1"/>
  <c r="E47" i="5" a="1"/>
  <c r="E47" i="5" s="1"/>
  <c r="E46" i="5" a="1"/>
  <c r="E46" i="5" s="1"/>
  <c r="E45" i="5" a="1"/>
  <c r="E45" i="5" s="1"/>
  <c r="E44" i="5" a="1"/>
  <c r="E44" i="5" s="1"/>
  <c r="E43" i="5" a="1"/>
  <c r="E43" i="5" s="1"/>
  <c r="E42" i="5" a="1"/>
  <c r="E42" i="5" s="1"/>
  <c r="E41" i="5" a="1"/>
  <c r="E41" i="5" s="1"/>
  <c r="E40" i="5" a="1"/>
  <c r="E40" i="5" s="1"/>
  <c r="E39" i="5" a="1"/>
  <c r="E39" i="5" s="1"/>
  <c r="E38" i="5" a="1"/>
  <c r="E38" i="5" s="1"/>
  <c r="E37" i="5" a="1"/>
  <c r="E37" i="5" s="1"/>
  <c r="E36" i="5" a="1"/>
  <c r="E36" i="5" s="1"/>
  <c r="E35" i="5" a="1"/>
  <c r="E35" i="5" s="1"/>
  <c r="E34" i="5" a="1"/>
  <c r="E34" i="5" s="1"/>
  <c r="E33" i="5" a="1"/>
  <c r="E33" i="5" s="1"/>
  <c r="E32" i="5" a="1"/>
  <c r="E32" i="5" s="1"/>
  <c r="E31" i="5" a="1"/>
  <c r="E31" i="5" s="1"/>
  <c r="E30" i="5" a="1"/>
  <c r="E30" i="5" s="1"/>
  <c r="E29" i="5" a="1"/>
  <c r="E29" i="5" s="1"/>
  <c r="E28" i="5" a="1"/>
  <c r="E28" i="5" s="1"/>
  <c r="E27" i="5" a="1"/>
  <c r="E27" i="5" s="1"/>
  <c r="E26" i="5" a="1"/>
  <c r="E26" i="5" s="1"/>
  <c r="E25" i="5" a="1"/>
  <c r="E25" i="5" s="1"/>
  <c r="E24" i="5" a="1"/>
  <c r="E24" i="5" s="1"/>
  <c r="E23" i="5" a="1"/>
  <c r="E23" i="5" s="1"/>
  <c r="E22" i="5" a="1"/>
  <c r="E22" i="5" s="1"/>
  <c r="E21" i="5" a="1"/>
  <c r="E21" i="5" s="1"/>
  <c r="E20" i="5" a="1"/>
  <c r="E20" i="5" s="1"/>
  <c r="E19" i="5" a="1"/>
  <c r="E19" i="5" s="1"/>
  <c r="E18" i="5" a="1"/>
  <c r="E18" i="5" s="1"/>
  <c r="E17" i="5" a="1"/>
  <c r="E17" i="5" s="1"/>
  <c r="E16" i="5"/>
  <c r="E16" i="5" a="1"/>
  <c r="E15" i="5" a="1"/>
  <c r="E15" i="5" s="1"/>
  <c r="E14" i="5" a="1"/>
  <c r="E14" i="5" s="1"/>
  <c r="E13" i="5" a="1"/>
  <c r="E13" i="5" s="1"/>
  <c r="E12" i="5" a="1"/>
  <c r="E12" i="5" s="1"/>
  <c r="E11" i="5" a="1"/>
  <c r="E11" i="5" s="1"/>
  <c r="E10" i="5" a="1"/>
  <c r="E10" i="5" s="1"/>
  <c r="E9" i="5" a="1"/>
  <c r="E9" i="5" s="1"/>
  <c r="E8" i="5" a="1"/>
  <c r="E8" i="5" s="1"/>
  <c r="E7" i="5" a="1"/>
  <c r="E7" i="5" s="1"/>
  <c r="E6" i="5" a="1"/>
  <c r="E6" i="5" s="1"/>
  <c r="E5" i="5" a="1"/>
  <c r="E5" i="5" s="1"/>
  <c r="E4" i="5" a="1"/>
  <c r="E4" i="5" s="1"/>
  <c r="E3" i="5" a="1"/>
  <c r="E3" i="5" s="1"/>
  <c r="E2" i="5" a="1"/>
  <c r="E2" i="5" s="1"/>
  <c r="G736" i="7"/>
  <c r="E736" i="7"/>
  <c r="H735" i="7"/>
  <c r="B735" i="7"/>
  <c r="C734" i="7"/>
  <c r="C731" i="7"/>
  <c r="C728" i="7"/>
  <c r="C725" i="7"/>
  <c r="C722" i="7"/>
  <c r="B708" i="7"/>
  <c r="C708" i="7" s="1"/>
  <c r="A701" i="7"/>
  <c r="DO700" i="7"/>
  <c r="DN700" i="7"/>
  <c r="DM700" i="7"/>
  <c r="DL700" i="7"/>
  <c r="DK700" i="7"/>
  <c r="DJ700" i="7"/>
  <c r="DI700" i="7"/>
  <c r="DH700" i="7"/>
  <c r="DG700" i="7"/>
  <c r="DF700" i="7"/>
  <c r="DE700" i="7"/>
  <c r="DD700" i="7"/>
  <c r="DC700" i="7"/>
  <c r="DB700" i="7"/>
  <c r="DA700" i="7"/>
  <c r="CZ700" i="7"/>
  <c r="CY700" i="7"/>
  <c r="CX700" i="7"/>
  <c r="CU700" i="7"/>
  <c r="CT700" i="7"/>
  <c r="CS700" i="7"/>
  <c r="CR700" i="7"/>
  <c r="CQ700" i="7"/>
  <c r="CP700" i="7"/>
  <c r="CO700" i="7"/>
  <c r="CN700" i="7"/>
  <c r="CM700" i="7"/>
  <c r="CL700" i="7"/>
  <c r="CK700" i="7"/>
  <c r="CJ700" i="7"/>
  <c r="CI700" i="7"/>
  <c r="CH700" i="7"/>
  <c r="CG700" i="7"/>
  <c r="CF700" i="7"/>
  <c r="CE700" i="7"/>
  <c r="CD700" i="7"/>
  <c r="CC700" i="7"/>
  <c r="CB700" i="7"/>
  <c r="CA700" i="7"/>
  <c r="BZ700" i="7"/>
  <c r="BY700" i="7"/>
  <c r="BX700" i="7"/>
  <c r="BW700" i="7"/>
  <c r="BV700" i="7"/>
  <c r="BU700" i="7"/>
  <c r="BT700" i="7"/>
  <c r="BS700" i="7"/>
  <c r="BR700" i="7"/>
  <c r="BQ700" i="7"/>
  <c r="BP700" i="7"/>
  <c r="BO700" i="7"/>
  <c r="BN700" i="7"/>
  <c r="BJ700" i="7"/>
  <c r="BH700" i="7"/>
  <c r="BG700" i="7"/>
  <c r="BF700" i="7"/>
  <c r="BE700" i="7"/>
  <c r="BD700" i="7"/>
  <c r="BB700" i="7"/>
  <c r="BA700" i="7"/>
  <c r="AZ700" i="7"/>
  <c r="AY700" i="7"/>
  <c r="AX700" i="7"/>
  <c r="AW700" i="7"/>
  <c r="AV700" i="7"/>
  <c r="AU700" i="7"/>
  <c r="AT700" i="7"/>
  <c r="AS700" i="7"/>
  <c r="AR700" i="7"/>
  <c r="AQ700" i="7"/>
  <c r="AP700" i="7"/>
  <c r="AO700" i="7"/>
  <c r="AN700" i="7"/>
  <c r="AM700" i="7"/>
  <c r="AL700" i="7"/>
  <c r="AK700" i="7"/>
  <c r="AJ700" i="7"/>
  <c r="AI700" i="7"/>
  <c r="AH700" i="7"/>
  <c r="AG700" i="7"/>
  <c r="AF700" i="7"/>
  <c r="AE700" i="7"/>
  <c r="AD700" i="7"/>
  <c r="AC700" i="7"/>
  <c r="AB700" i="7"/>
  <c r="AA700" i="7"/>
  <c r="Z700" i="7"/>
  <c r="Y700" i="7"/>
  <c r="X700" i="7"/>
  <c r="W700" i="7"/>
  <c r="V700" i="7"/>
  <c r="U700" i="7"/>
  <c r="T700" i="7"/>
  <c r="S700" i="7"/>
  <c r="R700" i="7"/>
  <c r="Q700" i="7"/>
  <c r="P700" i="7"/>
  <c r="O700" i="7"/>
  <c r="N700" i="7"/>
  <c r="M700" i="7"/>
  <c r="L700" i="7"/>
  <c r="B705" i="7" s="1"/>
  <c r="C705" i="7" s="1"/>
  <c r="K700" i="7"/>
  <c r="J700" i="7"/>
  <c r="I700" i="7"/>
  <c r="F700" i="7"/>
  <c r="E700" i="7"/>
  <c r="D700" i="7"/>
  <c r="C700" i="7"/>
  <c r="DP699" i="7"/>
  <c r="DQ699" i="7" s="1"/>
  <c r="G699" i="7" s="1"/>
  <c r="CW699" i="7"/>
  <c r="CV699" i="7"/>
  <c r="BK699" i="7"/>
  <c r="BL699" i="7" s="1"/>
  <c r="BM699" i="7" s="1"/>
  <c r="BI699" i="7"/>
  <c r="BC699" i="7"/>
  <c r="DP698" i="7"/>
  <c r="DQ698" i="7" s="1"/>
  <c r="G698" i="7" s="1"/>
  <c r="CV698" i="7"/>
  <c r="CW698" i="7" s="1"/>
  <c r="BM698" i="7"/>
  <c r="BL698" i="7"/>
  <c r="BK698" i="7"/>
  <c r="BC698" i="7"/>
  <c r="DP697" i="7"/>
  <c r="DQ697" i="7" s="1"/>
  <c r="G697" i="7" s="1"/>
  <c r="CV697" i="7"/>
  <c r="CW697" i="7" s="1"/>
  <c r="BK697" i="7"/>
  <c r="BL697" i="7" s="1"/>
  <c r="BM697" i="7" s="1"/>
  <c r="BC697" i="7"/>
  <c r="DQ696" i="7"/>
  <c r="G696" i="7" s="1"/>
  <c r="DP696" i="7"/>
  <c r="CW696" i="7"/>
  <c r="CV696" i="7"/>
  <c r="BM696" i="7"/>
  <c r="BK696" i="7"/>
  <c r="BL696" i="7" s="1"/>
  <c r="BC696" i="7"/>
  <c r="DP695" i="7"/>
  <c r="DQ695" i="7" s="1"/>
  <c r="G695" i="7" s="1"/>
  <c r="CV695" i="7"/>
  <c r="CW695" i="7" s="1"/>
  <c r="BL695" i="7"/>
  <c r="BM695" i="7" s="1"/>
  <c r="BK695" i="7"/>
  <c r="BC695" i="7"/>
  <c r="DQ694" i="7"/>
  <c r="DP694" i="7"/>
  <c r="CV694" i="7"/>
  <c r="CW694" i="7" s="1"/>
  <c r="G694" i="7" s="1"/>
  <c r="BK694" i="7"/>
  <c r="BL694" i="7" s="1"/>
  <c r="BM694" i="7" s="1"/>
  <c r="BC694" i="7"/>
  <c r="DP693" i="7"/>
  <c r="DQ693" i="7" s="1"/>
  <c r="CV693" i="7"/>
  <c r="CW693" i="7" s="1"/>
  <c r="BK693" i="7"/>
  <c r="BL693" i="7" s="1"/>
  <c r="BM693" i="7" s="1"/>
  <c r="BC693" i="7"/>
  <c r="DQ692" i="7"/>
  <c r="G692" i="7" s="1"/>
  <c r="DP692" i="7"/>
  <c r="CW692" i="7"/>
  <c r="CV692" i="7"/>
  <c r="BK692" i="7"/>
  <c r="BL692" i="7" s="1"/>
  <c r="BM692" i="7" s="1"/>
  <c r="BC692" i="7"/>
  <c r="DP691" i="7"/>
  <c r="DQ691" i="7" s="1"/>
  <c r="G691" i="7" s="1"/>
  <c r="CV691" i="7"/>
  <c r="CW691" i="7" s="1"/>
  <c r="BL691" i="7"/>
  <c r="BM691" i="7" s="1"/>
  <c r="BK691" i="7"/>
  <c r="BC691" i="7"/>
  <c r="DQ690" i="7"/>
  <c r="DP690" i="7"/>
  <c r="CV690" i="7"/>
  <c r="CW690" i="7" s="1"/>
  <c r="G690" i="7" s="1"/>
  <c r="BK690" i="7"/>
  <c r="BL690" i="7" s="1"/>
  <c r="BM690" i="7" s="1"/>
  <c r="BC690" i="7"/>
  <c r="DP689" i="7"/>
  <c r="DQ689" i="7" s="1"/>
  <c r="CV689" i="7"/>
  <c r="CW689" i="7" s="1"/>
  <c r="BK689" i="7"/>
  <c r="BL689" i="7" s="1"/>
  <c r="BM689" i="7" s="1"/>
  <c r="BC689" i="7"/>
  <c r="DQ688" i="7"/>
  <c r="G688" i="7" s="1"/>
  <c r="DP688" i="7"/>
  <c r="CW688" i="7"/>
  <c r="CV688" i="7"/>
  <c r="BM688" i="7"/>
  <c r="BK688" i="7"/>
  <c r="BL688" i="7" s="1"/>
  <c r="BC688" i="7"/>
  <c r="DQ687" i="7"/>
  <c r="G687" i="7" s="1"/>
  <c r="DP687" i="7"/>
  <c r="CV687" i="7"/>
  <c r="CW687" i="7" s="1"/>
  <c r="BL687" i="7"/>
  <c r="BM687" i="7" s="1"/>
  <c r="BK687" i="7"/>
  <c r="BC687" i="7"/>
  <c r="DQ686" i="7"/>
  <c r="DP686" i="7"/>
  <c r="CV686" i="7"/>
  <c r="CW686" i="7" s="1"/>
  <c r="G686" i="7" s="1"/>
  <c r="BM686" i="7"/>
  <c r="BK686" i="7"/>
  <c r="BL686" i="7" s="1"/>
  <c r="BC686" i="7"/>
  <c r="DP685" i="7"/>
  <c r="DQ685" i="7" s="1"/>
  <c r="G685" i="7" s="1"/>
  <c r="CV685" i="7"/>
  <c r="CW685" i="7" s="1"/>
  <c r="BK685" i="7"/>
  <c r="BL685" i="7" s="1"/>
  <c r="BM685" i="7" s="1"/>
  <c r="BC685" i="7"/>
  <c r="DQ684" i="7"/>
  <c r="G684" i="7" s="1"/>
  <c r="DP684" i="7"/>
  <c r="CW684" i="7"/>
  <c r="CV684" i="7"/>
  <c r="BM684" i="7"/>
  <c r="BK684" i="7"/>
  <c r="BL684" i="7" s="1"/>
  <c r="BC684" i="7"/>
  <c r="DP683" i="7"/>
  <c r="DQ683" i="7" s="1"/>
  <c r="G683" i="7" s="1"/>
  <c r="CV683" i="7"/>
  <c r="CW683" i="7" s="1"/>
  <c r="BL683" i="7"/>
  <c r="BM683" i="7" s="1"/>
  <c r="BK683" i="7"/>
  <c r="BC683" i="7"/>
  <c r="DQ682" i="7"/>
  <c r="DP682" i="7"/>
  <c r="CV682" i="7"/>
  <c r="CW682" i="7" s="1"/>
  <c r="G682" i="7" s="1"/>
  <c r="BM682" i="7"/>
  <c r="BK682" i="7"/>
  <c r="BL682" i="7" s="1"/>
  <c r="BC682" i="7"/>
  <c r="DP681" i="7"/>
  <c r="DQ681" i="7" s="1"/>
  <c r="CV681" i="7"/>
  <c r="CW681" i="7" s="1"/>
  <c r="BK681" i="7"/>
  <c r="BL681" i="7" s="1"/>
  <c r="BM681" i="7" s="1"/>
  <c r="BC681" i="7"/>
  <c r="DQ680" i="7"/>
  <c r="G680" i="7" s="1"/>
  <c r="DP680" i="7"/>
  <c r="CW680" i="7"/>
  <c r="CV680" i="7"/>
  <c r="BK680" i="7"/>
  <c r="BL680" i="7" s="1"/>
  <c r="BM680" i="7" s="1"/>
  <c r="BC680" i="7"/>
  <c r="DP679" i="7"/>
  <c r="DQ679" i="7" s="1"/>
  <c r="CV679" i="7"/>
  <c r="CW679" i="7" s="1"/>
  <c r="BL679" i="7"/>
  <c r="BM679" i="7" s="1"/>
  <c r="BK679" i="7"/>
  <c r="BC679" i="7"/>
  <c r="DQ678" i="7"/>
  <c r="DP678" i="7"/>
  <c r="CV678" i="7"/>
  <c r="CW678" i="7" s="1"/>
  <c r="G678" i="7" s="1"/>
  <c r="BK678" i="7"/>
  <c r="BL678" i="7" s="1"/>
  <c r="BM678" i="7" s="1"/>
  <c r="BC678" i="7"/>
  <c r="DP677" i="7"/>
  <c r="DQ677" i="7" s="1"/>
  <c r="CV677" i="7"/>
  <c r="CW677" i="7" s="1"/>
  <c r="BK677" i="7"/>
  <c r="BL677" i="7" s="1"/>
  <c r="BM677" i="7" s="1"/>
  <c r="BC677" i="7"/>
  <c r="DQ676" i="7"/>
  <c r="G676" i="7" s="1"/>
  <c r="DP676" i="7"/>
  <c r="CW676" i="7"/>
  <c r="CV676" i="7"/>
  <c r="BM676" i="7"/>
  <c r="BK676" i="7"/>
  <c r="BL676" i="7" s="1"/>
  <c r="BC676" i="7"/>
  <c r="DQ675" i="7"/>
  <c r="DP675" i="7"/>
  <c r="CV675" i="7"/>
  <c r="CW675" i="7" s="1"/>
  <c r="BL675" i="7"/>
  <c r="BM675" i="7" s="1"/>
  <c r="BK675" i="7"/>
  <c r="BC675" i="7"/>
  <c r="DQ674" i="7"/>
  <c r="DP674" i="7"/>
  <c r="CV674" i="7"/>
  <c r="CW674" i="7" s="1"/>
  <c r="G674" i="7" s="1"/>
  <c r="BM674" i="7"/>
  <c r="BK674" i="7"/>
  <c r="BL674" i="7" s="1"/>
  <c r="BC674" i="7"/>
  <c r="DP673" i="7"/>
  <c r="DQ673" i="7" s="1"/>
  <c r="G673" i="7" s="1"/>
  <c r="CV673" i="7"/>
  <c r="CW673" i="7" s="1"/>
  <c r="BK673" i="7"/>
  <c r="BL673" i="7" s="1"/>
  <c r="BM673" i="7" s="1"/>
  <c r="BC673" i="7"/>
  <c r="DQ672" i="7"/>
  <c r="G672" i="7" s="1"/>
  <c r="DP672" i="7"/>
  <c r="CW672" i="7"/>
  <c r="CV672" i="7"/>
  <c r="BK672" i="7"/>
  <c r="BL672" i="7" s="1"/>
  <c r="BM672" i="7" s="1"/>
  <c r="BC672" i="7"/>
  <c r="DQ671" i="7"/>
  <c r="G671" i="7" s="1"/>
  <c r="DP671" i="7"/>
  <c r="CV671" i="7"/>
  <c r="CW671" i="7" s="1"/>
  <c r="BL671" i="7"/>
  <c r="BM671" i="7" s="1"/>
  <c r="BK671" i="7"/>
  <c r="BC671" i="7"/>
  <c r="DQ670" i="7"/>
  <c r="DP670" i="7"/>
  <c r="CV670" i="7"/>
  <c r="CW670" i="7" s="1"/>
  <c r="G670" i="7" s="1"/>
  <c r="BK670" i="7"/>
  <c r="BL670" i="7" s="1"/>
  <c r="BM670" i="7" s="1"/>
  <c r="BC670" i="7"/>
  <c r="DP669" i="7"/>
  <c r="DQ669" i="7" s="1"/>
  <c r="G669" i="7" s="1"/>
  <c r="CV669" i="7"/>
  <c r="CW669" i="7" s="1"/>
  <c r="BK669" i="7"/>
  <c r="BL669" i="7" s="1"/>
  <c r="BM669" i="7" s="1"/>
  <c r="BC669" i="7"/>
  <c r="DQ668" i="7"/>
  <c r="G668" i="7" s="1"/>
  <c r="DP668" i="7"/>
  <c r="CW668" i="7"/>
  <c r="CV668" i="7"/>
  <c r="BK668" i="7"/>
  <c r="BL668" i="7" s="1"/>
  <c r="BM668" i="7" s="1"/>
  <c r="BC668" i="7"/>
  <c r="DP667" i="7"/>
  <c r="DQ667" i="7" s="1"/>
  <c r="G667" i="7" s="1"/>
  <c r="CV667" i="7"/>
  <c r="CW667" i="7" s="1"/>
  <c r="BL667" i="7"/>
  <c r="BM667" i="7" s="1"/>
  <c r="BK667" i="7"/>
  <c r="BC667" i="7"/>
  <c r="DQ666" i="7"/>
  <c r="DP666" i="7"/>
  <c r="CV666" i="7"/>
  <c r="CW666" i="7" s="1"/>
  <c r="G666" i="7" s="1"/>
  <c r="BK666" i="7"/>
  <c r="BL666" i="7" s="1"/>
  <c r="BM666" i="7" s="1"/>
  <c r="BC666" i="7"/>
  <c r="DP665" i="7"/>
  <c r="DQ665" i="7" s="1"/>
  <c r="CV665" i="7"/>
  <c r="CW665" i="7" s="1"/>
  <c r="BK665" i="7"/>
  <c r="BL665" i="7" s="1"/>
  <c r="BM665" i="7" s="1"/>
  <c r="BC665" i="7"/>
  <c r="DQ664" i="7"/>
  <c r="G664" i="7" s="1"/>
  <c r="DP664" i="7"/>
  <c r="CW664" i="7"/>
  <c r="CV664" i="7"/>
  <c r="BM664" i="7"/>
  <c r="BK664" i="7"/>
  <c r="BL664" i="7" s="1"/>
  <c r="BC664" i="7"/>
  <c r="DQ663" i="7"/>
  <c r="G663" i="7" s="1"/>
  <c r="DP663" i="7"/>
  <c r="CV663" i="7"/>
  <c r="CW663" i="7" s="1"/>
  <c r="BL663" i="7"/>
  <c r="BM663" i="7" s="1"/>
  <c r="BK663" i="7"/>
  <c r="BC663" i="7"/>
  <c r="DQ662" i="7"/>
  <c r="DP662" i="7"/>
  <c r="CV662" i="7"/>
  <c r="CW662" i="7" s="1"/>
  <c r="G662" i="7" s="1"/>
  <c r="BM662" i="7"/>
  <c r="BK662" i="7"/>
  <c r="BL662" i="7" s="1"/>
  <c r="BC662" i="7"/>
  <c r="DP661" i="7"/>
  <c r="DQ661" i="7" s="1"/>
  <c r="G661" i="7" s="1"/>
  <c r="CV661" i="7"/>
  <c r="CW661" i="7" s="1"/>
  <c r="BK661" i="7"/>
  <c r="BL661" i="7" s="1"/>
  <c r="BM661" i="7" s="1"/>
  <c r="BC661" i="7"/>
  <c r="DQ660" i="7"/>
  <c r="G660" i="7" s="1"/>
  <c r="DP660" i="7"/>
  <c r="CW660" i="7"/>
  <c r="CV660" i="7"/>
  <c r="BK660" i="7"/>
  <c r="BL660" i="7" s="1"/>
  <c r="BM660" i="7" s="1"/>
  <c r="BC660" i="7"/>
  <c r="DP659" i="7"/>
  <c r="DQ659" i="7" s="1"/>
  <c r="G659" i="7" s="1"/>
  <c r="CV659" i="7"/>
  <c r="CW659" i="7" s="1"/>
  <c r="BL659" i="7"/>
  <c r="BM659" i="7" s="1"/>
  <c r="BK659" i="7"/>
  <c r="BC659" i="7"/>
  <c r="DQ658" i="7"/>
  <c r="DP658" i="7"/>
  <c r="CV658" i="7"/>
  <c r="CW658" i="7" s="1"/>
  <c r="G658" i="7" s="1"/>
  <c r="BK658" i="7"/>
  <c r="BL658" i="7" s="1"/>
  <c r="BM658" i="7" s="1"/>
  <c r="BC658" i="7"/>
  <c r="DP657" i="7"/>
  <c r="DQ657" i="7" s="1"/>
  <c r="CV657" i="7"/>
  <c r="CW657" i="7" s="1"/>
  <c r="BK657" i="7"/>
  <c r="BL657" i="7" s="1"/>
  <c r="BM657" i="7" s="1"/>
  <c r="BC657" i="7"/>
  <c r="DQ656" i="7"/>
  <c r="G656" i="7" s="1"/>
  <c r="DP656" i="7"/>
  <c r="CW656" i="7"/>
  <c r="CV656" i="7"/>
  <c r="BK656" i="7"/>
  <c r="BL656" i="7" s="1"/>
  <c r="BM656" i="7" s="1"/>
  <c r="BC656" i="7"/>
  <c r="DP655" i="7"/>
  <c r="DQ655" i="7" s="1"/>
  <c r="G655" i="7" s="1"/>
  <c r="CV655" i="7"/>
  <c r="CW655" i="7" s="1"/>
  <c r="BL655" i="7"/>
  <c r="BM655" i="7" s="1"/>
  <c r="BK655" i="7"/>
  <c r="BC655" i="7"/>
  <c r="DQ654" i="7"/>
  <c r="DP654" i="7"/>
  <c r="CV654" i="7"/>
  <c r="CW654" i="7" s="1"/>
  <c r="G654" i="7" s="1"/>
  <c r="BK654" i="7"/>
  <c r="BL654" i="7" s="1"/>
  <c r="BM654" i="7" s="1"/>
  <c r="BC654" i="7"/>
  <c r="DP653" i="7"/>
  <c r="DQ653" i="7" s="1"/>
  <c r="CV653" i="7"/>
  <c r="CW653" i="7" s="1"/>
  <c r="BK653" i="7"/>
  <c r="BL653" i="7" s="1"/>
  <c r="BM653" i="7" s="1"/>
  <c r="BC653" i="7"/>
  <c r="DQ652" i="7"/>
  <c r="G652" i="7" s="1"/>
  <c r="DP652" i="7"/>
  <c r="CW652" i="7"/>
  <c r="CV652" i="7"/>
  <c r="BM652" i="7"/>
  <c r="BK652" i="7"/>
  <c r="BL652" i="7" s="1"/>
  <c r="BC652" i="7"/>
  <c r="DQ651" i="7"/>
  <c r="DP651" i="7"/>
  <c r="CV651" i="7"/>
  <c r="CW651" i="7" s="1"/>
  <c r="BL651" i="7"/>
  <c r="BM651" i="7" s="1"/>
  <c r="BK651" i="7"/>
  <c r="BC651" i="7"/>
  <c r="DQ650" i="7"/>
  <c r="DP650" i="7"/>
  <c r="CV650" i="7"/>
  <c r="CW650" i="7" s="1"/>
  <c r="G650" i="7" s="1"/>
  <c r="BM650" i="7"/>
  <c r="BK650" i="7"/>
  <c r="BL650" i="7" s="1"/>
  <c r="BC650" i="7"/>
  <c r="DP649" i="7"/>
  <c r="DQ649" i="7" s="1"/>
  <c r="G649" i="7" s="1"/>
  <c r="CV649" i="7"/>
  <c r="CW649" i="7" s="1"/>
  <c r="BK649" i="7"/>
  <c r="BL649" i="7" s="1"/>
  <c r="BM649" i="7" s="1"/>
  <c r="BC649" i="7"/>
  <c r="DQ648" i="7"/>
  <c r="G648" i="7" s="1"/>
  <c r="DP648" i="7"/>
  <c r="CW648" i="7"/>
  <c r="CV648" i="7"/>
  <c r="BK648" i="7"/>
  <c r="BL648" i="7" s="1"/>
  <c r="BM648" i="7" s="1"/>
  <c r="BC648" i="7"/>
  <c r="DQ647" i="7"/>
  <c r="G647" i="7" s="1"/>
  <c r="DP647" i="7"/>
  <c r="CV647" i="7"/>
  <c r="CW647" i="7" s="1"/>
  <c r="BL647" i="7"/>
  <c r="BM647" i="7" s="1"/>
  <c r="BK647" i="7"/>
  <c r="BC647" i="7"/>
  <c r="DQ646" i="7"/>
  <c r="DP646" i="7"/>
  <c r="CV646" i="7"/>
  <c r="CW646" i="7" s="1"/>
  <c r="G646" i="7" s="1"/>
  <c r="BK646" i="7"/>
  <c r="BL646" i="7" s="1"/>
  <c r="BM646" i="7" s="1"/>
  <c r="BC646" i="7"/>
  <c r="DP645" i="7"/>
  <c r="DQ645" i="7" s="1"/>
  <c r="G645" i="7" s="1"/>
  <c r="CV645" i="7"/>
  <c r="CW645" i="7" s="1"/>
  <c r="BK645" i="7"/>
  <c r="BL645" i="7" s="1"/>
  <c r="BM645" i="7" s="1"/>
  <c r="BC645" i="7"/>
  <c r="DQ644" i="7"/>
  <c r="G644" i="7" s="1"/>
  <c r="DP644" i="7"/>
  <c r="CW644" i="7"/>
  <c r="CV644" i="7"/>
  <c r="BK644" i="7"/>
  <c r="BL644" i="7" s="1"/>
  <c r="BM644" i="7" s="1"/>
  <c r="BC644" i="7"/>
  <c r="DP643" i="7"/>
  <c r="DQ643" i="7" s="1"/>
  <c r="G643" i="7" s="1"/>
  <c r="CV643" i="7"/>
  <c r="CW643" i="7" s="1"/>
  <c r="BL643" i="7"/>
  <c r="BM643" i="7" s="1"/>
  <c r="BK643" i="7"/>
  <c r="BC643" i="7"/>
  <c r="DQ642" i="7"/>
  <c r="DP642" i="7"/>
  <c r="CV642" i="7"/>
  <c r="CW642" i="7" s="1"/>
  <c r="G642" i="7" s="1"/>
  <c r="BK642" i="7"/>
  <c r="BL642" i="7" s="1"/>
  <c r="BM642" i="7" s="1"/>
  <c r="BC642" i="7"/>
  <c r="DP641" i="7"/>
  <c r="DQ641" i="7" s="1"/>
  <c r="CV641" i="7"/>
  <c r="CW641" i="7" s="1"/>
  <c r="BK641" i="7"/>
  <c r="BL641" i="7" s="1"/>
  <c r="BM641" i="7" s="1"/>
  <c r="BC641" i="7"/>
  <c r="DQ640" i="7"/>
  <c r="G640" i="7" s="1"/>
  <c r="DP640" i="7"/>
  <c r="CW640" i="7"/>
  <c r="CV640" i="7"/>
  <c r="BM640" i="7"/>
  <c r="BK640" i="7"/>
  <c r="BL640" i="7" s="1"/>
  <c r="BC640" i="7"/>
  <c r="DQ639" i="7"/>
  <c r="DP639" i="7"/>
  <c r="CV639" i="7"/>
  <c r="CW639" i="7" s="1"/>
  <c r="BL639" i="7"/>
  <c r="BM639" i="7" s="1"/>
  <c r="BK639" i="7"/>
  <c r="BC639" i="7"/>
  <c r="DQ638" i="7"/>
  <c r="DP638" i="7"/>
  <c r="CV638" i="7"/>
  <c r="CW638" i="7" s="1"/>
  <c r="G638" i="7" s="1"/>
  <c r="BM638" i="7"/>
  <c r="BK638" i="7"/>
  <c r="BL638" i="7" s="1"/>
  <c r="BC638" i="7"/>
  <c r="DP637" i="7"/>
  <c r="DQ637" i="7" s="1"/>
  <c r="G637" i="7" s="1"/>
  <c r="CV637" i="7"/>
  <c r="CW637" i="7" s="1"/>
  <c r="BK637" i="7"/>
  <c r="BL637" i="7" s="1"/>
  <c r="BM637" i="7" s="1"/>
  <c r="BC637" i="7"/>
  <c r="DQ636" i="7"/>
  <c r="G636" i="7" s="1"/>
  <c r="DP636" i="7"/>
  <c r="CW636" i="7"/>
  <c r="CV636" i="7"/>
  <c r="BM636" i="7"/>
  <c r="BK636" i="7"/>
  <c r="BL636" i="7" s="1"/>
  <c r="BC636" i="7"/>
  <c r="DP635" i="7"/>
  <c r="DQ635" i="7" s="1"/>
  <c r="G635" i="7" s="1"/>
  <c r="CV635" i="7"/>
  <c r="CW635" i="7" s="1"/>
  <c r="BM635" i="7"/>
  <c r="BL635" i="7"/>
  <c r="BK635" i="7"/>
  <c r="BC635" i="7"/>
  <c r="DQ634" i="7"/>
  <c r="DP634" i="7"/>
  <c r="CV634" i="7"/>
  <c r="CW634" i="7" s="1"/>
  <c r="BM634" i="7"/>
  <c r="BK634" i="7"/>
  <c r="BL634" i="7" s="1"/>
  <c r="BC634" i="7"/>
  <c r="G634" i="7"/>
  <c r="DP633" i="7"/>
  <c r="DQ633" i="7" s="1"/>
  <c r="CV633" i="7"/>
  <c r="CW633" i="7" s="1"/>
  <c r="BK633" i="7"/>
  <c r="BL633" i="7" s="1"/>
  <c r="BM633" i="7" s="1"/>
  <c r="BC633" i="7"/>
  <c r="DQ632" i="7"/>
  <c r="G632" i="7" s="1"/>
  <c r="DP632" i="7"/>
  <c r="CW632" i="7"/>
  <c r="CV632" i="7"/>
  <c r="BM632" i="7"/>
  <c r="BK632" i="7"/>
  <c r="BL632" i="7" s="1"/>
  <c r="BC632" i="7"/>
  <c r="DQ631" i="7"/>
  <c r="DP631" i="7"/>
  <c r="CV631" i="7"/>
  <c r="CW631" i="7" s="1"/>
  <c r="BM631" i="7"/>
  <c r="BL631" i="7"/>
  <c r="BK631" i="7"/>
  <c r="BC631" i="7"/>
  <c r="DQ630" i="7"/>
  <c r="DP630" i="7"/>
  <c r="CV630" i="7"/>
  <c r="CW630" i="7" s="1"/>
  <c r="BK630" i="7"/>
  <c r="BL630" i="7" s="1"/>
  <c r="BM630" i="7" s="1"/>
  <c r="BC630" i="7"/>
  <c r="G630" i="7"/>
  <c r="DP629" i="7"/>
  <c r="DQ629" i="7" s="1"/>
  <c r="CV629" i="7"/>
  <c r="CW629" i="7" s="1"/>
  <c r="BK629" i="7"/>
  <c r="BL629" i="7" s="1"/>
  <c r="BM629" i="7" s="1"/>
  <c r="BC629" i="7"/>
  <c r="DQ628" i="7"/>
  <c r="G628" i="7" s="1"/>
  <c r="DP628" i="7"/>
  <c r="CW628" i="7"/>
  <c r="CV628" i="7"/>
  <c r="BK628" i="7"/>
  <c r="BL628" i="7" s="1"/>
  <c r="BM628" i="7" s="1"/>
  <c r="BC628" i="7"/>
  <c r="DP627" i="7"/>
  <c r="DQ627" i="7" s="1"/>
  <c r="CV627" i="7"/>
  <c r="CW627" i="7" s="1"/>
  <c r="BL627" i="7"/>
  <c r="BM627" i="7" s="1"/>
  <c r="BK627" i="7"/>
  <c r="BI627" i="7"/>
  <c r="BC627" i="7"/>
  <c r="DQ626" i="7"/>
  <c r="DP626" i="7"/>
  <c r="CW626" i="7"/>
  <c r="CV626" i="7"/>
  <c r="BL626" i="7"/>
  <c r="BM626" i="7" s="1"/>
  <c r="BK626" i="7"/>
  <c r="BC626" i="7"/>
  <c r="DQ625" i="7"/>
  <c r="G625" i="7" s="1"/>
  <c r="DP625" i="7"/>
  <c r="CV625" i="7"/>
  <c r="CW625" i="7" s="1"/>
  <c r="BL625" i="7"/>
  <c r="BM625" i="7" s="1"/>
  <c r="BK625" i="7"/>
  <c r="BC625" i="7"/>
  <c r="DP624" i="7"/>
  <c r="DQ624" i="7" s="1"/>
  <c r="CV624" i="7"/>
  <c r="CW624" i="7" s="1"/>
  <c r="BK624" i="7"/>
  <c r="BL624" i="7" s="1"/>
  <c r="BM624" i="7" s="1"/>
  <c r="BC624" i="7"/>
  <c r="DQ623" i="7"/>
  <c r="DP623" i="7"/>
  <c r="CV623" i="7"/>
  <c r="CW623" i="7" s="1"/>
  <c r="BM623" i="7"/>
  <c r="BK623" i="7"/>
  <c r="BL623" i="7" s="1"/>
  <c r="BC623" i="7"/>
  <c r="G623" i="7"/>
  <c r="DQ622" i="7"/>
  <c r="DP622" i="7"/>
  <c r="CW622" i="7"/>
  <c r="CV622" i="7"/>
  <c r="BL622" i="7"/>
  <c r="BM622" i="7" s="1"/>
  <c r="BK622" i="7"/>
  <c r="BC622" i="7"/>
  <c r="DQ621" i="7"/>
  <c r="DP621" i="7"/>
  <c r="CV621" i="7"/>
  <c r="CW621" i="7" s="1"/>
  <c r="BL621" i="7"/>
  <c r="BM621" i="7" s="1"/>
  <c r="BK621" i="7"/>
  <c r="BI621" i="7"/>
  <c r="BC621" i="7"/>
  <c r="DQ620" i="7"/>
  <c r="DP620" i="7"/>
  <c r="CW620" i="7"/>
  <c r="CV620" i="7"/>
  <c r="BM620" i="7"/>
  <c r="BL620" i="7"/>
  <c r="BK620" i="7"/>
  <c r="G620" i="7"/>
  <c r="DQ619" i="7"/>
  <c r="DP619" i="7"/>
  <c r="CW619" i="7"/>
  <c r="CV619" i="7"/>
  <c r="BM619" i="7"/>
  <c r="BK619" i="7"/>
  <c r="BL619" i="7" s="1"/>
  <c r="BC619" i="7"/>
  <c r="G619" i="7"/>
  <c r="DQ618" i="7"/>
  <c r="DP618" i="7"/>
  <c r="CW618" i="7"/>
  <c r="CV618" i="7"/>
  <c r="BK618" i="7"/>
  <c r="BL618" i="7" s="1"/>
  <c r="BM618" i="7" s="1"/>
  <c r="BC618" i="7"/>
  <c r="DQ617" i="7"/>
  <c r="DP617" i="7"/>
  <c r="CW617" i="7"/>
  <c r="CV617" i="7"/>
  <c r="BK617" i="7"/>
  <c r="BL617" i="7" s="1"/>
  <c r="BM617" i="7" s="1"/>
  <c r="BC617" i="7"/>
  <c r="G617" i="7"/>
  <c r="DQ616" i="7"/>
  <c r="G616" i="7" s="1"/>
  <c r="DP616" i="7"/>
  <c r="CV616" i="7"/>
  <c r="CW616" i="7" s="1"/>
  <c r="BL616" i="7"/>
  <c r="BM616" i="7" s="1"/>
  <c r="BK616" i="7"/>
  <c r="BC616" i="7"/>
  <c r="DQ615" i="7"/>
  <c r="DP615" i="7"/>
  <c r="CW615" i="7"/>
  <c r="CV615" i="7"/>
  <c r="BK615" i="7"/>
  <c r="BL615" i="7" s="1"/>
  <c r="BM615" i="7" s="1"/>
  <c r="BC615" i="7"/>
  <c r="G615" i="7"/>
  <c r="DQ614" i="7"/>
  <c r="G614" i="7" s="1"/>
  <c r="DP614" i="7"/>
  <c r="CW614" i="7"/>
  <c r="CV614" i="7"/>
  <c r="BK614" i="7"/>
  <c r="BL614" i="7" s="1"/>
  <c r="BM614" i="7" s="1"/>
  <c r="BC614" i="7"/>
  <c r="DP613" i="7"/>
  <c r="DQ613" i="7" s="1"/>
  <c r="G613" i="7" s="1"/>
  <c r="CV613" i="7"/>
  <c r="CW613" i="7" s="1"/>
  <c r="BL613" i="7"/>
  <c r="BM613" i="7" s="1"/>
  <c r="BK613" i="7"/>
  <c r="BC613" i="7"/>
  <c r="DP612" i="7"/>
  <c r="DQ612" i="7" s="1"/>
  <c r="G612" i="7" s="1"/>
  <c r="CV612" i="7"/>
  <c r="CW612" i="7" s="1"/>
  <c r="BK612" i="7"/>
  <c r="BL612" i="7" s="1"/>
  <c r="BM612" i="7" s="1"/>
  <c r="BI612" i="7"/>
  <c r="BC612" i="7"/>
  <c r="DP611" i="7"/>
  <c r="DQ611" i="7" s="1"/>
  <c r="G611" i="7" s="1"/>
  <c r="CW611" i="7"/>
  <c r="CV611" i="7"/>
  <c r="BL611" i="7"/>
  <c r="BM611" i="7" s="1"/>
  <c r="BK611" i="7"/>
  <c r="BI611" i="7"/>
  <c r="BC611" i="7"/>
  <c r="DQ610" i="7"/>
  <c r="DP610" i="7"/>
  <c r="CW610" i="7"/>
  <c r="CV610" i="7"/>
  <c r="BL610" i="7"/>
  <c r="BM610" i="7" s="1"/>
  <c r="BK610" i="7"/>
  <c r="BC610" i="7"/>
  <c r="G610" i="7"/>
  <c r="DQ609" i="7"/>
  <c r="G609" i="7" s="1"/>
  <c r="DP609" i="7"/>
  <c r="CV609" i="7"/>
  <c r="CW609" i="7" s="1"/>
  <c r="BM609" i="7"/>
  <c r="BK609" i="7"/>
  <c r="BL609" i="7" s="1"/>
  <c r="BC609" i="7"/>
  <c r="DP608" i="7"/>
  <c r="DQ608" i="7" s="1"/>
  <c r="CW608" i="7"/>
  <c r="CV608" i="7"/>
  <c r="BK608" i="7"/>
  <c r="BL608" i="7" s="1"/>
  <c r="BM608" i="7" s="1"/>
  <c r="BI608" i="7"/>
  <c r="BC608" i="7"/>
  <c r="G608" i="7"/>
  <c r="DP607" i="7"/>
  <c r="DQ607" i="7" s="1"/>
  <c r="G607" i="7" s="1"/>
  <c r="CV607" i="7"/>
  <c r="CW607" i="7" s="1"/>
  <c r="BL607" i="7"/>
  <c r="BM607" i="7" s="1"/>
  <c r="BK607" i="7"/>
  <c r="BC607" i="7"/>
  <c r="DQ606" i="7"/>
  <c r="DP606" i="7"/>
  <c r="CV606" i="7"/>
  <c r="CW606" i="7" s="1"/>
  <c r="BL606" i="7"/>
  <c r="BM606" i="7" s="1"/>
  <c r="BK606" i="7"/>
  <c r="BC606" i="7"/>
  <c r="DQ605" i="7"/>
  <c r="DP605" i="7"/>
  <c r="CV605" i="7"/>
  <c r="CW605" i="7" s="1"/>
  <c r="G605" i="7" s="1"/>
  <c r="BK605" i="7"/>
  <c r="BL605" i="7" s="1"/>
  <c r="BM605" i="7" s="1"/>
  <c r="BC605" i="7"/>
  <c r="DQ604" i="7"/>
  <c r="G604" i="7" s="1"/>
  <c r="DP604" i="7"/>
  <c r="CW604" i="7"/>
  <c r="CV604" i="7"/>
  <c r="BK604" i="7"/>
  <c r="BL604" i="7" s="1"/>
  <c r="BM604" i="7" s="1"/>
  <c r="BC604" i="7"/>
  <c r="DP603" i="7"/>
  <c r="DQ603" i="7" s="1"/>
  <c r="G603" i="7" s="1"/>
  <c r="CV603" i="7"/>
  <c r="CW603" i="7" s="1"/>
  <c r="BK603" i="7"/>
  <c r="BL603" i="7" s="1"/>
  <c r="BM603" i="7" s="1"/>
  <c r="BC603" i="7"/>
  <c r="DP602" i="7"/>
  <c r="DQ602" i="7" s="1"/>
  <c r="G602" i="7" s="1"/>
  <c r="CV602" i="7"/>
  <c r="CW602" i="7" s="1"/>
  <c r="BM602" i="7"/>
  <c r="BK602" i="7"/>
  <c r="BL602" i="7" s="1"/>
  <c r="BC602" i="7"/>
  <c r="DQ601" i="7"/>
  <c r="DP601" i="7"/>
  <c r="CV601" i="7"/>
  <c r="CW601" i="7" s="1"/>
  <c r="G601" i="7" s="1"/>
  <c r="BK601" i="7"/>
  <c r="BL601" i="7" s="1"/>
  <c r="BM601" i="7" s="1"/>
  <c r="BC601" i="7"/>
  <c r="DQ600" i="7"/>
  <c r="G600" i="7" s="1"/>
  <c r="DP600" i="7"/>
  <c r="CV600" i="7"/>
  <c r="CW600" i="7" s="1"/>
  <c r="BL600" i="7"/>
  <c r="BM600" i="7" s="1"/>
  <c r="BK600" i="7"/>
  <c r="BC600" i="7"/>
  <c r="DP599" i="7"/>
  <c r="DQ599" i="7" s="1"/>
  <c r="G599" i="7" s="1"/>
  <c r="CW599" i="7"/>
  <c r="CV599" i="7"/>
  <c r="BL599" i="7"/>
  <c r="BM599" i="7" s="1"/>
  <c r="BK599" i="7"/>
  <c r="BC599" i="7"/>
  <c r="DP598" i="7"/>
  <c r="DQ598" i="7" s="1"/>
  <c r="CW598" i="7"/>
  <c r="G598" i="7" s="1"/>
  <c r="CV598" i="7"/>
  <c r="BL598" i="7"/>
  <c r="BM598" i="7" s="1"/>
  <c r="BK598" i="7"/>
  <c r="BC598" i="7"/>
  <c r="DQ597" i="7"/>
  <c r="DP597" i="7"/>
  <c r="CW597" i="7"/>
  <c r="CV597" i="7"/>
  <c r="BL597" i="7"/>
  <c r="BM597" i="7" s="1"/>
  <c r="BK597" i="7"/>
  <c r="BI597" i="7"/>
  <c r="BC597" i="7"/>
  <c r="G597" i="7"/>
  <c r="DP596" i="7"/>
  <c r="DQ596" i="7" s="1"/>
  <c r="G596" i="7" s="1"/>
  <c r="CW596" i="7"/>
  <c r="CV596" i="7"/>
  <c r="BK596" i="7"/>
  <c r="BL596" i="7" s="1"/>
  <c r="BM596" i="7" s="1"/>
  <c r="BC596" i="7"/>
  <c r="DP595" i="7"/>
  <c r="DQ595" i="7" s="1"/>
  <c r="G595" i="7" s="1"/>
  <c r="CV595" i="7"/>
  <c r="CW595" i="7" s="1"/>
  <c r="BM595" i="7"/>
  <c r="BL595" i="7"/>
  <c r="BI595" i="7"/>
  <c r="BC595" i="7"/>
  <c r="DP594" i="7"/>
  <c r="DQ594" i="7" s="1"/>
  <c r="G594" i="7" s="1"/>
  <c r="CV594" i="7"/>
  <c r="CW594" i="7" s="1"/>
  <c r="BM594" i="7"/>
  <c r="BK594" i="7"/>
  <c r="BL594" i="7" s="1"/>
  <c r="BC594" i="7"/>
  <c r="DP593" i="7"/>
  <c r="DQ593" i="7" s="1"/>
  <c r="CW593" i="7"/>
  <c r="CV593" i="7"/>
  <c r="BL593" i="7"/>
  <c r="BM593" i="7" s="1"/>
  <c r="BK593" i="7"/>
  <c r="BC593" i="7"/>
  <c r="G593" i="7"/>
  <c r="DP592" i="7"/>
  <c r="DQ592" i="7" s="1"/>
  <c r="G592" i="7" s="1"/>
  <c r="CW592" i="7"/>
  <c r="CV592" i="7"/>
  <c r="BM592" i="7"/>
  <c r="BL592" i="7"/>
  <c r="BK592" i="7"/>
  <c r="BC592" i="7"/>
  <c r="DP591" i="7"/>
  <c r="DQ591" i="7" s="1"/>
  <c r="G591" i="7" s="1"/>
  <c r="CW591" i="7"/>
  <c r="CV591" i="7"/>
  <c r="BL591" i="7"/>
  <c r="BM591" i="7" s="1"/>
  <c r="BK591" i="7"/>
  <c r="BC591" i="7"/>
  <c r="DP590" i="7"/>
  <c r="DQ590" i="7" s="1"/>
  <c r="CW590" i="7"/>
  <c r="G590" i="7" s="1"/>
  <c r="CV590" i="7"/>
  <c r="BL590" i="7"/>
  <c r="BM590" i="7" s="1"/>
  <c r="BK590" i="7"/>
  <c r="BC590" i="7"/>
  <c r="DP589" i="7"/>
  <c r="DQ589" i="7" s="1"/>
  <c r="CW589" i="7"/>
  <c r="CV589" i="7"/>
  <c r="BL589" i="7"/>
  <c r="BM589" i="7" s="1"/>
  <c r="BK589" i="7"/>
  <c r="BC589" i="7"/>
  <c r="G589" i="7"/>
  <c r="DQ588" i="7"/>
  <c r="DP588" i="7"/>
  <c r="CW588" i="7"/>
  <c r="CV588" i="7"/>
  <c r="BL588" i="7"/>
  <c r="BM588" i="7" s="1"/>
  <c r="BK588" i="7"/>
  <c r="BC588" i="7"/>
  <c r="G588" i="7"/>
  <c r="DQ587" i="7"/>
  <c r="DP587" i="7"/>
  <c r="CW587" i="7"/>
  <c r="CV587" i="7"/>
  <c r="BL587" i="7"/>
  <c r="BM587" i="7" s="1"/>
  <c r="BK587" i="7"/>
  <c r="BC587" i="7"/>
  <c r="DQ586" i="7"/>
  <c r="DP586" i="7"/>
  <c r="CV586" i="7"/>
  <c r="CW586" i="7" s="1"/>
  <c r="BK586" i="7"/>
  <c r="BL586" i="7" s="1"/>
  <c r="BM586" i="7" s="1"/>
  <c r="BI586" i="7"/>
  <c r="BC586" i="7"/>
  <c r="DQ585" i="7"/>
  <c r="DP585" i="7"/>
  <c r="CW585" i="7"/>
  <c r="CV585" i="7"/>
  <c r="BK585" i="7"/>
  <c r="BL585" i="7" s="1"/>
  <c r="BM585" i="7" s="1"/>
  <c r="BC585" i="7"/>
  <c r="G585" i="7"/>
  <c r="DQ584" i="7"/>
  <c r="G584" i="7" s="1"/>
  <c r="DP584" i="7"/>
  <c r="CV584" i="7"/>
  <c r="CW584" i="7" s="1"/>
  <c r="BM584" i="7"/>
  <c r="BK584" i="7"/>
  <c r="BL584" i="7" s="1"/>
  <c r="BC584" i="7"/>
  <c r="DP583" i="7"/>
  <c r="DQ583" i="7" s="1"/>
  <c r="G583" i="7" s="1"/>
  <c r="CV583" i="7"/>
  <c r="CW583" i="7" s="1"/>
  <c r="BM583" i="7"/>
  <c r="BK583" i="7"/>
  <c r="BL583" i="7" s="1"/>
  <c r="BC583" i="7"/>
  <c r="DP582" i="7"/>
  <c r="DQ582" i="7" s="1"/>
  <c r="G582" i="7" s="1"/>
  <c r="CW582" i="7"/>
  <c r="CV582" i="7"/>
  <c r="BM582" i="7"/>
  <c r="BL582" i="7"/>
  <c r="BK582" i="7"/>
  <c r="BC582" i="7"/>
  <c r="DQ581" i="7"/>
  <c r="DP581" i="7"/>
  <c r="CV581" i="7"/>
  <c r="CW581" i="7" s="1"/>
  <c r="G581" i="7" s="1"/>
  <c r="BL581" i="7"/>
  <c r="BM581" i="7" s="1"/>
  <c r="BK581" i="7"/>
  <c r="BC581" i="7"/>
  <c r="DQ580" i="7"/>
  <c r="G580" i="7" s="1"/>
  <c r="DP580" i="7"/>
  <c r="CV580" i="7"/>
  <c r="CW580" i="7" s="1"/>
  <c r="BM580" i="7"/>
  <c r="BK580" i="7"/>
  <c r="BL580" i="7" s="1"/>
  <c r="BC580" i="7"/>
  <c r="DQ579" i="7"/>
  <c r="DP579" i="7"/>
  <c r="CV579" i="7"/>
  <c r="CW579" i="7" s="1"/>
  <c r="G579" i="7" s="1"/>
  <c r="BM579" i="7"/>
  <c r="BK579" i="7"/>
  <c r="BL579" i="7" s="1"/>
  <c r="BC579" i="7"/>
  <c r="DQ578" i="7"/>
  <c r="DP578" i="7"/>
  <c r="CV578" i="7"/>
  <c r="CW578" i="7" s="1"/>
  <c r="BK578" i="7"/>
  <c r="BL578" i="7" s="1"/>
  <c r="BM578" i="7" s="1"/>
  <c r="BI578" i="7"/>
  <c r="BC578" i="7"/>
  <c r="G578" i="7"/>
  <c r="DQ577" i="7"/>
  <c r="G577" i="7" s="1"/>
  <c r="DP577" i="7"/>
  <c r="CW577" i="7"/>
  <c r="CV577" i="7"/>
  <c r="BL577" i="7"/>
  <c r="BM577" i="7" s="1"/>
  <c r="BK577" i="7"/>
  <c r="BC577" i="7"/>
  <c r="DQ576" i="7"/>
  <c r="DP576" i="7"/>
  <c r="CV576" i="7"/>
  <c r="CW576" i="7" s="1"/>
  <c r="BK576" i="7"/>
  <c r="BL576" i="7" s="1"/>
  <c r="BM576" i="7" s="1"/>
  <c r="BC576" i="7"/>
  <c r="DQ575" i="7"/>
  <c r="DP575" i="7"/>
  <c r="CW575" i="7"/>
  <c r="CV575" i="7"/>
  <c r="BK575" i="7"/>
  <c r="BL575" i="7" s="1"/>
  <c r="BM575" i="7" s="1"/>
  <c r="BC575" i="7"/>
  <c r="G575" i="7"/>
  <c r="DQ574" i="7"/>
  <c r="G574" i="7" s="1"/>
  <c r="DP574" i="7"/>
  <c r="CW574" i="7"/>
  <c r="CV574" i="7"/>
  <c r="BK574" i="7"/>
  <c r="BL574" i="7" s="1"/>
  <c r="BM574" i="7" s="1"/>
  <c r="BC574" i="7"/>
  <c r="DQ573" i="7"/>
  <c r="DP573" i="7"/>
  <c r="CW573" i="7"/>
  <c r="CV573" i="7"/>
  <c r="BL573" i="7"/>
  <c r="BM573" i="7" s="1"/>
  <c r="BK573" i="7"/>
  <c r="BC573" i="7"/>
  <c r="G573" i="7"/>
  <c r="DQ572" i="7"/>
  <c r="DP572" i="7"/>
  <c r="CW572" i="7"/>
  <c r="CV572" i="7"/>
  <c r="BK572" i="7"/>
  <c r="BL572" i="7" s="1"/>
  <c r="BM572" i="7" s="1"/>
  <c r="BC572" i="7"/>
  <c r="DQ571" i="7"/>
  <c r="DP571" i="7"/>
  <c r="CV571" i="7"/>
  <c r="CW571" i="7" s="1"/>
  <c r="G571" i="7" s="1"/>
  <c r="BL571" i="7"/>
  <c r="BM571" i="7" s="1"/>
  <c r="BK571" i="7"/>
  <c r="BC571" i="7"/>
  <c r="DQ570" i="7"/>
  <c r="DP570" i="7"/>
  <c r="CW570" i="7"/>
  <c r="CV570" i="7"/>
  <c r="BK570" i="7"/>
  <c r="BL570" i="7" s="1"/>
  <c r="BM570" i="7" s="1"/>
  <c r="BC570" i="7"/>
  <c r="G570" i="7"/>
  <c r="DQ569" i="7"/>
  <c r="DP569" i="7"/>
  <c r="CW569" i="7"/>
  <c r="CV569" i="7"/>
  <c r="BL569" i="7"/>
  <c r="BM569" i="7" s="1"/>
  <c r="BK569" i="7"/>
  <c r="BC569" i="7"/>
  <c r="DQ568" i="7"/>
  <c r="DP568" i="7"/>
  <c r="CV568" i="7"/>
  <c r="CW568" i="7" s="1"/>
  <c r="BK568" i="7"/>
  <c r="BL568" i="7" s="1"/>
  <c r="BM568" i="7" s="1"/>
  <c r="BC568" i="7"/>
  <c r="DQ567" i="7"/>
  <c r="DP567" i="7"/>
  <c r="CW567" i="7"/>
  <c r="CV567" i="7"/>
  <c r="BK567" i="7"/>
  <c r="BL567" i="7" s="1"/>
  <c r="BM567" i="7" s="1"/>
  <c r="BC567" i="7"/>
  <c r="G567" i="7"/>
  <c r="DQ566" i="7"/>
  <c r="DP566" i="7"/>
  <c r="CW566" i="7"/>
  <c r="CV566" i="7"/>
  <c r="BK566" i="7"/>
  <c r="BL566" i="7" s="1"/>
  <c r="BM566" i="7" s="1"/>
  <c r="BC566" i="7"/>
  <c r="G566" i="7"/>
  <c r="DP565" i="7"/>
  <c r="DQ565" i="7" s="1"/>
  <c r="CW565" i="7"/>
  <c r="CV565" i="7"/>
  <c r="BL565" i="7"/>
  <c r="BM565" i="7" s="1"/>
  <c r="BK565" i="7"/>
  <c r="BC565" i="7"/>
  <c r="DP564" i="7"/>
  <c r="DQ564" i="7" s="1"/>
  <c r="G564" i="7" s="1"/>
  <c r="CW564" i="7"/>
  <c r="CV564" i="7"/>
  <c r="BK564" i="7"/>
  <c r="BL564" i="7" s="1"/>
  <c r="BM564" i="7" s="1"/>
  <c r="BC564" i="7"/>
  <c r="DQ563" i="7"/>
  <c r="DP563" i="7"/>
  <c r="CW563" i="7"/>
  <c r="CV563" i="7"/>
  <c r="BL563" i="7"/>
  <c r="BM563" i="7" s="1"/>
  <c r="BK563" i="7"/>
  <c r="BC563" i="7"/>
  <c r="G563" i="7"/>
  <c r="DQ562" i="7"/>
  <c r="G562" i="7" s="1"/>
  <c r="DP562" i="7"/>
  <c r="CW562" i="7"/>
  <c r="CV562" i="7"/>
  <c r="BL562" i="7"/>
  <c r="BM562" i="7" s="1"/>
  <c r="BK562" i="7"/>
  <c r="BC562" i="7"/>
  <c r="DQ561" i="7"/>
  <c r="G561" i="7" s="1"/>
  <c r="DP561" i="7"/>
  <c r="CV561" i="7"/>
  <c r="CW561" i="7" s="1"/>
  <c r="BL561" i="7"/>
  <c r="BM561" i="7" s="1"/>
  <c r="BK561" i="7"/>
  <c r="BC561" i="7"/>
  <c r="DQ560" i="7"/>
  <c r="DP560" i="7"/>
  <c r="CV560" i="7"/>
  <c r="CW560" i="7" s="1"/>
  <c r="BM560" i="7"/>
  <c r="BL560" i="7"/>
  <c r="BK560" i="7"/>
  <c r="BC560" i="7"/>
  <c r="G560" i="7"/>
  <c r="DQ559" i="7"/>
  <c r="DP559" i="7"/>
  <c r="CV559" i="7"/>
  <c r="CW559" i="7" s="1"/>
  <c r="G559" i="7" s="1"/>
  <c r="BK559" i="7"/>
  <c r="BL559" i="7" s="1"/>
  <c r="BM559" i="7" s="1"/>
  <c r="BC559" i="7"/>
  <c r="DQ558" i="7"/>
  <c r="DP558" i="7"/>
  <c r="CW558" i="7"/>
  <c r="CV558" i="7"/>
  <c r="BL558" i="7"/>
  <c r="BM558" i="7" s="1"/>
  <c r="BK558" i="7"/>
  <c r="BC558" i="7"/>
  <c r="DP557" i="7"/>
  <c r="DQ557" i="7" s="1"/>
  <c r="G557" i="7" s="1"/>
  <c r="CW557" i="7"/>
  <c r="CV557" i="7"/>
  <c r="BL557" i="7"/>
  <c r="BM557" i="7" s="1"/>
  <c r="BK557" i="7"/>
  <c r="BC557" i="7"/>
  <c r="DQ556" i="7"/>
  <c r="DP556" i="7"/>
  <c r="CW556" i="7"/>
  <c r="CV556" i="7"/>
  <c r="BK556" i="7"/>
  <c r="BL556" i="7" s="1"/>
  <c r="BM556" i="7" s="1"/>
  <c r="BC556" i="7"/>
  <c r="DQ555" i="7"/>
  <c r="DP555" i="7"/>
  <c r="CV555" i="7"/>
  <c r="CW555" i="7" s="1"/>
  <c r="BL555" i="7"/>
  <c r="BM555" i="7" s="1"/>
  <c r="BK555" i="7"/>
  <c r="BI555" i="7"/>
  <c r="BC555" i="7"/>
  <c r="G555" i="7"/>
  <c r="DP554" i="7"/>
  <c r="DQ554" i="7" s="1"/>
  <c r="CW554" i="7"/>
  <c r="CV554" i="7"/>
  <c r="BK554" i="7"/>
  <c r="BL554" i="7" s="1"/>
  <c r="BM554" i="7" s="1"/>
  <c r="BC554" i="7"/>
  <c r="G554" i="7"/>
  <c r="DQ553" i="7"/>
  <c r="DP553" i="7"/>
  <c r="CW553" i="7"/>
  <c r="CV553" i="7"/>
  <c r="BM553" i="7"/>
  <c r="BL553" i="7"/>
  <c r="BK553" i="7"/>
  <c r="BI553" i="7"/>
  <c r="BC553" i="7"/>
  <c r="G553" i="7"/>
  <c r="DP552" i="7"/>
  <c r="DQ552" i="7" s="1"/>
  <c r="G552" i="7" s="1"/>
  <c r="CW552" i="7"/>
  <c r="CV552" i="7"/>
  <c r="BK552" i="7"/>
  <c r="BL552" i="7" s="1"/>
  <c r="BM552" i="7" s="1"/>
  <c r="BC552" i="7"/>
  <c r="DP551" i="7"/>
  <c r="DQ551" i="7" s="1"/>
  <c r="CW551" i="7"/>
  <c r="CV551" i="7"/>
  <c r="BK551" i="7"/>
  <c r="BL551" i="7" s="1"/>
  <c r="BM551" i="7" s="1"/>
  <c r="BC551" i="7"/>
  <c r="DQ550" i="7"/>
  <c r="DP550" i="7"/>
  <c r="CV550" i="7"/>
  <c r="CW550" i="7" s="1"/>
  <c r="BK550" i="7"/>
  <c r="BL550" i="7" s="1"/>
  <c r="BM550" i="7" s="1"/>
  <c r="BC550" i="7"/>
  <c r="G550" i="7"/>
  <c r="DQ549" i="7"/>
  <c r="G549" i="7" s="1"/>
  <c r="DP549" i="7"/>
  <c r="CV549" i="7"/>
  <c r="CW549" i="7" s="1"/>
  <c r="BK549" i="7"/>
  <c r="BL549" i="7" s="1"/>
  <c r="BM549" i="7" s="1"/>
  <c r="BC549" i="7"/>
  <c r="DQ548" i="7"/>
  <c r="DP548" i="7"/>
  <c r="CV548" i="7"/>
  <c r="CW548" i="7" s="1"/>
  <c r="BM548" i="7"/>
  <c r="BK548" i="7"/>
  <c r="BL548" i="7" s="1"/>
  <c r="BC548" i="7"/>
  <c r="DP547" i="7"/>
  <c r="DQ547" i="7" s="1"/>
  <c r="G547" i="7" s="1"/>
  <c r="CW547" i="7"/>
  <c r="CV547" i="7"/>
  <c r="BL547" i="7"/>
  <c r="BM547" i="7" s="1"/>
  <c r="BK547" i="7"/>
  <c r="BC547" i="7"/>
  <c r="DQ546" i="7"/>
  <c r="DP546" i="7"/>
  <c r="CV546" i="7"/>
  <c r="CW546" i="7" s="1"/>
  <c r="BM546" i="7"/>
  <c r="BK546" i="7"/>
  <c r="BL546" i="7" s="1"/>
  <c r="BC546" i="7"/>
  <c r="DP545" i="7"/>
  <c r="DQ545" i="7" s="1"/>
  <c r="CV545" i="7"/>
  <c r="CW545" i="7" s="1"/>
  <c r="BK545" i="7"/>
  <c r="BL545" i="7" s="1"/>
  <c r="BM545" i="7" s="1"/>
  <c r="BC545" i="7"/>
  <c r="G545" i="7"/>
  <c r="DQ544" i="7"/>
  <c r="G544" i="7" s="1"/>
  <c r="DP544" i="7"/>
  <c r="CV544" i="7"/>
  <c r="CW544" i="7" s="1"/>
  <c r="BM544" i="7"/>
  <c r="BK544" i="7"/>
  <c r="BL544" i="7" s="1"/>
  <c r="BC544" i="7"/>
  <c r="DQ543" i="7"/>
  <c r="DP543" i="7"/>
  <c r="CV543" i="7"/>
  <c r="CW543" i="7" s="1"/>
  <c r="BM543" i="7"/>
  <c r="BL543" i="7"/>
  <c r="BK543" i="7"/>
  <c r="BC543" i="7"/>
  <c r="DQ542" i="7"/>
  <c r="G542" i="7" s="1"/>
  <c r="DP542" i="7"/>
  <c r="CV542" i="7"/>
  <c r="CW542" i="7" s="1"/>
  <c r="BL542" i="7"/>
  <c r="BM542" i="7" s="1"/>
  <c r="BK542" i="7"/>
  <c r="BC542" i="7"/>
  <c r="DP541" i="7"/>
  <c r="DQ541" i="7" s="1"/>
  <c r="CV541" i="7"/>
  <c r="CW541" i="7" s="1"/>
  <c r="BK541" i="7"/>
  <c r="BL541" i="7" s="1"/>
  <c r="BM541" i="7" s="1"/>
  <c r="BC541" i="7"/>
  <c r="DP540" i="7"/>
  <c r="DQ540" i="7" s="1"/>
  <c r="G540" i="7" s="1"/>
  <c r="CW540" i="7"/>
  <c r="CV540" i="7"/>
  <c r="BK540" i="7"/>
  <c r="BL540" i="7" s="1"/>
  <c r="BM540" i="7" s="1"/>
  <c r="BC540" i="7"/>
  <c r="DP539" i="7"/>
  <c r="DQ539" i="7" s="1"/>
  <c r="G539" i="7" s="1"/>
  <c r="CV539" i="7"/>
  <c r="CW539" i="7" s="1"/>
  <c r="BK539" i="7"/>
  <c r="BL539" i="7" s="1"/>
  <c r="BM539" i="7" s="1"/>
  <c r="BC539" i="7"/>
  <c r="DQ538" i="7"/>
  <c r="G538" i="7" s="1"/>
  <c r="DP538" i="7"/>
  <c r="CV538" i="7"/>
  <c r="CW538" i="7" s="1"/>
  <c r="BK538" i="7"/>
  <c r="BL538" i="7" s="1"/>
  <c r="BM538" i="7" s="1"/>
  <c r="BI538" i="7"/>
  <c r="BC538" i="7"/>
  <c r="DQ537" i="7"/>
  <c r="DP537" i="7"/>
  <c r="CW537" i="7"/>
  <c r="G537" i="7" s="1"/>
  <c r="CV537" i="7"/>
  <c r="BK537" i="7"/>
  <c r="BL537" i="7" s="1"/>
  <c r="BM537" i="7" s="1"/>
  <c r="BC537" i="7"/>
  <c r="DQ536" i="7"/>
  <c r="DP536" i="7"/>
  <c r="CW536" i="7"/>
  <c r="CV536" i="7"/>
  <c r="BL536" i="7"/>
  <c r="BM536" i="7" s="1"/>
  <c r="BK536" i="7"/>
  <c r="BC536" i="7"/>
  <c r="DP535" i="7"/>
  <c r="DQ535" i="7" s="1"/>
  <c r="CW535" i="7"/>
  <c r="CV535" i="7"/>
  <c r="BK535" i="7"/>
  <c r="BL535" i="7" s="1"/>
  <c r="BM535" i="7" s="1"/>
  <c r="BC535" i="7"/>
  <c r="DQ534" i="7"/>
  <c r="DP534" i="7"/>
  <c r="CW534" i="7"/>
  <c r="G534" i="7" s="1"/>
  <c r="CV534" i="7"/>
  <c r="BL534" i="7"/>
  <c r="BM534" i="7" s="1"/>
  <c r="BK534" i="7"/>
  <c r="BC534" i="7"/>
  <c r="DQ533" i="7"/>
  <c r="G533" i="7" s="1"/>
  <c r="DP533" i="7"/>
  <c r="CW533" i="7"/>
  <c r="CV533" i="7"/>
  <c r="BL533" i="7"/>
  <c r="BM533" i="7" s="1"/>
  <c r="BK533" i="7"/>
  <c r="BI533" i="7"/>
  <c r="BC533" i="7"/>
  <c r="DQ532" i="7"/>
  <c r="G532" i="7" s="1"/>
  <c r="DP532" i="7"/>
  <c r="CW532" i="7"/>
  <c r="CV532" i="7"/>
  <c r="BM532" i="7"/>
  <c r="BL532" i="7"/>
  <c r="BK532" i="7"/>
  <c r="BC532" i="7"/>
  <c r="DP531" i="7"/>
  <c r="DQ531" i="7" s="1"/>
  <c r="CW531" i="7"/>
  <c r="CV531" i="7"/>
  <c r="BM531" i="7"/>
  <c r="BL531" i="7"/>
  <c r="BK531" i="7"/>
  <c r="BC531" i="7"/>
  <c r="DP530" i="7"/>
  <c r="DQ530" i="7" s="1"/>
  <c r="CV530" i="7"/>
  <c r="CW530" i="7" s="1"/>
  <c r="G530" i="7" s="1"/>
  <c r="BK530" i="7"/>
  <c r="BL530" i="7" s="1"/>
  <c r="BM530" i="7" s="1"/>
  <c r="BC530" i="7"/>
  <c r="DP529" i="7"/>
  <c r="DQ529" i="7" s="1"/>
  <c r="G529" i="7" s="1"/>
  <c r="CW529" i="7"/>
  <c r="CV529" i="7"/>
  <c r="BM529" i="7"/>
  <c r="BL529" i="7"/>
  <c r="BK529" i="7"/>
  <c r="BI529" i="7"/>
  <c r="BC529" i="7"/>
  <c r="DP528" i="7"/>
  <c r="DQ528" i="7" s="1"/>
  <c r="G528" i="7" s="1"/>
  <c r="CV528" i="7"/>
  <c r="CW528" i="7" s="1"/>
  <c r="BK528" i="7"/>
  <c r="BL528" i="7" s="1"/>
  <c r="BM528" i="7" s="1"/>
  <c r="BC528" i="7"/>
  <c r="DQ527" i="7"/>
  <c r="DP527" i="7"/>
  <c r="CV527" i="7"/>
  <c r="CW527" i="7" s="1"/>
  <c r="BM527" i="7"/>
  <c r="BK527" i="7"/>
  <c r="BL527" i="7" s="1"/>
  <c r="BC527" i="7"/>
  <c r="DP526" i="7"/>
  <c r="DQ526" i="7" s="1"/>
  <c r="G526" i="7" s="1"/>
  <c r="CW526" i="7"/>
  <c r="CV526" i="7"/>
  <c r="BM526" i="7"/>
  <c r="BL526" i="7"/>
  <c r="BK526" i="7"/>
  <c r="BI526" i="7"/>
  <c r="BC526" i="7"/>
  <c r="DQ525" i="7"/>
  <c r="DP525" i="7"/>
  <c r="CW525" i="7"/>
  <c r="G525" i="7" s="1"/>
  <c r="CV525" i="7"/>
  <c r="BM525" i="7"/>
  <c r="BK525" i="7"/>
  <c r="BL525" i="7" s="1"/>
  <c r="BC525" i="7"/>
  <c r="DQ524" i="7"/>
  <c r="DP524" i="7"/>
  <c r="CW524" i="7"/>
  <c r="CV524" i="7"/>
  <c r="BK524" i="7"/>
  <c r="BL524" i="7" s="1"/>
  <c r="BM524" i="7" s="1"/>
  <c r="BC524" i="7"/>
  <c r="G524" i="7"/>
  <c r="DP523" i="7"/>
  <c r="DQ523" i="7" s="1"/>
  <c r="G523" i="7" s="1"/>
  <c r="CW523" i="7"/>
  <c r="CV523" i="7"/>
  <c r="BL523" i="7"/>
  <c r="BM523" i="7" s="1"/>
  <c r="BK523" i="7"/>
  <c r="BC523" i="7"/>
  <c r="DP522" i="7"/>
  <c r="DQ522" i="7" s="1"/>
  <c r="CW522" i="7"/>
  <c r="CV522" i="7"/>
  <c r="BL522" i="7"/>
  <c r="BM522" i="7" s="1"/>
  <c r="BK522" i="7"/>
  <c r="BC522" i="7"/>
  <c r="DQ521" i="7"/>
  <c r="DP521" i="7"/>
  <c r="CV521" i="7"/>
  <c r="CW521" i="7" s="1"/>
  <c r="G521" i="7" s="1"/>
  <c r="BL521" i="7"/>
  <c r="BM521" i="7" s="1"/>
  <c r="BK521" i="7"/>
  <c r="BI521" i="7"/>
  <c r="BC521" i="7"/>
  <c r="DP520" i="7"/>
  <c r="DQ520" i="7" s="1"/>
  <c r="CW520" i="7"/>
  <c r="CV520" i="7"/>
  <c r="BK520" i="7"/>
  <c r="BL520" i="7" s="1"/>
  <c r="BM520" i="7" s="1"/>
  <c r="BC520" i="7"/>
  <c r="G520" i="7"/>
  <c r="DQ519" i="7"/>
  <c r="G519" i="7" s="1"/>
  <c r="DP519" i="7"/>
  <c r="CW519" i="7"/>
  <c r="CV519" i="7"/>
  <c r="BM519" i="7"/>
  <c r="BL519" i="7"/>
  <c r="BK519" i="7"/>
  <c r="BI519" i="7"/>
  <c r="BC519" i="7"/>
  <c r="DP518" i="7"/>
  <c r="DQ518" i="7" s="1"/>
  <c r="CW518" i="7"/>
  <c r="CV518" i="7"/>
  <c r="BM518" i="7"/>
  <c r="BK518" i="7"/>
  <c r="BL518" i="7" s="1"/>
  <c r="BC518" i="7"/>
  <c r="DP517" i="7"/>
  <c r="DQ517" i="7" s="1"/>
  <c r="G517" i="7" s="1"/>
  <c r="CW517" i="7"/>
  <c r="CV517" i="7"/>
  <c r="BK517" i="7"/>
  <c r="BL517" i="7" s="1"/>
  <c r="BM517" i="7" s="1"/>
  <c r="BC517" i="7"/>
  <c r="DQ516" i="7"/>
  <c r="DP516" i="7"/>
  <c r="CV516" i="7"/>
  <c r="CW516" i="7" s="1"/>
  <c r="BK516" i="7"/>
  <c r="BL516" i="7" s="1"/>
  <c r="BM516" i="7" s="1"/>
  <c r="BC516" i="7"/>
  <c r="G516" i="7"/>
  <c r="DP515" i="7"/>
  <c r="DQ515" i="7" s="1"/>
  <c r="CV515" i="7"/>
  <c r="CW515" i="7" s="1"/>
  <c r="BK515" i="7"/>
  <c r="BL515" i="7" s="1"/>
  <c r="BM515" i="7" s="1"/>
  <c r="BC515" i="7"/>
  <c r="G515" i="7"/>
  <c r="DQ514" i="7"/>
  <c r="DP514" i="7"/>
  <c r="CV514" i="7"/>
  <c r="CW514" i="7" s="1"/>
  <c r="BM514" i="7"/>
  <c r="BK514" i="7"/>
  <c r="BL514" i="7" s="1"/>
  <c r="BC514" i="7"/>
  <c r="DP513" i="7"/>
  <c r="DQ513" i="7" s="1"/>
  <c r="G513" i="7" s="1"/>
  <c r="CW513" i="7"/>
  <c r="CV513" i="7"/>
  <c r="BM513" i="7"/>
  <c r="BL513" i="7"/>
  <c r="BK513" i="7"/>
  <c r="BI513" i="7"/>
  <c r="BC513" i="7"/>
  <c r="DQ512" i="7"/>
  <c r="DP512" i="7"/>
  <c r="CW512" i="7"/>
  <c r="G512" i="7" s="1"/>
  <c r="CV512" i="7"/>
  <c r="BK512" i="7"/>
  <c r="BL512" i="7" s="1"/>
  <c r="BM512" i="7" s="1"/>
  <c r="BC512" i="7"/>
  <c r="DQ511" i="7"/>
  <c r="DP511" i="7"/>
  <c r="CW511" i="7"/>
  <c r="G511" i="7" s="1"/>
  <c r="CV511" i="7"/>
  <c r="BK511" i="7"/>
  <c r="BL511" i="7" s="1"/>
  <c r="BM511" i="7" s="1"/>
  <c r="BI511" i="7"/>
  <c r="BC511" i="7"/>
  <c r="DQ510" i="7"/>
  <c r="DP510" i="7"/>
  <c r="CW510" i="7"/>
  <c r="CV510" i="7"/>
  <c r="BM510" i="7"/>
  <c r="BL510" i="7"/>
  <c r="BK510" i="7"/>
  <c r="BC510" i="7"/>
  <c r="G510" i="7"/>
  <c r="DP509" i="7"/>
  <c r="DQ509" i="7" s="1"/>
  <c r="G509" i="7" s="1"/>
  <c r="CV509" i="7"/>
  <c r="CW509" i="7" s="1"/>
  <c r="BM509" i="7"/>
  <c r="BL509" i="7"/>
  <c r="BK509" i="7"/>
  <c r="BC509" i="7"/>
  <c r="DP508" i="7"/>
  <c r="DQ508" i="7" s="1"/>
  <c r="CV508" i="7"/>
  <c r="CW508" i="7" s="1"/>
  <c r="BM508" i="7"/>
  <c r="BK508" i="7"/>
  <c r="BL508" i="7" s="1"/>
  <c r="BC508" i="7"/>
  <c r="G508" i="7"/>
  <c r="DP507" i="7"/>
  <c r="DQ507" i="7" s="1"/>
  <c r="CW507" i="7"/>
  <c r="CV507" i="7"/>
  <c r="BM507" i="7"/>
  <c r="BL507" i="7"/>
  <c r="BK507" i="7"/>
  <c r="BC507" i="7"/>
  <c r="G507" i="7"/>
  <c r="DP506" i="7"/>
  <c r="DQ506" i="7" s="1"/>
  <c r="G506" i="7" s="1"/>
  <c r="CW506" i="7"/>
  <c r="CV506" i="7"/>
  <c r="BM506" i="7"/>
  <c r="BL506" i="7"/>
  <c r="BK506" i="7"/>
  <c r="BC506" i="7"/>
  <c r="DP505" i="7"/>
  <c r="DQ505" i="7" s="1"/>
  <c r="G505" i="7" s="1"/>
  <c r="CW505" i="7"/>
  <c r="CV505" i="7"/>
  <c r="BM505" i="7"/>
  <c r="BL505" i="7"/>
  <c r="BK505" i="7"/>
  <c r="BC505" i="7"/>
  <c r="DP504" i="7"/>
  <c r="DQ504" i="7" s="1"/>
  <c r="CV504" i="7"/>
  <c r="CW504" i="7" s="1"/>
  <c r="G504" i="7" s="1"/>
  <c r="BK504" i="7"/>
  <c r="BL504" i="7" s="1"/>
  <c r="BM504" i="7" s="1"/>
  <c r="BC504" i="7"/>
  <c r="DP503" i="7"/>
  <c r="DQ503" i="7" s="1"/>
  <c r="G503" i="7" s="1"/>
  <c r="CW503" i="7"/>
  <c r="CV503" i="7"/>
  <c r="BM503" i="7"/>
  <c r="BL503" i="7"/>
  <c r="BK503" i="7"/>
  <c r="BC503" i="7"/>
  <c r="DP502" i="7"/>
  <c r="DQ502" i="7" s="1"/>
  <c r="G502" i="7" s="1"/>
  <c r="CW502" i="7"/>
  <c r="CV502" i="7"/>
  <c r="BM502" i="7"/>
  <c r="BL502" i="7"/>
  <c r="BK502" i="7"/>
  <c r="BI502" i="7"/>
  <c r="BC502" i="7"/>
  <c r="DQ501" i="7"/>
  <c r="G501" i="7" s="1"/>
  <c r="DP501" i="7"/>
  <c r="CV501" i="7"/>
  <c r="CW501" i="7" s="1"/>
  <c r="BM501" i="7"/>
  <c r="BK501" i="7"/>
  <c r="BL501" i="7" s="1"/>
  <c r="BC501" i="7"/>
  <c r="DP500" i="7"/>
  <c r="DQ500" i="7" s="1"/>
  <c r="G500" i="7" s="1"/>
  <c r="CW500" i="7"/>
  <c r="CV500" i="7"/>
  <c r="BL500" i="7"/>
  <c r="BM500" i="7" s="1"/>
  <c r="BK500" i="7"/>
  <c r="BC500" i="7"/>
  <c r="DQ499" i="7"/>
  <c r="G499" i="7" s="1"/>
  <c r="DP499" i="7"/>
  <c r="CV499" i="7"/>
  <c r="CW499" i="7" s="1"/>
  <c r="BM499" i="7"/>
  <c r="BK499" i="7"/>
  <c r="BL499" i="7" s="1"/>
  <c r="BC499" i="7"/>
  <c r="DP498" i="7"/>
  <c r="DQ498" i="7" s="1"/>
  <c r="G498" i="7" s="1"/>
  <c r="CV498" i="7"/>
  <c r="CW498" i="7" s="1"/>
  <c r="BK498" i="7"/>
  <c r="BL498" i="7" s="1"/>
  <c r="BM498" i="7" s="1"/>
  <c r="BC498" i="7"/>
  <c r="DP497" i="7"/>
  <c r="DQ497" i="7" s="1"/>
  <c r="G497" i="7" s="1"/>
  <c r="CV497" i="7"/>
  <c r="CW497" i="7" s="1"/>
  <c r="BM497" i="7"/>
  <c r="BK497" i="7"/>
  <c r="BL497" i="7" s="1"/>
  <c r="BC497" i="7"/>
  <c r="DQ496" i="7"/>
  <c r="G496" i="7" s="1"/>
  <c r="DP496" i="7"/>
  <c r="CV496" i="7"/>
  <c r="CW496" i="7" s="1"/>
  <c r="BL496" i="7"/>
  <c r="BM496" i="7" s="1"/>
  <c r="BK496" i="7"/>
  <c r="BC496" i="7"/>
  <c r="DQ495" i="7"/>
  <c r="G495" i="7" s="1"/>
  <c r="DP495" i="7"/>
  <c r="CV495" i="7"/>
  <c r="CW495" i="7" s="1"/>
  <c r="BL495" i="7"/>
  <c r="BM495" i="7" s="1"/>
  <c r="BK495" i="7"/>
  <c r="BC495" i="7"/>
  <c r="DP494" i="7"/>
  <c r="DQ494" i="7" s="1"/>
  <c r="G494" i="7" s="1"/>
  <c r="CV494" i="7"/>
  <c r="CW494" i="7" s="1"/>
  <c r="BK494" i="7"/>
  <c r="BL494" i="7" s="1"/>
  <c r="BM494" i="7" s="1"/>
  <c r="BC494" i="7"/>
  <c r="DQ493" i="7"/>
  <c r="DP493" i="7"/>
  <c r="CW493" i="7"/>
  <c r="CV493" i="7"/>
  <c r="BK493" i="7"/>
  <c r="BL493" i="7" s="1"/>
  <c r="BM493" i="7" s="1"/>
  <c r="BC493" i="7"/>
  <c r="DQ492" i="7"/>
  <c r="G492" i="7" s="1"/>
  <c r="DP492" i="7"/>
  <c r="CV492" i="7"/>
  <c r="CW492" i="7" s="1"/>
  <c r="BM492" i="7"/>
  <c r="BL492" i="7"/>
  <c r="BK492" i="7"/>
  <c r="BC492" i="7"/>
  <c r="DQ491" i="7"/>
  <c r="DP491" i="7"/>
  <c r="CV491" i="7"/>
  <c r="CW491" i="7" s="1"/>
  <c r="G491" i="7" s="1"/>
  <c r="BK491" i="7"/>
  <c r="BL491" i="7" s="1"/>
  <c r="BM491" i="7" s="1"/>
  <c r="BC491" i="7"/>
  <c r="DQ490" i="7"/>
  <c r="DP490" i="7"/>
  <c r="CV490" i="7"/>
  <c r="CW490" i="7" s="1"/>
  <c r="BK490" i="7"/>
  <c r="BL490" i="7" s="1"/>
  <c r="BM490" i="7" s="1"/>
  <c r="BC490" i="7"/>
  <c r="G490" i="7"/>
  <c r="DP489" i="7"/>
  <c r="DQ489" i="7" s="1"/>
  <c r="G489" i="7" s="1"/>
  <c r="CV489" i="7"/>
  <c r="CW489" i="7" s="1"/>
  <c r="BK489" i="7"/>
  <c r="BL489" i="7" s="1"/>
  <c r="BM489" i="7" s="1"/>
  <c r="BC489" i="7"/>
  <c r="DQ488" i="7"/>
  <c r="DP488" i="7"/>
  <c r="CW488" i="7"/>
  <c r="CV488" i="7"/>
  <c r="BK488" i="7"/>
  <c r="BL488" i="7" s="1"/>
  <c r="BM488" i="7" s="1"/>
  <c r="BC488" i="7"/>
  <c r="DQ487" i="7"/>
  <c r="G487" i="7" s="1"/>
  <c r="DP487" i="7"/>
  <c r="CV487" i="7"/>
  <c r="CW487" i="7" s="1"/>
  <c r="BL487" i="7"/>
  <c r="BM487" i="7" s="1"/>
  <c r="BK487" i="7"/>
  <c r="BC487" i="7"/>
  <c r="DP486" i="7"/>
  <c r="DQ486" i="7" s="1"/>
  <c r="G486" i="7" s="1"/>
  <c r="CV486" i="7"/>
  <c r="CW486" i="7" s="1"/>
  <c r="BK486" i="7"/>
  <c r="BL486" i="7" s="1"/>
  <c r="BM486" i="7" s="1"/>
  <c r="BC486" i="7"/>
  <c r="DQ485" i="7"/>
  <c r="G485" i="7" s="1"/>
  <c r="DP485" i="7"/>
  <c r="CW485" i="7"/>
  <c r="CV485" i="7"/>
  <c r="BM485" i="7"/>
  <c r="BK485" i="7"/>
  <c r="BL485" i="7" s="1"/>
  <c r="BC485" i="7"/>
  <c r="DQ484" i="7"/>
  <c r="DP484" i="7"/>
  <c r="CV484" i="7"/>
  <c r="CW484" i="7" s="1"/>
  <c r="BL484" i="7"/>
  <c r="BM484" i="7" s="1"/>
  <c r="BK484" i="7"/>
  <c r="BC484" i="7"/>
  <c r="DQ483" i="7"/>
  <c r="DP483" i="7"/>
  <c r="CV483" i="7"/>
  <c r="CW483" i="7" s="1"/>
  <c r="BK483" i="7"/>
  <c r="BL483" i="7" s="1"/>
  <c r="BM483" i="7" s="1"/>
  <c r="BC483" i="7"/>
  <c r="G483" i="7"/>
  <c r="DP482" i="7"/>
  <c r="DQ482" i="7" s="1"/>
  <c r="CV482" i="7"/>
  <c r="CW482" i="7" s="1"/>
  <c r="BK482" i="7"/>
  <c r="BL482" i="7" s="1"/>
  <c r="BM482" i="7" s="1"/>
  <c r="BC482" i="7"/>
  <c r="G482" i="7"/>
  <c r="DQ481" i="7"/>
  <c r="DP481" i="7"/>
  <c r="CW481" i="7"/>
  <c r="CV481" i="7"/>
  <c r="BK481" i="7"/>
  <c r="BL481" i="7" s="1"/>
  <c r="BM481" i="7" s="1"/>
  <c r="BC481" i="7"/>
  <c r="DQ480" i="7"/>
  <c r="G480" i="7" s="1"/>
  <c r="DP480" i="7"/>
  <c r="CW480" i="7"/>
  <c r="CV480" i="7"/>
  <c r="BM480" i="7"/>
  <c r="BL480" i="7"/>
  <c r="BK480" i="7"/>
  <c r="BC480" i="7"/>
  <c r="DQ479" i="7"/>
  <c r="DP479" i="7"/>
  <c r="CV479" i="7"/>
  <c r="CW479" i="7" s="1"/>
  <c r="BL479" i="7"/>
  <c r="BM479" i="7" s="1"/>
  <c r="BK479" i="7"/>
  <c r="BC479" i="7"/>
  <c r="DQ478" i="7"/>
  <c r="DP478" i="7"/>
  <c r="CV478" i="7"/>
  <c r="CW478" i="7" s="1"/>
  <c r="BK478" i="7"/>
  <c r="BL478" i="7" s="1"/>
  <c r="BM478" i="7" s="1"/>
  <c r="BC478" i="7"/>
  <c r="G478" i="7"/>
  <c r="DQ477" i="7"/>
  <c r="DP477" i="7"/>
  <c r="CW477" i="7"/>
  <c r="CV477" i="7"/>
  <c r="BM477" i="7"/>
  <c r="BK477" i="7"/>
  <c r="BL477" i="7" s="1"/>
  <c r="BC477" i="7"/>
  <c r="DQ476" i="7"/>
  <c r="DP476" i="7"/>
  <c r="CW476" i="7"/>
  <c r="CV476" i="7"/>
  <c r="BM476" i="7"/>
  <c r="BL476" i="7"/>
  <c r="BK476" i="7"/>
  <c r="BC476" i="7"/>
  <c r="DQ475" i="7"/>
  <c r="DP475" i="7"/>
  <c r="CV475" i="7"/>
  <c r="CW475" i="7" s="1"/>
  <c r="BM475" i="7"/>
  <c r="BL475" i="7"/>
  <c r="BK475" i="7"/>
  <c r="BC475" i="7"/>
  <c r="G475" i="7"/>
  <c r="DQ474" i="7"/>
  <c r="G474" i="7" s="1"/>
  <c r="DP474" i="7"/>
  <c r="CV474" i="7"/>
  <c r="CW474" i="7" s="1"/>
  <c r="BM474" i="7"/>
  <c r="BK474" i="7"/>
  <c r="BL474" i="7" s="1"/>
  <c r="BC474" i="7"/>
  <c r="DQ473" i="7"/>
  <c r="G473" i="7" s="1"/>
  <c r="DP473" i="7"/>
  <c r="CV473" i="7"/>
  <c r="CW473" i="7" s="1"/>
  <c r="BM473" i="7"/>
  <c r="BK473" i="7"/>
  <c r="BL473" i="7" s="1"/>
  <c r="BI473" i="7"/>
  <c r="BC473" i="7"/>
  <c r="DP472" i="7"/>
  <c r="DQ472" i="7" s="1"/>
  <c r="G472" i="7" s="1"/>
  <c r="CV472" i="7"/>
  <c r="CW472" i="7" s="1"/>
  <c r="BM472" i="7"/>
  <c r="BK472" i="7"/>
  <c r="BL472" i="7" s="1"/>
  <c r="BC472" i="7"/>
  <c r="DQ471" i="7"/>
  <c r="G471" i="7" s="1"/>
  <c r="DP471" i="7"/>
  <c r="CW471" i="7"/>
  <c r="CV471" i="7"/>
  <c r="BK471" i="7"/>
  <c r="BL471" i="7" s="1"/>
  <c r="BM471" i="7" s="1"/>
  <c r="BC471" i="7"/>
  <c r="DQ470" i="7"/>
  <c r="G470" i="7" s="1"/>
  <c r="DP470" i="7"/>
  <c r="CW470" i="7"/>
  <c r="CV470" i="7"/>
  <c r="BK470" i="7"/>
  <c r="BL470" i="7" s="1"/>
  <c r="BM470" i="7" s="1"/>
  <c r="BC470" i="7"/>
  <c r="DP469" i="7"/>
  <c r="DQ469" i="7" s="1"/>
  <c r="G469" i="7" s="1"/>
  <c r="CW469" i="7"/>
  <c r="CV469" i="7"/>
  <c r="BK469" i="7"/>
  <c r="BL469" i="7" s="1"/>
  <c r="BM469" i="7" s="1"/>
  <c r="BC469" i="7"/>
  <c r="DP468" i="7"/>
  <c r="DQ468" i="7" s="1"/>
  <c r="CV468" i="7"/>
  <c r="CW468" i="7" s="1"/>
  <c r="BK468" i="7"/>
  <c r="BL468" i="7" s="1"/>
  <c r="BM468" i="7" s="1"/>
  <c r="BC468" i="7"/>
  <c r="G468" i="7"/>
  <c r="DQ467" i="7"/>
  <c r="G467" i="7" s="1"/>
  <c r="DP467" i="7"/>
  <c r="CW467" i="7"/>
  <c r="CV467" i="7"/>
  <c r="BK467" i="7"/>
  <c r="BL467" i="7" s="1"/>
  <c r="BM467" i="7" s="1"/>
  <c r="BI467" i="7"/>
  <c r="BC467" i="7"/>
  <c r="DP466" i="7"/>
  <c r="DQ466" i="7" s="1"/>
  <c r="G466" i="7" s="1"/>
  <c r="CW466" i="7"/>
  <c r="CV466" i="7"/>
  <c r="BL466" i="7"/>
  <c r="BM466" i="7" s="1"/>
  <c r="BK466" i="7"/>
  <c r="BC466" i="7"/>
  <c r="DQ465" i="7"/>
  <c r="DP465" i="7"/>
  <c r="CW465" i="7"/>
  <c r="CV465" i="7"/>
  <c r="BL465" i="7"/>
  <c r="BM465" i="7" s="1"/>
  <c r="BK465" i="7"/>
  <c r="BC465" i="7"/>
  <c r="G465" i="7"/>
  <c r="DP464" i="7"/>
  <c r="DQ464" i="7" s="1"/>
  <c r="CV464" i="7"/>
  <c r="CW464" i="7" s="1"/>
  <c r="BL464" i="7"/>
  <c r="BM464" i="7" s="1"/>
  <c r="BK464" i="7"/>
  <c r="BC464" i="7"/>
  <c r="DQ463" i="7"/>
  <c r="DP463" i="7"/>
  <c r="CW463" i="7"/>
  <c r="CV463" i="7"/>
  <c r="BK463" i="7"/>
  <c r="BL463" i="7" s="1"/>
  <c r="BM463" i="7" s="1"/>
  <c r="BC463" i="7"/>
  <c r="G463" i="7"/>
  <c r="DP462" i="7"/>
  <c r="DQ462" i="7" s="1"/>
  <c r="CV462" i="7"/>
  <c r="CW462" i="7" s="1"/>
  <c r="BK462" i="7"/>
  <c r="BL462" i="7" s="1"/>
  <c r="BM462" i="7" s="1"/>
  <c r="BI462" i="7"/>
  <c r="BC462" i="7"/>
  <c r="DQ461" i="7"/>
  <c r="DP461" i="7"/>
  <c r="CV461" i="7"/>
  <c r="CW461" i="7" s="1"/>
  <c r="G461" i="7" s="1"/>
  <c r="BM461" i="7"/>
  <c r="BK461" i="7"/>
  <c r="BL461" i="7" s="1"/>
  <c r="BC461" i="7"/>
  <c r="DQ460" i="7"/>
  <c r="DP460" i="7"/>
  <c r="CW460" i="7"/>
  <c r="CV460" i="7"/>
  <c r="BM460" i="7"/>
  <c r="BK460" i="7"/>
  <c r="BL460" i="7" s="1"/>
  <c r="BC460" i="7"/>
  <c r="G460" i="7"/>
  <c r="DP459" i="7"/>
  <c r="DQ459" i="7" s="1"/>
  <c r="G459" i="7" s="1"/>
  <c r="CW459" i="7"/>
  <c r="CV459" i="7"/>
  <c r="BM459" i="7"/>
  <c r="BK459" i="7"/>
  <c r="BL459" i="7" s="1"/>
  <c r="BC459" i="7"/>
  <c r="DQ458" i="7"/>
  <c r="DP458" i="7"/>
  <c r="CV458" i="7"/>
  <c r="CW458" i="7" s="1"/>
  <c r="G458" i="7" s="1"/>
  <c r="BK458" i="7"/>
  <c r="BL458" i="7" s="1"/>
  <c r="BM458" i="7" s="1"/>
  <c r="BC458" i="7"/>
  <c r="DP457" i="7"/>
  <c r="DQ457" i="7" s="1"/>
  <c r="G457" i="7" s="1"/>
  <c r="CV457" i="7"/>
  <c r="CW457" i="7" s="1"/>
  <c r="BK457" i="7"/>
  <c r="BL457" i="7" s="1"/>
  <c r="BM457" i="7" s="1"/>
  <c r="BC457" i="7"/>
  <c r="DQ456" i="7"/>
  <c r="DP456" i="7"/>
  <c r="CV456" i="7"/>
  <c r="CW456" i="7" s="1"/>
  <c r="BK456" i="7"/>
  <c r="BL456" i="7" s="1"/>
  <c r="BM456" i="7" s="1"/>
  <c r="BC456" i="7"/>
  <c r="DP455" i="7"/>
  <c r="DQ455" i="7" s="1"/>
  <c r="G455" i="7" s="1"/>
  <c r="CW455" i="7"/>
  <c r="CV455" i="7"/>
  <c r="BK455" i="7"/>
  <c r="BL455" i="7" s="1"/>
  <c r="BM455" i="7" s="1"/>
  <c r="BC455" i="7"/>
  <c r="DP454" i="7"/>
  <c r="DQ454" i="7" s="1"/>
  <c r="CV454" i="7"/>
  <c r="CW454" i="7" s="1"/>
  <c r="BL454" i="7"/>
  <c r="BM454" i="7" s="1"/>
  <c r="BK454" i="7"/>
  <c r="BC454" i="7"/>
  <c r="G454" i="7"/>
  <c r="DQ453" i="7"/>
  <c r="G453" i="7" s="1"/>
  <c r="DP453" i="7"/>
  <c r="CW453" i="7"/>
  <c r="CV453" i="7"/>
  <c r="BK453" i="7"/>
  <c r="BL453" i="7" s="1"/>
  <c r="BM453" i="7" s="1"/>
  <c r="BC453" i="7"/>
  <c r="DQ452" i="7"/>
  <c r="DP452" i="7"/>
  <c r="CW452" i="7"/>
  <c r="CV452" i="7"/>
  <c r="BM452" i="7"/>
  <c r="BL452" i="7"/>
  <c r="BK452" i="7"/>
  <c r="BC452" i="7"/>
  <c r="DQ451" i="7"/>
  <c r="DP451" i="7"/>
  <c r="CW451" i="7"/>
  <c r="CV451" i="7"/>
  <c r="BL451" i="7"/>
  <c r="BM451" i="7" s="1"/>
  <c r="BK451" i="7"/>
  <c r="BC451" i="7"/>
  <c r="G451" i="7"/>
  <c r="DP450" i="7"/>
  <c r="DQ450" i="7" s="1"/>
  <c r="G450" i="7" s="1"/>
  <c r="CV450" i="7"/>
  <c r="CW450" i="7" s="1"/>
  <c r="BL450" i="7"/>
  <c r="BM450" i="7" s="1"/>
  <c r="BK450" i="7"/>
  <c r="BC450" i="7"/>
  <c r="DQ449" i="7"/>
  <c r="DP449" i="7"/>
  <c r="CW449" i="7"/>
  <c r="G449" i="7" s="1"/>
  <c r="CV449" i="7"/>
  <c r="BK449" i="7"/>
  <c r="BL449" i="7" s="1"/>
  <c r="BM449" i="7" s="1"/>
  <c r="BC449" i="7"/>
  <c r="DQ448" i="7"/>
  <c r="DP448" i="7"/>
  <c r="CV448" i="7"/>
  <c r="CW448" i="7" s="1"/>
  <c r="BM448" i="7"/>
  <c r="BL448" i="7"/>
  <c r="BK448" i="7"/>
  <c r="BC448" i="7"/>
  <c r="DQ447" i="7"/>
  <c r="DP447" i="7"/>
  <c r="CW447" i="7"/>
  <c r="G447" i="7" s="1"/>
  <c r="CV447" i="7"/>
  <c r="BL447" i="7"/>
  <c r="BM447" i="7" s="1"/>
  <c r="BK447" i="7"/>
  <c r="BC447" i="7"/>
  <c r="DP446" i="7"/>
  <c r="DQ446" i="7" s="1"/>
  <c r="CV446" i="7"/>
  <c r="CW446" i="7" s="1"/>
  <c r="BL446" i="7"/>
  <c r="BM446" i="7" s="1"/>
  <c r="BK446" i="7"/>
  <c r="BC446" i="7"/>
  <c r="G446" i="7"/>
  <c r="DQ445" i="7"/>
  <c r="G445" i="7" s="1"/>
  <c r="DP445" i="7"/>
  <c r="CW445" i="7"/>
  <c r="CV445" i="7"/>
  <c r="BK445" i="7"/>
  <c r="BL445" i="7" s="1"/>
  <c r="BM445" i="7" s="1"/>
  <c r="BC445" i="7"/>
  <c r="DQ444" i="7"/>
  <c r="G444" i="7" s="1"/>
  <c r="DP444" i="7"/>
  <c r="CW444" i="7"/>
  <c r="CV444" i="7"/>
  <c r="BM444" i="7"/>
  <c r="BL444" i="7"/>
  <c r="BK444" i="7"/>
  <c r="BC444" i="7"/>
  <c r="DQ443" i="7"/>
  <c r="DP443" i="7"/>
  <c r="CW443" i="7"/>
  <c r="CV443" i="7"/>
  <c r="BL443" i="7"/>
  <c r="BM443" i="7" s="1"/>
  <c r="BK443" i="7"/>
  <c r="BC443" i="7"/>
  <c r="G443" i="7"/>
  <c r="DP442" i="7"/>
  <c r="DQ442" i="7" s="1"/>
  <c r="G442" i="7" s="1"/>
  <c r="CV442" i="7"/>
  <c r="CW442" i="7" s="1"/>
  <c r="BL442" i="7"/>
  <c r="BM442" i="7" s="1"/>
  <c r="BK442" i="7"/>
  <c r="BC442" i="7"/>
  <c r="DQ441" i="7"/>
  <c r="DP441" i="7"/>
  <c r="CW441" i="7"/>
  <c r="G441" i="7" s="1"/>
  <c r="CV441" i="7"/>
  <c r="BM441" i="7"/>
  <c r="BK441" i="7"/>
  <c r="BL441" i="7" s="1"/>
  <c r="BC441" i="7"/>
  <c r="DQ440" i="7"/>
  <c r="DP440" i="7"/>
  <c r="CV440" i="7"/>
  <c r="CW440" i="7" s="1"/>
  <c r="BM440" i="7"/>
  <c r="BL440" i="7"/>
  <c r="BK440" i="7"/>
  <c r="BC440" i="7"/>
  <c r="DQ439" i="7"/>
  <c r="DP439" i="7"/>
  <c r="CW439" i="7"/>
  <c r="G439" i="7" s="1"/>
  <c r="CV439" i="7"/>
  <c r="BL439" i="7"/>
  <c r="BM439" i="7" s="1"/>
  <c r="BK439" i="7"/>
  <c r="BC439" i="7"/>
  <c r="DP438" i="7"/>
  <c r="DQ438" i="7" s="1"/>
  <c r="CV438" i="7"/>
  <c r="CW438" i="7" s="1"/>
  <c r="BL438" i="7"/>
  <c r="BM438" i="7" s="1"/>
  <c r="BK438" i="7"/>
  <c r="BC438" i="7"/>
  <c r="G438" i="7"/>
  <c r="DQ437" i="7"/>
  <c r="G437" i="7" s="1"/>
  <c r="DP437" i="7"/>
  <c r="CW437" i="7"/>
  <c r="CV437" i="7"/>
  <c r="BK437" i="7"/>
  <c r="BL437" i="7" s="1"/>
  <c r="BM437" i="7" s="1"/>
  <c r="BI437" i="7"/>
  <c r="BC437" i="7"/>
  <c r="DP436" i="7"/>
  <c r="DQ436" i="7" s="1"/>
  <c r="CV436" i="7"/>
  <c r="CW436" i="7" s="1"/>
  <c r="BM436" i="7"/>
  <c r="BK436" i="7"/>
  <c r="BL436" i="7" s="1"/>
  <c r="BC436" i="7"/>
  <c r="DP435" i="7"/>
  <c r="DQ435" i="7" s="1"/>
  <c r="CW435" i="7"/>
  <c r="CV435" i="7"/>
  <c r="BK435" i="7"/>
  <c r="BL435" i="7" s="1"/>
  <c r="BM435" i="7" s="1"/>
  <c r="BC435" i="7"/>
  <c r="DQ434" i="7"/>
  <c r="G434" i="7" s="1"/>
  <c r="DP434" i="7"/>
  <c r="CW434" i="7"/>
  <c r="CV434" i="7"/>
  <c r="BM434" i="7"/>
  <c r="BL434" i="7"/>
  <c r="BK434" i="7"/>
  <c r="BC434" i="7"/>
  <c r="DP433" i="7"/>
  <c r="DQ433" i="7" s="1"/>
  <c r="G433" i="7" s="1"/>
  <c r="CV433" i="7"/>
  <c r="CW433" i="7" s="1"/>
  <c r="BL433" i="7"/>
  <c r="BM433" i="7" s="1"/>
  <c r="BK433" i="7"/>
  <c r="BC433" i="7"/>
  <c r="DP432" i="7"/>
  <c r="DQ432" i="7" s="1"/>
  <c r="CV432" i="7"/>
  <c r="CW432" i="7" s="1"/>
  <c r="BM432" i="7"/>
  <c r="BK432" i="7"/>
  <c r="BL432" i="7" s="1"/>
  <c r="BC432" i="7"/>
  <c r="DP431" i="7"/>
  <c r="DQ431" i="7" s="1"/>
  <c r="G431" i="7" s="1"/>
  <c r="CV431" i="7"/>
  <c r="CW431" i="7" s="1"/>
  <c r="BL431" i="7"/>
  <c r="BM431" i="7" s="1"/>
  <c r="BK431" i="7"/>
  <c r="BC431" i="7"/>
  <c r="DQ430" i="7"/>
  <c r="DP430" i="7"/>
  <c r="CW430" i="7"/>
  <c r="CV430" i="7"/>
  <c r="BL430" i="7"/>
  <c r="BM430" i="7" s="1"/>
  <c r="BK430" i="7"/>
  <c r="BI430" i="7"/>
  <c r="BC430" i="7"/>
  <c r="G430" i="7"/>
  <c r="DQ429" i="7"/>
  <c r="G429" i="7" s="1"/>
  <c r="DP429" i="7"/>
  <c r="CW429" i="7"/>
  <c r="CV429" i="7"/>
  <c r="BK429" i="7"/>
  <c r="BL429" i="7" s="1"/>
  <c r="BM429" i="7" s="1"/>
  <c r="BC429" i="7"/>
  <c r="DQ428" i="7"/>
  <c r="G428" i="7" s="1"/>
  <c r="DP428" i="7"/>
  <c r="CV428" i="7"/>
  <c r="CW428" i="7" s="1"/>
  <c r="BL428" i="7"/>
  <c r="BM428" i="7" s="1"/>
  <c r="BK428" i="7"/>
  <c r="BC428" i="7"/>
  <c r="DP427" i="7"/>
  <c r="DQ427" i="7" s="1"/>
  <c r="CW427" i="7"/>
  <c r="CV427" i="7"/>
  <c r="BL427" i="7"/>
  <c r="BM427" i="7" s="1"/>
  <c r="BK427" i="7"/>
  <c r="BC427" i="7"/>
  <c r="G427" i="7"/>
  <c r="DP426" i="7"/>
  <c r="DQ426" i="7" s="1"/>
  <c r="G426" i="7" s="1"/>
  <c r="CV426" i="7"/>
  <c r="CW426" i="7" s="1"/>
  <c r="BK426" i="7"/>
  <c r="BL426" i="7" s="1"/>
  <c r="BM426" i="7" s="1"/>
  <c r="BC426" i="7"/>
  <c r="DQ425" i="7"/>
  <c r="DP425" i="7"/>
  <c r="CW425" i="7"/>
  <c r="CV425" i="7"/>
  <c r="BK425" i="7"/>
  <c r="BL425" i="7" s="1"/>
  <c r="BM425" i="7" s="1"/>
  <c r="BC425" i="7"/>
  <c r="G425" i="7"/>
  <c r="DQ424" i="7"/>
  <c r="DP424" i="7"/>
  <c r="CV424" i="7"/>
  <c r="CW424" i="7" s="1"/>
  <c r="BL424" i="7"/>
  <c r="BM424" i="7" s="1"/>
  <c r="BK424" i="7"/>
  <c r="BC424" i="7"/>
  <c r="DP423" i="7"/>
  <c r="DQ423" i="7" s="1"/>
  <c r="G423" i="7" s="1"/>
  <c r="CW423" i="7"/>
  <c r="CV423" i="7"/>
  <c r="BL423" i="7"/>
  <c r="BM423" i="7" s="1"/>
  <c r="BK423" i="7"/>
  <c r="BC423" i="7"/>
  <c r="DP422" i="7"/>
  <c r="DQ422" i="7" s="1"/>
  <c r="CV422" i="7"/>
  <c r="CW422" i="7" s="1"/>
  <c r="BM422" i="7"/>
  <c r="BK422" i="7"/>
  <c r="BL422" i="7" s="1"/>
  <c r="BC422" i="7"/>
  <c r="G422" i="7"/>
  <c r="DQ421" i="7"/>
  <c r="G421" i="7" s="1"/>
  <c r="DP421" i="7"/>
  <c r="CW421" i="7"/>
  <c r="CV421" i="7"/>
  <c r="BK421" i="7"/>
  <c r="BL421" i="7" s="1"/>
  <c r="BM421" i="7" s="1"/>
  <c r="BC421" i="7"/>
  <c r="DQ420" i="7"/>
  <c r="G420" i="7" s="1"/>
  <c r="DP420" i="7"/>
  <c r="CW420" i="7"/>
  <c r="CV420" i="7"/>
  <c r="BL420" i="7"/>
  <c r="BM420" i="7" s="1"/>
  <c r="BK420" i="7"/>
  <c r="BC420" i="7"/>
  <c r="DP419" i="7"/>
  <c r="DQ419" i="7" s="1"/>
  <c r="CW419" i="7"/>
  <c r="CV419" i="7"/>
  <c r="BL419" i="7"/>
  <c r="BM419" i="7" s="1"/>
  <c r="BK419" i="7"/>
  <c r="BC419" i="7"/>
  <c r="G419" i="7"/>
  <c r="DP418" i="7"/>
  <c r="DQ418" i="7" s="1"/>
  <c r="G418" i="7" s="1"/>
  <c r="CV418" i="7"/>
  <c r="CW418" i="7" s="1"/>
  <c r="BK418" i="7"/>
  <c r="BL418" i="7" s="1"/>
  <c r="BM418" i="7" s="1"/>
  <c r="BC418" i="7"/>
  <c r="DQ417" i="7"/>
  <c r="DP417" i="7"/>
  <c r="CW417" i="7"/>
  <c r="CV417" i="7"/>
  <c r="BK417" i="7"/>
  <c r="BL417" i="7" s="1"/>
  <c r="BM417" i="7" s="1"/>
  <c r="BC417" i="7"/>
  <c r="G417" i="7"/>
  <c r="DQ416" i="7"/>
  <c r="DP416" i="7"/>
  <c r="CV416" i="7"/>
  <c r="CW416" i="7" s="1"/>
  <c r="G416" i="7" s="1"/>
  <c r="BL416" i="7"/>
  <c r="BM416" i="7" s="1"/>
  <c r="BK416" i="7"/>
  <c r="BI416" i="7"/>
  <c r="BC416" i="7"/>
  <c r="DQ415" i="7"/>
  <c r="DP415" i="7"/>
  <c r="CV415" i="7"/>
  <c r="CW415" i="7" s="1"/>
  <c r="BL415" i="7"/>
  <c r="BM415" i="7" s="1"/>
  <c r="BK415" i="7"/>
  <c r="BC415" i="7"/>
  <c r="DQ414" i="7"/>
  <c r="DP414" i="7"/>
  <c r="CV414" i="7"/>
  <c r="CW414" i="7" s="1"/>
  <c r="G414" i="7" s="1"/>
  <c r="BM414" i="7"/>
  <c r="BL414" i="7"/>
  <c r="BK414" i="7"/>
  <c r="BC414" i="7"/>
  <c r="DP413" i="7"/>
  <c r="DQ413" i="7" s="1"/>
  <c r="CV413" i="7"/>
  <c r="CW413" i="7" s="1"/>
  <c r="G413" i="7" s="1"/>
  <c r="BL413" i="7"/>
  <c r="BM413" i="7" s="1"/>
  <c r="BK413" i="7"/>
  <c r="BC413" i="7"/>
  <c r="DQ412" i="7"/>
  <c r="DP412" i="7"/>
  <c r="CW412" i="7"/>
  <c r="CV412" i="7"/>
  <c r="BM412" i="7"/>
  <c r="BK412" i="7"/>
  <c r="BL412" i="7" s="1"/>
  <c r="BC412" i="7"/>
  <c r="DQ411" i="7"/>
  <c r="DP411" i="7"/>
  <c r="CW411" i="7"/>
  <c r="CV411" i="7"/>
  <c r="BM411" i="7"/>
  <c r="BL411" i="7"/>
  <c r="BK411" i="7"/>
  <c r="BC411" i="7"/>
  <c r="DQ410" i="7"/>
  <c r="DP410" i="7"/>
  <c r="CV410" i="7"/>
  <c r="CW410" i="7" s="1"/>
  <c r="BK410" i="7"/>
  <c r="BL410" i="7" s="1"/>
  <c r="BM410" i="7" s="1"/>
  <c r="BI410" i="7"/>
  <c r="BC410" i="7"/>
  <c r="DQ409" i="7"/>
  <c r="G409" i="7" s="1"/>
  <c r="DP409" i="7"/>
  <c r="CW409" i="7"/>
  <c r="CV409" i="7"/>
  <c r="BK409" i="7"/>
  <c r="BL409" i="7" s="1"/>
  <c r="BM409" i="7" s="1"/>
  <c r="BC409" i="7"/>
  <c r="DQ408" i="7"/>
  <c r="G408" i="7" s="1"/>
  <c r="DP408" i="7"/>
  <c r="CV408" i="7"/>
  <c r="CW408" i="7" s="1"/>
  <c r="BL408" i="7"/>
  <c r="BM408" i="7" s="1"/>
  <c r="BK408" i="7"/>
  <c r="BC408" i="7"/>
  <c r="DP407" i="7"/>
  <c r="DQ407" i="7" s="1"/>
  <c r="G407" i="7" s="1"/>
  <c r="CW407" i="7"/>
  <c r="CV407" i="7"/>
  <c r="BK407" i="7"/>
  <c r="BL407" i="7" s="1"/>
  <c r="BM407" i="7" s="1"/>
  <c r="BC407" i="7"/>
  <c r="DP406" i="7"/>
  <c r="DQ406" i="7" s="1"/>
  <c r="G406" i="7" s="1"/>
  <c r="CW406" i="7"/>
  <c r="CV406" i="7"/>
  <c r="BK406" i="7"/>
  <c r="BL406" i="7" s="1"/>
  <c r="BM406" i="7" s="1"/>
  <c r="BC406" i="7"/>
  <c r="DQ405" i="7"/>
  <c r="DP405" i="7"/>
  <c r="CW405" i="7"/>
  <c r="G405" i="7" s="1"/>
  <c r="CV405" i="7"/>
  <c r="BK405" i="7"/>
  <c r="BL405" i="7" s="1"/>
  <c r="BM405" i="7" s="1"/>
  <c r="BC405" i="7"/>
  <c r="DP404" i="7"/>
  <c r="DQ404" i="7" s="1"/>
  <c r="G404" i="7" s="1"/>
  <c r="CV404" i="7"/>
  <c r="CW404" i="7" s="1"/>
  <c r="BL404" i="7"/>
  <c r="BM404" i="7" s="1"/>
  <c r="BK404" i="7"/>
  <c r="BC404" i="7"/>
  <c r="DQ403" i="7"/>
  <c r="G403" i="7" s="1"/>
  <c r="DP403" i="7"/>
  <c r="CW403" i="7"/>
  <c r="CV403" i="7"/>
  <c r="BM403" i="7"/>
  <c r="BK403" i="7"/>
  <c r="BL403" i="7" s="1"/>
  <c r="BC403" i="7"/>
  <c r="DP402" i="7"/>
  <c r="DQ402" i="7" s="1"/>
  <c r="CV402" i="7"/>
  <c r="CW402" i="7" s="1"/>
  <c r="BL402" i="7"/>
  <c r="BM402" i="7" s="1"/>
  <c r="BK402" i="7"/>
  <c r="BC402" i="7"/>
  <c r="DQ401" i="7"/>
  <c r="G401" i="7" s="1"/>
  <c r="DP401" i="7"/>
  <c r="CW401" i="7"/>
  <c r="CV401" i="7"/>
  <c r="BM401" i="7"/>
  <c r="BL401" i="7"/>
  <c r="BK401" i="7"/>
  <c r="BC401" i="7"/>
  <c r="DP400" i="7"/>
  <c r="DQ400" i="7" s="1"/>
  <c r="G400" i="7" s="1"/>
  <c r="CV400" i="7"/>
  <c r="CW400" i="7" s="1"/>
  <c r="BL400" i="7"/>
  <c r="BM400" i="7" s="1"/>
  <c r="BK400" i="7"/>
  <c r="BC400" i="7"/>
  <c r="DQ399" i="7"/>
  <c r="DP399" i="7"/>
  <c r="CV399" i="7"/>
  <c r="CW399" i="7" s="1"/>
  <c r="BK399" i="7"/>
  <c r="BL399" i="7" s="1"/>
  <c r="BM399" i="7" s="1"/>
  <c r="BC399" i="7"/>
  <c r="G399" i="7"/>
  <c r="DP398" i="7"/>
  <c r="DQ398" i="7" s="1"/>
  <c r="CW398" i="7"/>
  <c r="CV398" i="7"/>
  <c r="BL398" i="7"/>
  <c r="BM398" i="7" s="1"/>
  <c r="BK398" i="7"/>
  <c r="BC398" i="7"/>
  <c r="DQ397" i="7"/>
  <c r="G397" i="7" s="1"/>
  <c r="DP397" i="7"/>
  <c r="CW397" i="7"/>
  <c r="CV397" i="7"/>
  <c r="BM397" i="7"/>
  <c r="BK397" i="7"/>
  <c r="BL397" i="7" s="1"/>
  <c r="BC397" i="7"/>
  <c r="DQ396" i="7"/>
  <c r="DP396" i="7"/>
  <c r="CV396" i="7"/>
  <c r="CW396" i="7" s="1"/>
  <c r="BL396" i="7"/>
  <c r="BM396" i="7" s="1"/>
  <c r="BK396" i="7"/>
  <c r="BC396" i="7"/>
  <c r="G396" i="7"/>
  <c r="DQ395" i="7"/>
  <c r="G395" i="7" s="1"/>
  <c r="DP395" i="7"/>
  <c r="CW395" i="7"/>
  <c r="CV395" i="7"/>
  <c r="BK395" i="7"/>
  <c r="BL395" i="7" s="1"/>
  <c r="BM395" i="7" s="1"/>
  <c r="BC395" i="7"/>
  <c r="DP394" i="7"/>
  <c r="DQ394" i="7" s="1"/>
  <c r="CV394" i="7"/>
  <c r="CW394" i="7" s="1"/>
  <c r="BM394" i="7"/>
  <c r="BL394" i="7"/>
  <c r="BK394" i="7"/>
  <c r="BC394" i="7"/>
  <c r="DQ393" i="7"/>
  <c r="DP393" i="7"/>
  <c r="CW393" i="7"/>
  <c r="CV393" i="7"/>
  <c r="BL393" i="7"/>
  <c r="BM393" i="7" s="1"/>
  <c r="BK393" i="7"/>
  <c r="BC393" i="7"/>
  <c r="G393" i="7"/>
  <c r="DQ392" i="7"/>
  <c r="G392" i="7" s="1"/>
  <c r="DP392" i="7"/>
  <c r="CV392" i="7"/>
  <c r="CW392" i="7" s="1"/>
  <c r="BL392" i="7"/>
  <c r="BM392" i="7" s="1"/>
  <c r="BK392" i="7"/>
  <c r="BC392" i="7"/>
  <c r="DP391" i="7"/>
  <c r="DQ391" i="7" s="1"/>
  <c r="G391" i="7" s="1"/>
  <c r="CV391" i="7"/>
  <c r="CW391" i="7" s="1"/>
  <c r="BK391" i="7"/>
  <c r="BL391" i="7" s="1"/>
  <c r="BM391" i="7" s="1"/>
  <c r="BC391" i="7"/>
  <c r="DP390" i="7"/>
  <c r="DQ390" i="7" s="1"/>
  <c r="CV390" i="7"/>
  <c r="CW390" i="7" s="1"/>
  <c r="BK390" i="7"/>
  <c r="BL390" i="7" s="1"/>
  <c r="BM390" i="7" s="1"/>
  <c r="BC390" i="7"/>
  <c r="DQ389" i="7"/>
  <c r="DP389" i="7"/>
  <c r="CW389" i="7"/>
  <c r="CV389" i="7"/>
  <c r="BK389" i="7"/>
  <c r="BL389" i="7" s="1"/>
  <c r="BM389" i="7" s="1"/>
  <c r="BC389" i="7"/>
  <c r="DP388" i="7"/>
  <c r="DQ388" i="7" s="1"/>
  <c r="G388" i="7" s="1"/>
  <c r="CV388" i="7"/>
  <c r="CW388" i="7" s="1"/>
  <c r="BM388" i="7"/>
  <c r="BL388" i="7"/>
  <c r="BK388" i="7"/>
  <c r="BC388" i="7"/>
  <c r="DP387" i="7"/>
  <c r="DQ387" i="7" s="1"/>
  <c r="CW387" i="7"/>
  <c r="CV387" i="7"/>
  <c r="BM387" i="7"/>
  <c r="BK387" i="7"/>
  <c r="BL387" i="7" s="1"/>
  <c r="BC387" i="7"/>
  <c r="G387" i="7"/>
  <c r="DP386" i="7"/>
  <c r="DQ386" i="7" s="1"/>
  <c r="CW386" i="7"/>
  <c r="G386" i="7" s="1"/>
  <c r="CV386" i="7"/>
  <c r="BL386" i="7"/>
  <c r="BM386" i="7" s="1"/>
  <c r="BK386" i="7"/>
  <c r="BC386" i="7"/>
  <c r="DP385" i="7"/>
  <c r="DQ385" i="7" s="1"/>
  <c r="CW385" i="7"/>
  <c r="CV385" i="7"/>
  <c r="BL385" i="7"/>
  <c r="BM385" i="7" s="1"/>
  <c r="BK385" i="7"/>
  <c r="BC385" i="7"/>
  <c r="G385" i="7"/>
  <c r="DQ384" i="7"/>
  <c r="DP384" i="7"/>
  <c r="CW384" i="7"/>
  <c r="G384" i="7" s="1"/>
  <c r="CV384" i="7"/>
  <c r="BL384" i="7"/>
  <c r="BM384" i="7" s="1"/>
  <c r="BK384" i="7"/>
  <c r="BC384" i="7"/>
  <c r="DP383" i="7"/>
  <c r="DQ383" i="7" s="1"/>
  <c r="G383" i="7" s="1"/>
  <c r="CW383" i="7"/>
  <c r="CV383" i="7"/>
  <c r="BL383" i="7"/>
  <c r="BM383" i="7" s="1"/>
  <c r="BK383" i="7"/>
  <c r="BC383" i="7"/>
  <c r="DP382" i="7"/>
  <c r="DQ382" i="7" s="1"/>
  <c r="CV382" i="7"/>
  <c r="CW382" i="7" s="1"/>
  <c r="BK382" i="7"/>
  <c r="BL382" i="7" s="1"/>
  <c r="BM382" i="7" s="1"/>
  <c r="BC382" i="7"/>
  <c r="DQ381" i="7"/>
  <c r="G381" i="7" s="1"/>
  <c r="DP381" i="7"/>
  <c r="CW381" i="7"/>
  <c r="CV381" i="7"/>
  <c r="BM381" i="7"/>
  <c r="BK381" i="7"/>
  <c r="BL381" i="7" s="1"/>
  <c r="BI381" i="7"/>
  <c r="BC381" i="7"/>
  <c r="DQ380" i="7"/>
  <c r="DP380" i="7"/>
  <c r="CW380" i="7"/>
  <c r="G380" i="7" s="1"/>
  <c r="CV380" i="7"/>
  <c r="BM380" i="7"/>
  <c r="BK380" i="7"/>
  <c r="BL380" i="7" s="1"/>
  <c r="BC380" i="7"/>
  <c r="DQ379" i="7"/>
  <c r="G379" i="7" s="1"/>
  <c r="DP379" i="7"/>
  <c r="CV379" i="7"/>
  <c r="CW379" i="7" s="1"/>
  <c r="BK379" i="7"/>
  <c r="BL379" i="7" s="1"/>
  <c r="BM379" i="7" s="1"/>
  <c r="BC379" i="7"/>
  <c r="DQ378" i="7"/>
  <c r="G378" i="7" s="1"/>
  <c r="DP378" i="7"/>
  <c r="CW378" i="7"/>
  <c r="CV378" i="7"/>
  <c r="BM378" i="7"/>
  <c r="BK378" i="7"/>
  <c r="BL378" i="7" s="1"/>
  <c r="BC378" i="7"/>
  <c r="DP377" i="7"/>
  <c r="DQ377" i="7" s="1"/>
  <c r="G377" i="7" s="1"/>
  <c r="CV377" i="7"/>
  <c r="CW377" i="7" s="1"/>
  <c r="BM377" i="7"/>
  <c r="BL377" i="7"/>
  <c r="BK377" i="7"/>
  <c r="BC377" i="7"/>
  <c r="DP376" i="7"/>
  <c r="DQ376" i="7" s="1"/>
  <c r="CW376" i="7"/>
  <c r="CV376" i="7"/>
  <c r="BK376" i="7"/>
  <c r="BL376" i="7" s="1"/>
  <c r="BM376" i="7" s="1"/>
  <c r="BC376" i="7"/>
  <c r="G376" i="7"/>
  <c r="DP375" i="7"/>
  <c r="DQ375" i="7" s="1"/>
  <c r="G375" i="7" s="1"/>
  <c r="CV375" i="7"/>
  <c r="CW375" i="7" s="1"/>
  <c r="BK375" i="7"/>
  <c r="BL375" i="7" s="1"/>
  <c r="BM375" i="7" s="1"/>
  <c r="BC375" i="7"/>
  <c r="DP374" i="7"/>
  <c r="DQ374" i="7" s="1"/>
  <c r="G374" i="7" s="1"/>
  <c r="CV374" i="7"/>
  <c r="CW374" i="7" s="1"/>
  <c r="BL374" i="7"/>
  <c r="BM374" i="7" s="1"/>
  <c r="BK374" i="7"/>
  <c r="BC374" i="7"/>
  <c r="DP373" i="7"/>
  <c r="DQ373" i="7" s="1"/>
  <c r="G373" i="7" s="1"/>
  <c r="CV373" i="7"/>
  <c r="CW373" i="7" s="1"/>
  <c r="BL373" i="7"/>
  <c r="BM373" i="7" s="1"/>
  <c r="BK373" i="7"/>
  <c r="BC373" i="7"/>
  <c r="DQ372" i="7"/>
  <c r="G372" i="7" s="1"/>
  <c r="DP372" i="7"/>
  <c r="CW372" i="7"/>
  <c r="CV372" i="7"/>
  <c r="BK372" i="7"/>
  <c r="BL372" i="7" s="1"/>
  <c r="BM372" i="7" s="1"/>
  <c r="BC372" i="7"/>
  <c r="DQ371" i="7"/>
  <c r="G371" i="7" s="1"/>
  <c r="DP371" i="7"/>
  <c r="CW371" i="7"/>
  <c r="CV371" i="7"/>
  <c r="BK371" i="7"/>
  <c r="BL371" i="7" s="1"/>
  <c r="BM371" i="7" s="1"/>
  <c r="BC371" i="7"/>
  <c r="DP370" i="7"/>
  <c r="DQ370" i="7" s="1"/>
  <c r="CW370" i="7"/>
  <c r="CV370" i="7"/>
  <c r="BK370" i="7"/>
  <c r="BL370" i="7" s="1"/>
  <c r="BM370" i="7" s="1"/>
  <c r="BC370" i="7"/>
  <c r="G370" i="7"/>
  <c r="DP369" i="7"/>
  <c r="DQ369" i="7" s="1"/>
  <c r="G369" i="7" s="1"/>
  <c r="CV369" i="7"/>
  <c r="CW369" i="7" s="1"/>
  <c r="BL369" i="7"/>
  <c r="BM369" i="7" s="1"/>
  <c r="BK369" i="7"/>
  <c r="BI369" i="7"/>
  <c r="BC369" i="7"/>
  <c r="DP368" i="7"/>
  <c r="DQ368" i="7" s="1"/>
  <c r="G368" i="7" s="1"/>
  <c r="CW368" i="7"/>
  <c r="CV368" i="7"/>
  <c r="BL368" i="7"/>
  <c r="BM368" i="7" s="1"/>
  <c r="BK368" i="7"/>
  <c r="BC368" i="7"/>
  <c r="DQ367" i="7"/>
  <c r="DP367" i="7"/>
  <c r="CW367" i="7"/>
  <c r="CV367" i="7"/>
  <c r="BL367" i="7"/>
  <c r="BM367" i="7" s="1"/>
  <c r="BK367" i="7"/>
  <c r="BI367" i="7"/>
  <c r="BC367" i="7"/>
  <c r="DP366" i="7"/>
  <c r="DQ366" i="7" s="1"/>
  <c r="G366" i="7" s="1"/>
  <c r="CW366" i="7"/>
  <c r="CV366" i="7"/>
  <c r="BK366" i="7"/>
  <c r="BL366" i="7" s="1"/>
  <c r="BM366" i="7" s="1"/>
  <c r="BC366" i="7"/>
  <c r="DP365" i="7"/>
  <c r="DQ365" i="7" s="1"/>
  <c r="CW365" i="7"/>
  <c r="CV365" i="7"/>
  <c r="BL365" i="7"/>
  <c r="BM365" i="7" s="1"/>
  <c r="BK365" i="7"/>
  <c r="BC365" i="7"/>
  <c r="G365" i="7"/>
  <c r="DP364" i="7"/>
  <c r="DQ364" i="7" s="1"/>
  <c r="CW364" i="7"/>
  <c r="CV364" i="7"/>
  <c r="BL364" i="7"/>
  <c r="BM364" i="7" s="1"/>
  <c r="BK364" i="7"/>
  <c r="BC364" i="7"/>
  <c r="G364" i="7"/>
  <c r="DQ363" i="7"/>
  <c r="DP363" i="7"/>
  <c r="CW363" i="7"/>
  <c r="CV363" i="7"/>
  <c r="BM363" i="7"/>
  <c r="BL363" i="7"/>
  <c r="BK363" i="7"/>
  <c r="BI363" i="7"/>
  <c r="BC363" i="7"/>
  <c r="DP362" i="7"/>
  <c r="DQ362" i="7" s="1"/>
  <c r="G362" i="7" s="1"/>
  <c r="CW362" i="7"/>
  <c r="CV362" i="7"/>
  <c r="BK362" i="7"/>
  <c r="BL362" i="7" s="1"/>
  <c r="BM362" i="7" s="1"/>
  <c r="BC362" i="7"/>
  <c r="DQ361" i="7"/>
  <c r="G361" i="7" s="1"/>
  <c r="DP361" i="7"/>
  <c r="CW361" i="7"/>
  <c r="CV361" i="7"/>
  <c r="BL361" i="7"/>
  <c r="BM361" i="7" s="1"/>
  <c r="BK361" i="7"/>
  <c r="BC361" i="7"/>
  <c r="DP360" i="7"/>
  <c r="DQ360" i="7" s="1"/>
  <c r="G360" i="7" s="1"/>
  <c r="CV360" i="7"/>
  <c r="CW360" i="7" s="1"/>
  <c r="BM360" i="7"/>
  <c r="BK360" i="7"/>
  <c r="BL360" i="7" s="1"/>
  <c r="BC360" i="7"/>
  <c r="DQ359" i="7"/>
  <c r="G359" i="7" s="1"/>
  <c r="DP359" i="7"/>
  <c r="CV359" i="7"/>
  <c r="CW359" i="7" s="1"/>
  <c r="BK359" i="7"/>
  <c r="BL359" i="7" s="1"/>
  <c r="BM359" i="7" s="1"/>
  <c r="BC359" i="7"/>
  <c r="DP358" i="7"/>
  <c r="DQ358" i="7" s="1"/>
  <c r="CV358" i="7"/>
  <c r="CW358" i="7" s="1"/>
  <c r="BM358" i="7"/>
  <c r="BL358" i="7"/>
  <c r="BK358" i="7"/>
  <c r="BC358" i="7"/>
  <c r="DP357" i="7"/>
  <c r="DQ357" i="7" s="1"/>
  <c r="G357" i="7" s="1"/>
  <c r="CW357" i="7"/>
  <c r="CV357" i="7"/>
  <c r="BL357" i="7"/>
  <c r="BM357" i="7" s="1"/>
  <c r="BK357" i="7"/>
  <c r="BC357" i="7"/>
  <c r="DQ356" i="7"/>
  <c r="DP356" i="7"/>
  <c r="CV356" i="7"/>
  <c r="CW356" i="7" s="1"/>
  <c r="G356" i="7" s="1"/>
  <c r="BL356" i="7"/>
  <c r="BM356" i="7" s="1"/>
  <c r="BK356" i="7"/>
  <c r="BC356" i="7"/>
  <c r="DQ355" i="7"/>
  <c r="DP355" i="7"/>
  <c r="CV355" i="7"/>
  <c r="CW355" i="7" s="1"/>
  <c r="BM355" i="7"/>
  <c r="BK355" i="7"/>
  <c r="BL355" i="7" s="1"/>
  <c r="BC355" i="7"/>
  <c r="DQ354" i="7"/>
  <c r="DP354" i="7"/>
  <c r="CW354" i="7"/>
  <c r="CV354" i="7"/>
  <c r="BK354" i="7"/>
  <c r="BL354" i="7" s="1"/>
  <c r="BM354" i="7" s="1"/>
  <c r="BC354" i="7"/>
  <c r="DQ353" i="7"/>
  <c r="DP353" i="7"/>
  <c r="CW353" i="7"/>
  <c r="CV353" i="7"/>
  <c r="BL353" i="7"/>
  <c r="BM353" i="7" s="1"/>
  <c r="BK353" i="7"/>
  <c r="BC353" i="7"/>
  <c r="G353" i="7"/>
  <c r="DP352" i="7"/>
  <c r="DQ352" i="7" s="1"/>
  <c r="CV352" i="7"/>
  <c r="CW352" i="7" s="1"/>
  <c r="BK352" i="7"/>
  <c r="BL352" i="7" s="1"/>
  <c r="BM352" i="7" s="1"/>
  <c r="BC352" i="7"/>
  <c r="G352" i="7"/>
  <c r="DQ351" i="7"/>
  <c r="G351" i="7" s="1"/>
  <c r="DP351" i="7"/>
  <c r="CV351" i="7"/>
  <c r="CW351" i="7" s="1"/>
  <c r="BK351" i="7"/>
  <c r="BL351" i="7" s="1"/>
  <c r="BM351" i="7" s="1"/>
  <c r="BC351" i="7"/>
  <c r="DP350" i="7"/>
  <c r="DQ350" i="7" s="1"/>
  <c r="G350" i="7" s="1"/>
  <c r="CV350" i="7"/>
  <c r="CW350" i="7" s="1"/>
  <c r="BL350" i="7"/>
  <c r="BM350" i="7" s="1"/>
  <c r="BK350" i="7"/>
  <c r="BC350" i="7"/>
  <c r="DP349" i="7"/>
  <c r="DQ349" i="7" s="1"/>
  <c r="CW349" i="7"/>
  <c r="CV349" i="7"/>
  <c r="BK349" i="7"/>
  <c r="BL349" i="7" s="1"/>
  <c r="BM349" i="7" s="1"/>
  <c r="BC349" i="7"/>
  <c r="G349" i="7"/>
  <c r="DP348" i="7"/>
  <c r="DQ348" i="7" s="1"/>
  <c r="G348" i="7" s="1"/>
  <c r="CV348" i="7"/>
  <c r="CW348" i="7" s="1"/>
  <c r="BM348" i="7"/>
  <c r="BL348" i="7"/>
  <c r="BK348" i="7"/>
  <c r="BC348" i="7"/>
  <c r="DQ347" i="7"/>
  <c r="G347" i="7" s="1"/>
  <c r="DP347" i="7"/>
  <c r="CW347" i="7"/>
  <c r="CV347" i="7"/>
  <c r="BK347" i="7"/>
  <c r="BL347" i="7" s="1"/>
  <c r="BM347" i="7" s="1"/>
  <c r="BC347" i="7"/>
  <c r="DP346" i="7"/>
  <c r="DQ346" i="7" s="1"/>
  <c r="CV346" i="7"/>
  <c r="CW346" i="7" s="1"/>
  <c r="BM346" i="7"/>
  <c r="BL346" i="7"/>
  <c r="BK346" i="7"/>
  <c r="BI346" i="7"/>
  <c r="BC346" i="7"/>
  <c r="DQ345" i="7"/>
  <c r="G345" i="7" s="1"/>
  <c r="DP345" i="7"/>
  <c r="CV345" i="7"/>
  <c r="CW345" i="7" s="1"/>
  <c r="BL345" i="7"/>
  <c r="BM345" i="7" s="1"/>
  <c r="BK345" i="7"/>
  <c r="BC345" i="7"/>
  <c r="DQ344" i="7"/>
  <c r="G344" i="7" s="1"/>
  <c r="DP344" i="7"/>
  <c r="CV344" i="7"/>
  <c r="CW344" i="7" s="1"/>
  <c r="BK344" i="7"/>
  <c r="BL344" i="7" s="1"/>
  <c r="BM344" i="7" s="1"/>
  <c r="BC344" i="7"/>
  <c r="DP343" i="7"/>
  <c r="DQ343" i="7" s="1"/>
  <c r="G343" i="7" s="1"/>
  <c r="CV343" i="7"/>
  <c r="CW343" i="7" s="1"/>
  <c r="BK343" i="7"/>
  <c r="BL343" i="7" s="1"/>
  <c r="BM343" i="7" s="1"/>
  <c r="BC343" i="7"/>
  <c r="DQ342" i="7"/>
  <c r="G342" i="7" s="1"/>
  <c r="DP342" i="7"/>
  <c r="CW342" i="7"/>
  <c r="CV342" i="7"/>
  <c r="BM342" i="7"/>
  <c r="BK342" i="7"/>
  <c r="BL342" i="7" s="1"/>
  <c r="BC342" i="7"/>
  <c r="DQ341" i="7"/>
  <c r="G341" i="7" s="1"/>
  <c r="DP341" i="7"/>
  <c r="CV341" i="7"/>
  <c r="CW341" i="7" s="1"/>
  <c r="BK341" i="7"/>
  <c r="BL341" i="7" s="1"/>
  <c r="BM341" i="7" s="1"/>
  <c r="BC341" i="7"/>
  <c r="DQ340" i="7"/>
  <c r="G340" i="7" s="1"/>
  <c r="DP340" i="7"/>
  <c r="CV340" i="7"/>
  <c r="CW340" i="7" s="1"/>
  <c r="BK340" i="7"/>
  <c r="BL340" i="7" s="1"/>
  <c r="BM340" i="7" s="1"/>
  <c r="BC340" i="7"/>
  <c r="DP339" i="7"/>
  <c r="DQ339" i="7" s="1"/>
  <c r="G339" i="7" s="1"/>
  <c r="CV339" i="7"/>
  <c r="CW339" i="7" s="1"/>
  <c r="BK339" i="7"/>
  <c r="BL339" i="7" s="1"/>
  <c r="BM339" i="7" s="1"/>
  <c r="BC339" i="7"/>
  <c r="DQ338" i="7"/>
  <c r="G338" i="7" s="1"/>
  <c r="DP338" i="7"/>
  <c r="CW338" i="7"/>
  <c r="CV338" i="7"/>
  <c r="BM338" i="7"/>
  <c r="BK338" i="7"/>
  <c r="BL338" i="7" s="1"/>
  <c r="BC338" i="7"/>
  <c r="DQ337" i="7"/>
  <c r="G337" i="7" s="1"/>
  <c r="DP337" i="7"/>
  <c r="CV337" i="7"/>
  <c r="CW337" i="7" s="1"/>
  <c r="BK337" i="7"/>
  <c r="BL337" i="7" s="1"/>
  <c r="BM337" i="7" s="1"/>
  <c r="BC337" i="7"/>
  <c r="DQ336" i="7"/>
  <c r="G336" i="7" s="1"/>
  <c r="DP336" i="7"/>
  <c r="CV336" i="7"/>
  <c r="CW336" i="7" s="1"/>
  <c r="BK336" i="7"/>
  <c r="BL336" i="7" s="1"/>
  <c r="BM336" i="7" s="1"/>
  <c r="BC336" i="7"/>
  <c r="DP335" i="7"/>
  <c r="DQ335" i="7" s="1"/>
  <c r="G335" i="7" s="1"/>
  <c r="CV335" i="7"/>
  <c r="CW335" i="7" s="1"/>
  <c r="BK335" i="7"/>
  <c r="BL335" i="7" s="1"/>
  <c r="BM335" i="7" s="1"/>
  <c r="BC335" i="7"/>
  <c r="DQ334" i="7"/>
  <c r="G334" i="7" s="1"/>
  <c r="DP334" i="7"/>
  <c r="CW334" i="7"/>
  <c r="CV334" i="7"/>
  <c r="BM334" i="7"/>
  <c r="BK334" i="7"/>
  <c r="BL334" i="7" s="1"/>
  <c r="BC334" i="7"/>
  <c r="DQ333" i="7"/>
  <c r="G333" i="7" s="1"/>
  <c r="DP333" i="7"/>
  <c r="CV333" i="7"/>
  <c r="CW333" i="7" s="1"/>
  <c r="BK333" i="7"/>
  <c r="BL333" i="7" s="1"/>
  <c r="BM333" i="7" s="1"/>
  <c r="BC333" i="7"/>
  <c r="DQ332" i="7"/>
  <c r="G332" i="7" s="1"/>
  <c r="DP332" i="7"/>
  <c r="CV332" i="7"/>
  <c r="CW332" i="7" s="1"/>
  <c r="BK332" i="7"/>
  <c r="BL332" i="7" s="1"/>
  <c r="BM332" i="7" s="1"/>
  <c r="BC332" i="7"/>
  <c r="DP331" i="7"/>
  <c r="DQ331" i="7" s="1"/>
  <c r="G331" i="7" s="1"/>
  <c r="CV331" i="7"/>
  <c r="CW331" i="7" s="1"/>
  <c r="BK331" i="7"/>
  <c r="BL331" i="7" s="1"/>
  <c r="BM331" i="7" s="1"/>
  <c r="BC331" i="7"/>
  <c r="DQ330" i="7"/>
  <c r="G330" i="7" s="1"/>
  <c r="DP330" i="7"/>
  <c r="CW330" i="7"/>
  <c r="CV330" i="7"/>
  <c r="BM330" i="7"/>
  <c r="BK330" i="7"/>
  <c r="BL330" i="7" s="1"/>
  <c r="BC330" i="7"/>
  <c r="DQ329" i="7"/>
  <c r="G329" i="7" s="1"/>
  <c r="DP329" i="7"/>
  <c r="CV329" i="7"/>
  <c r="CW329" i="7" s="1"/>
  <c r="BL329" i="7"/>
  <c r="BM329" i="7" s="1"/>
  <c r="BK329" i="7"/>
  <c r="BC329" i="7"/>
  <c r="DQ328" i="7"/>
  <c r="G328" i="7" s="1"/>
  <c r="DP328" i="7"/>
  <c r="CV328" i="7"/>
  <c r="CW328" i="7" s="1"/>
  <c r="BK328" i="7"/>
  <c r="BL328" i="7" s="1"/>
  <c r="BM328" i="7" s="1"/>
  <c r="BC328" i="7"/>
  <c r="DP327" i="7"/>
  <c r="DQ327" i="7" s="1"/>
  <c r="G327" i="7" s="1"/>
  <c r="CV327" i="7"/>
  <c r="CW327" i="7" s="1"/>
  <c r="BK327" i="7"/>
  <c r="BL327" i="7" s="1"/>
  <c r="BM327" i="7" s="1"/>
  <c r="BC327" i="7"/>
  <c r="DQ326" i="7"/>
  <c r="G326" i="7" s="1"/>
  <c r="DP326" i="7"/>
  <c r="CW326" i="7"/>
  <c r="CV326" i="7"/>
  <c r="BM326" i="7"/>
  <c r="BK326" i="7"/>
  <c r="BL326" i="7" s="1"/>
  <c r="BC326" i="7"/>
  <c r="DQ325" i="7"/>
  <c r="G325" i="7" s="1"/>
  <c r="DP325" i="7"/>
  <c r="CV325" i="7"/>
  <c r="CW325" i="7" s="1"/>
  <c r="BL325" i="7"/>
  <c r="BM325" i="7" s="1"/>
  <c r="BK325" i="7"/>
  <c r="BC325" i="7"/>
  <c r="DQ324" i="7"/>
  <c r="G324" i="7" s="1"/>
  <c r="DP324" i="7"/>
  <c r="CV324" i="7"/>
  <c r="CW324" i="7" s="1"/>
  <c r="BK324" i="7"/>
  <c r="BL324" i="7" s="1"/>
  <c r="BM324" i="7" s="1"/>
  <c r="BC324" i="7"/>
  <c r="DP323" i="7"/>
  <c r="DQ323" i="7" s="1"/>
  <c r="G323" i="7" s="1"/>
  <c r="CV323" i="7"/>
  <c r="CW323" i="7" s="1"/>
  <c r="BK323" i="7"/>
  <c r="BL323" i="7" s="1"/>
  <c r="BM323" i="7" s="1"/>
  <c r="BC323" i="7"/>
  <c r="DQ322" i="7"/>
  <c r="G322" i="7" s="1"/>
  <c r="DP322" i="7"/>
  <c r="CW322" i="7"/>
  <c r="CV322" i="7"/>
  <c r="BM322" i="7"/>
  <c r="BK322" i="7"/>
  <c r="BL322" i="7" s="1"/>
  <c r="BC322" i="7"/>
  <c r="DQ321" i="7"/>
  <c r="DP321" i="7"/>
  <c r="CV321" i="7"/>
  <c r="CW321" i="7" s="1"/>
  <c r="BL321" i="7"/>
  <c r="BM321" i="7" s="1"/>
  <c r="BK321" i="7"/>
  <c r="BC321" i="7"/>
  <c r="G321" i="7"/>
  <c r="DQ320" i="7"/>
  <c r="DP320" i="7"/>
  <c r="CV320" i="7"/>
  <c r="CW320" i="7" s="1"/>
  <c r="BK320" i="7"/>
  <c r="BL320" i="7" s="1"/>
  <c r="BM320" i="7" s="1"/>
  <c r="BC320" i="7"/>
  <c r="DQ319" i="7"/>
  <c r="DP319" i="7"/>
  <c r="CV319" i="7"/>
  <c r="CW319" i="7" s="1"/>
  <c r="BK319" i="7"/>
  <c r="BL319" i="7" s="1"/>
  <c r="BM319" i="7" s="1"/>
  <c r="BC319" i="7"/>
  <c r="DQ318" i="7"/>
  <c r="DP318" i="7"/>
  <c r="CW318" i="7"/>
  <c r="CV318" i="7"/>
  <c r="BK318" i="7"/>
  <c r="BL318" i="7" s="1"/>
  <c r="BM318" i="7" s="1"/>
  <c r="BC318" i="7"/>
  <c r="DQ317" i="7"/>
  <c r="G317" i="7" s="1"/>
  <c r="DP317" i="7"/>
  <c r="CV317" i="7"/>
  <c r="CW317" i="7" s="1"/>
  <c r="BL317" i="7"/>
  <c r="BM317" i="7" s="1"/>
  <c r="BK317" i="7"/>
  <c r="BC317" i="7"/>
  <c r="DQ316" i="7"/>
  <c r="DP316" i="7"/>
  <c r="CV316" i="7"/>
  <c r="CW316" i="7" s="1"/>
  <c r="BK316" i="7"/>
  <c r="BL316" i="7" s="1"/>
  <c r="BM316" i="7" s="1"/>
  <c r="BC316" i="7"/>
  <c r="G316" i="7"/>
  <c r="DQ315" i="7"/>
  <c r="G315" i="7" s="1"/>
  <c r="DP315" i="7"/>
  <c r="CW315" i="7"/>
  <c r="CV315" i="7"/>
  <c r="BK315" i="7"/>
  <c r="BL315" i="7" s="1"/>
  <c r="BM315" i="7" s="1"/>
  <c r="BC315" i="7"/>
  <c r="DQ314" i="7"/>
  <c r="DP314" i="7"/>
  <c r="CV314" i="7"/>
  <c r="CW314" i="7" s="1"/>
  <c r="BL314" i="7"/>
  <c r="BM314" i="7" s="1"/>
  <c r="BK314" i="7"/>
  <c r="BC314" i="7"/>
  <c r="DQ313" i="7"/>
  <c r="G313" i="7" s="1"/>
  <c r="DP313" i="7"/>
  <c r="CV313" i="7"/>
  <c r="CW313" i="7" s="1"/>
  <c r="BL313" i="7"/>
  <c r="BM313" i="7" s="1"/>
  <c r="BK313" i="7"/>
  <c r="BC313" i="7"/>
  <c r="DQ312" i="7"/>
  <c r="DP312" i="7"/>
  <c r="CV312" i="7"/>
  <c r="CW312" i="7" s="1"/>
  <c r="G312" i="7" s="1"/>
  <c r="BK312" i="7"/>
  <c r="BL312" i="7" s="1"/>
  <c r="BM312" i="7" s="1"/>
  <c r="BC312" i="7"/>
  <c r="DQ311" i="7"/>
  <c r="DP311" i="7"/>
  <c r="CW311" i="7"/>
  <c r="CV311" i="7"/>
  <c r="BK311" i="7"/>
  <c r="BL311" i="7" s="1"/>
  <c r="BM311" i="7" s="1"/>
  <c r="BC311" i="7"/>
  <c r="DQ310" i="7"/>
  <c r="DP310" i="7"/>
  <c r="CV310" i="7"/>
  <c r="CW310" i="7" s="1"/>
  <c r="BL310" i="7"/>
  <c r="BM310" i="7" s="1"/>
  <c r="BK310" i="7"/>
  <c r="BC310" i="7"/>
  <c r="DQ309" i="7"/>
  <c r="G309" i="7" s="1"/>
  <c r="DP309" i="7"/>
  <c r="CV309" i="7"/>
  <c r="CW309" i="7" s="1"/>
  <c r="BK309" i="7"/>
  <c r="BL309" i="7" s="1"/>
  <c r="BM309" i="7" s="1"/>
  <c r="BC309" i="7"/>
  <c r="DQ308" i="7"/>
  <c r="DP308" i="7"/>
  <c r="CV308" i="7"/>
  <c r="CW308" i="7" s="1"/>
  <c r="G308" i="7" s="1"/>
  <c r="BK308" i="7"/>
  <c r="BL308" i="7" s="1"/>
  <c r="BM308" i="7" s="1"/>
  <c r="BC308" i="7"/>
  <c r="DQ307" i="7"/>
  <c r="DP307" i="7"/>
  <c r="CV307" i="7"/>
  <c r="CW307" i="7" s="1"/>
  <c r="BK307" i="7"/>
  <c r="BL307" i="7" s="1"/>
  <c r="BM307" i="7" s="1"/>
  <c r="BC307" i="7"/>
  <c r="DQ306" i="7"/>
  <c r="G306" i="7" s="1"/>
  <c r="DP306" i="7"/>
  <c r="CW306" i="7"/>
  <c r="CV306" i="7"/>
  <c r="BL306" i="7"/>
  <c r="BM306" i="7" s="1"/>
  <c r="BK306" i="7"/>
  <c r="BC306" i="7"/>
  <c r="DQ305" i="7"/>
  <c r="DP305" i="7"/>
  <c r="CV305" i="7"/>
  <c r="CW305" i="7" s="1"/>
  <c r="BM305" i="7"/>
  <c r="BL305" i="7"/>
  <c r="BK305" i="7"/>
  <c r="BC305" i="7"/>
  <c r="G305" i="7"/>
  <c r="DQ304" i="7"/>
  <c r="DP304" i="7"/>
  <c r="CV304" i="7"/>
  <c r="CW304" i="7" s="1"/>
  <c r="BK304" i="7"/>
  <c r="BL304" i="7" s="1"/>
  <c r="BM304" i="7" s="1"/>
  <c r="BC304" i="7"/>
  <c r="G304" i="7"/>
  <c r="DP303" i="7"/>
  <c r="DQ303" i="7" s="1"/>
  <c r="G303" i="7" s="1"/>
  <c r="CW303" i="7"/>
  <c r="CV303" i="7"/>
  <c r="BK303" i="7"/>
  <c r="BL303" i="7" s="1"/>
  <c r="BM303" i="7" s="1"/>
  <c r="BC303" i="7"/>
  <c r="DP302" i="7"/>
  <c r="DQ302" i="7" s="1"/>
  <c r="G302" i="7" s="1"/>
  <c r="CW302" i="7"/>
  <c r="CV302" i="7"/>
  <c r="BL302" i="7"/>
  <c r="BM302" i="7" s="1"/>
  <c r="BK302" i="7"/>
  <c r="BC302" i="7"/>
  <c r="DQ301" i="7"/>
  <c r="G301" i="7" s="1"/>
  <c r="DP301" i="7"/>
  <c r="CV301" i="7"/>
  <c r="CW301" i="7" s="1"/>
  <c r="BK301" i="7"/>
  <c r="BL301" i="7" s="1"/>
  <c r="BM301" i="7" s="1"/>
  <c r="BC301" i="7"/>
  <c r="DQ300" i="7"/>
  <c r="DP300" i="7"/>
  <c r="CV300" i="7"/>
  <c r="CW300" i="7" s="1"/>
  <c r="BM300" i="7"/>
  <c r="BK300" i="7"/>
  <c r="BL300" i="7" s="1"/>
  <c r="BC300" i="7"/>
  <c r="G300" i="7"/>
  <c r="DQ299" i="7"/>
  <c r="DP299" i="7"/>
  <c r="CW299" i="7"/>
  <c r="CV299" i="7"/>
  <c r="BK299" i="7"/>
  <c r="BL299" i="7" s="1"/>
  <c r="BM299" i="7" s="1"/>
  <c r="BC299" i="7"/>
  <c r="DQ298" i="7"/>
  <c r="DP298" i="7"/>
  <c r="CW298" i="7"/>
  <c r="CV298" i="7"/>
  <c r="BL298" i="7"/>
  <c r="BM298" i="7" s="1"/>
  <c r="BI298" i="7"/>
  <c r="BC298" i="7"/>
  <c r="DQ297" i="7"/>
  <c r="DP297" i="7"/>
  <c r="CV297" i="7"/>
  <c r="CW297" i="7" s="1"/>
  <c r="BL297" i="7"/>
  <c r="BM297" i="7" s="1"/>
  <c r="BK297" i="7"/>
  <c r="BC297" i="7"/>
  <c r="G297" i="7"/>
  <c r="DQ296" i="7"/>
  <c r="G296" i="7" s="1"/>
  <c r="DP296" i="7"/>
  <c r="CV296" i="7"/>
  <c r="CW296" i="7" s="1"/>
  <c r="BK296" i="7"/>
  <c r="BL296" i="7" s="1"/>
  <c r="BM296" i="7" s="1"/>
  <c r="BC296" i="7"/>
  <c r="DP295" i="7"/>
  <c r="DQ295" i="7" s="1"/>
  <c r="G295" i="7" s="1"/>
  <c r="CV295" i="7"/>
  <c r="CW295" i="7" s="1"/>
  <c r="BK295" i="7"/>
  <c r="BL295" i="7" s="1"/>
  <c r="BM295" i="7" s="1"/>
  <c r="BC295" i="7"/>
  <c r="DQ294" i="7"/>
  <c r="DP294" i="7"/>
  <c r="CV294" i="7"/>
  <c r="CW294" i="7" s="1"/>
  <c r="BM294" i="7"/>
  <c r="BL294" i="7"/>
  <c r="BK294" i="7"/>
  <c r="BC294" i="7"/>
  <c r="DP293" i="7"/>
  <c r="DQ293" i="7" s="1"/>
  <c r="G293" i="7" s="1"/>
  <c r="CV293" i="7"/>
  <c r="CW293" i="7" s="1"/>
  <c r="BL293" i="7"/>
  <c r="BM293" i="7" s="1"/>
  <c r="BK293" i="7"/>
  <c r="BC293" i="7"/>
  <c r="DQ292" i="7"/>
  <c r="DP292" i="7"/>
  <c r="CV292" i="7"/>
  <c r="CW292" i="7" s="1"/>
  <c r="G292" i="7" s="1"/>
  <c r="BK292" i="7"/>
  <c r="BL292" i="7" s="1"/>
  <c r="BM292" i="7" s="1"/>
  <c r="BC292" i="7"/>
  <c r="DQ291" i="7"/>
  <c r="DP291" i="7"/>
  <c r="CV291" i="7"/>
  <c r="CW291" i="7" s="1"/>
  <c r="BL291" i="7"/>
  <c r="BM291" i="7" s="1"/>
  <c r="BK291" i="7"/>
  <c r="BC291" i="7"/>
  <c r="DQ290" i="7"/>
  <c r="DP290" i="7"/>
  <c r="CV290" i="7"/>
  <c r="CW290" i="7" s="1"/>
  <c r="G290" i="7" s="1"/>
  <c r="BL290" i="7"/>
  <c r="BM290" i="7" s="1"/>
  <c r="BK290" i="7"/>
  <c r="BC290" i="7"/>
  <c r="DQ289" i="7"/>
  <c r="DP289" i="7"/>
  <c r="CV289" i="7"/>
  <c r="CW289" i="7" s="1"/>
  <c r="BK289" i="7"/>
  <c r="BL289" i="7" s="1"/>
  <c r="BM289" i="7" s="1"/>
  <c r="BC289" i="7"/>
  <c r="G289" i="7"/>
  <c r="DQ288" i="7"/>
  <c r="G288" i="7" s="1"/>
  <c r="DP288" i="7"/>
  <c r="CV288" i="7"/>
  <c r="CW288" i="7" s="1"/>
  <c r="BM288" i="7"/>
  <c r="BK288" i="7"/>
  <c r="BL288" i="7" s="1"/>
  <c r="BC288" i="7"/>
  <c r="DP287" i="7"/>
  <c r="DQ287" i="7" s="1"/>
  <c r="G287" i="7" s="1"/>
  <c r="CW287" i="7"/>
  <c r="CV287" i="7"/>
  <c r="BL287" i="7"/>
  <c r="BM287" i="7" s="1"/>
  <c r="BK287" i="7"/>
  <c r="BC287" i="7"/>
  <c r="DQ286" i="7"/>
  <c r="G286" i="7" s="1"/>
  <c r="DP286" i="7"/>
  <c r="CW286" i="7"/>
  <c r="CV286" i="7"/>
  <c r="BK286" i="7"/>
  <c r="BL286" i="7" s="1"/>
  <c r="BM286" i="7" s="1"/>
  <c r="BC286" i="7"/>
  <c r="DQ285" i="7"/>
  <c r="G285" i="7" s="1"/>
  <c r="DP285" i="7"/>
  <c r="CV285" i="7"/>
  <c r="CW285" i="7" s="1"/>
  <c r="BM285" i="7"/>
  <c r="BL285" i="7"/>
  <c r="BK285" i="7"/>
  <c r="BC285" i="7"/>
  <c r="DQ284" i="7"/>
  <c r="DP284" i="7"/>
  <c r="CW284" i="7"/>
  <c r="G284" i="7" s="1"/>
  <c r="CV284" i="7"/>
  <c r="BM284" i="7"/>
  <c r="BK284" i="7"/>
  <c r="BL284" i="7" s="1"/>
  <c r="BI284" i="7"/>
  <c r="BC284" i="7"/>
  <c r="DQ283" i="7"/>
  <c r="DP283" i="7"/>
  <c r="CW283" i="7"/>
  <c r="G283" i="7" s="1"/>
  <c r="CV283" i="7"/>
  <c r="BK283" i="7"/>
  <c r="BL283" i="7" s="1"/>
  <c r="BM283" i="7" s="1"/>
  <c r="BC283" i="7"/>
  <c r="DP282" i="7"/>
  <c r="DQ282" i="7" s="1"/>
  <c r="CW282" i="7"/>
  <c r="CV282" i="7"/>
  <c r="BL282" i="7"/>
  <c r="BM282" i="7" s="1"/>
  <c r="BK282" i="7"/>
  <c r="BI282" i="7"/>
  <c r="BC282" i="7"/>
  <c r="G282" i="7"/>
  <c r="DP281" i="7"/>
  <c r="DQ281" i="7" s="1"/>
  <c r="G281" i="7" s="1"/>
  <c r="CW281" i="7"/>
  <c r="CV281" i="7"/>
  <c r="BM281" i="7"/>
  <c r="BL281" i="7"/>
  <c r="BK281" i="7"/>
  <c r="BC281" i="7"/>
  <c r="DQ280" i="7"/>
  <c r="G280" i="7" s="1"/>
  <c r="DP280" i="7"/>
  <c r="CW280" i="7"/>
  <c r="CV280" i="7"/>
  <c r="BL280" i="7"/>
  <c r="BM280" i="7" s="1"/>
  <c r="BK280" i="7"/>
  <c r="BI280" i="7"/>
  <c r="BC280" i="7"/>
  <c r="DQ279" i="7"/>
  <c r="DP279" i="7"/>
  <c r="CW279" i="7"/>
  <c r="G279" i="7" s="1"/>
  <c r="CV279" i="7"/>
  <c r="BM279" i="7"/>
  <c r="BK279" i="7"/>
  <c r="BL279" i="7" s="1"/>
  <c r="BI279" i="7"/>
  <c r="BC279" i="7"/>
  <c r="DP278" i="7"/>
  <c r="DQ278" i="7" s="1"/>
  <c r="G278" i="7" s="1"/>
  <c r="CW278" i="7"/>
  <c r="CV278" i="7"/>
  <c r="BL278" i="7"/>
  <c r="BM278" i="7" s="1"/>
  <c r="BK278" i="7"/>
  <c r="BC278" i="7"/>
  <c r="DQ277" i="7"/>
  <c r="DP277" i="7"/>
  <c r="CW277" i="7"/>
  <c r="CV277" i="7"/>
  <c r="BM277" i="7"/>
  <c r="BL277" i="7"/>
  <c r="BK277" i="7"/>
  <c r="BC277" i="7"/>
  <c r="G277" i="7"/>
  <c r="DQ276" i="7"/>
  <c r="DP276" i="7"/>
  <c r="CW276" i="7"/>
  <c r="G276" i="7" s="1"/>
  <c r="CV276" i="7"/>
  <c r="BM276" i="7"/>
  <c r="BL276" i="7"/>
  <c r="BK276" i="7"/>
  <c r="BC276" i="7"/>
  <c r="DP275" i="7"/>
  <c r="DQ275" i="7" s="1"/>
  <c r="CV275" i="7"/>
  <c r="CW275" i="7" s="1"/>
  <c r="BK275" i="7"/>
  <c r="BL275" i="7" s="1"/>
  <c r="BM275" i="7" s="1"/>
  <c r="BI275" i="7"/>
  <c r="BC275" i="7"/>
  <c r="G275" i="7"/>
  <c r="DQ274" i="7"/>
  <c r="G274" i="7" s="1"/>
  <c r="DP274" i="7"/>
  <c r="CV274" i="7"/>
  <c r="CW274" i="7" s="1"/>
  <c r="BM274" i="7"/>
  <c r="BL274" i="7"/>
  <c r="BK274" i="7"/>
  <c r="BC274" i="7"/>
  <c r="DP273" i="7"/>
  <c r="DQ273" i="7" s="1"/>
  <c r="CV273" i="7"/>
  <c r="CW273" i="7" s="1"/>
  <c r="BM273" i="7"/>
  <c r="BK273" i="7"/>
  <c r="BL273" i="7" s="1"/>
  <c r="BC273" i="7"/>
  <c r="DP272" i="7"/>
  <c r="DQ272" i="7" s="1"/>
  <c r="CV272" i="7"/>
  <c r="CW272" i="7" s="1"/>
  <c r="BK272" i="7"/>
  <c r="BL272" i="7" s="1"/>
  <c r="BM272" i="7" s="1"/>
  <c r="BC272" i="7"/>
  <c r="DQ271" i="7"/>
  <c r="G271" i="7" s="1"/>
  <c r="DP271" i="7"/>
  <c r="CW271" i="7"/>
  <c r="CV271" i="7"/>
  <c r="BM271" i="7"/>
  <c r="BL271" i="7"/>
  <c r="BK271" i="7"/>
  <c r="BC271" i="7"/>
  <c r="DQ270" i="7"/>
  <c r="DP270" i="7"/>
  <c r="CV270" i="7"/>
  <c r="CW270" i="7" s="1"/>
  <c r="BM270" i="7"/>
  <c r="BL270" i="7"/>
  <c r="BK270" i="7"/>
  <c r="BC270" i="7"/>
  <c r="DQ269" i="7"/>
  <c r="DP269" i="7"/>
  <c r="CW269" i="7"/>
  <c r="CV269" i="7"/>
  <c r="BM269" i="7"/>
  <c r="BK269" i="7"/>
  <c r="BL269" i="7" s="1"/>
  <c r="BI269" i="7"/>
  <c r="BC269" i="7"/>
  <c r="DQ268" i="7"/>
  <c r="DP268" i="7"/>
  <c r="CW268" i="7"/>
  <c r="G268" i="7" s="1"/>
  <c r="CV268" i="7"/>
  <c r="BK268" i="7"/>
  <c r="BL268" i="7" s="1"/>
  <c r="BM268" i="7" s="1"/>
  <c r="BC268" i="7"/>
  <c r="DQ267" i="7"/>
  <c r="G267" i="7" s="1"/>
  <c r="DP267" i="7"/>
  <c r="CV267" i="7"/>
  <c r="CW267" i="7" s="1"/>
  <c r="BK267" i="7"/>
  <c r="BL267" i="7" s="1"/>
  <c r="BM267" i="7" s="1"/>
  <c r="BC267" i="7"/>
  <c r="DQ266" i="7"/>
  <c r="G266" i="7" s="1"/>
  <c r="DP266" i="7"/>
  <c r="CV266" i="7"/>
  <c r="CW266" i="7" s="1"/>
  <c r="BK266" i="7"/>
  <c r="BL266" i="7" s="1"/>
  <c r="BM266" i="7" s="1"/>
  <c r="BI266" i="7"/>
  <c r="BC266" i="7"/>
  <c r="DQ265" i="7"/>
  <c r="DP265" i="7"/>
  <c r="CW265" i="7"/>
  <c r="CV265" i="7"/>
  <c r="BK265" i="7"/>
  <c r="BL265" i="7" s="1"/>
  <c r="BM265" i="7" s="1"/>
  <c r="BI265" i="7"/>
  <c r="BC265" i="7"/>
  <c r="G265" i="7"/>
  <c r="DQ264" i="7"/>
  <c r="DP264" i="7"/>
  <c r="CW264" i="7"/>
  <c r="CV264" i="7"/>
  <c r="BM264" i="7"/>
  <c r="BK264" i="7"/>
  <c r="BL264" i="7" s="1"/>
  <c r="BI264" i="7"/>
  <c r="BC264" i="7"/>
  <c r="DQ263" i="7"/>
  <c r="G263" i="7" s="1"/>
  <c r="DP263" i="7"/>
  <c r="CW263" i="7"/>
  <c r="CV263" i="7"/>
  <c r="BK263" i="7"/>
  <c r="BL263" i="7" s="1"/>
  <c r="BM263" i="7" s="1"/>
  <c r="BI263" i="7"/>
  <c r="BC263" i="7"/>
  <c r="DQ262" i="7"/>
  <c r="G262" i="7" s="1"/>
  <c r="DP262" i="7"/>
  <c r="CW262" i="7"/>
  <c r="CV262" i="7"/>
  <c r="BL262" i="7"/>
  <c r="BM262" i="7" s="1"/>
  <c r="BK262" i="7"/>
  <c r="BI262" i="7"/>
  <c r="BC262" i="7"/>
  <c r="DQ261" i="7"/>
  <c r="G261" i="7" s="1"/>
  <c r="DP261" i="7"/>
  <c r="CW261" i="7"/>
  <c r="CV261" i="7"/>
  <c r="BL261" i="7"/>
  <c r="BM261" i="7" s="1"/>
  <c r="BK261" i="7"/>
  <c r="BI261" i="7"/>
  <c r="BC261" i="7"/>
  <c r="DQ260" i="7"/>
  <c r="DP260" i="7"/>
  <c r="CW260" i="7"/>
  <c r="CV260" i="7"/>
  <c r="BK260" i="7"/>
  <c r="BL260" i="7" s="1"/>
  <c r="BM260" i="7" s="1"/>
  <c r="BI260" i="7"/>
  <c r="BC260" i="7"/>
  <c r="G260" i="7"/>
  <c r="DQ259" i="7"/>
  <c r="G259" i="7" s="1"/>
  <c r="DP259" i="7"/>
  <c r="CW259" i="7"/>
  <c r="CV259" i="7"/>
  <c r="BM259" i="7"/>
  <c r="BL259" i="7"/>
  <c r="BK259" i="7"/>
  <c r="BI259" i="7"/>
  <c r="BC259" i="7"/>
  <c r="DQ258" i="7"/>
  <c r="G258" i="7" s="1"/>
  <c r="DP258" i="7"/>
  <c r="CW258" i="7"/>
  <c r="CV258" i="7"/>
  <c r="BM258" i="7"/>
  <c r="BK258" i="7"/>
  <c r="BL258" i="7" s="1"/>
  <c r="BI258" i="7"/>
  <c r="BC258" i="7"/>
  <c r="DQ257" i="7"/>
  <c r="G257" i="7" s="1"/>
  <c r="DP257" i="7"/>
  <c r="CW257" i="7"/>
  <c r="CV257" i="7"/>
  <c r="BK257" i="7"/>
  <c r="BL257" i="7" s="1"/>
  <c r="BM257" i="7" s="1"/>
  <c r="BI257" i="7"/>
  <c r="BC257" i="7"/>
  <c r="DQ256" i="7"/>
  <c r="G256" i="7" s="1"/>
  <c r="DP256" i="7"/>
  <c r="CW256" i="7"/>
  <c r="CV256" i="7"/>
  <c r="BM256" i="7"/>
  <c r="BK256" i="7"/>
  <c r="BL256" i="7" s="1"/>
  <c r="BI256" i="7"/>
  <c r="BC256" i="7"/>
  <c r="DQ255" i="7"/>
  <c r="G255" i="7" s="1"/>
  <c r="DP255" i="7"/>
  <c r="CW255" i="7"/>
  <c r="CV255" i="7"/>
  <c r="BM255" i="7"/>
  <c r="BL255" i="7"/>
  <c r="BK255" i="7"/>
  <c r="BC255" i="7"/>
  <c r="DQ254" i="7"/>
  <c r="G254" i="7" s="1"/>
  <c r="DP254" i="7"/>
  <c r="CV254" i="7"/>
  <c r="CW254" i="7" s="1"/>
  <c r="BM254" i="7"/>
  <c r="BL254" i="7"/>
  <c r="BI254" i="7"/>
  <c r="BC254" i="7"/>
  <c r="DQ253" i="7"/>
  <c r="DP253" i="7"/>
  <c r="CW253" i="7"/>
  <c r="G253" i="7" s="1"/>
  <c r="CV253" i="7"/>
  <c r="BK253" i="7"/>
  <c r="BL253" i="7" s="1"/>
  <c r="BM253" i="7" s="1"/>
  <c r="BC253" i="7"/>
  <c r="DP252" i="7"/>
  <c r="DQ252" i="7" s="1"/>
  <c r="CV252" i="7"/>
  <c r="CW252" i="7" s="1"/>
  <c r="BM252" i="7"/>
  <c r="BL252" i="7"/>
  <c r="BK252" i="7"/>
  <c r="BC252" i="7"/>
  <c r="DP251" i="7"/>
  <c r="DQ251" i="7" s="1"/>
  <c r="CW251" i="7"/>
  <c r="CV251" i="7"/>
  <c r="BM251" i="7"/>
  <c r="BL251" i="7"/>
  <c r="BK251" i="7"/>
  <c r="BI251" i="7"/>
  <c r="BC251" i="7"/>
  <c r="DQ250" i="7"/>
  <c r="G250" i="7" s="1"/>
  <c r="DP250" i="7"/>
  <c r="CV250" i="7"/>
  <c r="CW250" i="7" s="1"/>
  <c r="BK250" i="7"/>
  <c r="BL250" i="7" s="1"/>
  <c r="BM250" i="7" s="1"/>
  <c r="BI250" i="7"/>
  <c r="BC250" i="7"/>
  <c r="DQ249" i="7"/>
  <c r="G249" i="7" s="1"/>
  <c r="DP249" i="7"/>
  <c r="CW249" i="7"/>
  <c r="CV249" i="7"/>
  <c r="BK249" i="7"/>
  <c r="BL249" i="7" s="1"/>
  <c r="BM249" i="7" s="1"/>
  <c r="BC249" i="7"/>
  <c r="DP248" i="7"/>
  <c r="DQ248" i="7" s="1"/>
  <c r="G248" i="7" s="1"/>
  <c r="CV248" i="7"/>
  <c r="CW248" i="7" s="1"/>
  <c r="BM248" i="7"/>
  <c r="BL248" i="7"/>
  <c r="BK248" i="7"/>
  <c r="BC248" i="7"/>
  <c r="DQ247" i="7"/>
  <c r="G247" i="7" s="1"/>
  <c r="DP247" i="7"/>
  <c r="CW247" i="7"/>
  <c r="CV247" i="7"/>
  <c r="BM247" i="7"/>
  <c r="BK247" i="7"/>
  <c r="BL247" i="7" s="1"/>
  <c r="BC247" i="7"/>
  <c r="DP246" i="7"/>
  <c r="DQ246" i="7" s="1"/>
  <c r="CW246" i="7"/>
  <c r="G246" i="7" s="1"/>
  <c r="CV246" i="7"/>
  <c r="BK246" i="7"/>
  <c r="BL246" i="7" s="1"/>
  <c r="BM246" i="7" s="1"/>
  <c r="BC246" i="7"/>
  <c r="DQ245" i="7"/>
  <c r="DP245" i="7"/>
  <c r="CW245" i="7"/>
  <c r="CV245" i="7"/>
  <c r="BK245" i="7"/>
  <c r="BL245" i="7" s="1"/>
  <c r="BM245" i="7" s="1"/>
  <c r="BC245" i="7"/>
  <c r="G245" i="7"/>
  <c r="DQ244" i="7"/>
  <c r="DP244" i="7"/>
  <c r="CV244" i="7"/>
  <c r="CW244" i="7" s="1"/>
  <c r="BL244" i="7"/>
  <c r="BM244" i="7" s="1"/>
  <c r="BK244" i="7"/>
  <c r="BC244" i="7"/>
  <c r="DQ243" i="7"/>
  <c r="DP243" i="7"/>
  <c r="CV243" i="7"/>
  <c r="CW243" i="7" s="1"/>
  <c r="G243" i="7" s="1"/>
  <c r="BL243" i="7"/>
  <c r="BM243" i="7" s="1"/>
  <c r="BK243" i="7"/>
  <c r="BI243" i="7"/>
  <c r="BC243" i="7"/>
  <c r="DQ242" i="7"/>
  <c r="DP242" i="7"/>
  <c r="CW242" i="7"/>
  <c r="CV242" i="7"/>
  <c r="BL242" i="7"/>
  <c r="BM242" i="7" s="1"/>
  <c r="BK242" i="7"/>
  <c r="BC242" i="7"/>
  <c r="G242" i="7"/>
  <c r="DP241" i="7"/>
  <c r="DQ241" i="7" s="1"/>
  <c r="G241" i="7" s="1"/>
  <c r="CW241" i="7"/>
  <c r="CV241" i="7"/>
  <c r="BL241" i="7"/>
  <c r="BM241" i="7" s="1"/>
  <c r="BK241" i="7"/>
  <c r="BC241" i="7"/>
  <c r="DP240" i="7"/>
  <c r="DQ240" i="7" s="1"/>
  <c r="G240" i="7" s="1"/>
  <c r="CW240" i="7"/>
  <c r="CV240" i="7"/>
  <c r="BL240" i="7"/>
  <c r="BM240" i="7" s="1"/>
  <c r="BK240" i="7"/>
  <c r="BC240" i="7"/>
  <c r="DP239" i="7"/>
  <c r="DQ239" i="7" s="1"/>
  <c r="CW239" i="7"/>
  <c r="CV239" i="7"/>
  <c r="BL239" i="7"/>
  <c r="BM239" i="7" s="1"/>
  <c r="BK239" i="7"/>
  <c r="BC239" i="7"/>
  <c r="G239" i="7"/>
  <c r="DQ238" i="7"/>
  <c r="DP238" i="7"/>
  <c r="CW238" i="7"/>
  <c r="CV238" i="7"/>
  <c r="BM238" i="7"/>
  <c r="BL238" i="7"/>
  <c r="BK238" i="7"/>
  <c r="BC238" i="7"/>
  <c r="G238" i="7"/>
  <c r="DP237" i="7"/>
  <c r="DQ237" i="7" s="1"/>
  <c r="G237" i="7" s="1"/>
  <c r="CW237" i="7"/>
  <c r="CV237" i="7"/>
  <c r="BL237" i="7"/>
  <c r="BM237" i="7" s="1"/>
  <c r="BK237" i="7"/>
  <c r="BC237" i="7"/>
  <c r="DQ236" i="7"/>
  <c r="DP236" i="7"/>
  <c r="CW236" i="7"/>
  <c r="CV236" i="7"/>
  <c r="BM236" i="7"/>
  <c r="BL236" i="7"/>
  <c r="BK236" i="7"/>
  <c r="BC236" i="7"/>
  <c r="G236" i="7"/>
  <c r="DP235" i="7"/>
  <c r="DQ235" i="7" s="1"/>
  <c r="CV235" i="7"/>
  <c r="CW235" i="7" s="1"/>
  <c r="BM235" i="7"/>
  <c r="BL235" i="7"/>
  <c r="BK235" i="7"/>
  <c r="BI235" i="7"/>
  <c r="BC235" i="7"/>
  <c r="DP234" i="7"/>
  <c r="DQ234" i="7" s="1"/>
  <c r="G234" i="7" s="1"/>
  <c r="CV234" i="7"/>
  <c r="CW234" i="7" s="1"/>
  <c r="BL234" i="7"/>
  <c r="BM234" i="7" s="1"/>
  <c r="BK234" i="7"/>
  <c r="BC234" i="7"/>
  <c r="DQ233" i="7"/>
  <c r="DP233" i="7"/>
  <c r="CW233" i="7"/>
  <c r="CV233" i="7"/>
  <c r="BM233" i="7"/>
  <c r="BK233" i="7"/>
  <c r="BL233" i="7" s="1"/>
  <c r="BC233" i="7"/>
  <c r="G233" i="7"/>
  <c r="DP232" i="7"/>
  <c r="DQ232" i="7" s="1"/>
  <c r="G232" i="7" s="1"/>
  <c r="CV232" i="7"/>
  <c r="CW232" i="7" s="1"/>
  <c r="BM232" i="7"/>
  <c r="BL232" i="7"/>
  <c r="BK232" i="7"/>
  <c r="BC232" i="7"/>
  <c r="DP231" i="7"/>
  <c r="DQ231" i="7" s="1"/>
  <c r="CV231" i="7"/>
  <c r="CW231" i="7" s="1"/>
  <c r="BK231" i="7"/>
  <c r="BL231" i="7" s="1"/>
  <c r="BM231" i="7" s="1"/>
  <c r="BC231" i="7"/>
  <c r="DP230" i="7"/>
  <c r="DQ230" i="7" s="1"/>
  <c r="G230" i="7" s="1"/>
  <c r="CV230" i="7"/>
  <c r="CW230" i="7" s="1"/>
  <c r="BK230" i="7"/>
  <c r="BL230" i="7" s="1"/>
  <c r="BM230" i="7" s="1"/>
  <c r="BC230" i="7"/>
  <c r="DP229" i="7"/>
  <c r="DQ229" i="7" s="1"/>
  <c r="G229" i="7" s="1"/>
  <c r="CW229" i="7"/>
  <c r="CV229" i="7"/>
  <c r="BM229" i="7"/>
  <c r="BK229" i="7"/>
  <c r="BL229" i="7" s="1"/>
  <c r="BC229" i="7"/>
  <c r="DQ228" i="7"/>
  <c r="DP228" i="7"/>
  <c r="CV228" i="7"/>
  <c r="CW228" i="7" s="1"/>
  <c r="BM228" i="7"/>
  <c r="BL228" i="7"/>
  <c r="BK228" i="7"/>
  <c r="BC228" i="7"/>
  <c r="DP227" i="7"/>
  <c r="DQ227" i="7" s="1"/>
  <c r="CV227" i="7"/>
  <c r="CW227" i="7" s="1"/>
  <c r="BM227" i="7"/>
  <c r="BK227" i="7"/>
  <c r="BL227" i="7" s="1"/>
  <c r="BC227" i="7"/>
  <c r="DP226" i="7"/>
  <c r="DQ226" i="7" s="1"/>
  <c r="G226" i="7" s="1"/>
  <c r="CV226" i="7"/>
  <c r="CW226" i="7" s="1"/>
  <c r="BK226" i="7"/>
  <c r="BL226" i="7" s="1"/>
  <c r="BM226" i="7" s="1"/>
  <c r="BC226" i="7"/>
  <c r="DQ225" i="7"/>
  <c r="G225" i="7" s="1"/>
  <c r="DP225" i="7"/>
  <c r="CW225" i="7"/>
  <c r="CV225" i="7"/>
  <c r="BK225" i="7"/>
  <c r="BL225" i="7" s="1"/>
  <c r="BM225" i="7" s="1"/>
  <c r="BC225" i="7"/>
  <c r="DQ224" i="7"/>
  <c r="G224" i="7" s="1"/>
  <c r="DP224" i="7"/>
  <c r="CV224" i="7"/>
  <c r="CW224" i="7" s="1"/>
  <c r="BL224" i="7"/>
  <c r="BM224" i="7" s="1"/>
  <c r="BK224" i="7"/>
  <c r="BI224" i="7"/>
  <c r="BC224" i="7"/>
  <c r="DP223" i="7"/>
  <c r="DQ223" i="7" s="1"/>
  <c r="G223" i="7" s="1"/>
  <c r="CV223" i="7"/>
  <c r="CW223" i="7" s="1"/>
  <c r="BK223" i="7"/>
  <c r="BL223" i="7" s="1"/>
  <c r="BM223" i="7" s="1"/>
  <c r="BC223" i="7"/>
  <c r="DQ222" i="7"/>
  <c r="G222" i="7" s="1"/>
  <c r="DP222" i="7"/>
  <c r="CW222" i="7"/>
  <c r="CV222" i="7"/>
  <c r="BK222" i="7"/>
  <c r="BL222" i="7" s="1"/>
  <c r="BM222" i="7" s="1"/>
  <c r="BC222" i="7"/>
  <c r="DP221" i="7"/>
  <c r="DQ221" i="7" s="1"/>
  <c r="G221" i="7" s="1"/>
  <c r="CV221" i="7"/>
  <c r="CW221" i="7" s="1"/>
  <c r="BL221" i="7"/>
  <c r="BM221" i="7" s="1"/>
  <c r="BK221" i="7"/>
  <c r="BC221" i="7"/>
  <c r="DQ220" i="7"/>
  <c r="DP220" i="7"/>
  <c r="CW220" i="7"/>
  <c r="G220" i="7" s="1"/>
  <c r="CV220" i="7"/>
  <c r="BM220" i="7"/>
  <c r="BK220" i="7"/>
  <c r="BL220" i="7" s="1"/>
  <c r="BC220" i="7"/>
  <c r="DQ219" i="7"/>
  <c r="G219" i="7" s="1"/>
  <c r="DP219" i="7"/>
  <c r="CW219" i="7"/>
  <c r="CV219" i="7"/>
  <c r="BK219" i="7"/>
  <c r="BL219" i="7" s="1"/>
  <c r="BM219" i="7" s="1"/>
  <c r="BC219" i="7"/>
  <c r="DQ218" i="7"/>
  <c r="G218" i="7" s="1"/>
  <c r="DP218" i="7"/>
  <c r="CV218" i="7"/>
  <c r="CW218" i="7" s="1"/>
  <c r="BL218" i="7"/>
  <c r="BM218" i="7" s="1"/>
  <c r="BK218" i="7"/>
  <c r="BC218" i="7"/>
  <c r="DP217" i="7"/>
  <c r="DQ217" i="7" s="1"/>
  <c r="G217" i="7" s="1"/>
  <c r="CV217" i="7"/>
  <c r="CW217" i="7" s="1"/>
  <c r="BK217" i="7"/>
  <c r="BL217" i="7" s="1"/>
  <c r="BM217" i="7" s="1"/>
  <c r="BC217" i="7"/>
  <c r="DQ216" i="7"/>
  <c r="DP216" i="7"/>
  <c r="CW216" i="7"/>
  <c r="CV216" i="7"/>
  <c r="BM216" i="7"/>
  <c r="BK216" i="7"/>
  <c r="BL216" i="7" s="1"/>
  <c r="BC216" i="7"/>
  <c r="G216" i="7"/>
  <c r="DP215" i="7"/>
  <c r="DQ215" i="7" s="1"/>
  <c r="G215" i="7" s="1"/>
  <c r="CV215" i="7"/>
  <c r="CW215" i="7" s="1"/>
  <c r="BK215" i="7"/>
  <c r="BL215" i="7" s="1"/>
  <c r="BM215" i="7" s="1"/>
  <c r="BC215" i="7"/>
  <c r="DQ214" i="7"/>
  <c r="DP214" i="7"/>
  <c r="CV214" i="7"/>
  <c r="CW214" i="7" s="1"/>
  <c r="G214" i="7" s="1"/>
  <c r="BK214" i="7"/>
  <c r="BL214" i="7" s="1"/>
  <c r="BM214" i="7" s="1"/>
  <c r="BC214" i="7"/>
  <c r="DP213" i="7"/>
  <c r="DQ213" i="7" s="1"/>
  <c r="G213" i="7" s="1"/>
  <c r="CV213" i="7"/>
  <c r="CW213" i="7" s="1"/>
  <c r="BL213" i="7"/>
  <c r="BM213" i="7" s="1"/>
  <c r="BK213" i="7"/>
  <c r="BC213" i="7"/>
  <c r="DQ212" i="7"/>
  <c r="G212" i="7" s="1"/>
  <c r="DP212" i="7"/>
  <c r="CW212" i="7"/>
  <c r="CV212" i="7"/>
  <c r="BK212" i="7"/>
  <c r="BL212" i="7" s="1"/>
  <c r="BM212" i="7" s="1"/>
  <c r="BC212" i="7"/>
  <c r="DQ211" i="7"/>
  <c r="DP211" i="7"/>
  <c r="CV211" i="7"/>
  <c r="CW211" i="7" s="1"/>
  <c r="BL211" i="7"/>
  <c r="BM211" i="7" s="1"/>
  <c r="BK211" i="7"/>
  <c r="BC211" i="7"/>
  <c r="DQ210" i="7"/>
  <c r="DP210" i="7"/>
  <c r="CV210" i="7"/>
  <c r="CW210" i="7" s="1"/>
  <c r="G210" i="7" s="1"/>
  <c r="BM210" i="7"/>
  <c r="BL210" i="7"/>
  <c r="BK210" i="7"/>
  <c r="BC210" i="7"/>
  <c r="DQ209" i="7"/>
  <c r="G209" i="7" s="1"/>
  <c r="DP209" i="7"/>
  <c r="CV209" i="7"/>
  <c r="CW209" i="7" s="1"/>
  <c r="BK209" i="7"/>
  <c r="BL209" i="7" s="1"/>
  <c r="BM209" i="7" s="1"/>
  <c r="BC209" i="7"/>
  <c r="DQ208" i="7"/>
  <c r="DP208" i="7"/>
  <c r="CW208" i="7"/>
  <c r="CV208" i="7"/>
  <c r="BK208" i="7"/>
  <c r="BL208" i="7" s="1"/>
  <c r="BM208" i="7" s="1"/>
  <c r="BC208" i="7"/>
  <c r="G208" i="7"/>
  <c r="DP207" i="7"/>
  <c r="DQ207" i="7" s="1"/>
  <c r="CV207" i="7"/>
  <c r="CW207" i="7" s="1"/>
  <c r="BL207" i="7"/>
  <c r="BM207" i="7" s="1"/>
  <c r="BK207" i="7"/>
  <c r="BC207" i="7"/>
  <c r="DQ206" i="7"/>
  <c r="DP206" i="7"/>
  <c r="CW206" i="7"/>
  <c r="G206" i="7" s="1"/>
  <c r="CV206" i="7"/>
  <c r="BK206" i="7"/>
  <c r="BL206" i="7" s="1"/>
  <c r="BM206" i="7" s="1"/>
  <c r="BC206" i="7"/>
  <c r="DQ205" i="7"/>
  <c r="DP205" i="7"/>
  <c r="CV205" i="7"/>
  <c r="CW205" i="7" s="1"/>
  <c r="BK205" i="7"/>
  <c r="BL205" i="7" s="1"/>
  <c r="BM205" i="7" s="1"/>
  <c r="BC205" i="7"/>
  <c r="G205" i="7"/>
  <c r="DQ204" i="7"/>
  <c r="DP204" i="7"/>
  <c r="CV204" i="7"/>
  <c r="CW204" i="7" s="1"/>
  <c r="BM204" i="7"/>
  <c r="BK204" i="7"/>
  <c r="BL204" i="7" s="1"/>
  <c r="BC204" i="7"/>
  <c r="DP203" i="7"/>
  <c r="DQ203" i="7" s="1"/>
  <c r="G203" i="7" s="1"/>
  <c r="CW203" i="7"/>
  <c r="CV203" i="7"/>
  <c r="BL203" i="7"/>
  <c r="BM203" i="7" s="1"/>
  <c r="BK203" i="7"/>
  <c r="BC203" i="7"/>
  <c r="DQ202" i="7"/>
  <c r="G202" i="7" s="1"/>
  <c r="DP202" i="7"/>
  <c r="CW202" i="7"/>
  <c r="CV202" i="7"/>
  <c r="BK202" i="7"/>
  <c r="BL202" i="7" s="1"/>
  <c r="BM202" i="7" s="1"/>
  <c r="BC202" i="7"/>
  <c r="DQ201" i="7"/>
  <c r="G201" i="7" s="1"/>
  <c r="DP201" i="7"/>
  <c r="CV201" i="7"/>
  <c r="CW201" i="7" s="1"/>
  <c r="BK201" i="7"/>
  <c r="BL201" i="7" s="1"/>
  <c r="BM201" i="7" s="1"/>
  <c r="BC201" i="7"/>
  <c r="DQ200" i="7"/>
  <c r="DP200" i="7"/>
  <c r="CV200" i="7"/>
  <c r="CW200" i="7" s="1"/>
  <c r="G200" i="7" s="1"/>
  <c r="BK200" i="7"/>
  <c r="BL200" i="7" s="1"/>
  <c r="BM200" i="7" s="1"/>
  <c r="BC200" i="7"/>
  <c r="DP199" i="7"/>
  <c r="DQ199" i="7" s="1"/>
  <c r="G199" i="7" s="1"/>
  <c r="CW199" i="7"/>
  <c r="CV199" i="7"/>
  <c r="BL199" i="7"/>
  <c r="BM199" i="7" s="1"/>
  <c r="BK199" i="7"/>
  <c r="BC199" i="7"/>
  <c r="DQ198" i="7"/>
  <c r="G198" i="7" s="1"/>
  <c r="DP198" i="7"/>
  <c r="CW198" i="7"/>
  <c r="CV198" i="7"/>
  <c r="BK198" i="7"/>
  <c r="BL198" i="7" s="1"/>
  <c r="BM198" i="7" s="1"/>
  <c r="BC198" i="7"/>
  <c r="DQ197" i="7"/>
  <c r="DP197" i="7"/>
  <c r="CV197" i="7"/>
  <c r="CW197" i="7" s="1"/>
  <c r="G197" i="7" s="1"/>
  <c r="BL197" i="7"/>
  <c r="BM197" i="7" s="1"/>
  <c r="BK197" i="7"/>
  <c r="BC197" i="7"/>
  <c r="DQ196" i="7"/>
  <c r="DP196" i="7"/>
  <c r="CW196" i="7"/>
  <c r="CV196" i="7"/>
  <c r="BM196" i="7"/>
  <c r="BK196" i="7"/>
  <c r="BL196" i="7" s="1"/>
  <c r="BC196" i="7"/>
  <c r="G196" i="7"/>
  <c r="DQ195" i="7"/>
  <c r="G195" i="7" s="1"/>
  <c r="DP195" i="7"/>
  <c r="CW195" i="7"/>
  <c r="CV195" i="7"/>
  <c r="BK195" i="7"/>
  <c r="BL195" i="7" s="1"/>
  <c r="BM195" i="7" s="1"/>
  <c r="BC195" i="7"/>
  <c r="DQ194" i="7"/>
  <c r="G194" i="7" s="1"/>
  <c r="DP194" i="7"/>
  <c r="CW194" i="7"/>
  <c r="CV194" i="7"/>
  <c r="BL194" i="7"/>
  <c r="BM194" i="7" s="1"/>
  <c r="BK194" i="7"/>
  <c r="BC194" i="7"/>
  <c r="DP193" i="7"/>
  <c r="DQ193" i="7" s="1"/>
  <c r="G193" i="7" s="1"/>
  <c r="CV193" i="7"/>
  <c r="CW193" i="7" s="1"/>
  <c r="BL193" i="7"/>
  <c r="BM193" i="7" s="1"/>
  <c r="BK193" i="7"/>
  <c r="BI193" i="7"/>
  <c r="BC193" i="7"/>
  <c r="DP192" i="7"/>
  <c r="DQ192" i="7" s="1"/>
  <c r="CV192" i="7"/>
  <c r="CW192" i="7" s="1"/>
  <c r="BL192" i="7"/>
  <c r="BM192" i="7" s="1"/>
  <c r="BK192" i="7"/>
  <c r="BC192" i="7"/>
  <c r="DQ191" i="7"/>
  <c r="G191" i="7" s="1"/>
  <c r="DP191" i="7"/>
  <c r="CW191" i="7"/>
  <c r="CV191" i="7"/>
  <c r="BL191" i="7"/>
  <c r="BM191" i="7" s="1"/>
  <c r="BK191" i="7"/>
  <c r="BC191" i="7"/>
  <c r="DP190" i="7"/>
  <c r="DQ190" i="7" s="1"/>
  <c r="CV190" i="7"/>
  <c r="CW190" i="7" s="1"/>
  <c r="G190" i="7" s="1"/>
  <c r="BM190" i="7"/>
  <c r="BL190" i="7"/>
  <c r="BK190" i="7"/>
  <c r="BI190" i="7"/>
  <c r="BC190" i="7"/>
  <c r="DP189" i="7"/>
  <c r="DQ189" i="7" s="1"/>
  <c r="G189" i="7" s="1"/>
  <c r="CV189" i="7"/>
  <c r="CW189" i="7" s="1"/>
  <c r="BK189" i="7"/>
  <c r="BL189" i="7" s="1"/>
  <c r="BM189" i="7" s="1"/>
  <c r="BI189" i="7"/>
  <c r="BC189" i="7"/>
  <c r="DQ188" i="7"/>
  <c r="DP188" i="7"/>
  <c r="CV188" i="7"/>
  <c r="CW188" i="7" s="1"/>
  <c r="G188" i="7" s="1"/>
  <c r="BL188" i="7"/>
  <c r="BM188" i="7" s="1"/>
  <c r="BK188" i="7"/>
  <c r="BC188" i="7"/>
  <c r="DQ187" i="7"/>
  <c r="DP187" i="7"/>
  <c r="CW187" i="7"/>
  <c r="CV187" i="7"/>
  <c r="BM187" i="7"/>
  <c r="BK187" i="7"/>
  <c r="BL187" i="7" s="1"/>
  <c r="BC187" i="7"/>
  <c r="G187" i="7"/>
  <c r="DQ186" i="7"/>
  <c r="G186" i="7" s="1"/>
  <c r="DP186" i="7"/>
  <c r="CW186" i="7"/>
  <c r="CV186" i="7"/>
  <c r="BK186" i="7"/>
  <c r="BL186" i="7" s="1"/>
  <c r="BM186" i="7" s="1"/>
  <c r="BC186" i="7"/>
  <c r="DQ185" i="7"/>
  <c r="G185" i="7" s="1"/>
  <c r="DP185" i="7"/>
  <c r="CW185" i="7"/>
  <c r="CV185" i="7"/>
  <c r="BL185" i="7"/>
  <c r="BM185" i="7" s="1"/>
  <c r="BK185" i="7"/>
  <c r="BC185" i="7"/>
  <c r="DP184" i="7"/>
  <c r="DQ184" i="7" s="1"/>
  <c r="G184" i="7" s="1"/>
  <c r="CV184" i="7"/>
  <c r="CW184" i="7" s="1"/>
  <c r="BL184" i="7"/>
  <c r="BM184" i="7" s="1"/>
  <c r="BK184" i="7"/>
  <c r="BC184" i="7"/>
  <c r="DQ183" i="7"/>
  <c r="G183" i="7" s="1"/>
  <c r="DP183" i="7"/>
  <c r="CV183" i="7"/>
  <c r="CW183" i="7" s="1"/>
  <c r="BK183" i="7"/>
  <c r="BL183" i="7" s="1"/>
  <c r="BM183" i="7" s="1"/>
  <c r="BC183" i="7"/>
  <c r="DQ182" i="7"/>
  <c r="G182" i="7" s="1"/>
  <c r="DP182" i="7"/>
  <c r="CW182" i="7"/>
  <c r="CV182" i="7"/>
  <c r="BK182" i="7"/>
  <c r="BL182" i="7" s="1"/>
  <c r="BM182" i="7" s="1"/>
  <c r="BC182" i="7"/>
  <c r="DQ181" i="7"/>
  <c r="G181" i="7" s="1"/>
  <c r="DP181" i="7"/>
  <c r="CV181" i="7"/>
  <c r="CW181" i="7" s="1"/>
  <c r="BM181" i="7"/>
  <c r="BL181" i="7"/>
  <c r="BK181" i="7"/>
  <c r="BC181" i="7"/>
  <c r="DP180" i="7"/>
  <c r="DQ180" i="7" s="1"/>
  <c r="G180" i="7" s="1"/>
  <c r="CV180" i="7"/>
  <c r="CW180" i="7" s="1"/>
  <c r="BL180" i="7"/>
  <c r="BM180" i="7" s="1"/>
  <c r="BK180" i="7"/>
  <c r="BI180" i="7"/>
  <c r="BC180" i="7"/>
  <c r="DP179" i="7"/>
  <c r="DQ179" i="7" s="1"/>
  <c r="CW179" i="7"/>
  <c r="CV179" i="7"/>
  <c r="BL179" i="7"/>
  <c r="BM179" i="7" s="1"/>
  <c r="BK179" i="7"/>
  <c r="BC179" i="7"/>
  <c r="G179" i="7"/>
  <c r="DQ178" i="7"/>
  <c r="G178" i="7" s="1"/>
  <c r="DP178" i="7"/>
  <c r="CW178" i="7"/>
  <c r="CV178" i="7"/>
  <c r="BM178" i="7"/>
  <c r="BL178" i="7"/>
  <c r="BK178" i="7"/>
  <c r="BC178" i="7"/>
  <c r="DP177" i="7"/>
  <c r="DQ177" i="7" s="1"/>
  <c r="CW177" i="7"/>
  <c r="CV177" i="7"/>
  <c r="BM177" i="7"/>
  <c r="BL177" i="7"/>
  <c r="BK177" i="7"/>
  <c r="BC177" i="7"/>
  <c r="DQ176" i="7"/>
  <c r="G176" i="7" s="1"/>
  <c r="DP176" i="7"/>
  <c r="CW176" i="7"/>
  <c r="CV176" i="7"/>
  <c r="BL176" i="7"/>
  <c r="BM176" i="7" s="1"/>
  <c r="BK176" i="7"/>
  <c r="BC176" i="7"/>
  <c r="DP175" i="7"/>
  <c r="DQ175" i="7" s="1"/>
  <c r="CV175" i="7"/>
  <c r="CW175" i="7" s="1"/>
  <c r="BL175" i="7"/>
  <c r="BM175" i="7" s="1"/>
  <c r="BK175" i="7"/>
  <c r="BC175" i="7"/>
  <c r="DQ174" i="7"/>
  <c r="G174" i="7" s="1"/>
  <c r="DP174" i="7"/>
  <c r="CW174" i="7"/>
  <c r="CV174" i="7"/>
  <c r="BK174" i="7"/>
  <c r="BL174" i="7" s="1"/>
  <c r="BM174" i="7" s="1"/>
  <c r="BC174" i="7"/>
  <c r="DP173" i="7"/>
  <c r="DQ173" i="7" s="1"/>
  <c r="CW173" i="7"/>
  <c r="CV173" i="7"/>
  <c r="BM173" i="7"/>
  <c r="BL173" i="7"/>
  <c r="BK173" i="7"/>
  <c r="BI173" i="7"/>
  <c r="BC173" i="7"/>
  <c r="G173" i="7"/>
  <c r="DP172" i="7"/>
  <c r="DQ172" i="7" s="1"/>
  <c r="CV172" i="7"/>
  <c r="CW172" i="7" s="1"/>
  <c r="BM172" i="7"/>
  <c r="BL172" i="7"/>
  <c r="BK172" i="7"/>
  <c r="BC172" i="7"/>
  <c r="DQ171" i="7"/>
  <c r="G171" i="7" s="1"/>
  <c r="DP171" i="7"/>
  <c r="CV171" i="7"/>
  <c r="CW171" i="7" s="1"/>
  <c r="BK171" i="7"/>
  <c r="BL171" i="7" s="1"/>
  <c r="BM171" i="7" s="1"/>
  <c r="BC171" i="7"/>
  <c r="DQ170" i="7"/>
  <c r="G170" i="7" s="1"/>
  <c r="DP170" i="7"/>
  <c r="CV170" i="7"/>
  <c r="CW170" i="7" s="1"/>
  <c r="BK170" i="7"/>
  <c r="BL170" i="7" s="1"/>
  <c r="BM170" i="7" s="1"/>
  <c r="BC170" i="7"/>
  <c r="DQ169" i="7"/>
  <c r="G169" i="7" s="1"/>
  <c r="DP169" i="7"/>
  <c r="CV169" i="7"/>
  <c r="CW169" i="7" s="1"/>
  <c r="BM169" i="7"/>
  <c r="BK169" i="7"/>
  <c r="BL169" i="7" s="1"/>
  <c r="BC169" i="7"/>
  <c r="DP168" i="7"/>
  <c r="DQ168" i="7" s="1"/>
  <c r="G168" i="7" s="1"/>
  <c r="CV168" i="7"/>
  <c r="CW168" i="7" s="1"/>
  <c r="BL168" i="7"/>
  <c r="BM168" i="7" s="1"/>
  <c r="BK168" i="7"/>
  <c r="BC168" i="7"/>
  <c r="DP167" i="7"/>
  <c r="DQ167" i="7" s="1"/>
  <c r="G167" i="7" s="1"/>
  <c r="CW167" i="7"/>
  <c r="CV167" i="7"/>
  <c r="BM167" i="7"/>
  <c r="BK167" i="7"/>
  <c r="BL167" i="7" s="1"/>
  <c r="BC167" i="7"/>
  <c r="DP166" i="7"/>
  <c r="DQ166" i="7" s="1"/>
  <c r="G166" i="7" s="1"/>
  <c r="CV166" i="7"/>
  <c r="CW166" i="7" s="1"/>
  <c r="BK166" i="7"/>
  <c r="BL166" i="7" s="1"/>
  <c r="BM166" i="7" s="1"/>
  <c r="BC166" i="7"/>
  <c r="DQ165" i="7"/>
  <c r="DP165" i="7"/>
  <c r="CV165" i="7"/>
  <c r="CW165" i="7" s="1"/>
  <c r="G165" i="7" s="1"/>
  <c r="BM165" i="7"/>
  <c r="BK165" i="7"/>
  <c r="BL165" i="7" s="1"/>
  <c r="BC165" i="7"/>
  <c r="DP164" i="7"/>
  <c r="DQ164" i="7" s="1"/>
  <c r="G164" i="7" s="1"/>
  <c r="CV164" i="7"/>
  <c r="CW164" i="7" s="1"/>
  <c r="BM164" i="7"/>
  <c r="BL164" i="7"/>
  <c r="BK164" i="7"/>
  <c r="BC164" i="7"/>
  <c r="DQ163" i="7"/>
  <c r="G163" i="7" s="1"/>
  <c r="DP163" i="7"/>
  <c r="CV163" i="7"/>
  <c r="CW163" i="7" s="1"/>
  <c r="BK163" i="7"/>
  <c r="BL163" i="7" s="1"/>
  <c r="BM163" i="7" s="1"/>
  <c r="BC163" i="7"/>
  <c r="DQ162" i="7"/>
  <c r="G162" i="7" s="1"/>
  <c r="DP162" i="7"/>
  <c r="CV162" i="7"/>
  <c r="CW162" i="7" s="1"/>
  <c r="BL162" i="7"/>
  <c r="BM162" i="7" s="1"/>
  <c r="BK162" i="7"/>
  <c r="BC162" i="7"/>
  <c r="DQ161" i="7"/>
  <c r="G161" i="7" s="1"/>
  <c r="DP161" i="7"/>
  <c r="CV161" i="7"/>
  <c r="CW161" i="7" s="1"/>
  <c r="BM161" i="7"/>
  <c r="BK161" i="7"/>
  <c r="BL161" i="7" s="1"/>
  <c r="BC161" i="7"/>
  <c r="DP160" i="7"/>
  <c r="DQ160" i="7" s="1"/>
  <c r="CV160" i="7"/>
  <c r="CW160" i="7" s="1"/>
  <c r="BL160" i="7"/>
  <c r="BM160" i="7" s="1"/>
  <c r="BK160" i="7"/>
  <c r="BC160" i="7"/>
  <c r="DP159" i="7"/>
  <c r="DQ159" i="7" s="1"/>
  <c r="CW159" i="7"/>
  <c r="CV159" i="7"/>
  <c r="BM159" i="7"/>
  <c r="BK159" i="7"/>
  <c r="BL159" i="7" s="1"/>
  <c r="BC159" i="7"/>
  <c r="G159" i="7"/>
  <c r="DP158" i="7"/>
  <c r="DQ158" i="7" s="1"/>
  <c r="G158" i="7" s="1"/>
  <c r="CV158" i="7"/>
  <c r="CW158" i="7" s="1"/>
  <c r="BK158" i="7"/>
  <c r="BL158" i="7" s="1"/>
  <c r="BM158" i="7" s="1"/>
  <c r="BC158" i="7"/>
  <c r="DQ157" i="7"/>
  <c r="DP157" i="7"/>
  <c r="CV157" i="7"/>
  <c r="CW157" i="7" s="1"/>
  <c r="G157" i="7" s="1"/>
  <c r="BM157" i="7"/>
  <c r="BK157" i="7"/>
  <c r="BL157" i="7" s="1"/>
  <c r="BC157" i="7"/>
  <c r="DP156" i="7"/>
  <c r="DQ156" i="7" s="1"/>
  <c r="G156" i="7" s="1"/>
  <c r="CV156" i="7"/>
  <c r="CW156" i="7" s="1"/>
  <c r="BM156" i="7"/>
  <c r="BL156" i="7"/>
  <c r="BK156" i="7"/>
  <c r="BI156" i="7"/>
  <c r="BC156" i="7"/>
  <c r="DP155" i="7"/>
  <c r="DQ155" i="7" s="1"/>
  <c r="CV155" i="7"/>
  <c r="CW155" i="7" s="1"/>
  <c r="BK155" i="7"/>
  <c r="BL155" i="7" s="1"/>
  <c r="BM155" i="7" s="1"/>
  <c r="BC155" i="7"/>
  <c r="DQ154" i="7"/>
  <c r="DP154" i="7"/>
  <c r="CV154" i="7"/>
  <c r="CW154" i="7" s="1"/>
  <c r="G154" i="7" s="1"/>
  <c r="BL154" i="7"/>
  <c r="BM154" i="7" s="1"/>
  <c r="BK154" i="7"/>
  <c r="BC154" i="7"/>
  <c r="DQ153" i="7"/>
  <c r="G153" i="7" s="1"/>
  <c r="DP153" i="7"/>
  <c r="CW153" i="7"/>
  <c r="CV153" i="7"/>
  <c r="BK153" i="7"/>
  <c r="BL153" i="7" s="1"/>
  <c r="BM153" i="7" s="1"/>
  <c r="BC153" i="7"/>
  <c r="DQ152" i="7"/>
  <c r="DP152" i="7"/>
  <c r="CV152" i="7"/>
  <c r="CW152" i="7" s="1"/>
  <c r="BM152" i="7"/>
  <c r="BL152" i="7"/>
  <c r="BK152" i="7"/>
  <c r="BI152" i="7"/>
  <c r="BC152" i="7"/>
  <c r="G152" i="7"/>
  <c r="DQ151" i="7"/>
  <c r="G151" i="7" s="1"/>
  <c r="DP151" i="7"/>
  <c r="CW151" i="7"/>
  <c r="CV151" i="7"/>
  <c r="BK151" i="7"/>
  <c r="BL151" i="7" s="1"/>
  <c r="BM151" i="7" s="1"/>
  <c r="BC151" i="7"/>
  <c r="DP150" i="7"/>
  <c r="DQ150" i="7" s="1"/>
  <c r="CV150" i="7"/>
  <c r="CW150" i="7" s="1"/>
  <c r="G150" i="7" s="1"/>
  <c r="BM150" i="7"/>
  <c r="BL150" i="7"/>
  <c r="BK150" i="7"/>
  <c r="BC150" i="7"/>
  <c r="DP149" i="7"/>
  <c r="DQ149" i="7" s="1"/>
  <c r="G149" i="7" s="1"/>
  <c r="CW149" i="7"/>
  <c r="CV149" i="7"/>
  <c r="BK149" i="7"/>
  <c r="BL149" i="7" s="1"/>
  <c r="BM149" i="7" s="1"/>
  <c r="BC149" i="7"/>
  <c r="DP148" i="7"/>
  <c r="DQ148" i="7" s="1"/>
  <c r="G148" i="7" s="1"/>
  <c r="CV148" i="7"/>
  <c r="CW148" i="7" s="1"/>
  <c r="BL148" i="7"/>
  <c r="BM148" i="7" s="1"/>
  <c r="BK148" i="7"/>
  <c r="BC148" i="7"/>
  <c r="DP147" i="7"/>
  <c r="DQ147" i="7" s="1"/>
  <c r="CW147" i="7"/>
  <c r="CV147" i="7"/>
  <c r="BK147" i="7"/>
  <c r="BL147" i="7" s="1"/>
  <c r="BM147" i="7" s="1"/>
  <c r="BI147" i="7"/>
  <c r="BC147" i="7"/>
  <c r="DQ146" i="7"/>
  <c r="DP146" i="7"/>
  <c r="CW146" i="7"/>
  <c r="CV146" i="7"/>
  <c r="BK146" i="7"/>
  <c r="BL146" i="7" s="1"/>
  <c r="BM146" i="7" s="1"/>
  <c r="BC146" i="7"/>
  <c r="G146" i="7"/>
  <c r="DP145" i="7"/>
  <c r="DQ145" i="7" s="1"/>
  <c r="G145" i="7" s="1"/>
  <c r="CV145" i="7"/>
  <c r="CW145" i="7" s="1"/>
  <c r="BM145" i="7"/>
  <c r="BL145" i="7"/>
  <c r="BK145" i="7"/>
  <c r="BC145" i="7"/>
  <c r="DP144" i="7"/>
  <c r="DQ144" i="7" s="1"/>
  <c r="G144" i="7" s="1"/>
  <c r="CW144" i="7"/>
  <c r="CV144" i="7"/>
  <c r="BM144" i="7"/>
  <c r="BK144" i="7"/>
  <c r="BL144" i="7" s="1"/>
  <c r="BC144" i="7"/>
  <c r="DQ143" i="7"/>
  <c r="G143" i="7" s="1"/>
  <c r="DP143" i="7"/>
  <c r="CV143" i="7"/>
  <c r="CW143" i="7" s="1"/>
  <c r="BK143" i="7"/>
  <c r="BL143" i="7" s="1"/>
  <c r="BM143" i="7" s="1"/>
  <c r="BC143" i="7"/>
  <c r="DP142" i="7"/>
  <c r="DQ142" i="7" s="1"/>
  <c r="G142" i="7" s="1"/>
  <c r="CV142" i="7"/>
  <c r="CW142" i="7" s="1"/>
  <c r="BK142" i="7"/>
  <c r="BL142" i="7" s="1"/>
  <c r="BM142" i="7" s="1"/>
  <c r="BC142" i="7"/>
  <c r="DQ141" i="7"/>
  <c r="DP141" i="7"/>
  <c r="CV141" i="7"/>
  <c r="CW141" i="7" s="1"/>
  <c r="G141" i="7" s="1"/>
  <c r="BK141" i="7"/>
  <c r="BL141" i="7" s="1"/>
  <c r="BM141" i="7" s="1"/>
  <c r="BI141" i="7"/>
  <c r="BC141" i="7"/>
  <c r="DQ140" i="7"/>
  <c r="G140" i="7" s="1"/>
  <c r="DP140" i="7"/>
  <c r="CW140" i="7"/>
  <c r="CV140" i="7"/>
  <c r="BK140" i="7"/>
  <c r="BL140" i="7" s="1"/>
  <c r="BM140" i="7" s="1"/>
  <c r="BI140" i="7"/>
  <c r="BC140" i="7"/>
  <c r="DP139" i="7"/>
  <c r="DQ139" i="7" s="1"/>
  <c r="G139" i="7" s="1"/>
  <c r="CV139" i="7"/>
  <c r="CW139" i="7" s="1"/>
  <c r="BM139" i="7"/>
  <c r="BL139" i="7"/>
  <c r="BK139" i="7"/>
  <c r="BC139" i="7"/>
  <c r="DQ138" i="7"/>
  <c r="G138" i="7" s="1"/>
  <c r="DP138" i="7"/>
  <c r="CW138" i="7"/>
  <c r="CV138" i="7"/>
  <c r="BK138" i="7"/>
  <c r="BL138" i="7" s="1"/>
  <c r="BM138" i="7" s="1"/>
  <c r="BC138" i="7"/>
  <c r="DP137" i="7"/>
  <c r="DQ137" i="7" s="1"/>
  <c r="CW137" i="7"/>
  <c r="CV137" i="7"/>
  <c r="BM137" i="7"/>
  <c r="BL137" i="7"/>
  <c r="BK137" i="7"/>
  <c r="BC137" i="7"/>
  <c r="G137" i="7"/>
  <c r="DP136" i="7"/>
  <c r="DQ136" i="7" s="1"/>
  <c r="G136" i="7" s="1"/>
  <c r="CW136" i="7"/>
  <c r="CV136" i="7"/>
  <c r="BM136" i="7"/>
  <c r="BL136" i="7"/>
  <c r="BK136" i="7"/>
  <c r="BI136" i="7"/>
  <c r="BC136" i="7"/>
  <c r="DP135" i="7"/>
  <c r="DQ135" i="7" s="1"/>
  <c r="CV135" i="7"/>
  <c r="CW135" i="7" s="1"/>
  <c r="BK135" i="7"/>
  <c r="BL135" i="7" s="1"/>
  <c r="BM135" i="7" s="1"/>
  <c r="BC135" i="7"/>
  <c r="DQ134" i="7"/>
  <c r="DP134" i="7"/>
  <c r="CV134" i="7"/>
  <c r="CW134" i="7" s="1"/>
  <c r="BK134" i="7"/>
  <c r="BL134" i="7" s="1"/>
  <c r="BM134" i="7" s="1"/>
  <c r="BC134" i="7"/>
  <c r="DP133" i="7"/>
  <c r="DQ133" i="7" s="1"/>
  <c r="G133" i="7" s="1"/>
  <c r="CW133" i="7"/>
  <c r="CV133" i="7"/>
  <c r="BM133" i="7"/>
  <c r="BK133" i="7"/>
  <c r="BL133" i="7" s="1"/>
  <c r="BC133" i="7"/>
  <c r="DQ132" i="7"/>
  <c r="G132" i="7" s="1"/>
  <c r="DP132" i="7"/>
  <c r="CV132" i="7"/>
  <c r="CW132" i="7" s="1"/>
  <c r="BK132" i="7"/>
  <c r="BL132" i="7" s="1"/>
  <c r="BM132" i="7" s="1"/>
  <c r="BC132" i="7"/>
  <c r="DQ131" i="7"/>
  <c r="DP131" i="7"/>
  <c r="CW131" i="7"/>
  <c r="CV131" i="7"/>
  <c r="BM131" i="7"/>
  <c r="BK131" i="7"/>
  <c r="BL131" i="7" s="1"/>
  <c r="BC131" i="7"/>
  <c r="G131" i="7"/>
  <c r="DP130" i="7"/>
  <c r="DQ130" i="7" s="1"/>
  <c r="G130" i="7" s="1"/>
  <c r="CV130" i="7"/>
  <c r="CW130" i="7" s="1"/>
  <c r="BM130" i="7"/>
  <c r="BL130" i="7"/>
  <c r="BK130" i="7"/>
  <c r="BC130" i="7"/>
  <c r="DP129" i="7"/>
  <c r="DQ129" i="7" s="1"/>
  <c r="CW129" i="7"/>
  <c r="CV129" i="7"/>
  <c r="BM129" i="7"/>
  <c r="BK129" i="7"/>
  <c r="BL129" i="7" s="1"/>
  <c r="BC129" i="7"/>
  <c r="DQ128" i="7"/>
  <c r="G128" i="7" s="1"/>
  <c r="DP128" i="7"/>
  <c r="CV128" i="7"/>
  <c r="CW128" i="7" s="1"/>
  <c r="BK128" i="7"/>
  <c r="BL128" i="7" s="1"/>
  <c r="BM128" i="7" s="1"/>
  <c r="BC128" i="7"/>
  <c r="DP127" i="7"/>
  <c r="DQ127" i="7" s="1"/>
  <c r="G127" i="7" s="1"/>
  <c r="CV127" i="7"/>
  <c r="CW127" i="7" s="1"/>
  <c r="BK127" i="7"/>
  <c r="BL127" i="7" s="1"/>
  <c r="BM127" i="7" s="1"/>
  <c r="BC127" i="7"/>
  <c r="DQ126" i="7"/>
  <c r="DP126" i="7"/>
  <c r="CV126" i="7"/>
  <c r="CW126" i="7" s="1"/>
  <c r="BL126" i="7"/>
  <c r="BM126" i="7" s="1"/>
  <c r="BK126" i="7"/>
  <c r="BC126" i="7"/>
  <c r="DP125" i="7"/>
  <c r="DQ125" i="7" s="1"/>
  <c r="G125" i="7" s="1"/>
  <c r="CW125" i="7"/>
  <c r="CV125" i="7"/>
  <c r="BK125" i="7"/>
  <c r="BL125" i="7" s="1"/>
  <c r="BM125" i="7" s="1"/>
  <c r="BC125" i="7"/>
  <c r="DQ124" i="7"/>
  <c r="G124" i="7" s="1"/>
  <c r="DP124" i="7"/>
  <c r="CV124" i="7"/>
  <c r="CW124" i="7" s="1"/>
  <c r="BM124" i="7"/>
  <c r="BL124" i="7"/>
  <c r="BK124" i="7"/>
  <c r="BC124" i="7"/>
  <c r="DP123" i="7"/>
  <c r="DQ123" i="7" s="1"/>
  <c r="G123" i="7" s="1"/>
  <c r="CV123" i="7"/>
  <c r="CW123" i="7" s="1"/>
  <c r="BK123" i="7"/>
  <c r="BL123" i="7" s="1"/>
  <c r="BM123" i="7" s="1"/>
  <c r="BC123" i="7"/>
  <c r="DQ122" i="7"/>
  <c r="DP122" i="7"/>
  <c r="CV122" i="7"/>
  <c r="CW122" i="7" s="1"/>
  <c r="G122" i="7" s="1"/>
  <c r="BK122" i="7"/>
  <c r="BL122" i="7" s="1"/>
  <c r="BM122" i="7" s="1"/>
  <c r="BC122" i="7"/>
  <c r="DP121" i="7"/>
  <c r="DQ121" i="7" s="1"/>
  <c r="G121" i="7" s="1"/>
  <c r="CW121" i="7"/>
  <c r="CV121" i="7"/>
  <c r="BK121" i="7"/>
  <c r="BL121" i="7" s="1"/>
  <c r="BM121" i="7" s="1"/>
  <c r="BC121" i="7"/>
  <c r="DQ120" i="7"/>
  <c r="G120" i="7" s="1"/>
  <c r="DP120" i="7"/>
  <c r="CV120" i="7"/>
  <c r="CW120" i="7" s="1"/>
  <c r="BM120" i="7"/>
  <c r="BL120" i="7"/>
  <c r="BK120" i="7"/>
  <c r="BC120" i="7"/>
  <c r="DP119" i="7"/>
  <c r="DQ119" i="7" s="1"/>
  <c r="G119" i="7" s="1"/>
  <c r="CV119" i="7"/>
  <c r="CW119" i="7" s="1"/>
  <c r="BK119" i="7"/>
  <c r="BL119" i="7" s="1"/>
  <c r="BM119" i="7" s="1"/>
  <c r="BC119" i="7"/>
  <c r="DQ118" i="7"/>
  <c r="DP118" i="7"/>
  <c r="CV118" i="7"/>
  <c r="CW118" i="7" s="1"/>
  <c r="G118" i="7" s="1"/>
  <c r="BK118" i="7"/>
  <c r="BL118" i="7" s="1"/>
  <c r="BM118" i="7" s="1"/>
  <c r="BC118" i="7"/>
  <c r="DP117" i="7"/>
  <c r="DQ117" i="7" s="1"/>
  <c r="G117" i="7" s="1"/>
  <c r="CW117" i="7"/>
  <c r="CV117" i="7"/>
  <c r="BK117" i="7"/>
  <c r="BL117" i="7" s="1"/>
  <c r="BM117" i="7" s="1"/>
  <c r="BC117" i="7"/>
  <c r="DQ116" i="7"/>
  <c r="G116" i="7" s="1"/>
  <c r="DP116" i="7"/>
  <c r="CV116" i="7"/>
  <c r="CW116" i="7" s="1"/>
  <c r="BM116" i="7"/>
  <c r="BL116" i="7"/>
  <c r="BK116" i="7"/>
  <c r="BC116" i="7"/>
  <c r="DQ115" i="7"/>
  <c r="G115" i="7" s="1"/>
  <c r="DP115" i="7"/>
  <c r="CV115" i="7"/>
  <c r="CW115" i="7" s="1"/>
  <c r="BK115" i="7"/>
  <c r="BL115" i="7" s="1"/>
  <c r="BM115" i="7" s="1"/>
  <c r="BC115" i="7"/>
  <c r="DQ114" i="7"/>
  <c r="DP114" i="7"/>
  <c r="CV114" i="7"/>
  <c r="CW114" i="7" s="1"/>
  <c r="G114" i="7" s="1"/>
  <c r="BM114" i="7"/>
  <c r="BK114" i="7"/>
  <c r="BL114" i="7" s="1"/>
  <c r="BI114" i="7"/>
  <c r="BC114" i="7"/>
  <c r="DQ113" i="7"/>
  <c r="G113" i="7" s="1"/>
  <c r="DP113" i="7"/>
  <c r="CW113" i="7"/>
  <c r="CV113" i="7"/>
  <c r="BK113" i="7"/>
  <c r="BL113" i="7" s="1"/>
  <c r="BM113" i="7" s="1"/>
  <c r="BC113" i="7"/>
  <c r="DP112" i="7"/>
  <c r="DQ112" i="7" s="1"/>
  <c r="CV112" i="7"/>
  <c r="CW112" i="7" s="1"/>
  <c r="BM112" i="7"/>
  <c r="BL112" i="7"/>
  <c r="BK112" i="7"/>
  <c r="BC112" i="7"/>
  <c r="G112" i="7"/>
  <c r="DQ111" i="7"/>
  <c r="G111" i="7" s="1"/>
  <c r="DP111" i="7"/>
  <c r="CW111" i="7"/>
  <c r="CV111" i="7"/>
  <c r="BK111" i="7"/>
  <c r="BL111" i="7" s="1"/>
  <c r="BM111" i="7" s="1"/>
  <c r="BC111" i="7"/>
  <c r="DQ110" i="7"/>
  <c r="DP110" i="7"/>
  <c r="CV110" i="7"/>
  <c r="CW110" i="7" s="1"/>
  <c r="G110" i="7" s="1"/>
  <c r="BL110" i="7"/>
  <c r="BM110" i="7" s="1"/>
  <c r="BK110" i="7"/>
  <c r="BI110" i="7"/>
  <c r="BC110" i="7"/>
  <c r="DQ109" i="7"/>
  <c r="G109" i="7" s="1"/>
  <c r="DP109" i="7"/>
  <c r="CW109" i="7"/>
  <c r="CV109" i="7"/>
  <c r="BM109" i="7"/>
  <c r="BL109" i="7"/>
  <c r="BK109" i="7"/>
  <c r="BC109" i="7"/>
  <c r="DP108" i="7"/>
  <c r="DQ108" i="7" s="1"/>
  <c r="G108" i="7" s="1"/>
  <c r="CW108" i="7"/>
  <c r="CV108" i="7"/>
  <c r="BM108" i="7"/>
  <c r="BL108" i="7"/>
  <c r="BK108" i="7"/>
  <c r="BC108" i="7"/>
  <c r="DP107" i="7"/>
  <c r="DQ107" i="7" s="1"/>
  <c r="G107" i="7" s="1"/>
  <c r="CV107" i="7"/>
  <c r="CW107" i="7" s="1"/>
  <c r="BL107" i="7"/>
  <c r="BM107" i="7" s="1"/>
  <c r="BK107" i="7"/>
  <c r="BC107" i="7"/>
  <c r="DP106" i="7"/>
  <c r="DQ106" i="7" s="1"/>
  <c r="CW106" i="7"/>
  <c r="CV106" i="7"/>
  <c r="BK106" i="7"/>
  <c r="BL106" i="7" s="1"/>
  <c r="BM106" i="7" s="1"/>
  <c r="BC106" i="7"/>
  <c r="DQ105" i="7"/>
  <c r="G105" i="7" s="1"/>
  <c r="DP105" i="7"/>
  <c r="CW105" i="7"/>
  <c r="CV105" i="7"/>
  <c r="BL105" i="7"/>
  <c r="BM105" i="7" s="1"/>
  <c r="BK105" i="7"/>
  <c r="BC105" i="7"/>
  <c r="DP104" i="7"/>
  <c r="DQ104" i="7" s="1"/>
  <c r="G104" i="7" s="1"/>
  <c r="CW104" i="7"/>
  <c r="CV104" i="7"/>
  <c r="BM104" i="7"/>
  <c r="BL104" i="7"/>
  <c r="BK104" i="7"/>
  <c r="BC104" i="7"/>
  <c r="DP103" i="7"/>
  <c r="DQ103" i="7" s="1"/>
  <c r="CV103" i="7"/>
  <c r="CW103" i="7" s="1"/>
  <c r="BL103" i="7"/>
  <c r="BM103" i="7" s="1"/>
  <c r="BK103" i="7"/>
  <c r="BC103" i="7"/>
  <c r="DP102" i="7"/>
  <c r="DQ102" i="7" s="1"/>
  <c r="G102" i="7" s="1"/>
  <c r="CW102" i="7"/>
  <c r="CV102" i="7"/>
  <c r="BK102" i="7"/>
  <c r="BL102" i="7" s="1"/>
  <c r="BM102" i="7" s="1"/>
  <c r="BC102" i="7"/>
  <c r="DQ101" i="7"/>
  <c r="G101" i="7" s="1"/>
  <c r="DP101" i="7"/>
  <c r="CW101" i="7"/>
  <c r="CV101" i="7"/>
  <c r="BM101" i="7"/>
  <c r="BL101" i="7"/>
  <c r="BK101" i="7"/>
  <c r="BC101" i="7"/>
  <c r="DP100" i="7"/>
  <c r="DQ100" i="7" s="1"/>
  <c r="CW100" i="7"/>
  <c r="CV100" i="7"/>
  <c r="BM100" i="7"/>
  <c r="BL100" i="7"/>
  <c r="BK100" i="7"/>
  <c r="BC100" i="7"/>
  <c r="G100" i="7"/>
  <c r="DP99" i="7"/>
  <c r="DQ99" i="7" s="1"/>
  <c r="G99" i="7" s="1"/>
  <c r="CV99" i="7"/>
  <c r="CW99" i="7" s="1"/>
  <c r="BL99" i="7"/>
  <c r="BM99" i="7" s="1"/>
  <c r="BK99" i="7"/>
  <c r="BC99" i="7"/>
  <c r="DP98" i="7"/>
  <c r="DQ98" i="7" s="1"/>
  <c r="CW98" i="7"/>
  <c r="CV98" i="7"/>
  <c r="BK98" i="7"/>
  <c r="BL98" i="7" s="1"/>
  <c r="BM98" i="7" s="1"/>
  <c r="BC98" i="7"/>
  <c r="DQ97" i="7"/>
  <c r="G97" i="7" s="1"/>
  <c r="DP97" i="7"/>
  <c r="CW97" i="7"/>
  <c r="CV97" i="7"/>
  <c r="BL97" i="7"/>
  <c r="BM97" i="7" s="1"/>
  <c r="BK97" i="7"/>
  <c r="BC97" i="7"/>
  <c r="DP96" i="7"/>
  <c r="DQ96" i="7" s="1"/>
  <c r="G96" i="7" s="1"/>
  <c r="CW96" i="7"/>
  <c r="CV96" i="7"/>
  <c r="BM96" i="7"/>
  <c r="BL96" i="7"/>
  <c r="BK96" i="7"/>
  <c r="BC96" i="7"/>
  <c r="DP95" i="7"/>
  <c r="DQ95" i="7" s="1"/>
  <c r="CV95" i="7"/>
  <c r="CW95" i="7" s="1"/>
  <c r="BL95" i="7"/>
  <c r="BM95" i="7" s="1"/>
  <c r="BK95" i="7"/>
  <c r="BI95" i="7"/>
  <c r="BC95" i="7"/>
  <c r="DQ94" i="7"/>
  <c r="G94" i="7" s="1"/>
  <c r="DP94" i="7"/>
  <c r="CV94" i="7"/>
  <c r="CW94" i="7" s="1"/>
  <c r="BK94" i="7"/>
  <c r="BL94" i="7" s="1"/>
  <c r="BM94" i="7" s="1"/>
  <c r="BC94" i="7"/>
  <c r="DQ93" i="7"/>
  <c r="DP93" i="7"/>
  <c r="CV93" i="7"/>
  <c r="CW93" i="7" s="1"/>
  <c r="G93" i="7" s="1"/>
  <c r="BK93" i="7"/>
  <c r="BL93" i="7" s="1"/>
  <c r="BM93" i="7" s="1"/>
  <c r="BC93" i="7"/>
  <c r="DP92" i="7"/>
  <c r="DQ92" i="7" s="1"/>
  <c r="G92" i="7" s="1"/>
  <c r="CW92" i="7"/>
  <c r="CV92" i="7"/>
  <c r="BK92" i="7"/>
  <c r="BL92" i="7" s="1"/>
  <c r="BM92" i="7" s="1"/>
  <c r="BC92" i="7"/>
  <c r="DQ91" i="7"/>
  <c r="G91" i="7" s="1"/>
  <c r="DP91" i="7"/>
  <c r="CV91" i="7"/>
  <c r="CW91" i="7" s="1"/>
  <c r="BM91" i="7"/>
  <c r="BL91" i="7"/>
  <c r="BK91" i="7"/>
  <c r="BC91" i="7"/>
  <c r="DQ90" i="7"/>
  <c r="G90" i="7" s="1"/>
  <c r="DP90" i="7"/>
  <c r="CV90" i="7"/>
  <c r="CW90" i="7" s="1"/>
  <c r="BK90" i="7"/>
  <c r="BL90" i="7" s="1"/>
  <c r="BM90" i="7" s="1"/>
  <c r="BI90" i="7"/>
  <c r="BC90" i="7"/>
  <c r="DQ89" i="7"/>
  <c r="DP89" i="7"/>
  <c r="CW89" i="7"/>
  <c r="G89" i="7" s="1"/>
  <c r="CV89" i="7"/>
  <c r="BL89" i="7"/>
  <c r="BM89" i="7" s="1"/>
  <c r="BK89" i="7"/>
  <c r="BC89" i="7"/>
  <c r="DQ88" i="7"/>
  <c r="G88" i="7" s="1"/>
  <c r="DP88" i="7"/>
  <c r="CW88" i="7"/>
  <c r="CV88" i="7"/>
  <c r="BL88" i="7"/>
  <c r="BM88" i="7" s="1"/>
  <c r="BK88" i="7"/>
  <c r="BC88" i="7"/>
  <c r="DP87" i="7"/>
  <c r="DQ87" i="7" s="1"/>
  <c r="G87" i="7" s="1"/>
  <c r="CV87" i="7"/>
  <c r="CW87" i="7" s="1"/>
  <c r="BM87" i="7"/>
  <c r="BL87" i="7"/>
  <c r="BK87" i="7"/>
  <c r="BI87" i="7"/>
  <c r="BC87" i="7"/>
  <c r="DP86" i="7"/>
  <c r="DQ86" i="7" s="1"/>
  <c r="CV86" i="7"/>
  <c r="CW86" i="7" s="1"/>
  <c r="BL86" i="7"/>
  <c r="BM86" i="7" s="1"/>
  <c r="BK86" i="7"/>
  <c r="BC86" i="7"/>
  <c r="DP85" i="7"/>
  <c r="DQ85" i="7" s="1"/>
  <c r="CW85" i="7"/>
  <c r="CV85" i="7"/>
  <c r="BK85" i="7"/>
  <c r="BL85" i="7" s="1"/>
  <c r="BM85" i="7" s="1"/>
  <c r="BC85" i="7"/>
  <c r="DQ84" i="7"/>
  <c r="G84" i="7" s="1"/>
  <c r="DP84" i="7"/>
  <c r="CW84" i="7"/>
  <c r="CV84" i="7"/>
  <c r="BL84" i="7"/>
  <c r="BM84" i="7" s="1"/>
  <c r="BK84" i="7"/>
  <c r="BC84" i="7"/>
  <c r="DP83" i="7"/>
  <c r="DQ83" i="7" s="1"/>
  <c r="CW83" i="7"/>
  <c r="CV83" i="7"/>
  <c r="BM83" i="7"/>
  <c r="BL83" i="7"/>
  <c r="BK83" i="7"/>
  <c r="BC83" i="7"/>
  <c r="G83" i="7"/>
  <c r="DP82" i="7"/>
  <c r="DQ82" i="7" s="1"/>
  <c r="CV82" i="7"/>
  <c r="CW82" i="7" s="1"/>
  <c r="BL82" i="7"/>
  <c r="BM82" i="7" s="1"/>
  <c r="BK82" i="7"/>
  <c r="BC82" i="7"/>
  <c r="DP81" i="7"/>
  <c r="DQ81" i="7" s="1"/>
  <c r="G81" i="7" s="1"/>
  <c r="CW81" i="7"/>
  <c r="CV81" i="7"/>
  <c r="BK81" i="7"/>
  <c r="BL81" i="7" s="1"/>
  <c r="BM81" i="7" s="1"/>
  <c r="BC81" i="7"/>
  <c r="DQ80" i="7"/>
  <c r="G80" i="7" s="1"/>
  <c r="DP80" i="7"/>
  <c r="CW80" i="7"/>
  <c r="CV80" i="7"/>
  <c r="BM80" i="7"/>
  <c r="BL80" i="7"/>
  <c r="BK80" i="7"/>
  <c r="BC80" i="7"/>
  <c r="DP79" i="7"/>
  <c r="DQ79" i="7" s="1"/>
  <c r="CW79" i="7"/>
  <c r="CV79" i="7"/>
  <c r="BM79" i="7"/>
  <c r="BL79" i="7"/>
  <c r="BK79" i="7"/>
  <c r="BC79" i="7"/>
  <c r="G79" i="7"/>
  <c r="DP78" i="7"/>
  <c r="DQ78" i="7" s="1"/>
  <c r="G78" i="7" s="1"/>
  <c r="CV78" i="7"/>
  <c r="CW78" i="7" s="1"/>
  <c r="BL78" i="7"/>
  <c r="BM78" i="7" s="1"/>
  <c r="BK78" i="7"/>
  <c r="BC78" i="7"/>
  <c r="DP77" i="7"/>
  <c r="DQ77" i="7" s="1"/>
  <c r="G77" i="7" s="1"/>
  <c r="CW77" i="7"/>
  <c r="CV77" i="7"/>
  <c r="BK77" i="7"/>
  <c r="BL77" i="7" s="1"/>
  <c r="BM77" i="7" s="1"/>
  <c r="BC77" i="7"/>
  <c r="DQ76" i="7"/>
  <c r="G76" i="7" s="1"/>
  <c r="DP76" i="7"/>
  <c r="CW76" i="7"/>
  <c r="CV76" i="7"/>
  <c r="BL76" i="7"/>
  <c r="BM76" i="7" s="1"/>
  <c r="BK76" i="7"/>
  <c r="BC76" i="7"/>
  <c r="DP75" i="7"/>
  <c r="DQ75" i="7" s="1"/>
  <c r="CW75" i="7"/>
  <c r="CV75" i="7"/>
  <c r="BM75" i="7"/>
  <c r="BL75" i="7"/>
  <c r="BK75" i="7"/>
  <c r="BC75" i="7"/>
  <c r="G75" i="7"/>
  <c r="DP74" i="7"/>
  <c r="DQ74" i="7" s="1"/>
  <c r="CV74" i="7"/>
  <c r="CW74" i="7" s="1"/>
  <c r="BL74" i="7"/>
  <c r="BM74" i="7" s="1"/>
  <c r="BK74" i="7"/>
  <c r="BC74" i="7"/>
  <c r="DP73" i="7"/>
  <c r="DQ73" i="7" s="1"/>
  <c r="CW73" i="7"/>
  <c r="CV73" i="7"/>
  <c r="BK73" i="7"/>
  <c r="BL73" i="7" s="1"/>
  <c r="BM73" i="7" s="1"/>
  <c r="BC73" i="7"/>
  <c r="DQ72" i="7"/>
  <c r="G72" i="7" s="1"/>
  <c r="DP72" i="7"/>
  <c r="CW72" i="7"/>
  <c r="CV72" i="7"/>
  <c r="BM72" i="7"/>
  <c r="BL72" i="7"/>
  <c r="BK72" i="7"/>
  <c r="BC72" i="7"/>
  <c r="DP71" i="7"/>
  <c r="DQ71" i="7" s="1"/>
  <c r="G71" i="7" s="1"/>
  <c r="CW71" i="7"/>
  <c r="CV71" i="7"/>
  <c r="BM71" i="7"/>
  <c r="BL71" i="7"/>
  <c r="BK71" i="7"/>
  <c r="BC71" i="7"/>
  <c r="DP70" i="7"/>
  <c r="DQ70" i="7" s="1"/>
  <c r="G70" i="7" s="1"/>
  <c r="CV70" i="7"/>
  <c r="CW70" i="7" s="1"/>
  <c r="BL70" i="7"/>
  <c r="BM70" i="7" s="1"/>
  <c r="BK70" i="7"/>
  <c r="BC70" i="7"/>
  <c r="DP69" i="7"/>
  <c r="DQ69" i="7" s="1"/>
  <c r="G69" i="7" s="1"/>
  <c r="CW69" i="7"/>
  <c r="CV69" i="7"/>
  <c r="BK69" i="7"/>
  <c r="BL69" i="7" s="1"/>
  <c r="BM69" i="7" s="1"/>
  <c r="BC69" i="7"/>
  <c r="DQ68" i="7"/>
  <c r="G68" i="7" s="1"/>
  <c r="DP68" i="7"/>
  <c r="CW68" i="7"/>
  <c r="CV68" i="7"/>
  <c r="BL68" i="7"/>
  <c r="BM68" i="7" s="1"/>
  <c r="BK68" i="7"/>
  <c r="BC68" i="7"/>
  <c r="DP67" i="7"/>
  <c r="DQ67" i="7" s="1"/>
  <c r="G67" i="7" s="1"/>
  <c r="CW67" i="7"/>
  <c r="CV67" i="7"/>
  <c r="BM67" i="7"/>
  <c r="BL67" i="7"/>
  <c r="BK67" i="7"/>
  <c r="BC67" i="7"/>
  <c r="DP66" i="7"/>
  <c r="DQ66" i="7" s="1"/>
  <c r="CV66" i="7"/>
  <c r="CW66" i="7" s="1"/>
  <c r="BL66" i="7"/>
  <c r="BM66" i="7" s="1"/>
  <c r="BK66" i="7"/>
  <c r="BC66" i="7"/>
  <c r="DP65" i="7"/>
  <c r="DQ65" i="7" s="1"/>
  <c r="CW65" i="7"/>
  <c r="CV65" i="7"/>
  <c r="BK65" i="7"/>
  <c r="BL65" i="7" s="1"/>
  <c r="BM65" i="7" s="1"/>
  <c r="BC65" i="7"/>
  <c r="DQ64" i="7"/>
  <c r="G64" i="7" s="1"/>
  <c r="DP64" i="7"/>
  <c r="CW64" i="7"/>
  <c r="CV64" i="7"/>
  <c r="BL64" i="7"/>
  <c r="BM64" i="7" s="1"/>
  <c r="BK64" i="7"/>
  <c r="BC64" i="7"/>
  <c r="DP63" i="7"/>
  <c r="DQ63" i="7" s="1"/>
  <c r="G63" i="7" s="1"/>
  <c r="CW63" i="7"/>
  <c r="CV63" i="7"/>
  <c r="BM63" i="7"/>
  <c r="BL63" i="7"/>
  <c r="BK63" i="7"/>
  <c r="BC63" i="7"/>
  <c r="DP62" i="7"/>
  <c r="DQ62" i="7" s="1"/>
  <c r="CV62" i="7"/>
  <c r="CW62" i="7" s="1"/>
  <c r="BL62" i="7"/>
  <c r="BM62" i="7" s="1"/>
  <c r="BK62" i="7"/>
  <c r="BC62" i="7"/>
  <c r="DP61" i="7"/>
  <c r="DQ61" i="7" s="1"/>
  <c r="CW61" i="7"/>
  <c r="CV61" i="7"/>
  <c r="BK61" i="7"/>
  <c r="BL61" i="7" s="1"/>
  <c r="BM61" i="7" s="1"/>
  <c r="BC61" i="7"/>
  <c r="DQ60" i="7"/>
  <c r="G60" i="7" s="1"/>
  <c r="DP60" i="7"/>
  <c r="CW60" i="7"/>
  <c r="CV60" i="7"/>
  <c r="BL60" i="7"/>
  <c r="BM60" i="7" s="1"/>
  <c r="BK60" i="7"/>
  <c r="BI60" i="7"/>
  <c r="BC60" i="7"/>
  <c r="DP59" i="7"/>
  <c r="DQ59" i="7" s="1"/>
  <c r="G59" i="7" s="1"/>
  <c r="CW59" i="7"/>
  <c r="CV59" i="7"/>
  <c r="BK59" i="7"/>
  <c r="BL59" i="7" s="1"/>
  <c r="BM59" i="7" s="1"/>
  <c r="BC59" i="7"/>
  <c r="DQ58" i="7"/>
  <c r="G58" i="7" s="1"/>
  <c r="DP58" i="7"/>
  <c r="CV58" i="7"/>
  <c r="CW58" i="7" s="1"/>
  <c r="BM58" i="7"/>
  <c r="BL58" i="7"/>
  <c r="BK58" i="7"/>
  <c r="BC58" i="7"/>
  <c r="DQ57" i="7"/>
  <c r="G57" i="7" s="1"/>
  <c r="DP57" i="7"/>
  <c r="CV57" i="7"/>
  <c r="CW57" i="7" s="1"/>
  <c r="BK57" i="7"/>
  <c r="BL57" i="7" s="1"/>
  <c r="BM57" i="7" s="1"/>
  <c r="BI57" i="7"/>
  <c r="BC57" i="7"/>
  <c r="DQ56" i="7"/>
  <c r="DP56" i="7"/>
  <c r="CV56" i="7"/>
  <c r="CW56" i="7" s="1"/>
  <c r="G56" i="7" s="1"/>
  <c r="BL56" i="7"/>
  <c r="BM56" i="7" s="1"/>
  <c r="BK56" i="7"/>
  <c r="BC56" i="7"/>
  <c r="DQ55" i="7"/>
  <c r="G55" i="7" s="1"/>
  <c r="DP55" i="7"/>
  <c r="CW55" i="7"/>
  <c r="CV55" i="7"/>
  <c r="BK55" i="7"/>
  <c r="BL55" i="7" s="1"/>
  <c r="BM55" i="7" s="1"/>
  <c r="BC55" i="7"/>
  <c r="DP54" i="7"/>
  <c r="DQ54" i="7" s="1"/>
  <c r="G54" i="7" s="1"/>
  <c r="CV54" i="7"/>
  <c r="CW54" i="7" s="1"/>
  <c r="BM54" i="7"/>
  <c r="BL54" i="7"/>
  <c r="BK54" i="7"/>
  <c r="BC54" i="7"/>
  <c r="DQ53" i="7"/>
  <c r="G53" i="7" s="1"/>
  <c r="DP53" i="7"/>
  <c r="CW53" i="7"/>
  <c r="CV53" i="7"/>
  <c r="BK53" i="7"/>
  <c r="BL53" i="7" s="1"/>
  <c r="BM53" i="7" s="1"/>
  <c r="BC53" i="7"/>
  <c r="DQ52" i="7"/>
  <c r="DP52" i="7"/>
  <c r="CV52" i="7"/>
  <c r="CW52" i="7" s="1"/>
  <c r="G52" i="7" s="1"/>
  <c r="BL52" i="7"/>
  <c r="BM52" i="7" s="1"/>
  <c r="BK52" i="7"/>
  <c r="BC52" i="7"/>
  <c r="DQ51" i="7"/>
  <c r="G51" i="7" s="1"/>
  <c r="DP51" i="7"/>
  <c r="CW51" i="7"/>
  <c r="CV51" i="7"/>
  <c r="BK51" i="7"/>
  <c r="BL51" i="7" s="1"/>
  <c r="BM51" i="7" s="1"/>
  <c r="BC51" i="7"/>
  <c r="DP50" i="7"/>
  <c r="DQ50" i="7" s="1"/>
  <c r="CV50" i="7"/>
  <c r="CW50" i="7" s="1"/>
  <c r="BM50" i="7"/>
  <c r="BL50" i="7"/>
  <c r="BK50" i="7"/>
  <c r="BC50" i="7"/>
  <c r="G50" i="7"/>
  <c r="DQ49" i="7"/>
  <c r="G49" i="7" s="1"/>
  <c r="DP49" i="7"/>
  <c r="CW49" i="7"/>
  <c r="CV49" i="7"/>
  <c r="BK49" i="7"/>
  <c r="BL49" i="7" s="1"/>
  <c r="BM49" i="7" s="1"/>
  <c r="BC49" i="7"/>
  <c r="DQ48" i="7"/>
  <c r="DP48" i="7"/>
  <c r="CW48" i="7"/>
  <c r="G48" i="7" s="1"/>
  <c r="CV48" i="7"/>
  <c r="BL48" i="7"/>
  <c r="BM48" i="7" s="1"/>
  <c r="BK48" i="7"/>
  <c r="BC48" i="7"/>
  <c r="DQ47" i="7"/>
  <c r="G47" i="7" s="1"/>
  <c r="DP47" i="7"/>
  <c r="CW47" i="7"/>
  <c r="CV47" i="7"/>
  <c r="BK47" i="7"/>
  <c r="BL47" i="7" s="1"/>
  <c r="BM47" i="7" s="1"/>
  <c r="BC47" i="7"/>
  <c r="DP46" i="7"/>
  <c r="DQ46" i="7" s="1"/>
  <c r="CV46" i="7"/>
  <c r="CW46" i="7" s="1"/>
  <c r="BM46" i="7"/>
  <c r="BL46" i="7"/>
  <c r="BK46" i="7"/>
  <c r="BC46" i="7"/>
  <c r="G46" i="7"/>
  <c r="DQ45" i="7"/>
  <c r="G45" i="7" s="1"/>
  <c r="DP45" i="7"/>
  <c r="CW45" i="7"/>
  <c r="CV45" i="7"/>
  <c r="BK45" i="7"/>
  <c r="BL45" i="7" s="1"/>
  <c r="BM45" i="7" s="1"/>
  <c r="BC45" i="7"/>
  <c r="DQ44" i="7"/>
  <c r="DP44" i="7"/>
  <c r="CV44" i="7"/>
  <c r="CW44" i="7" s="1"/>
  <c r="G44" i="7" s="1"/>
  <c r="BL44" i="7"/>
  <c r="BM44" i="7" s="1"/>
  <c r="BK44" i="7"/>
  <c r="BC44" i="7"/>
  <c r="DQ43" i="7"/>
  <c r="G43" i="7" s="1"/>
  <c r="DP43" i="7"/>
  <c r="CW43" i="7"/>
  <c r="CV43" i="7"/>
  <c r="BL43" i="7"/>
  <c r="BM43" i="7" s="1"/>
  <c r="BK43" i="7"/>
  <c r="BC43" i="7"/>
  <c r="DP42" i="7"/>
  <c r="DQ42" i="7" s="1"/>
  <c r="G42" i="7" s="1"/>
  <c r="CV42" i="7"/>
  <c r="CW42" i="7" s="1"/>
  <c r="BM42" i="7"/>
  <c r="BL42" i="7"/>
  <c r="BK42" i="7"/>
  <c r="BC42" i="7"/>
  <c r="DQ41" i="7"/>
  <c r="G41" i="7" s="1"/>
  <c r="DP41" i="7"/>
  <c r="CW41" i="7"/>
  <c r="CV41" i="7"/>
  <c r="BK41" i="7"/>
  <c r="BL41" i="7" s="1"/>
  <c r="BM41" i="7" s="1"/>
  <c r="BC41" i="7"/>
  <c r="DQ40" i="7"/>
  <c r="DP40" i="7"/>
  <c r="CV40" i="7"/>
  <c r="CW40" i="7" s="1"/>
  <c r="G40" i="7" s="1"/>
  <c r="BL40" i="7"/>
  <c r="BM40" i="7" s="1"/>
  <c r="BK40" i="7"/>
  <c r="BC40" i="7"/>
  <c r="DQ39" i="7"/>
  <c r="G39" i="7" s="1"/>
  <c r="DP39" i="7"/>
  <c r="CW39" i="7"/>
  <c r="CV39" i="7"/>
  <c r="BL39" i="7"/>
  <c r="BM39" i="7" s="1"/>
  <c r="BI39" i="7"/>
  <c r="BC39" i="7"/>
  <c r="DP38" i="7"/>
  <c r="DQ38" i="7" s="1"/>
  <c r="G38" i="7" s="1"/>
  <c r="CV38" i="7"/>
  <c r="CW38" i="7" s="1"/>
  <c r="BM38" i="7"/>
  <c r="BL38" i="7"/>
  <c r="BK38" i="7"/>
  <c r="BC38" i="7"/>
  <c r="DQ37" i="7"/>
  <c r="G37" i="7" s="1"/>
  <c r="DP37" i="7"/>
  <c r="CW37" i="7"/>
  <c r="CV37" i="7"/>
  <c r="BK37" i="7"/>
  <c r="BL37" i="7" s="1"/>
  <c r="BM37" i="7" s="1"/>
  <c r="BC37" i="7"/>
  <c r="DQ36" i="7"/>
  <c r="DP36" i="7"/>
  <c r="CV36" i="7"/>
  <c r="CW36" i="7" s="1"/>
  <c r="G36" i="7" s="1"/>
  <c r="BL36" i="7"/>
  <c r="BM36" i="7" s="1"/>
  <c r="BK36" i="7"/>
  <c r="BI36" i="7"/>
  <c r="BC36" i="7"/>
  <c r="DQ35" i="7"/>
  <c r="G35" i="7" s="1"/>
  <c r="DP35" i="7"/>
  <c r="CW35" i="7"/>
  <c r="CV35" i="7"/>
  <c r="BM35" i="7"/>
  <c r="BL35" i="7"/>
  <c r="BK35" i="7"/>
  <c r="BC35" i="7"/>
  <c r="DP34" i="7"/>
  <c r="DQ34" i="7" s="1"/>
  <c r="CW34" i="7"/>
  <c r="CV34" i="7"/>
  <c r="BM34" i="7"/>
  <c r="BL34" i="7"/>
  <c r="BK34" i="7"/>
  <c r="BC34" i="7"/>
  <c r="G34" i="7"/>
  <c r="DP33" i="7"/>
  <c r="DQ33" i="7" s="1"/>
  <c r="G33" i="7" s="1"/>
  <c r="CV33" i="7"/>
  <c r="CW33" i="7" s="1"/>
  <c r="BL33" i="7"/>
  <c r="BM33" i="7" s="1"/>
  <c r="BK33" i="7"/>
  <c r="BI33" i="7"/>
  <c r="BC33" i="7"/>
  <c r="DQ32" i="7"/>
  <c r="DP32" i="7"/>
  <c r="CV32" i="7"/>
  <c r="CW32" i="7" s="1"/>
  <c r="BK32" i="7"/>
  <c r="BL32" i="7" s="1"/>
  <c r="BM32" i="7" s="1"/>
  <c r="BC32" i="7"/>
  <c r="DQ31" i="7"/>
  <c r="DP31" i="7"/>
  <c r="CV31" i="7"/>
  <c r="CW31" i="7" s="1"/>
  <c r="G31" i="7" s="1"/>
  <c r="BK31" i="7"/>
  <c r="BL31" i="7" s="1"/>
  <c r="BM31" i="7" s="1"/>
  <c r="BC31" i="7"/>
  <c r="DP30" i="7"/>
  <c r="DQ30" i="7" s="1"/>
  <c r="G30" i="7" s="1"/>
  <c r="CW30" i="7"/>
  <c r="CV30" i="7"/>
  <c r="BK30" i="7"/>
  <c r="BL30" i="7" s="1"/>
  <c r="BM30" i="7" s="1"/>
  <c r="BC30" i="7"/>
  <c r="DQ29" i="7"/>
  <c r="DP29" i="7"/>
  <c r="CV29" i="7"/>
  <c r="CW29" i="7" s="1"/>
  <c r="BM29" i="7"/>
  <c r="BL29" i="7"/>
  <c r="BK29" i="7"/>
  <c r="BC29" i="7"/>
  <c r="DQ28" i="7"/>
  <c r="G28" i="7" s="1"/>
  <c r="DP28" i="7"/>
  <c r="CV28" i="7"/>
  <c r="CW28" i="7" s="1"/>
  <c r="BK28" i="7"/>
  <c r="BL28" i="7" s="1"/>
  <c r="BM28" i="7" s="1"/>
  <c r="BI28" i="7"/>
  <c r="BC28" i="7"/>
  <c r="DQ27" i="7"/>
  <c r="DP27" i="7"/>
  <c r="CV27" i="7"/>
  <c r="CW27" i="7" s="1"/>
  <c r="G27" i="7" s="1"/>
  <c r="BL27" i="7"/>
  <c r="BM27" i="7" s="1"/>
  <c r="BK27" i="7"/>
  <c r="BI27" i="7"/>
  <c r="BC27" i="7"/>
  <c r="DQ26" i="7"/>
  <c r="G26" i="7" s="1"/>
  <c r="DP26" i="7"/>
  <c r="CW26" i="7"/>
  <c r="CV26" i="7"/>
  <c r="BL26" i="7"/>
  <c r="BM26" i="7" s="1"/>
  <c r="BK26" i="7"/>
  <c r="BC26" i="7"/>
  <c r="DP25" i="7"/>
  <c r="DQ25" i="7" s="1"/>
  <c r="G25" i="7" s="1"/>
  <c r="CW25" i="7"/>
  <c r="CV25" i="7"/>
  <c r="BM25" i="7"/>
  <c r="BL25" i="7"/>
  <c r="BK25" i="7"/>
  <c r="BC25" i="7"/>
  <c r="DP24" i="7"/>
  <c r="DQ24" i="7" s="1"/>
  <c r="CV24" i="7"/>
  <c r="CW24" i="7" s="1"/>
  <c r="BL24" i="7"/>
  <c r="BM24" i="7" s="1"/>
  <c r="BK24" i="7"/>
  <c r="BI24" i="7"/>
  <c r="BC24" i="7"/>
  <c r="DQ23" i="7"/>
  <c r="G23" i="7" s="1"/>
  <c r="DP23" i="7"/>
  <c r="CV23" i="7"/>
  <c r="CW23" i="7" s="1"/>
  <c r="BK23" i="7"/>
  <c r="BL23" i="7" s="1"/>
  <c r="BM23" i="7" s="1"/>
  <c r="BC23" i="7"/>
  <c r="DQ22" i="7"/>
  <c r="DP22" i="7"/>
  <c r="CV22" i="7"/>
  <c r="CW22" i="7" s="1"/>
  <c r="G22" i="7" s="1"/>
  <c r="BK22" i="7"/>
  <c r="BL22" i="7" s="1"/>
  <c r="BM22" i="7" s="1"/>
  <c r="BI22" i="7"/>
  <c r="BC22" i="7"/>
  <c r="DQ21" i="7"/>
  <c r="G21" i="7" s="1"/>
  <c r="DP21" i="7"/>
  <c r="CW21" i="7"/>
  <c r="CV21" i="7"/>
  <c r="BL21" i="7"/>
  <c r="BM21" i="7" s="1"/>
  <c r="BK21" i="7"/>
  <c r="BI21" i="7"/>
  <c r="BC21" i="7"/>
  <c r="DP20" i="7"/>
  <c r="DQ20" i="7" s="1"/>
  <c r="CW20" i="7"/>
  <c r="CV20" i="7"/>
  <c r="BM20" i="7"/>
  <c r="BL20" i="7"/>
  <c r="BK20" i="7"/>
  <c r="BC20" i="7"/>
  <c r="G20" i="7"/>
  <c r="DP19" i="7"/>
  <c r="DQ19" i="7" s="1"/>
  <c r="G19" i="7" s="1"/>
  <c r="CV19" i="7"/>
  <c r="CW19" i="7" s="1"/>
  <c r="BL19" i="7"/>
  <c r="BM19" i="7" s="1"/>
  <c r="BK19" i="7"/>
  <c r="BC19" i="7"/>
  <c r="DP18" i="7"/>
  <c r="DQ18" i="7" s="1"/>
  <c r="CW18" i="7"/>
  <c r="CV18" i="7"/>
  <c r="BK18" i="7"/>
  <c r="BL18" i="7" s="1"/>
  <c r="BM18" i="7" s="1"/>
  <c r="BI18" i="7"/>
  <c r="BC18" i="7"/>
  <c r="DQ17" i="7"/>
  <c r="DP17" i="7"/>
  <c r="CV17" i="7"/>
  <c r="CW17" i="7" s="1"/>
  <c r="G17" i="7" s="1"/>
  <c r="BK17" i="7"/>
  <c r="BL17" i="7" s="1"/>
  <c r="BM17" i="7" s="1"/>
  <c r="BC17" i="7"/>
  <c r="DP16" i="7"/>
  <c r="DQ16" i="7" s="1"/>
  <c r="G16" i="7" s="1"/>
  <c r="CW16" i="7"/>
  <c r="CV16" i="7"/>
  <c r="BK16" i="7"/>
  <c r="BL16" i="7" s="1"/>
  <c r="BM16" i="7" s="1"/>
  <c r="BI16" i="7"/>
  <c r="BC16" i="7"/>
  <c r="DP15" i="7"/>
  <c r="DQ15" i="7" s="1"/>
  <c r="CV15" i="7"/>
  <c r="CW15" i="7" s="1"/>
  <c r="BM15" i="7"/>
  <c r="BL15" i="7"/>
  <c r="BK15" i="7"/>
  <c r="BC15" i="7"/>
  <c r="DQ14" i="7"/>
  <c r="DP14" i="7"/>
  <c r="CW14" i="7"/>
  <c r="CV14" i="7"/>
  <c r="BK14" i="7"/>
  <c r="BL14" i="7" s="1"/>
  <c r="BM14" i="7" s="1"/>
  <c r="BC14" i="7"/>
  <c r="DQ13" i="7"/>
  <c r="DP13" i="7"/>
  <c r="CV13" i="7"/>
  <c r="CW13" i="7" s="1"/>
  <c r="G13" i="7" s="1"/>
  <c r="BL13" i="7"/>
  <c r="BM13" i="7" s="1"/>
  <c r="BK13" i="7"/>
  <c r="BC13" i="7"/>
  <c r="DQ12" i="7"/>
  <c r="G12" i="7" s="1"/>
  <c r="DP12" i="7"/>
  <c r="CW12" i="7"/>
  <c r="CV12" i="7"/>
  <c r="BK12" i="7"/>
  <c r="BL12" i="7" s="1"/>
  <c r="BM12" i="7" s="1"/>
  <c r="BC12" i="7"/>
  <c r="DP11" i="7"/>
  <c r="DQ11" i="7" s="1"/>
  <c r="E724" i="7" s="1"/>
  <c r="CV11" i="7"/>
  <c r="CW11" i="7" s="1"/>
  <c r="BM11" i="7"/>
  <c r="BL11" i="7"/>
  <c r="BK11" i="7"/>
  <c r="BC11" i="7"/>
  <c r="DQ10" i="7"/>
  <c r="G10" i="7" s="1"/>
  <c r="DP10" i="7"/>
  <c r="CW10" i="7"/>
  <c r="CV10" i="7"/>
  <c r="BK10" i="7"/>
  <c r="BL10" i="7" s="1"/>
  <c r="BM10" i="7" s="1"/>
  <c r="BI10" i="7"/>
  <c r="BC10" i="7"/>
  <c r="DP9" i="7"/>
  <c r="DQ9" i="7" s="1"/>
  <c r="CW9" i="7"/>
  <c r="CV9" i="7"/>
  <c r="BK9" i="7"/>
  <c r="BL9" i="7" s="1"/>
  <c r="BM9" i="7" s="1"/>
  <c r="BC9" i="7"/>
  <c r="DQ8" i="7"/>
  <c r="G8" i="7" s="1"/>
  <c r="DP8" i="7"/>
  <c r="CW8" i="7"/>
  <c r="CV8" i="7"/>
  <c r="BL8" i="7"/>
  <c r="BM8" i="7" s="1"/>
  <c r="BK8" i="7"/>
  <c r="BI8" i="7"/>
  <c r="BC8" i="7"/>
  <c r="DP7" i="7"/>
  <c r="DQ7" i="7" s="1"/>
  <c r="G7" i="7" s="1"/>
  <c r="CW7" i="7"/>
  <c r="CV7" i="7"/>
  <c r="BK7" i="7"/>
  <c r="BL7" i="7" s="1"/>
  <c r="BM7" i="7" s="1"/>
  <c r="BC7" i="7"/>
  <c r="DQ6" i="7"/>
  <c r="G6" i="7" s="1"/>
  <c r="DP6" i="7"/>
  <c r="CV6" i="7"/>
  <c r="CW6" i="7" s="1"/>
  <c r="BM6" i="7"/>
  <c r="BL6" i="7"/>
  <c r="BK6" i="7"/>
  <c r="BC6" i="7"/>
  <c r="DQ5" i="7"/>
  <c r="G5" i="7" s="1"/>
  <c r="DP5" i="7"/>
  <c r="CV5" i="7"/>
  <c r="CW5" i="7" s="1"/>
  <c r="BK5" i="7"/>
  <c r="BL5" i="7" s="1"/>
  <c r="BM5" i="7" s="1"/>
  <c r="BI5" i="7"/>
  <c r="BC5" i="7"/>
  <c r="DQ4" i="7"/>
  <c r="DP4" i="7"/>
  <c r="CW4" i="7"/>
  <c r="G4" i="7" s="1"/>
  <c r="CV4" i="7"/>
  <c r="BL4" i="7"/>
  <c r="BM4" i="7" s="1"/>
  <c r="BK4" i="7"/>
  <c r="BC4" i="7"/>
  <c r="DQ3" i="7"/>
  <c r="DP3" i="7"/>
  <c r="CW3" i="7"/>
  <c r="CV3" i="7"/>
  <c r="BK3" i="7"/>
  <c r="BL3" i="7" s="1"/>
  <c r="BM3" i="7" s="1"/>
  <c r="BC3" i="7"/>
  <c r="H3" i="7"/>
  <c r="G3" i="7" s="1"/>
  <c r="DP2" i="7"/>
  <c r="CW2" i="7"/>
  <c r="CV2" i="7"/>
  <c r="BK2" i="7"/>
  <c r="BC2" i="7"/>
  <c r="H2" i="7"/>
  <c r="T4" i="2"/>
  <c r="T5" i="2"/>
  <c r="T6" i="2"/>
  <c r="T7" i="2" s="1"/>
  <c r="T8" i="2" s="1"/>
  <c r="T9" i="2" s="1"/>
  <c r="T10" i="2" s="1"/>
  <c r="T11" i="2" s="1"/>
  <c r="T12" i="2" s="1"/>
  <c r="T13" i="2" s="1"/>
  <c r="T14" i="2" s="1"/>
  <c r="T15" i="2" s="1"/>
  <c r="T16" i="2" s="1"/>
  <c r="T17" i="2" s="1"/>
  <c r="T3" i="2"/>
  <c r="T2" i="2"/>
  <c r="S3" i="2"/>
  <c r="S2" i="2"/>
  <c r="S4" i="2"/>
  <c r="S5" i="2"/>
  <c r="S6" i="2"/>
  <c r="S7" i="2"/>
  <c r="S8" i="2"/>
  <c r="S9" i="2"/>
  <c r="S10" i="2"/>
  <c r="S11" i="2"/>
  <c r="S12" i="2"/>
  <c r="S13" i="2"/>
  <c r="S14" i="2"/>
  <c r="S15" i="2"/>
  <c r="S16" i="2"/>
  <c r="S17" i="2"/>
  <c r="AI5" i="1"/>
  <c r="AI4" i="1"/>
  <c r="AI3" i="1"/>
  <c r="AI2" i="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c r="E237" i="2" a="1"/>
  <c r="E237" i="2"/>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c r="E272" i="2" a="1"/>
  <c r="E272" i="2" s="1"/>
  <c r="E273" i="2" a="1"/>
  <c r="E273" i="2" s="1"/>
  <c r="E274" i="2" a="1"/>
  <c r="E274" i="2" s="1"/>
  <c r="E275" i="2" a="1"/>
  <c r="E275" i="2" s="1"/>
  <c r="E276" i="2" a="1"/>
  <c r="E276" i="2" s="1"/>
  <c r="E277" i="2" a="1"/>
  <c r="E277" i="2" s="1"/>
  <c r="E278" i="2" a="1"/>
  <c r="E278" i="2"/>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s="1"/>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s="1"/>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s="1"/>
  <c r="E349" i="2" a="1"/>
  <c r="E349" i="2" s="1"/>
  <c r="E350" i="2" a="1"/>
  <c r="E350" i="2" s="1"/>
  <c r="E351" i="2" a="1"/>
  <c r="E351" i="2" s="1"/>
  <c r="E352" i="2" a="1"/>
  <c r="E352" i="2" s="1"/>
  <c r="E353" i="2" a="1"/>
  <c r="E353" i="2" s="1"/>
  <c r="E354" i="2" a="1"/>
  <c r="E354" i="2" s="1"/>
  <c r="E355" i="2" a="1"/>
  <c r="E355" i="2" s="1"/>
  <c r="E356" i="2" a="1"/>
  <c r="E356" i="2" s="1"/>
  <c r="E357" i="2" a="1"/>
  <c r="E357" i="2"/>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s="1"/>
  <c r="E376" i="2" a="1"/>
  <c r="E376" i="2" s="1"/>
  <c r="E377" i="2" a="1"/>
  <c r="E377" i="2" s="1"/>
  <c r="E378" i="2" a="1"/>
  <c r="E378" i="2" s="1"/>
  <c r="E379" i="2" a="1"/>
  <c r="E379" i="2" s="1"/>
  <c r="E380" i="2" a="1"/>
  <c r="E380" i="2" s="1"/>
  <c r="E381" i="2" a="1"/>
  <c r="E381" i="2" s="1"/>
  <c r="E382" i="2" a="1"/>
  <c r="E382" i="2" s="1"/>
  <c r="E383" i="2" a="1"/>
  <c r="E383" i="2" s="1"/>
  <c r="E384" i="2" a="1"/>
  <c r="E384" i="2" s="1"/>
  <c r="E385" i="2" a="1"/>
  <c r="E385" i="2"/>
  <c r="E386" i="2" a="1"/>
  <c r="E386" i="2" s="1"/>
  <c r="E387" i="2" a="1"/>
  <c r="E387" i="2"/>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s="1"/>
  <c r="E490" i="2" a="1"/>
  <c r="E490" i="2" s="1"/>
  <c r="E491" i="2" a="1"/>
  <c r="E491" i="2" s="1"/>
  <c r="E492" i="2" a="1"/>
  <c r="E492" i="2" s="1"/>
  <c r="E493" i="2" a="1"/>
  <c r="E493" i="2" s="1"/>
  <c r="E494" i="2" a="1"/>
  <c r="E494" i="2" s="1"/>
  <c r="E495" i="2" a="1"/>
  <c r="E495" i="2" s="1"/>
  <c r="E496" i="2" a="1"/>
  <c r="E496" i="2"/>
  <c r="E497" i="2" a="1"/>
  <c r="E497" i="2" s="1"/>
  <c r="E498" i="2" a="1"/>
  <c r="E498" i="2" s="1"/>
  <c r="E499" i="2" a="1"/>
  <c r="E499" i="2" s="1"/>
  <c r="E500" i="2" a="1"/>
  <c r="E500" i="2" s="1"/>
  <c r="E501" i="2" a="1"/>
  <c r="E501" i="2" s="1"/>
  <c r="E502" i="2" a="1"/>
  <c r="E502" i="2" s="1"/>
  <c r="E503" i="2" a="1"/>
  <c r="E503" i="2" s="1"/>
  <c r="E504" i="2" a="1"/>
  <c r="E504" i="2" s="1"/>
  <c r="E505" i="2" a="1"/>
  <c r="E505" i="2" s="1"/>
  <c r="E506" i="2" a="1"/>
  <c r="E506" i="2" s="1"/>
  <c r="E507" i="2" a="1"/>
  <c r="E507" i="2" s="1"/>
  <c r="E508" i="2" a="1"/>
  <c r="E508" i="2" s="1"/>
  <c r="E509" i="2" a="1"/>
  <c r="E509" i="2" s="1"/>
  <c r="E510" i="2" a="1"/>
  <c r="E510" i="2" s="1"/>
  <c r="E511" i="2" a="1"/>
  <c r="E511" i="2"/>
  <c r="E512" i="2" a="1"/>
  <c r="E512" i="2" s="1"/>
  <c r="E513" i="2" a="1"/>
  <c r="E513" i="2" s="1"/>
  <c r="E514" i="2" a="1"/>
  <c r="E514" i="2" s="1"/>
  <c r="E515" i="2" a="1"/>
  <c r="E515" i="2" s="1"/>
  <c r="E516" i="2" a="1"/>
  <c r="E516" i="2" s="1"/>
  <c r="E517" i="2" a="1"/>
  <c r="E517" i="2" s="1"/>
  <c r="E518" i="2" a="1"/>
  <c r="E518" i="2" s="1"/>
  <c r="E519" i="2" a="1"/>
  <c r="E519" i="2" s="1"/>
  <c r="E520" i="2" a="1"/>
  <c r="E520" i="2" s="1"/>
  <c r="E521" i="2" a="1"/>
  <c r="E521" i="2" s="1"/>
  <c r="E522" i="2" a="1"/>
  <c r="E522" i="2" s="1"/>
  <c r="E523" i="2" a="1"/>
  <c r="E523" i="2" s="1"/>
  <c r="E524" i="2" a="1"/>
  <c r="E524" i="2" s="1"/>
  <c r="E525" i="2" a="1"/>
  <c r="E525" i="2" s="1"/>
  <c r="E526" i="2" a="1"/>
  <c r="E526" i="2" s="1"/>
  <c r="E527" i="2" a="1"/>
  <c r="E527" i="2" s="1"/>
  <c r="E528" i="2" a="1"/>
  <c r="E528" i="2" s="1"/>
  <c r="E529" i="2" a="1"/>
  <c r="E529" i="2" s="1"/>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s="1"/>
  <c r="E541" i="2" a="1"/>
  <c r="E541" i="2" s="1"/>
  <c r="E542" i="2" a="1"/>
  <c r="E542" i="2" s="1"/>
  <c r="E543" i="2" a="1"/>
  <c r="E543" i="2" s="1"/>
  <c r="E544" i="2" a="1"/>
  <c r="E544" i="2" s="1"/>
  <c r="E545" i="2" a="1"/>
  <c r="E545" i="2" s="1"/>
  <c r="E546" i="2" a="1"/>
  <c r="E546" i="2" s="1"/>
  <c r="E547" i="2" a="1"/>
  <c r="E547" i="2" s="1"/>
  <c r="E548" i="2" a="1"/>
  <c r="E548" i="2" s="1"/>
  <c r="E549" i="2" a="1"/>
  <c r="E549" i="2" s="1"/>
  <c r="E550" i="2" a="1"/>
  <c r="E550" i="2" s="1"/>
  <c r="E551" i="2" a="1"/>
  <c r="E551" i="2" s="1"/>
  <c r="E552" i="2" a="1"/>
  <c r="E552" i="2" s="1"/>
  <c r="E553" i="2" a="1"/>
  <c r="E553" i="2" s="1"/>
  <c r="E554" i="2" a="1"/>
  <c r="E554" i="2" s="1"/>
  <c r="E555" i="2" a="1"/>
  <c r="E555" i="2" s="1"/>
  <c r="E556" i="2" a="1"/>
  <c r="E556" i="2" s="1"/>
  <c r="E557" i="2" a="1"/>
  <c r="E557" i="2" s="1"/>
  <c r="E558" i="2" a="1"/>
  <c r="E558" i="2" s="1"/>
  <c r="E559" i="2" a="1"/>
  <c r="E559" i="2" s="1"/>
  <c r="E560" i="2" a="1"/>
  <c r="E560" i="2" s="1"/>
  <c r="E561" i="2" a="1"/>
  <c r="E561" i="2" s="1"/>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s="1"/>
  <c r="E573" i="2" a="1"/>
  <c r="E573" i="2" s="1"/>
  <c r="E574" i="2" a="1"/>
  <c r="E574" i="2" s="1"/>
  <c r="E575" i="2" a="1"/>
  <c r="E575" i="2" s="1"/>
  <c r="E576" i="2" a="1"/>
  <c r="E576" i="2" s="1"/>
  <c r="E577" i="2" a="1"/>
  <c r="E577" i="2"/>
  <c r="E578" i="2" a="1"/>
  <c r="E578" i="2" s="1"/>
  <c r="E579" i="2" a="1"/>
  <c r="E579" i="2" s="1"/>
  <c r="E580" i="2" a="1"/>
  <c r="E580" i="2" s="1"/>
  <c r="E2" i="2" a="1"/>
  <c r="E2" i="2" s="1"/>
  <c r="C1593" i="4"/>
  <c r="C1058" i="4"/>
  <c r="C376" i="4"/>
  <c r="D376" i="4" s="1" a="1"/>
  <c r="D376" i="4" s="1"/>
  <c r="C3" i="4"/>
  <c r="D3" i="4" s="1" a="1"/>
  <c r="D3" i="4" s="1"/>
  <c r="C4" i="4"/>
  <c r="D4" i="4" s="1" a="1"/>
  <c r="D4" i="4" s="1"/>
  <c r="C5" i="4"/>
  <c r="D5" i="4" s="1" a="1"/>
  <c r="D5" i="4" s="1"/>
  <c r="C6" i="4"/>
  <c r="D6" i="4" s="1" a="1"/>
  <c r="D6" i="4" s="1"/>
  <c r="C7" i="4"/>
  <c r="D7" i="4" s="1" a="1"/>
  <c r="D7" i="4" s="1"/>
  <c r="C8" i="4"/>
  <c r="D8" i="4" s="1" a="1"/>
  <c r="D8" i="4" s="1"/>
  <c r="C9" i="4"/>
  <c r="D9" i="4" s="1" a="1"/>
  <c r="D9" i="4" s="1"/>
  <c r="C10" i="4"/>
  <c r="D10" i="4" s="1" a="1"/>
  <c r="D10" i="4" s="1"/>
  <c r="C11" i="4"/>
  <c r="D11" i="4" s="1" a="1"/>
  <c r="D11" i="4" s="1"/>
  <c r="C12" i="4"/>
  <c r="D12" i="4" s="1" a="1"/>
  <c r="D12" i="4" s="1"/>
  <c r="C13" i="4"/>
  <c r="D13" i="4" s="1" a="1"/>
  <c r="D13" i="4" s="1"/>
  <c r="C14" i="4"/>
  <c r="D14" i="4" s="1" a="1"/>
  <c r="D14" i="4" s="1"/>
  <c r="C15" i="4"/>
  <c r="D15" i="4" s="1" a="1"/>
  <c r="D15" i="4" s="1"/>
  <c r="C16" i="4"/>
  <c r="D16" i="4" s="1" a="1"/>
  <c r="D16" i="4" s="1"/>
  <c r="C17" i="4"/>
  <c r="D17" i="4" s="1" a="1"/>
  <c r="D17" i="4" s="1"/>
  <c r="C18" i="4"/>
  <c r="D18" i="4" s="1" a="1"/>
  <c r="D18" i="4" s="1"/>
  <c r="C19" i="4"/>
  <c r="D19" i="4" s="1" a="1"/>
  <c r="D19" i="4" s="1"/>
  <c r="C20" i="4"/>
  <c r="D20" i="4" s="1" a="1"/>
  <c r="D20" i="4" s="1"/>
  <c r="C21" i="4"/>
  <c r="D21" i="4" s="1" a="1"/>
  <c r="D21" i="4" s="1"/>
  <c r="C22" i="4"/>
  <c r="D22" i="4" s="1" a="1"/>
  <c r="D22" i="4" s="1"/>
  <c r="C23" i="4"/>
  <c r="D23" i="4" s="1" a="1"/>
  <c r="D23" i="4" s="1"/>
  <c r="C24" i="4"/>
  <c r="D24" i="4" s="1" a="1"/>
  <c r="D24" i="4" s="1"/>
  <c r="C25" i="4"/>
  <c r="D25" i="4" s="1" a="1"/>
  <c r="D25" i="4" s="1"/>
  <c r="C26" i="4"/>
  <c r="D26" i="4" s="1" a="1"/>
  <c r="D26" i="4" s="1"/>
  <c r="C27" i="4"/>
  <c r="D27" i="4" s="1" a="1"/>
  <c r="D27" i="4" s="1"/>
  <c r="C28" i="4"/>
  <c r="D28" i="4" s="1" a="1"/>
  <c r="D28" i="4" s="1"/>
  <c r="C29" i="4"/>
  <c r="D29" i="4" s="1" a="1"/>
  <c r="D29" i="4" s="1"/>
  <c r="C30" i="4"/>
  <c r="D30" i="4" s="1" a="1"/>
  <c r="D30" i="4" s="1"/>
  <c r="C31" i="4"/>
  <c r="D31" i="4" s="1" a="1"/>
  <c r="D31" i="4" s="1"/>
  <c r="C32" i="4"/>
  <c r="D32" i="4" s="1" a="1"/>
  <c r="D32" i="4" s="1"/>
  <c r="C33" i="4"/>
  <c r="D33" i="4" s="1" a="1"/>
  <c r="D33" i="4" s="1"/>
  <c r="C34" i="4"/>
  <c r="D34" i="4" s="1" a="1"/>
  <c r="D34" i="4" s="1"/>
  <c r="C35" i="4"/>
  <c r="D35" i="4" s="1" a="1"/>
  <c r="D35" i="4" s="1"/>
  <c r="C36" i="4"/>
  <c r="D36" i="4" s="1" a="1"/>
  <c r="D36" i="4" s="1"/>
  <c r="C37" i="4"/>
  <c r="D37" i="4" s="1" a="1"/>
  <c r="D37" i="4" s="1"/>
  <c r="C38" i="4"/>
  <c r="D38" i="4" s="1" a="1"/>
  <c r="D38" i="4" s="1"/>
  <c r="C39" i="4"/>
  <c r="D39" i="4" s="1" a="1"/>
  <c r="D39" i="4" s="1"/>
  <c r="C40" i="4"/>
  <c r="D40" i="4" s="1" a="1"/>
  <c r="D40" i="4" s="1"/>
  <c r="C41" i="4"/>
  <c r="D41" i="4" s="1" a="1"/>
  <c r="D41" i="4" s="1"/>
  <c r="C42" i="4"/>
  <c r="D42" i="4" s="1" a="1"/>
  <c r="D42" i="4" s="1"/>
  <c r="C43" i="4"/>
  <c r="D43" i="4" s="1" a="1"/>
  <c r="D43" i="4" s="1"/>
  <c r="C44" i="4"/>
  <c r="D44" i="4" s="1" a="1"/>
  <c r="D44" i="4" s="1"/>
  <c r="C45" i="4"/>
  <c r="D45" i="4" s="1" a="1"/>
  <c r="D45" i="4" s="1"/>
  <c r="C46" i="4"/>
  <c r="D46" i="4" s="1" a="1"/>
  <c r="D46" i="4" s="1"/>
  <c r="C47" i="4"/>
  <c r="D47" i="4" s="1" a="1"/>
  <c r="D47" i="4" s="1"/>
  <c r="C48" i="4"/>
  <c r="D48" i="4" s="1" a="1"/>
  <c r="D48" i="4" s="1"/>
  <c r="C49" i="4"/>
  <c r="D49" i="4" s="1" a="1"/>
  <c r="D49" i="4" s="1"/>
  <c r="C50" i="4"/>
  <c r="D50" i="4" s="1" a="1"/>
  <c r="D50" i="4" s="1"/>
  <c r="C51" i="4"/>
  <c r="D51" i="4" s="1" a="1"/>
  <c r="D51" i="4" s="1"/>
  <c r="C52" i="4"/>
  <c r="D52" i="4" s="1" a="1"/>
  <c r="D52" i="4" s="1"/>
  <c r="C53" i="4"/>
  <c r="D53" i="4" s="1" a="1"/>
  <c r="D53" i="4" s="1"/>
  <c r="C54" i="4"/>
  <c r="D54" i="4" s="1" a="1"/>
  <c r="D54" i="4" s="1"/>
  <c r="C55" i="4"/>
  <c r="D55" i="4" s="1" a="1"/>
  <c r="D55" i="4" s="1"/>
  <c r="C56" i="4"/>
  <c r="D56" i="4" s="1" a="1"/>
  <c r="D56" i="4" s="1"/>
  <c r="C57" i="4"/>
  <c r="D57" i="4" s="1" a="1"/>
  <c r="D57" i="4" s="1"/>
  <c r="C58" i="4"/>
  <c r="D58" i="4" s="1" a="1"/>
  <c r="D58" i="4" s="1"/>
  <c r="C59" i="4"/>
  <c r="D59" i="4" s="1" a="1"/>
  <c r="D59" i="4" s="1"/>
  <c r="C60" i="4"/>
  <c r="D60" i="4" s="1" a="1"/>
  <c r="D60" i="4" s="1"/>
  <c r="C61" i="4"/>
  <c r="D61" i="4" s="1" a="1"/>
  <c r="D61" i="4" s="1"/>
  <c r="C62" i="4"/>
  <c r="D62" i="4" s="1" a="1"/>
  <c r="D62" i="4" s="1"/>
  <c r="C63" i="4"/>
  <c r="D63" i="4" s="1" a="1"/>
  <c r="D63" i="4" s="1"/>
  <c r="C64" i="4"/>
  <c r="D64" i="4" s="1" a="1"/>
  <c r="D64" i="4" s="1"/>
  <c r="C65" i="4"/>
  <c r="D65" i="4" s="1" a="1"/>
  <c r="D65" i="4" s="1"/>
  <c r="C66" i="4"/>
  <c r="D66" i="4" s="1" a="1"/>
  <c r="D66" i="4" s="1"/>
  <c r="C67" i="4"/>
  <c r="D67" i="4" s="1" a="1"/>
  <c r="D67" i="4" s="1"/>
  <c r="C68" i="4"/>
  <c r="D68" i="4" s="1" a="1"/>
  <c r="D68" i="4" s="1"/>
  <c r="C69" i="4"/>
  <c r="D69" i="4" s="1" a="1"/>
  <c r="D69" i="4" s="1"/>
  <c r="C70" i="4"/>
  <c r="D70" i="4" s="1" a="1"/>
  <c r="D70" i="4" s="1"/>
  <c r="C71" i="4"/>
  <c r="D71" i="4" s="1" a="1"/>
  <c r="D71" i="4" s="1"/>
  <c r="C72" i="4"/>
  <c r="D72" i="4" s="1" a="1"/>
  <c r="D72" i="4" s="1"/>
  <c r="C73" i="4"/>
  <c r="D73" i="4" s="1" a="1"/>
  <c r="D73" i="4" s="1"/>
  <c r="C74" i="4"/>
  <c r="D74" i="4" s="1" a="1"/>
  <c r="D74" i="4" s="1"/>
  <c r="C75" i="4"/>
  <c r="D75" i="4" s="1" a="1"/>
  <c r="D75" i="4" s="1"/>
  <c r="C76" i="4"/>
  <c r="D76" i="4" s="1" a="1"/>
  <c r="D76" i="4" s="1"/>
  <c r="C77" i="4"/>
  <c r="D77" i="4" s="1" a="1"/>
  <c r="D77" i="4" s="1"/>
  <c r="C78" i="4"/>
  <c r="D78" i="4" s="1" a="1"/>
  <c r="D78" i="4" s="1"/>
  <c r="C79" i="4"/>
  <c r="D79" i="4" s="1" a="1"/>
  <c r="D79" i="4" s="1"/>
  <c r="C80" i="4"/>
  <c r="D80" i="4" s="1" a="1"/>
  <c r="D80" i="4" s="1"/>
  <c r="C81" i="4"/>
  <c r="D81" i="4" s="1" a="1"/>
  <c r="D81" i="4" s="1"/>
  <c r="C82" i="4"/>
  <c r="D82" i="4" s="1" a="1"/>
  <c r="D82" i="4" s="1"/>
  <c r="C83" i="4"/>
  <c r="D83" i="4" s="1" a="1"/>
  <c r="D83" i="4" s="1"/>
  <c r="C84" i="4"/>
  <c r="D84" i="4" s="1" a="1"/>
  <c r="D84" i="4" s="1"/>
  <c r="C85" i="4"/>
  <c r="D85" i="4" s="1" a="1"/>
  <c r="D85" i="4" s="1"/>
  <c r="C86" i="4"/>
  <c r="D86" i="4" s="1" a="1"/>
  <c r="D86" i="4" s="1"/>
  <c r="C87" i="4"/>
  <c r="D87" i="4" s="1" a="1"/>
  <c r="D87" i="4" s="1"/>
  <c r="C88" i="4"/>
  <c r="D88" i="4" s="1" a="1"/>
  <c r="D88" i="4" s="1"/>
  <c r="C89" i="4"/>
  <c r="D89" i="4" s="1" a="1"/>
  <c r="D89" i="4" s="1"/>
  <c r="C90" i="4"/>
  <c r="D90" i="4" s="1" a="1"/>
  <c r="D90" i="4" s="1"/>
  <c r="C91" i="4"/>
  <c r="D91" i="4" s="1" a="1"/>
  <c r="D91" i="4" s="1"/>
  <c r="C92" i="4"/>
  <c r="D92" i="4" s="1" a="1"/>
  <c r="D92" i="4" s="1"/>
  <c r="C93" i="4"/>
  <c r="D93" i="4" s="1" a="1"/>
  <c r="D93" i="4" s="1"/>
  <c r="C94" i="4"/>
  <c r="D94" i="4" s="1" a="1"/>
  <c r="D94" i="4" s="1"/>
  <c r="C95" i="4"/>
  <c r="D95" i="4" s="1" a="1"/>
  <c r="D95" i="4" s="1"/>
  <c r="C96" i="4"/>
  <c r="D96" i="4" s="1" a="1"/>
  <c r="D96" i="4" s="1"/>
  <c r="C97" i="4"/>
  <c r="D97" i="4" s="1" a="1"/>
  <c r="D97" i="4" s="1"/>
  <c r="C98" i="4"/>
  <c r="D98" i="4" s="1" a="1"/>
  <c r="D98" i="4" s="1"/>
  <c r="C99" i="4"/>
  <c r="D99" i="4" s="1" a="1"/>
  <c r="D99" i="4" s="1"/>
  <c r="C100" i="4"/>
  <c r="D100" i="4" s="1" a="1"/>
  <c r="D100" i="4" s="1"/>
  <c r="C101" i="4"/>
  <c r="D101" i="4" s="1" a="1"/>
  <c r="D101" i="4" s="1"/>
  <c r="C102" i="4"/>
  <c r="D102" i="4" s="1" a="1"/>
  <c r="D102" i="4" s="1"/>
  <c r="C103" i="4"/>
  <c r="D103" i="4" s="1" a="1"/>
  <c r="D103" i="4" s="1"/>
  <c r="C104" i="4"/>
  <c r="D104" i="4" s="1" a="1"/>
  <c r="D104" i="4" s="1"/>
  <c r="C105" i="4"/>
  <c r="D105" i="4" s="1" a="1"/>
  <c r="D105" i="4" s="1"/>
  <c r="C106" i="4"/>
  <c r="D106" i="4" s="1" a="1"/>
  <c r="D106" i="4" s="1"/>
  <c r="C107" i="4"/>
  <c r="D107" i="4" s="1" a="1"/>
  <c r="D107" i="4" s="1"/>
  <c r="C108" i="4"/>
  <c r="D108" i="4" s="1" a="1"/>
  <c r="D108" i="4" s="1"/>
  <c r="C109" i="4"/>
  <c r="D109" i="4" s="1" a="1"/>
  <c r="D109" i="4" s="1"/>
  <c r="C110" i="4"/>
  <c r="D110" i="4" s="1" a="1"/>
  <c r="D110" i="4" s="1"/>
  <c r="C111" i="4"/>
  <c r="D111" i="4" s="1" a="1"/>
  <c r="D111" i="4" s="1"/>
  <c r="C112" i="4"/>
  <c r="D112" i="4" s="1" a="1"/>
  <c r="D112" i="4" s="1"/>
  <c r="C113" i="4"/>
  <c r="D113" i="4" s="1" a="1"/>
  <c r="D113" i="4" s="1"/>
  <c r="C114" i="4"/>
  <c r="D114" i="4" s="1" a="1"/>
  <c r="D114" i="4" s="1"/>
  <c r="C115" i="4"/>
  <c r="D115" i="4" s="1" a="1"/>
  <c r="D115" i="4" s="1"/>
  <c r="C116" i="4"/>
  <c r="D116" i="4" s="1" a="1"/>
  <c r="D116" i="4" s="1"/>
  <c r="C117" i="4"/>
  <c r="D117" i="4" s="1" a="1"/>
  <c r="D117" i="4" s="1"/>
  <c r="C118" i="4"/>
  <c r="D118" i="4" s="1" a="1"/>
  <c r="D118" i="4" s="1"/>
  <c r="C119" i="4"/>
  <c r="D119" i="4" s="1" a="1"/>
  <c r="D119" i="4" s="1"/>
  <c r="C120" i="4"/>
  <c r="D120" i="4" s="1" a="1"/>
  <c r="D120" i="4" s="1"/>
  <c r="C121" i="4"/>
  <c r="D121" i="4" s="1" a="1"/>
  <c r="D121" i="4" s="1"/>
  <c r="C122" i="4"/>
  <c r="D122" i="4" s="1" a="1"/>
  <c r="D122" i="4" s="1"/>
  <c r="C123" i="4"/>
  <c r="D123" i="4" s="1" a="1"/>
  <c r="D123" i="4" s="1"/>
  <c r="C124" i="4"/>
  <c r="D124" i="4" s="1" a="1"/>
  <c r="D124" i="4" s="1"/>
  <c r="C125" i="4"/>
  <c r="D125" i="4" s="1" a="1"/>
  <c r="D125" i="4" s="1"/>
  <c r="C126" i="4"/>
  <c r="D126" i="4" s="1" a="1"/>
  <c r="D126" i="4" s="1"/>
  <c r="C127" i="4"/>
  <c r="D127" i="4" s="1" a="1"/>
  <c r="D127" i="4" s="1"/>
  <c r="C128" i="4"/>
  <c r="D128" i="4" s="1" a="1"/>
  <c r="D128" i="4" s="1"/>
  <c r="C129" i="4"/>
  <c r="D129" i="4" s="1" a="1"/>
  <c r="D129" i="4" s="1"/>
  <c r="C130" i="4"/>
  <c r="D130" i="4" s="1" a="1"/>
  <c r="D130" i="4" s="1"/>
  <c r="C131" i="4"/>
  <c r="D131" i="4" s="1" a="1"/>
  <c r="D131" i="4" s="1"/>
  <c r="C132" i="4"/>
  <c r="D132" i="4" s="1" a="1"/>
  <c r="D132" i="4" s="1"/>
  <c r="C133" i="4"/>
  <c r="D133" i="4" s="1" a="1"/>
  <c r="D133" i="4" s="1"/>
  <c r="C134" i="4"/>
  <c r="D134" i="4" s="1" a="1"/>
  <c r="D134" i="4" s="1"/>
  <c r="C135" i="4"/>
  <c r="D135" i="4" s="1" a="1"/>
  <c r="D135" i="4" s="1"/>
  <c r="C136" i="4"/>
  <c r="D136" i="4" s="1" a="1"/>
  <c r="D136" i="4" s="1"/>
  <c r="C137" i="4"/>
  <c r="D137" i="4" s="1" a="1"/>
  <c r="D137" i="4" s="1"/>
  <c r="C138" i="4"/>
  <c r="D138" i="4" s="1" a="1"/>
  <c r="D138" i="4" s="1"/>
  <c r="C139" i="4"/>
  <c r="D139" i="4" s="1" a="1"/>
  <c r="D139" i="4" s="1"/>
  <c r="C140" i="4"/>
  <c r="D140" i="4" s="1" a="1"/>
  <c r="D140" i="4" s="1"/>
  <c r="C141" i="4"/>
  <c r="D141" i="4" s="1" a="1"/>
  <c r="D141" i="4" s="1"/>
  <c r="C142" i="4"/>
  <c r="D142" i="4" s="1" a="1"/>
  <c r="D142" i="4" s="1"/>
  <c r="C143" i="4"/>
  <c r="D143" i="4" s="1" a="1"/>
  <c r="D143" i="4" s="1"/>
  <c r="C144" i="4"/>
  <c r="D144" i="4" s="1" a="1"/>
  <c r="D144" i="4" s="1"/>
  <c r="C145" i="4"/>
  <c r="D145" i="4" s="1" a="1"/>
  <c r="D145" i="4" s="1"/>
  <c r="C146" i="4"/>
  <c r="D146" i="4" s="1" a="1"/>
  <c r="D146" i="4" s="1"/>
  <c r="C147" i="4"/>
  <c r="D147" i="4" s="1" a="1"/>
  <c r="D147" i="4" s="1"/>
  <c r="C148" i="4"/>
  <c r="D148" i="4" s="1" a="1"/>
  <c r="D148" i="4" s="1"/>
  <c r="C149" i="4"/>
  <c r="D149" i="4" s="1" a="1"/>
  <c r="D149" i="4" s="1"/>
  <c r="C150" i="4"/>
  <c r="D150" i="4" s="1" a="1"/>
  <c r="D150" i="4" s="1"/>
  <c r="C151" i="4"/>
  <c r="D151" i="4" s="1" a="1"/>
  <c r="D151" i="4" s="1"/>
  <c r="C152" i="4"/>
  <c r="D152" i="4" s="1" a="1"/>
  <c r="D152" i="4" s="1"/>
  <c r="C153" i="4"/>
  <c r="D153" i="4" s="1" a="1"/>
  <c r="D153" i="4" s="1"/>
  <c r="C154" i="4"/>
  <c r="D154" i="4" s="1" a="1"/>
  <c r="D154" i="4" s="1"/>
  <c r="C155" i="4"/>
  <c r="D155" i="4" s="1" a="1"/>
  <c r="D155" i="4" s="1"/>
  <c r="C156" i="4"/>
  <c r="D156" i="4" s="1" a="1"/>
  <c r="D156" i="4" s="1"/>
  <c r="C157" i="4"/>
  <c r="D157" i="4" s="1" a="1"/>
  <c r="D157" i="4" s="1"/>
  <c r="C158" i="4"/>
  <c r="D158" i="4" s="1" a="1"/>
  <c r="D158" i="4" s="1"/>
  <c r="C159" i="4"/>
  <c r="D159" i="4" s="1" a="1"/>
  <c r="D159" i="4" s="1"/>
  <c r="C160" i="4"/>
  <c r="D160" i="4" s="1" a="1"/>
  <c r="D160" i="4" s="1"/>
  <c r="C161" i="4"/>
  <c r="D161" i="4" s="1" a="1"/>
  <c r="D161" i="4" s="1"/>
  <c r="C162" i="4"/>
  <c r="D162" i="4" s="1" a="1"/>
  <c r="D162" i="4" s="1"/>
  <c r="C163" i="4"/>
  <c r="D163" i="4" s="1" a="1"/>
  <c r="D163" i="4" s="1"/>
  <c r="C164" i="4"/>
  <c r="D164" i="4" s="1" a="1"/>
  <c r="D164" i="4" s="1"/>
  <c r="C165" i="4"/>
  <c r="D165" i="4" s="1" a="1"/>
  <c r="D165" i="4" s="1"/>
  <c r="C166" i="4"/>
  <c r="D166" i="4" s="1" a="1"/>
  <c r="D166" i="4" s="1"/>
  <c r="C167" i="4"/>
  <c r="D167" i="4" s="1" a="1"/>
  <c r="D167" i="4" s="1"/>
  <c r="C168" i="4"/>
  <c r="D168" i="4" s="1" a="1"/>
  <c r="D168" i="4" s="1"/>
  <c r="C169" i="4"/>
  <c r="D169" i="4" s="1" a="1"/>
  <c r="D169" i="4" s="1"/>
  <c r="C170" i="4"/>
  <c r="D170" i="4" s="1" a="1"/>
  <c r="D170" i="4" s="1"/>
  <c r="C171" i="4"/>
  <c r="D171" i="4" s="1" a="1"/>
  <c r="D171" i="4" s="1"/>
  <c r="C172" i="4"/>
  <c r="D172" i="4" s="1" a="1"/>
  <c r="D172" i="4" s="1"/>
  <c r="C173" i="4"/>
  <c r="D173" i="4" s="1" a="1"/>
  <c r="D173" i="4" s="1"/>
  <c r="C174" i="4"/>
  <c r="D174" i="4" s="1" a="1"/>
  <c r="D174" i="4" s="1"/>
  <c r="C175" i="4"/>
  <c r="D175" i="4" s="1" a="1"/>
  <c r="D175" i="4" s="1"/>
  <c r="C176" i="4"/>
  <c r="D176" i="4" s="1" a="1"/>
  <c r="D176" i="4" s="1"/>
  <c r="C177" i="4"/>
  <c r="D177" i="4" s="1" a="1"/>
  <c r="D177" i="4" s="1"/>
  <c r="C178" i="4"/>
  <c r="D178" i="4" s="1" a="1"/>
  <c r="D178" i="4" s="1"/>
  <c r="C179" i="4"/>
  <c r="D179" i="4" s="1" a="1"/>
  <c r="D179" i="4" s="1"/>
  <c r="C180" i="4"/>
  <c r="D180" i="4" s="1" a="1"/>
  <c r="D180" i="4" s="1"/>
  <c r="C181" i="4"/>
  <c r="D181" i="4" s="1" a="1"/>
  <c r="D181" i="4" s="1"/>
  <c r="C182" i="4"/>
  <c r="D182" i="4" s="1" a="1"/>
  <c r="D182" i="4" s="1"/>
  <c r="C183" i="4"/>
  <c r="D183" i="4" s="1" a="1"/>
  <c r="D183" i="4" s="1"/>
  <c r="C184" i="4"/>
  <c r="D184" i="4" s="1" a="1"/>
  <c r="D184" i="4" s="1"/>
  <c r="C185" i="4"/>
  <c r="D185" i="4" s="1" a="1"/>
  <c r="D185" i="4" s="1"/>
  <c r="C186" i="4"/>
  <c r="D186" i="4" s="1" a="1"/>
  <c r="D186" i="4" s="1"/>
  <c r="C187" i="4"/>
  <c r="D187" i="4" s="1" a="1"/>
  <c r="D187" i="4" s="1"/>
  <c r="C188" i="4"/>
  <c r="D188" i="4" s="1" a="1"/>
  <c r="D188" i="4" s="1"/>
  <c r="C189" i="4"/>
  <c r="D189" i="4" s="1" a="1"/>
  <c r="D189" i="4" s="1"/>
  <c r="C190" i="4"/>
  <c r="D190" i="4" s="1" a="1"/>
  <c r="D190" i="4" s="1"/>
  <c r="C191" i="4"/>
  <c r="D191" i="4" s="1" a="1"/>
  <c r="D191" i="4" s="1"/>
  <c r="C192" i="4"/>
  <c r="D192" i="4" s="1" a="1"/>
  <c r="D192" i="4" s="1"/>
  <c r="C193" i="4"/>
  <c r="D193" i="4" s="1" a="1"/>
  <c r="D193" i="4" s="1"/>
  <c r="C194" i="4"/>
  <c r="D194" i="4" s="1" a="1"/>
  <c r="D194" i="4" s="1"/>
  <c r="C195" i="4"/>
  <c r="D195" i="4" s="1" a="1"/>
  <c r="D195" i="4" s="1"/>
  <c r="C196" i="4"/>
  <c r="D196" i="4" s="1" a="1"/>
  <c r="D196" i="4" s="1"/>
  <c r="C197" i="4"/>
  <c r="D197" i="4" s="1" a="1"/>
  <c r="D197" i="4" s="1"/>
  <c r="C198" i="4"/>
  <c r="D198" i="4" s="1" a="1"/>
  <c r="D198" i="4" s="1"/>
  <c r="C199" i="4"/>
  <c r="D199" i="4" s="1" a="1"/>
  <c r="D199" i="4" s="1"/>
  <c r="C200" i="4"/>
  <c r="D200" i="4" s="1" a="1"/>
  <c r="D200" i="4" s="1"/>
  <c r="C201" i="4"/>
  <c r="D201" i="4" s="1" a="1"/>
  <c r="D201" i="4" s="1"/>
  <c r="C202" i="4"/>
  <c r="D202" i="4" s="1" a="1"/>
  <c r="D202" i="4" s="1"/>
  <c r="C203" i="4"/>
  <c r="D203" i="4" s="1" a="1"/>
  <c r="D203" i="4" s="1"/>
  <c r="C204" i="4"/>
  <c r="D204" i="4" s="1" a="1"/>
  <c r="D204" i="4" s="1"/>
  <c r="C205" i="4"/>
  <c r="D205" i="4" s="1" a="1"/>
  <c r="D205" i="4" s="1"/>
  <c r="C206" i="4"/>
  <c r="D206" i="4" s="1" a="1"/>
  <c r="D206" i="4" s="1"/>
  <c r="C207" i="4"/>
  <c r="D207" i="4" s="1" a="1"/>
  <c r="D207" i="4" s="1"/>
  <c r="C208" i="4"/>
  <c r="D208" i="4" s="1" a="1"/>
  <c r="D208" i="4" s="1"/>
  <c r="C209" i="4"/>
  <c r="D209" i="4" s="1" a="1"/>
  <c r="D209" i="4" s="1"/>
  <c r="C210" i="4"/>
  <c r="D210" i="4" s="1" a="1"/>
  <c r="D210" i="4" s="1"/>
  <c r="C211" i="4"/>
  <c r="D211" i="4" s="1" a="1"/>
  <c r="D211" i="4" s="1"/>
  <c r="C212" i="4"/>
  <c r="D212" i="4" s="1" a="1"/>
  <c r="D212" i="4" s="1"/>
  <c r="C213" i="4"/>
  <c r="D213" i="4" s="1" a="1"/>
  <c r="D213" i="4" s="1"/>
  <c r="C214" i="4"/>
  <c r="D214" i="4" s="1" a="1"/>
  <c r="D214" i="4" s="1"/>
  <c r="C215" i="4"/>
  <c r="D215" i="4" s="1" a="1"/>
  <c r="D215" i="4" s="1"/>
  <c r="C216" i="4"/>
  <c r="D216" i="4" s="1" a="1"/>
  <c r="D216" i="4" s="1"/>
  <c r="C217" i="4"/>
  <c r="D217" i="4" s="1" a="1"/>
  <c r="D217" i="4" s="1"/>
  <c r="C218" i="4"/>
  <c r="D218" i="4" s="1" a="1"/>
  <c r="D218" i="4" s="1"/>
  <c r="C219" i="4"/>
  <c r="D219" i="4" s="1" a="1"/>
  <c r="D219" i="4" s="1"/>
  <c r="C220" i="4"/>
  <c r="D220" i="4" s="1" a="1"/>
  <c r="D220" i="4" s="1"/>
  <c r="C221" i="4"/>
  <c r="D221" i="4" s="1" a="1"/>
  <c r="D221" i="4" s="1"/>
  <c r="C222" i="4"/>
  <c r="D222" i="4" s="1" a="1"/>
  <c r="D222" i="4" s="1"/>
  <c r="C223" i="4"/>
  <c r="D223" i="4" s="1" a="1"/>
  <c r="D223" i="4" s="1"/>
  <c r="C224" i="4"/>
  <c r="D224" i="4" s="1" a="1"/>
  <c r="D224" i="4" s="1"/>
  <c r="C225" i="4"/>
  <c r="D225" i="4" s="1" a="1"/>
  <c r="D225" i="4" s="1"/>
  <c r="C226" i="4"/>
  <c r="D226" i="4" s="1" a="1"/>
  <c r="D226" i="4" s="1"/>
  <c r="C227" i="4"/>
  <c r="D227" i="4" s="1" a="1"/>
  <c r="D227" i="4" s="1"/>
  <c r="C228" i="4"/>
  <c r="D228" i="4" s="1" a="1"/>
  <c r="D228" i="4" s="1"/>
  <c r="C229" i="4"/>
  <c r="D229" i="4" s="1" a="1"/>
  <c r="D229" i="4" s="1"/>
  <c r="C230" i="4"/>
  <c r="D230" i="4" s="1" a="1"/>
  <c r="D230" i="4" s="1"/>
  <c r="C231" i="4"/>
  <c r="D231" i="4" s="1" a="1"/>
  <c r="D231" i="4" s="1"/>
  <c r="C232" i="4"/>
  <c r="D232" i="4" s="1" a="1"/>
  <c r="D232" i="4" s="1"/>
  <c r="C233" i="4"/>
  <c r="D233" i="4" s="1" a="1"/>
  <c r="D233" i="4" s="1"/>
  <c r="C234" i="4"/>
  <c r="D234" i="4" s="1" a="1"/>
  <c r="D234" i="4" s="1"/>
  <c r="C235" i="4"/>
  <c r="D235" i="4" s="1" a="1"/>
  <c r="D235" i="4" s="1"/>
  <c r="C236" i="4"/>
  <c r="D236" i="4" s="1" a="1"/>
  <c r="D236" i="4" s="1"/>
  <c r="C237" i="4"/>
  <c r="D237" i="4" s="1" a="1"/>
  <c r="D237" i="4" s="1"/>
  <c r="C238" i="4"/>
  <c r="D238" i="4" s="1" a="1"/>
  <c r="D238" i="4" s="1"/>
  <c r="C239" i="4"/>
  <c r="D239" i="4" s="1" a="1"/>
  <c r="D239" i="4" s="1"/>
  <c r="C240" i="4"/>
  <c r="D240" i="4" s="1" a="1"/>
  <c r="D240" i="4" s="1"/>
  <c r="C241" i="4"/>
  <c r="D241" i="4" s="1" a="1"/>
  <c r="D241" i="4" s="1"/>
  <c r="C242" i="4"/>
  <c r="D242" i="4" s="1" a="1"/>
  <c r="D242" i="4" s="1"/>
  <c r="C243" i="4"/>
  <c r="D243" i="4" s="1" a="1"/>
  <c r="D243" i="4" s="1"/>
  <c r="C244" i="4"/>
  <c r="D244" i="4" s="1" a="1"/>
  <c r="D244" i="4" s="1"/>
  <c r="C245" i="4"/>
  <c r="D245" i="4" s="1" a="1"/>
  <c r="D245" i="4" s="1"/>
  <c r="C246" i="4"/>
  <c r="D246" i="4" s="1" a="1"/>
  <c r="D246" i="4" s="1"/>
  <c r="C247" i="4"/>
  <c r="D247" i="4" s="1" a="1"/>
  <c r="D247" i="4" s="1"/>
  <c r="C248" i="4"/>
  <c r="D248" i="4" s="1" a="1"/>
  <c r="D248" i="4" s="1"/>
  <c r="C249" i="4"/>
  <c r="D249" i="4" s="1" a="1"/>
  <c r="D249" i="4" s="1"/>
  <c r="C250" i="4"/>
  <c r="D250" i="4" s="1" a="1"/>
  <c r="D250" i="4" s="1"/>
  <c r="C251" i="4"/>
  <c r="D251" i="4" s="1" a="1"/>
  <c r="D251" i="4" s="1"/>
  <c r="C252" i="4"/>
  <c r="D252" i="4" s="1" a="1"/>
  <c r="D252" i="4" s="1"/>
  <c r="C253" i="4"/>
  <c r="D253" i="4" s="1" a="1"/>
  <c r="D253" i="4" s="1"/>
  <c r="C254" i="4"/>
  <c r="D254" i="4" s="1" a="1"/>
  <c r="D254" i="4" s="1"/>
  <c r="C255" i="4"/>
  <c r="D255" i="4" s="1" a="1"/>
  <c r="D255" i="4" s="1"/>
  <c r="C256" i="4"/>
  <c r="D256" i="4" s="1" a="1"/>
  <c r="D256" i="4" s="1"/>
  <c r="C257" i="4"/>
  <c r="D257" i="4" s="1" a="1"/>
  <c r="D257" i="4" s="1"/>
  <c r="C258" i="4"/>
  <c r="D258" i="4" s="1" a="1"/>
  <c r="D258" i="4" s="1"/>
  <c r="C259" i="4"/>
  <c r="D259" i="4" s="1" a="1"/>
  <c r="D259" i="4" s="1"/>
  <c r="C260" i="4"/>
  <c r="D260" i="4" s="1" a="1"/>
  <c r="D260" i="4" s="1"/>
  <c r="C261" i="4"/>
  <c r="D261" i="4" s="1" a="1"/>
  <c r="D261" i="4" s="1"/>
  <c r="C262" i="4"/>
  <c r="D262" i="4" s="1" a="1"/>
  <c r="D262" i="4" s="1"/>
  <c r="C263" i="4"/>
  <c r="D263" i="4" s="1" a="1"/>
  <c r="D263" i="4" s="1"/>
  <c r="C264" i="4"/>
  <c r="D264" i="4" s="1" a="1"/>
  <c r="D264" i="4" s="1"/>
  <c r="C265" i="4"/>
  <c r="D265" i="4" s="1" a="1"/>
  <c r="D265" i="4" s="1"/>
  <c r="C266" i="4"/>
  <c r="D266" i="4" s="1" a="1"/>
  <c r="D266" i="4" s="1"/>
  <c r="C267" i="4"/>
  <c r="D267" i="4" s="1" a="1"/>
  <c r="D267" i="4" s="1"/>
  <c r="C268" i="4"/>
  <c r="D268" i="4" s="1" a="1"/>
  <c r="D268" i="4" s="1"/>
  <c r="C269" i="4"/>
  <c r="D269" i="4" s="1" a="1"/>
  <c r="D269" i="4" s="1"/>
  <c r="C270" i="4"/>
  <c r="D270" i="4" s="1" a="1"/>
  <c r="D270" i="4" s="1"/>
  <c r="C271" i="4"/>
  <c r="D271" i="4" s="1" a="1"/>
  <c r="D271" i="4" s="1"/>
  <c r="C272" i="4"/>
  <c r="D272" i="4" s="1" a="1"/>
  <c r="D272" i="4" s="1"/>
  <c r="C273" i="4"/>
  <c r="D273" i="4" s="1" a="1"/>
  <c r="D273" i="4" s="1"/>
  <c r="C274" i="4"/>
  <c r="D274" i="4" s="1" a="1"/>
  <c r="D274" i="4" s="1"/>
  <c r="C275" i="4"/>
  <c r="D275" i="4" s="1" a="1"/>
  <c r="D275" i="4" s="1"/>
  <c r="C276" i="4"/>
  <c r="D276" i="4" s="1" a="1"/>
  <c r="D276" i="4" s="1"/>
  <c r="C277" i="4"/>
  <c r="D277" i="4" s="1" a="1"/>
  <c r="D277" i="4" s="1"/>
  <c r="C278" i="4"/>
  <c r="D278" i="4" s="1" a="1"/>
  <c r="D278" i="4" s="1"/>
  <c r="C279" i="4"/>
  <c r="D279" i="4" s="1" a="1"/>
  <c r="D279" i="4" s="1"/>
  <c r="C280" i="4"/>
  <c r="D280" i="4" s="1" a="1"/>
  <c r="D280" i="4" s="1"/>
  <c r="C281" i="4"/>
  <c r="D281" i="4" s="1" a="1"/>
  <c r="D281" i="4" s="1"/>
  <c r="C282" i="4"/>
  <c r="D282" i="4" s="1" a="1"/>
  <c r="D282" i="4" s="1"/>
  <c r="C283" i="4"/>
  <c r="D283" i="4" s="1" a="1"/>
  <c r="D283" i="4" s="1"/>
  <c r="C284" i="4"/>
  <c r="D284" i="4" s="1" a="1"/>
  <c r="D284" i="4" s="1"/>
  <c r="C285" i="4"/>
  <c r="D285" i="4" s="1" a="1"/>
  <c r="D285" i="4" s="1"/>
  <c r="C286" i="4"/>
  <c r="D286" i="4" s="1" a="1"/>
  <c r="D286" i="4" s="1"/>
  <c r="C287" i="4"/>
  <c r="D287" i="4" s="1" a="1"/>
  <c r="D287" i="4" s="1"/>
  <c r="C288" i="4"/>
  <c r="D288" i="4" s="1" a="1"/>
  <c r="D288" i="4" s="1"/>
  <c r="C289" i="4"/>
  <c r="D289" i="4" s="1" a="1"/>
  <c r="D289" i="4" s="1"/>
  <c r="C290" i="4"/>
  <c r="D290" i="4" s="1" a="1"/>
  <c r="D290" i="4" s="1"/>
  <c r="C291" i="4"/>
  <c r="D291" i="4" s="1" a="1"/>
  <c r="D291" i="4" s="1"/>
  <c r="C292" i="4"/>
  <c r="D292" i="4" s="1" a="1"/>
  <c r="D292" i="4" s="1"/>
  <c r="C293" i="4"/>
  <c r="D293" i="4" s="1" a="1"/>
  <c r="D293" i="4" s="1"/>
  <c r="C294" i="4"/>
  <c r="D294" i="4" s="1" a="1"/>
  <c r="D294" i="4" s="1"/>
  <c r="C295" i="4"/>
  <c r="D295" i="4" s="1" a="1"/>
  <c r="D295" i="4" s="1"/>
  <c r="C296" i="4"/>
  <c r="D296" i="4" s="1" a="1"/>
  <c r="D296" i="4" s="1"/>
  <c r="C297" i="4"/>
  <c r="D297" i="4" s="1" a="1"/>
  <c r="D297" i="4" s="1"/>
  <c r="C298" i="4"/>
  <c r="D298" i="4" s="1" a="1"/>
  <c r="D298" i="4" s="1"/>
  <c r="C299" i="4"/>
  <c r="D299" i="4" s="1" a="1"/>
  <c r="D299" i="4" s="1"/>
  <c r="C300" i="4"/>
  <c r="D300" i="4" s="1" a="1"/>
  <c r="D300" i="4" s="1"/>
  <c r="C301" i="4"/>
  <c r="D301" i="4" s="1" a="1"/>
  <c r="D301" i="4" s="1"/>
  <c r="C302" i="4"/>
  <c r="D302" i="4" s="1" a="1"/>
  <c r="D302" i="4" s="1"/>
  <c r="C303" i="4"/>
  <c r="D303" i="4" s="1" a="1"/>
  <c r="D303" i="4" s="1"/>
  <c r="C304" i="4"/>
  <c r="D304" i="4" s="1" a="1"/>
  <c r="D304" i="4" s="1"/>
  <c r="C305" i="4"/>
  <c r="D305" i="4" s="1" a="1"/>
  <c r="D305" i="4" s="1"/>
  <c r="C306" i="4"/>
  <c r="D306" i="4" s="1" a="1"/>
  <c r="D306" i="4" s="1"/>
  <c r="C307" i="4"/>
  <c r="D307" i="4" s="1" a="1"/>
  <c r="D307" i="4" s="1"/>
  <c r="C308" i="4"/>
  <c r="D308" i="4" s="1" a="1"/>
  <c r="D308" i="4" s="1"/>
  <c r="C309" i="4"/>
  <c r="D309" i="4" s="1" a="1"/>
  <c r="D309" i="4" s="1"/>
  <c r="C310" i="4"/>
  <c r="D310" i="4" s="1" a="1"/>
  <c r="D310" i="4" s="1"/>
  <c r="C311" i="4"/>
  <c r="D311" i="4" s="1" a="1"/>
  <c r="D311" i="4" s="1"/>
  <c r="C312" i="4"/>
  <c r="D312" i="4" s="1" a="1"/>
  <c r="D312" i="4" s="1"/>
  <c r="C313" i="4"/>
  <c r="D313" i="4" s="1" a="1"/>
  <c r="D313" i="4" s="1"/>
  <c r="C314" i="4"/>
  <c r="D314" i="4" s="1" a="1"/>
  <c r="D314" i="4" s="1"/>
  <c r="C315" i="4"/>
  <c r="D315" i="4" s="1" a="1"/>
  <c r="D315" i="4" s="1"/>
  <c r="C316" i="4"/>
  <c r="D316" i="4" s="1" a="1"/>
  <c r="D316" i="4" s="1"/>
  <c r="C317" i="4"/>
  <c r="D317" i="4" s="1" a="1"/>
  <c r="D317" i="4" s="1"/>
  <c r="C318" i="4"/>
  <c r="D318" i="4" s="1" a="1"/>
  <c r="D318" i="4" s="1"/>
  <c r="C319" i="4"/>
  <c r="D319" i="4" s="1" a="1"/>
  <c r="D319" i="4" s="1"/>
  <c r="C320" i="4"/>
  <c r="D320" i="4" s="1" a="1"/>
  <c r="D320" i="4" s="1"/>
  <c r="C321" i="4"/>
  <c r="D321" i="4" s="1" a="1"/>
  <c r="D321" i="4" s="1"/>
  <c r="C322" i="4"/>
  <c r="D322" i="4" s="1" a="1"/>
  <c r="D322" i="4" s="1"/>
  <c r="C323" i="4"/>
  <c r="D323" i="4" s="1" a="1"/>
  <c r="D323" i="4" s="1"/>
  <c r="C324" i="4"/>
  <c r="D324" i="4" s="1" a="1"/>
  <c r="D324" i="4" s="1"/>
  <c r="C325" i="4"/>
  <c r="D325" i="4" s="1" a="1"/>
  <c r="D325" i="4" s="1"/>
  <c r="C326" i="4"/>
  <c r="D326" i="4" s="1" a="1"/>
  <c r="D326" i="4" s="1"/>
  <c r="C327" i="4"/>
  <c r="D327" i="4" s="1" a="1"/>
  <c r="D327" i="4" s="1"/>
  <c r="C328" i="4"/>
  <c r="D328" i="4" s="1" a="1"/>
  <c r="D328" i="4" s="1"/>
  <c r="C329" i="4"/>
  <c r="D329" i="4" s="1" a="1"/>
  <c r="D329" i="4" s="1"/>
  <c r="C330" i="4"/>
  <c r="D330" i="4" s="1" a="1"/>
  <c r="D330" i="4" s="1"/>
  <c r="C331" i="4"/>
  <c r="D331" i="4" s="1" a="1"/>
  <c r="D331" i="4" s="1"/>
  <c r="C332" i="4"/>
  <c r="D332" i="4" s="1" a="1"/>
  <c r="D332" i="4" s="1"/>
  <c r="C333" i="4"/>
  <c r="D333" i="4" s="1" a="1"/>
  <c r="D333" i="4" s="1"/>
  <c r="C334" i="4"/>
  <c r="D334" i="4" s="1" a="1"/>
  <c r="D334" i="4" s="1"/>
  <c r="C335" i="4"/>
  <c r="D335" i="4" s="1" a="1"/>
  <c r="D335" i="4" s="1"/>
  <c r="C336" i="4"/>
  <c r="D336" i="4" s="1" a="1"/>
  <c r="D336" i="4" s="1"/>
  <c r="C337" i="4"/>
  <c r="D337" i="4" s="1" a="1"/>
  <c r="D337" i="4" s="1"/>
  <c r="C338" i="4"/>
  <c r="D338" i="4" s="1" a="1"/>
  <c r="D338" i="4" s="1"/>
  <c r="C339" i="4"/>
  <c r="D339" i="4" s="1" a="1"/>
  <c r="D339" i="4" s="1"/>
  <c r="C340" i="4"/>
  <c r="D340" i="4" s="1" a="1"/>
  <c r="D340" i="4" s="1"/>
  <c r="C341" i="4"/>
  <c r="D341" i="4" s="1" a="1"/>
  <c r="D341" i="4" s="1"/>
  <c r="C342" i="4"/>
  <c r="D342" i="4" s="1" a="1"/>
  <c r="D342" i="4" s="1"/>
  <c r="C343" i="4"/>
  <c r="D343" i="4" s="1" a="1"/>
  <c r="D343" i="4" s="1"/>
  <c r="C344" i="4"/>
  <c r="D344" i="4" s="1" a="1"/>
  <c r="D344" i="4" s="1"/>
  <c r="C345" i="4"/>
  <c r="D345" i="4" s="1" a="1"/>
  <c r="D345" i="4" s="1"/>
  <c r="C346" i="4"/>
  <c r="D346" i="4" s="1" a="1"/>
  <c r="D346" i="4" s="1"/>
  <c r="C347" i="4"/>
  <c r="D347" i="4" s="1" a="1"/>
  <c r="D347" i="4" s="1"/>
  <c r="C348" i="4"/>
  <c r="D348" i="4" s="1" a="1"/>
  <c r="D348" i="4" s="1"/>
  <c r="C349" i="4"/>
  <c r="D349" i="4" s="1" a="1"/>
  <c r="D349" i="4" s="1"/>
  <c r="C350" i="4"/>
  <c r="D350" i="4" s="1" a="1"/>
  <c r="D350" i="4" s="1"/>
  <c r="C351" i="4"/>
  <c r="D351" i="4" s="1" a="1"/>
  <c r="D351" i="4" s="1"/>
  <c r="C352" i="4"/>
  <c r="D352" i="4" s="1" a="1"/>
  <c r="D352" i="4" s="1"/>
  <c r="C353" i="4"/>
  <c r="D353" i="4" s="1" a="1"/>
  <c r="D353" i="4" s="1"/>
  <c r="C354" i="4"/>
  <c r="D354" i="4" s="1" a="1"/>
  <c r="D354" i="4" s="1"/>
  <c r="C355" i="4"/>
  <c r="D355" i="4" s="1" a="1"/>
  <c r="D355" i="4" s="1"/>
  <c r="C356" i="4"/>
  <c r="D356" i="4" s="1" a="1"/>
  <c r="D356" i="4" s="1"/>
  <c r="C357" i="4"/>
  <c r="D357" i="4" s="1" a="1"/>
  <c r="D357" i="4" s="1"/>
  <c r="C358" i="4"/>
  <c r="D358" i="4" s="1" a="1"/>
  <c r="D358" i="4" s="1"/>
  <c r="C359" i="4"/>
  <c r="D359" i="4" s="1" a="1"/>
  <c r="D359" i="4" s="1"/>
  <c r="C360" i="4"/>
  <c r="D360" i="4" s="1" a="1"/>
  <c r="D360" i="4" s="1"/>
  <c r="C361" i="4"/>
  <c r="D361" i="4" s="1" a="1"/>
  <c r="D361" i="4" s="1"/>
  <c r="C362" i="4"/>
  <c r="D362" i="4" s="1" a="1"/>
  <c r="D362" i="4" s="1"/>
  <c r="C363" i="4"/>
  <c r="D363" i="4" s="1" a="1"/>
  <c r="D363" i="4" s="1"/>
  <c r="C364" i="4"/>
  <c r="D364" i="4" s="1" a="1"/>
  <c r="D364" i="4" s="1"/>
  <c r="C365" i="4"/>
  <c r="D365" i="4" s="1" a="1"/>
  <c r="D365" i="4" s="1"/>
  <c r="C366" i="4"/>
  <c r="D366" i="4" s="1" a="1"/>
  <c r="D366" i="4" s="1"/>
  <c r="C367" i="4"/>
  <c r="D367" i="4" s="1" a="1"/>
  <c r="D367" i="4" s="1"/>
  <c r="C368" i="4"/>
  <c r="D368" i="4" s="1" a="1"/>
  <c r="D368" i="4" s="1"/>
  <c r="C369" i="4"/>
  <c r="D369" i="4" s="1" a="1"/>
  <c r="D369" i="4" s="1"/>
  <c r="C370" i="4"/>
  <c r="D370" i="4" s="1" a="1"/>
  <c r="D370" i="4" s="1"/>
  <c r="C371" i="4"/>
  <c r="D371" i="4" s="1" a="1"/>
  <c r="D371" i="4" s="1"/>
  <c r="C372" i="4"/>
  <c r="D372" i="4" s="1" a="1"/>
  <c r="D372" i="4" s="1"/>
  <c r="C373" i="4"/>
  <c r="D373" i="4" s="1" a="1"/>
  <c r="D373" i="4" s="1"/>
  <c r="C374" i="4"/>
  <c r="D374" i="4" s="1" a="1"/>
  <c r="D374" i="4" s="1"/>
  <c r="C375" i="4"/>
  <c r="D375" i="4" s="1" a="1"/>
  <c r="D375" i="4" s="1"/>
  <c r="C377" i="4"/>
  <c r="D377" i="4" s="1" a="1"/>
  <c r="D377" i="4" s="1"/>
  <c r="C378" i="4"/>
  <c r="D378" i="4" s="1" a="1"/>
  <c r="D378" i="4" s="1"/>
  <c r="C379" i="4"/>
  <c r="D379" i="4" s="1" a="1"/>
  <c r="D379" i="4" s="1"/>
  <c r="C380" i="4"/>
  <c r="D380" i="4" s="1" a="1"/>
  <c r="D380" i="4" s="1"/>
  <c r="C381" i="4"/>
  <c r="D381" i="4" s="1" a="1"/>
  <c r="D381" i="4" s="1"/>
  <c r="C382" i="4"/>
  <c r="D382" i="4" s="1" a="1"/>
  <c r="D382" i="4" s="1"/>
  <c r="C383" i="4"/>
  <c r="D383" i="4" s="1" a="1"/>
  <c r="D383" i="4" s="1"/>
  <c r="C384" i="4"/>
  <c r="D384" i="4" s="1" a="1"/>
  <c r="D384" i="4" s="1"/>
  <c r="C385" i="4"/>
  <c r="D385" i="4" s="1" a="1"/>
  <c r="D385" i="4" s="1"/>
  <c r="C386" i="4"/>
  <c r="D386" i="4" s="1" a="1"/>
  <c r="D386" i="4" s="1"/>
  <c r="C387" i="4"/>
  <c r="D387" i="4" s="1" a="1"/>
  <c r="D387" i="4" s="1"/>
  <c r="C388" i="4"/>
  <c r="D388" i="4" s="1" a="1"/>
  <c r="D388" i="4" s="1"/>
  <c r="C389" i="4"/>
  <c r="D389" i="4" s="1" a="1"/>
  <c r="D389" i="4" s="1"/>
  <c r="C390" i="4"/>
  <c r="D390" i="4" s="1" a="1"/>
  <c r="D390" i="4" s="1"/>
  <c r="C391" i="4"/>
  <c r="D391" i="4" s="1" a="1"/>
  <c r="D391" i="4" s="1"/>
  <c r="C392" i="4"/>
  <c r="D392" i="4" s="1" a="1"/>
  <c r="D392" i="4" s="1"/>
  <c r="C393" i="4"/>
  <c r="D393" i="4" s="1" a="1"/>
  <c r="D393" i="4" s="1"/>
  <c r="C394" i="4"/>
  <c r="D394" i="4" s="1" a="1"/>
  <c r="D394" i="4" s="1"/>
  <c r="C395" i="4"/>
  <c r="D395" i="4" s="1" a="1"/>
  <c r="D395" i="4" s="1"/>
  <c r="C396" i="4"/>
  <c r="D396" i="4" s="1" a="1"/>
  <c r="D396" i="4" s="1"/>
  <c r="C397" i="4"/>
  <c r="D397" i="4" s="1" a="1"/>
  <c r="D397" i="4" s="1"/>
  <c r="C398" i="4"/>
  <c r="D398" i="4" s="1" a="1"/>
  <c r="D398" i="4" s="1"/>
  <c r="C399" i="4"/>
  <c r="D399" i="4" s="1" a="1"/>
  <c r="D399" i="4" s="1"/>
  <c r="C400" i="4"/>
  <c r="D400" i="4" s="1" a="1"/>
  <c r="D400" i="4" s="1"/>
  <c r="C401" i="4"/>
  <c r="D401" i="4" s="1" a="1"/>
  <c r="D401" i="4" s="1"/>
  <c r="C402" i="4"/>
  <c r="D402" i="4" s="1" a="1"/>
  <c r="D402" i="4" s="1"/>
  <c r="C403" i="4"/>
  <c r="D403" i="4" s="1" a="1"/>
  <c r="D403" i="4" s="1"/>
  <c r="C404" i="4"/>
  <c r="D404" i="4" s="1" a="1"/>
  <c r="D404" i="4" s="1"/>
  <c r="C405" i="4"/>
  <c r="D405" i="4" s="1" a="1"/>
  <c r="D405" i="4" s="1"/>
  <c r="C406" i="4"/>
  <c r="D406" i="4" s="1" a="1"/>
  <c r="D406" i="4" s="1"/>
  <c r="C407" i="4"/>
  <c r="D407" i="4" s="1" a="1"/>
  <c r="D407" i="4" s="1"/>
  <c r="C408" i="4"/>
  <c r="D408" i="4" s="1" a="1"/>
  <c r="D408" i="4" s="1"/>
  <c r="C409" i="4"/>
  <c r="D409" i="4" s="1" a="1"/>
  <c r="D409" i="4" s="1"/>
  <c r="C410" i="4"/>
  <c r="D410" i="4" s="1" a="1"/>
  <c r="D410" i="4" s="1"/>
  <c r="C411" i="4"/>
  <c r="D411" i="4" s="1" a="1"/>
  <c r="D411" i="4" s="1"/>
  <c r="C412" i="4"/>
  <c r="D412" i="4" s="1" a="1"/>
  <c r="D412" i="4" s="1"/>
  <c r="C413" i="4"/>
  <c r="D413" i="4" s="1" a="1"/>
  <c r="D413" i="4" s="1"/>
  <c r="C414" i="4"/>
  <c r="D414" i="4" s="1" a="1"/>
  <c r="D414" i="4" s="1"/>
  <c r="C415" i="4"/>
  <c r="D415" i="4" s="1" a="1"/>
  <c r="D415" i="4" s="1"/>
  <c r="C416" i="4"/>
  <c r="D416" i="4" s="1" a="1"/>
  <c r="D416" i="4" s="1"/>
  <c r="C417" i="4"/>
  <c r="D417" i="4" s="1" a="1"/>
  <c r="D417" i="4" s="1"/>
  <c r="C418" i="4"/>
  <c r="D418" i="4" s="1" a="1"/>
  <c r="D418" i="4" s="1"/>
  <c r="C419" i="4"/>
  <c r="D419" i="4" s="1" a="1"/>
  <c r="D419" i="4" s="1"/>
  <c r="C420" i="4"/>
  <c r="D420" i="4" s="1" a="1"/>
  <c r="D420" i="4" s="1"/>
  <c r="C421" i="4"/>
  <c r="D421" i="4" s="1" a="1"/>
  <c r="D421" i="4" s="1"/>
  <c r="C422" i="4"/>
  <c r="D422" i="4" s="1" a="1"/>
  <c r="D422" i="4" s="1"/>
  <c r="C423" i="4"/>
  <c r="D423" i="4" s="1" a="1"/>
  <c r="D423" i="4" s="1"/>
  <c r="C424" i="4"/>
  <c r="D424" i="4" s="1" a="1"/>
  <c r="D424" i="4" s="1"/>
  <c r="C425" i="4"/>
  <c r="D425" i="4" s="1" a="1"/>
  <c r="D425" i="4" s="1"/>
  <c r="C426" i="4"/>
  <c r="D426" i="4" s="1" a="1"/>
  <c r="D426" i="4" s="1"/>
  <c r="C427" i="4"/>
  <c r="D427" i="4" s="1" a="1"/>
  <c r="D427" i="4" s="1"/>
  <c r="C428" i="4"/>
  <c r="D428" i="4" s="1" a="1"/>
  <c r="D428" i="4" s="1"/>
  <c r="C429" i="4"/>
  <c r="D429" i="4" s="1" a="1"/>
  <c r="D429" i="4" s="1"/>
  <c r="C430" i="4"/>
  <c r="D430" i="4" s="1" a="1"/>
  <c r="D430" i="4" s="1"/>
  <c r="C431" i="4"/>
  <c r="D431" i="4" s="1" a="1"/>
  <c r="D431" i="4" s="1"/>
  <c r="C432" i="4"/>
  <c r="D432" i="4" s="1" a="1"/>
  <c r="D432" i="4" s="1"/>
  <c r="C433" i="4"/>
  <c r="D433" i="4" s="1" a="1"/>
  <c r="D433" i="4" s="1"/>
  <c r="C434" i="4"/>
  <c r="D434" i="4" s="1" a="1"/>
  <c r="D434" i="4" s="1"/>
  <c r="C435" i="4"/>
  <c r="D435" i="4" s="1" a="1"/>
  <c r="D435" i="4" s="1"/>
  <c r="C436" i="4"/>
  <c r="D436" i="4" s="1" a="1"/>
  <c r="D436" i="4" s="1"/>
  <c r="C437" i="4"/>
  <c r="D437" i="4" s="1" a="1"/>
  <c r="D437" i="4" s="1"/>
  <c r="C438" i="4"/>
  <c r="D438" i="4" s="1" a="1"/>
  <c r="D438" i="4" s="1"/>
  <c r="C439" i="4"/>
  <c r="D439" i="4" s="1" a="1"/>
  <c r="D439" i="4" s="1"/>
  <c r="C440" i="4"/>
  <c r="D440" i="4" s="1" a="1"/>
  <c r="D440" i="4" s="1"/>
  <c r="C441" i="4"/>
  <c r="D441" i="4" s="1" a="1"/>
  <c r="D441" i="4" s="1"/>
  <c r="C442" i="4"/>
  <c r="D442" i="4" s="1" a="1"/>
  <c r="D442" i="4" s="1"/>
  <c r="C443" i="4"/>
  <c r="D443" i="4" s="1" a="1"/>
  <c r="D443" i="4" s="1"/>
  <c r="C444" i="4"/>
  <c r="D444" i="4" s="1" a="1"/>
  <c r="D444" i="4" s="1"/>
  <c r="C445" i="4"/>
  <c r="D445" i="4" s="1" a="1"/>
  <c r="D445" i="4" s="1"/>
  <c r="C446" i="4"/>
  <c r="D446" i="4" s="1" a="1"/>
  <c r="D446" i="4" s="1"/>
  <c r="C447" i="4"/>
  <c r="D447" i="4" s="1" a="1"/>
  <c r="D447" i="4" s="1"/>
  <c r="C448" i="4"/>
  <c r="D448" i="4" s="1" a="1"/>
  <c r="D448" i="4" s="1"/>
  <c r="C449" i="4"/>
  <c r="D449" i="4" s="1" a="1"/>
  <c r="D449" i="4" s="1"/>
  <c r="C450" i="4"/>
  <c r="D450" i="4" s="1" a="1"/>
  <c r="D450" i="4" s="1"/>
  <c r="C451" i="4"/>
  <c r="D451" i="4" s="1" a="1"/>
  <c r="D451" i="4" s="1"/>
  <c r="C452" i="4"/>
  <c r="D452" i="4" s="1" a="1"/>
  <c r="D452" i="4" s="1"/>
  <c r="C453" i="4"/>
  <c r="D453" i="4" s="1" a="1"/>
  <c r="D453" i="4" s="1"/>
  <c r="C454" i="4"/>
  <c r="D454" i="4" s="1" a="1"/>
  <c r="D454" i="4" s="1"/>
  <c r="C455" i="4"/>
  <c r="D455" i="4" s="1" a="1"/>
  <c r="D455" i="4" s="1"/>
  <c r="C456" i="4"/>
  <c r="D456" i="4" s="1" a="1"/>
  <c r="D456" i="4" s="1"/>
  <c r="C457" i="4"/>
  <c r="D457" i="4" s="1" a="1"/>
  <c r="D457" i="4" s="1"/>
  <c r="C458" i="4"/>
  <c r="D458" i="4" s="1" a="1"/>
  <c r="D458" i="4" s="1"/>
  <c r="C459" i="4"/>
  <c r="D459" i="4" s="1" a="1"/>
  <c r="D459" i="4" s="1"/>
  <c r="C460" i="4"/>
  <c r="D460" i="4" s="1" a="1"/>
  <c r="D460" i="4" s="1"/>
  <c r="C461" i="4"/>
  <c r="D461" i="4" s="1" a="1"/>
  <c r="D461" i="4" s="1"/>
  <c r="C462" i="4"/>
  <c r="D462" i="4" s="1" a="1"/>
  <c r="D462" i="4" s="1"/>
  <c r="C463" i="4"/>
  <c r="D463" i="4" s="1" a="1"/>
  <c r="D463" i="4" s="1"/>
  <c r="C464" i="4"/>
  <c r="D464" i="4" s="1" a="1"/>
  <c r="D464" i="4" s="1"/>
  <c r="C465" i="4"/>
  <c r="D465" i="4" s="1" a="1"/>
  <c r="D465" i="4" s="1"/>
  <c r="C466" i="4"/>
  <c r="D466" i="4" s="1" a="1"/>
  <c r="D466" i="4" s="1"/>
  <c r="C467" i="4"/>
  <c r="D467" i="4" s="1" a="1"/>
  <c r="D467" i="4" s="1"/>
  <c r="C468" i="4"/>
  <c r="D468" i="4" s="1" a="1"/>
  <c r="D468" i="4" s="1"/>
  <c r="C469" i="4"/>
  <c r="D469" i="4" s="1" a="1"/>
  <c r="D469" i="4" s="1"/>
  <c r="C470" i="4"/>
  <c r="D470" i="4" s="1" a="1"/>
  <c r="D470" i="4" s="1"/>
  <c r="C471" i="4"/>
  <c r="D471" i="4" s="1" a="1"/>
  <c r="D471" i="4" s="1"/>
  <c r="C472" i="4"/>
  <c r="D472" i="4" s="1" a="1"/>
  <c r="D472" i="4" s="1"/>
  <c r="C473" i="4"/>
  <c r="D473" i="4" s="1" a="1"/>
  <c r="D473" i="4" s="1"/>
  <c r="C474" i="4"/>
  <c r="D474" i="4" s="1" a="1"/>
  <c r="D474" i="4" s="1"/>
  <c r="C475" i="4"/>
  <c r="D475" i="4" s="1" a="1"/>
  <c r="D475" i="4" s="1"/>
  <c r="C476" i="4"/>
  <c r="D476" i="4" s="1" a="1"/>
  <c r="D476" i="4" s="1"/>
  <c r="C477" i="4"/>
  <c r="D477" i="4" s="1" a="1"/>
  <c r="D477" i="4" s="1"/>
  <c r="C478" i="4"/>
  <c r="D478" i="4" s="1" a="1"/>
  <c r="D478" i="4" s="1"/>
  <c r="C479" i="4"/>
  <c r="D479" i="4" s="1" a="1"/>
  <c r="D479" i="4" s="1"/>
  <c r="C480" i="4"/>
  <c r="D480" i="4" s="1" a="1"/>
  <c r="D480" i="4" s="1"/>
  <c r="C481" i="4"/>
  <c r="D481" i="4" s="1" a="1"/>
  <c r="D481" i="4" s="1"/>
  <c r="C482" i="4"/>
  <c r="D482" i="4" s="1" a="1"/>
  <c r="D482" i="4" s="1"/>
  <c r="C483" i="4"/>
  <c r="D483" i="4" s="1" a="1"/>
  <c r="D483" i="4" s="1"/>
  <c r="C484" i="4"/>
  <c r="D484" i="4" s="1" a="1"/>
  <c r="D484" i="4" s="1"/>
  <c r="C485" i="4"/>
  <c r="D485" i="4" s="1" a="1"/>
  <c r="D485" i="4" s="1"/>
  <c r="C486" i="4"/>
  <c r="D486" i="4" s="1" a="1"/>
  <c r="D486" i="4" s="1"/>
  <c r="C487" i="4"/>
  <c r="D487" i="4" s="1" a="1"/>
  <c r="D487" i="4" s="1"/>
  <c r="C488" i="4"/>
  <c r="D488" i="4" s="1" a="1"/>
  <c r="D488" i="4" s="1"/>
  <c r="C489" i="4"/>
  <c r="D489" i="4" s="1" a="1"/>
  <c r="D489" i="4" s="1"/>
  <c r="C490" i="4"/>
  <c r="D490" i="4" s="1" a="1"/>
  <c r="D490" i="4" s="1"/>
  <c r="C491" i="4"/>
  <c r="D491" i="4" s="1" a="1"/>
  <c r="D491" i="4" s="1"/>
  <c r="C492" i="4"/>
  <c r="D492" i="4" s="1" a="1"/>
  <c r="D492" i="4" s="1"/>
  <c r="C493" i="4"/>
  <c r="D493" i="4" s="1" a="1"/>
  <c r="D493" i="4" s="1"/>
  <c r="C494" i="4"/>
  <c r="D494" i="4" s="1" a="1"/>
  <c r="D494" i="4" s="1"/>
  <c r="C495" i="4"/>
  <c r="D495" i="4" s="1" a="1"/>
  <c r="D495" i="4" s="1"/>
  <c r="C496" i="4"/>
  <c r="D496" i="4" s="1" a="1"/>
  <c r="D496" i="4" s="1"/>
  <c r="C497" i="4"/>
  <c r="D497" i="4" s="1" a="1"/>
  <c r="D497" i="4" s="1"/>
  <c r="C498" i="4"/>
  <c r="D498" i="4" s="1" a="1"/>
  <c r="D498" i="4" s="1"/>
  <c r="C499" i="4"/>
  <c r="D499" i="4" s="1" a="1"/>
  <c r="D499" i="4" s="1"/>
  <c r="C500" i="4"/>
  <c r="D500" i="4" s="1" a="1"/>
  <c r="D500" i="4" s="1"/>
  <c r="C501" i="4"/>
  <c r="D501" i="4" s="1" a="1"/>
  <c r="D501" i="4" s="1"/>
  <c r="C502" i="4"/>
  <c r="D502" i="4" s="1" a="1"/>
  <c r="D502" i="4" s="1"/>
  <c r="C503" i="4"/>
  <c r="D503" i="4" s="1" a="1"/>
  <c r="D503" i="4" s="1"/>
  <c r="C504" i="4"/>
  <c r="D504" i="4" s="1" a="1"/>
  <c r="D504" i="4" s="1"/>
  <c r="C505" i="4"/>
  <c r="D505" i="4" s="1" a="1"/>
  <c r="D505" i="4" s="1"/>
  <c r="C506" i="4"/>
  <c r="D506" i="4" s="1" a="1"/>
  <c r="D506" i="4" s="1"/>
  <c r="C507" i="4"/>
  <c r="D507" i="4" s="1" a="1"/>
  <c r="D507" i="4" s="1"/>
  <c r="C508" i="4"/>
  <c r="D508" i="4" s="1" a="1"/>
  <c r="D508" i="4" s="1"/>
  <c r="C509" i="4"/>
  <c r="D509" i="4" s="1" a="1"/>
  <c r="D509" i="4" s="1"/>
  <c r="C510" i="4"/>
  <c r="D510" i="4" s="1" a="1"/>
  <c r="D510" i="4" s="1"/>
  <c r="C511" i="4"/>
  <c r="D511" i="4" s="1" a="1"/>
  <c r="D511" i="4" s="1"/>
  <c r="C512" i="4"/>
  <c r="D512" i="4" s="1" a="1"/>
  <c r="D512" i="4" s="1"/>
  <c r="C513" i="4"/>
  <c r="D513" i="4" s="1" a="1"/>
  <c r="D513" i="4" s="1"/>
  <c r="C514" i="4"/>
  <c r="D514" i="4" s="1" a="1"/>
  <c r="D514" i="4" s="1"/>
  <c r="C515" i="4"/>
  <c r="D515" i="4" s="1" a="1"/>
  <c r="D515" i="4" s="1"/>
  <c r="C516" i="4"/>
  <c r="D516" i="4" s="1" a="1"/>
  <c r="D516" i="4" s="1"/>
  <c r="C517" i="4"/>
  <c r="D517" i="4" s="1" a="1"/>
  <c r="D517" i="4" s="1"/>
  <c r="C518" i="4"/>
  <c r="D518" i="4" s="1" a="1"/>
  <c r="D518" i="4" s="1"/>
  <c r="C519" i="4"/>
  <c r="D519" i="4" s="1" a="1"/>
  <c r="D519" i="4" s="1"/>
  <c r="C520" i="4"/>
  <c r="D520" i="4" s="1" a="1"/>
  <c r="D520" i="4" s="1"/>
  <c r="C521" i="4"/>
  <c r="D521" i="4" s="1" a="1"/>
  <c r="D521" i="4" s="1"/>
  <c r="C522" i="4"/>
  <c r="D522" i="4" s="1" a="1"/>
  <c r="D522" i="4" s="1"/>
  <c r="C523" i="4"/>
  <c r="D523" i="4" s="1" a="1"/>
  <c r="D523" i="4" s="1"/>
  <c r="C524" i="4"/>
  <c r="D524" i="4" s="1" a="1"/>
  <c r="D524" i="4" s="1"/>
  <c r="C525" i="4"/>
  <c r="D525" i="4" s="1" a="1"/>
  <c r="D525" i="4" s="1"/>
  <c r="C526" i="4"/>
  <c r="D526" i="4" s="1" a="1"/>
  <c r="D526" i="4" s="1"/>
  <c r="C527" i="4"/>
  <c r="D527" i="4" s="1" a="1"/>
  <c r="D527" i="4" s="1"/>
  <c r="C528" i="4"/>
  <c r="D528" i="4" s="1" a="1"/>
  <c r="D528" i="4" s="1"/>
  <c r="C529" i="4"/>
  <c r="D529" i="4" s="1" a="1"/>
  <c r="D529" i="4" s="1"/>
  <c r="C530" i="4"/>
  <c r="D530" i="4" s="1" a="1"/>
  <c r="D530" i="4" s="1"/>
  <c r="C531" i="4"/>
  <c r="D531" i="4" s="1" a="1"/>
  <c r="D531" i="4" s="1"/>
  <c r="C532" i="4"/>
  <c r="D532" i="4" s="1" a="1"/>
  <c r="D532" i="4" s="1"/>
  <c r="C533" i="4"/>
  <c r="D533" i="4" s="1" a="1"/>
  <c r="D533" i="4" s="1"/>
  <c r="C534" i="4"/>
  <c r="D534" i="4" s="1" a="1"/>
  <c r="D534" i="4" s="1"/>
  <c r="C535" i="4"/>
  <c r="D535" i="4" s="1" a="1"/>
  <c r="D535" i="4" s="1"/>
  <c r="C536" i="4"/>
  <c r="D536" i="4" s="1" a="1"/>
  <c r="D536" i="4" s="1"/>
  <c r="C537" i="4"/>
  <c r="D537" i="4" s="1" a="1"/>
  <c r="D537" i="4" s="1"/>
  <c r="C538" i="4"/>
  <c r="D538" i="4" s="1" a="1"/>
  <c r="D538" i="4" s="1"/>
  <c r="C539" i="4"/>
  <c r="D539" i="4" s="1" a="1"/>
  <c r="D539" i="4" s="1"/>
  <c r="C540" i="4"/>
  <c r="D540" i="4" s="1" a="1"/>
  <c r="D540" i="4" s="1"/>
  <c r="C541" i="4"/>
  <c r="D541" i="4" s="1" a="1"/>
  <c r="D541" i="4" s="1"/>
  <c r="C542" i="4"/>
  <c r="D542" i="4" s="1" a="1"/>
  <c r="D542" i="4" s="1"/>
  <c r="C543" i="4"/>
  <c r="D543" i="4" s="1" a="1"/>
  <c r="D543" i="4" s="1"/>
  <c r="C544" i="4"/>
  <c r="D544" i="4" s="1" a="1"/>
  <c r="D544" i="4" s="1"/>
  <c r="C545" i="4"/>
  <c r="D545" i="4" s="1" a="1"/>
  <c r="D545" i="4" s="1"/>
  <c r="C546" i="4"/>
  <c r="D546" i="4" s="1" a="1"/>
  <c r="D546" i="4" s="1"/>
  <c r="C547" i="4"/>
  <c r="D547" i="4" s="1" a="1"/>
  <c r="D547" i="4" s="1"/>
  <c r="C548" i="4"/>
  <c r="D548" i="4" s="1" a="1"/>
  <c r="D548" i="4" s="1"/>
  <c r="C549" i="4"/>
  <c r="D549" i="4" s="1" a="1"/>
  <c r="D549" i="4" s="1"/>
  <c r="C550" i="4"/>
  <c r="D550" i="4" s="1" a="1"/>
  <c r="D550" i="4" s="1"/>
  <c r="C551" i="4"/>
  <c r="D551" i="4" s="1" a="1"/>
  <c r="D551" i="4" s="1"/>
  <c r="C552" i="4"/>
  <c r="D552" i="4" s="1" a="1"/>
  <c r="D552" i="4" s="1"/>
  <c r="C553" i="4"/>
  <c r="D553" i="4" s="1" a="1"/>
  <c r="D553" i="4" s="1"/>
  <c r="C554" i="4"/>
  <c r="D554" i="4" s="1" a="1"/>
  <c r="D554" i="4" s="1"/>
  <c r="C555" i="4"/>
  <c r="D555" i="4" s="1" a="1"/>
  <c r="D555" i="4" s="1"/>
  <c r="C556" i="4"/>
  <c r="D556" i="4" s="1" a="1"/>
  <c r="D556" i="4" s="1"/>
  <c r="C557" i="4"/>
  <c r="D557" i="4" s="1" a="1"/>
  <c r="D557" i="4" s="1"/>
  <c r="C558" i="4"/>
  <c r="D558" i="4" s="1" a="1"/>
  <c r="D558" i="4" s="1"/>
  <c r="C559" i="4"/>
  <c r="D559" i="4" s="1" a="1"/>
  <c r="D559" i="4" s="1"/>
  <c r="C560" i="4"/>
  <c r="D560" i="4" s="1" a="1"/>
  <c r="D560" i="4" s="1"/>
  <c r="C561" i="4"/>
  <c r="D561" i="4" s="1" a="1"/>
  <c r="D561" i="4" s="1"/>
  <c r="C562" i="4"/>
  <c r="D562" i="4" s="1" a="1"/>
  <c r="D562" i="4" s="1"/>
  <c r="C563" i="4"/>
  <c r="D563" i="4" s="1" a="1"/>
  <c r="D563" i="4" s="1"/>
  <c r="C564" i="4"/>
  <c r="D564" i="4" s="1" a="1"/>
  <c r="D564" i="4" s="1"/>
  <c r="C565" i="4"/>
  <c r="D565" i="4" s="1" a="1"/>
  <c r="D565" i="4" s="1"/>
  <c r="C566" i="4"/>
  <c r="D566" i="4" s="1" a="1"/>
  <c r="D566" i="4" s="1"/>
  <c r="C567" i="4"/>
  <c r="D567" i="4" s="1" a="1"/>
  <c r="D567" i="4" s="1"/>
  <c r="C568" i="4"/>
  <c r="D568" i="4" s="1" a="1"/>
  <c r="D568" i="4" s="1"/>
  <c r="C569" i="4"/>
  <c r="D569" i="4" s="1" a="1"/>
  <c r="D569" i="4" s="1"/>
  <c r="C570" i="4"/>
  <c r="D570" i="4" s="1" a="1"/>
  <c r="D570" i="4" s="1"/>
  <c r="C571" i="4"/>
  <c r="D571" i="4" s="1" a="1"/>
  <c r="D571" i="4" s="1"/>
  <c r="C572" i="4"/>
  <c r="D572" i="4" s="1" a="1"/>
  <c r="D572" i="4" s="1"/>
  <c r="C573" i="4"/>
  <c r="D573" i="4" s="1" a="1"/>
  <c r="D573" i="4" s="1"/>
  <c r="C574" i="4"/>
  <c r="D574" i="4" s="1" a="1"/>
  <c r="D574" i="4" s="1"/>
  <c r="C575" i="4"/>
  <c r="D575" i="4" s="1" a="1"/>
  <c r="D575" i="4" s="1"/>
  <c r="C576" i="4"/>
  <c r="D576" i="4" s="1" a="1"/>
  <c r="D576" i="4" s="1"/>
  <c r="C577" i="4"/>
  <c r="D577" i="4" s="1" a="1"/>
  <c r="D577" i="4" s="1"/>
  <c r="C578" i="4"/>
  <c r="D578" i="4" s="1" a="1"/>
  <c r="D578" i="4" s="1"/>
  <c r="C579" i="4"/>
  <c r="D579" i="4" s="1" a="1"/>
  <c r="D579" i="4" s="1"/>
  <c r="C580" i="4"/>
  <c r="D580" i="4" s="1" a="1"/>
  <c r="D580" i="4" s="1"/>
  <c r="C581" i="4"/>
  <c r="D581" i="4" s="1" a="1"/>
  <c r="D581" i="4" s="1"/>
  <c r="C582" i="4"/>
  <c r="D582" i="4" s="1" a="1"/>
  <c r="D582" i="4" s="1"/>
  <c r="C583" i="4"/>
  <c r="D583" i="4" s="1" a="1"/>
  <c r="D583" i="4" s="1"/>
  <c r="C584" i="4"/>
  <c r="D584" i="4" s="1" a="1"/>
  <c r="D584" i="4" s="1"/>
  <c r="C585" i="4"/>
  <c r="D585" i="4" s="1" a="1"/>
  <c r="D585" i="4" s="1"/>
  <c r="C586" i="4"/>
  <c r="D586" i="4" s="1" a="1"/>
  <c r="D586" i="4" s="1"/>
  <c r="C587" i="4"/>
  <c r="D587" i="4" s="1" a="1"/>
  <c r="D587" i="4" s="1"/>
  <c r="C588" i="4"/>
  <c r="D588" i="4" s="1" a="1"/>
  <c r="D588" i="4" s="1"/>
  <c r="C589" i="4"/>
  <c r="D589" i="4" s="1" a="1"/>
  <c r="D589" i="4" s="1"/>
  <c r="C590" i="4"/>
  <c r="D590" i="4" s="1" a="1"/>
  <c r="D590" i="4" s="1"/>
  <c r="C591" i="4"/>
  <c r="D591" i="4" s="1" a="1"/>
  <c r="D591" i="4" s="1"/>
  <c r="C592" i="4"/>
  <c r="D592" i="4" s="1" a="1"/>
  <c r="D592" i="4" s="1"/>
  <c r="C593" i="4"/>
  <c r="D593" i="4" s="1" a="1"/>
  <c r="D593" i="4" s="1"/>
  <c r="C594" i="4"/>
  <c r="D594" i="4" s="1" a="1"/>
  <c r="D594" i="4" s="1"/>
  <c r="C595" i="4"/>
  <c r="D595" i="4" s="1" a="1"/>
  <c r="D595" i="4" s="1"/>
  <c r="C596" i="4"/>
  <c r="D596" i="4" s="1" a="1"/>
  <c r="D596" i="4" s="1"/>
  <c r="C597" i="4"/>
  <c r="D597" i="4" s="1" a="1"/>
  <c r="D597" i="4" s="1"/>
  <c r="C598" i="4"/>
  <c r="D598" i="4" s="1" a="1"/>
  <c r="D598" i="4" s="1"/>
  <c r="C599" i="4"/>
  <c r="D599" i="4" s="1" a="1"/>
  <c r="D599" i="4" s="1"/>
  <c r="C600" i="4"/>
  <c r="D600" i="4" s="1" a="1"/>
  <c r="D600" i="4" s="1"/>
  <c r="C601" i="4"/>
  <c r="D601" i="4" s="1" a="1"/>
  <c r="D601" i="4" s="1"/>
  <c r="C602" i="4"/>
  <c r="D602" i="4" s="1" a="1"/>
  <c r="D602" i="4" s="1"/>
  <c r="C603" i="4"/>
  <c r="D603" i="4" s="1" a="1"/>
  <c r="D603" i="4" s="1"/>
  <c r="C604" i="4"/>
  <c r="D604" i="4" s="1" a="1"/>
  <c r="D604" i="4" s="1"/>
  <c r="C605" i="4"/>
  <c r="D605" i="4" s="1" a="1"/>
  <c r="D605" i="4" s="1"/>
  <c r="C606" i="4"/>
  <c r="D606" i="4" s="1" a="1"/>
  <c r="D606" i="4" s="1"/>
  <c r="C607" i="4"/>
  <c r="D607" i="4" s="1" a="1"/>
  <c r="D607" i="4" s="1"/>
  <c r="C608" i="4"/>
  <c r="D608" i="4" s="1" a="1"/>
  <c r="D608" i="4" s="1"/>
  <c r="C609" i="4"/>
  <c r="D609" i="4" s="1" a="1"/>
  <c r="D609" i="4" s="1"/>
  <c r="C610" i="4"/>
  <c r="D610" i="4" s="1" a="1"/>
  <c r="D610" i="4" s="1"/>
  <c r="C611" i="4"/>
  <c r="D611" i="4" s="1" a="1"/>
  <c r="D611" i="4" s="1"/>
  <c r="C612" i="4"/>
  <c r="D612" i="4" s="1" a="1"/>
  <c r="D612" i="4" s="1"/>
  <c r="C613" i="4"/>
  <c r="D613" i="4" s="1" a="1"/>
  <c r="D613" i="4" s="1"/>
  <c r="C614" i="4"/>
  <c r="D614" i="4" s="1" a="1"/>
  <c r="D614" i="4" s="1"/>
  <c r="C615" i="4"/>
  <c r="D615" i="4" s="1" a="1"/>
  <c r="D615" i="4" s="1"/>
  <c r="C616" i="4"/>
  <c r="D616" i="4" s="1" a="1"/>
  <c r="D616" i="4" s="1"/>
  <c r="C617" i="4"/>
  <c r="D617" i="4" s="1" a="1"/>
  <c r="D617" i="4" s="1"/>
  <c r="C618" i="4"/>
  <c r="D618" i="4" s="1" a="1"/>
  <c r="D618" i="4" s="1"/>
  <c r="C619" i="4"/>
  <c r="D619" i="4" s="1" a="1"/>
  <c r="D619" i="4" s="1"/>
  <c r="C620" i="4"/>
  <c r="D620" i="4" s="1" a="1"/>
  <c r="D620" i="4" s="1"/>
  <c r="C621" i="4"/>
  <c r="D621" i="4" s="1" a="1"/>
  <c r="D621" i="4" s="1"/>
  <c r="C622" i="4"/>
  <c r="D622" i="4" s="1" a="1"/>
  <c r="D622" i="4" s="1"/>
  <c r="C623" i="4"/>
  <c r="D623" i="4" s="1" a="1"/>
  <c r="D623" i="4" s="1"/>
  <c r="C624" i="4"/>
  <c r="D624" i="4" s="1" a="1"/>
  <c r="D624" i="4" s="1"/>
  <c r="C625" i="4"/>
  <c r="D625" i="4" s="1" a="1"/>
  <c r="D625" i="4" s="1"/>
  <c r="C626" i="4"/>
  <c r="D626" i="4" a="1"/>
  <c r="D626" i="4" s="1"/>
  <c r="C627" i="4"/>
  <c r="D627" i="4" s="1" a="1"/>
  <c r="D627" i="4" s="1"/>
  <c r="C628" i="4"/>
  <c r="D628" i="4" s="1" a="1"/>
  <c r="D628" i="4" s="1"/>
  <c r="C629" i="4"/>
  <c r="D629" i="4" s="1" a="1"/>
  <c r="D629" i="4" s="1"/>
  <c r="C630" i="4"/>
  <c r="D630" i="4" s="1" a="1"/>
  <c r="D630" i="4" s="1"/>
  <c r="C631" i="4"/>
  <c r="D631" i="4" s="1" a="1"/>
  <c r="D631" i="4" s="1"/>
  <c r="C632" i="4"/>
  <c r="D632" i="4" s="1" a="1"/>
  <c r="D632" i="4" s="1"/>
  <c r="C633" i="4"/>
  <c r="D633" i="4" s="1" a="1"/>
  <c r="D633" i="4" s="1"/>
  <c r="C634" i="4"/>
  <c r="D634" i="4" s="1" a="1"/>
  <c r="D634" i="4" s="1"/>
  <c r="C635" i="4"/>
  <c r="D635" i="4" s="1" a="1"/>
  <c r="D635" i="4" s="1"/>
  <c r="C636" i="4"/>
  <c r="D636" i="4" s="1" a="1"/>
  <c r="D636" i="4" s="1"/>
  <c r="C637" i="4"/>
  <c r="D637" i="4" s="1" a="1"/>
  <c r="D637" i="4" s="1"/>
  <c r="C638" i="4"/>
  <c r="D638" i="4" s="1" a="1"/>
  <c r="D638" i="4" s="1"/>
  <c r="C639" i="4"/>
  <c r="D639" i="4" s="1" a="1"/>
  <c r="D639" i="4" s="1"/>
  <c r="C640" i="4"/>
  <c r="D640" i="4" s="1" a="1"/>
  <c r="D640" i="4" s="1"/>
  <c r="C641" i="4"/>
  <c r="D641" i="4" s="1" a="1"/>
  <c r="D641" i="4" s="1"/>
  <c r="C642" i="4"/>
  <c r="D642" i="4" s="1" a="1"/>
  <c r="D642" i="4" s="1"/>
  <c r="C643" i="4"/>
  <c r="D643" i="4" s="1" a="1"/>
  <c r="D643" i="4" s="1"/>
  <c r="C644" i="4"/>
  <c r="D644" i="4" s="1" a="1"/>
  <c r="D644" i="4" s="1"/>
  <c r="C645" i="4"/>
  <c r="D645" i="4" s="1" a="1"/>
  <c r="D645" i="4" s="1"/>
  <c r="C646" i="4"/>
  <c r="D646" i="4" s="1" a="1"/>
  <c r="D646" i="4" s="1"/>
  <c r="C647" i="4"/>
  <c r="D647" i="4" s="1" a="1"/>
  <c r="D647" i="4" s="1"/>
  <c r="C648" i="4"/>
  <c r="D648" i="4" s="1" a="1"/>
  <c r="D648" i="4" s="1"/>
  <c r="C649" i="4"/>
  <c r="D649" i="4" s="1" a="1"/>
  <c r="D649" i="4" s="1"/>
  <c r="C650" i="4"/>
  <c r="D650" i="4" s="1" a="1"/>
  <c r="D650" i="4" s="1"/>
  <c r="C651" i="4"/>
  <c r="D651" i="4" s="1" a="1"/>
  <c r="D651" i="4" s="1"/>
  <c r="C652" i="4"/>
  <c r="D652" i="4" s="1" a="1"/>
  <c r="D652" i="4" s="1"/>
  <c r="C653" i="4"/>
  <c r="D653" i="4" s="1" a="1"/>
  <c r="D653" i="4" s="1"/>
  <c r="C654" i="4"/>
  <c r="D654" i="4" s="1" a="1"/>
  <c r="D654" i="4" s="1"/>
  <c r="C655" i="4"/>
  <c r="D655" i="4" s="1" a="1"/>
  <c r="D655" i="4" s="1"/>
  <c r="C656" i="4"/>
  <c r="D656" i="4" s="1" a="1"/>
  <c r="D656" i="4" s="1"/>
  <c r="C657" i="4"/>
  <c r="D657" i="4" s="1" a="1"/>
  <c r="D657" i="4" s="1"/>
  <c r="C658" i="4"/>
  <c r="D658" i="4" s="1" a="1"/>
  <c r="D658" i="4" s="1"/>
  <c r="C659" i="4"/>
  <c r="D659" i="4" s="1" a="1"/>
  <c r="D659" i="4" s="1"/>
  <c r="C660" i="4"/>
  <c r="D660" i="4" s="1" a="1"/>
  <c r="D660" i="4" s="1"/>
  <c r="C661" i="4"/>
  <c r="D661" i="4" s="1" a="1"/>
  <c r="D661" i="4" s="1"/>
  <c r="C662" i="4"/>
  <c r="D662" i="4" s="1" a="1"/>
  <c r="D662" i="4" s="1"/>
  <c r="C663" i="4"/>
  <c r="D663" i="4" s="1" a="1"/>
  <c r="D663" i="4" s="1"/>
  <c r="C664" i="4"/>
  <c r="D664" i="4" s="1" a="1"/>
  <c r="D664" i="4" s="1"/>
  <c r="C665" i="4"/>
  <c r="D665" i="4" s="1" a="1"/>
  <c r="D665" i="4" s="1"/>
  <c r="C666" i="4"/>
  <c r="D666" i="4" s="1" a="1"/>
  <c r="D666" i="4" s="1"/>
  <c r="C667" i="4"/>
  <c r="D667" i="4" s="1" a="1"/>
  <c r="D667" i="4" s="1"/>
  <c r="C668" i="4"/>
  <c r="D668" i="4" s="1" a="1"/>
  <c r="D668" i="4" s="1"/>
  <c r="C669" i="4"/>
  <c r="D669" i="4" s="1" a="1"/>
  <c r="D669" i="4" s="1"/>
  <c r="C670" i="4"/>
  <c r="D670" i="4" s="1" a="1"/>
  <c r="D670" i="4" s="1"/>
  <c r="C671" i="4"/>
  <c r="D671" i="4" s="1" a="1"/>
  <c r="D671" i="4" s="1"/>
  <c r="C672" i="4"/>
  <c r="D672" i="4" s="1" a="1"/>
  <c r="D672" i="4" s="1"/>
  <c r="C673" i="4"/>
  <c r="D673" i="4" s="1" a="1"/>
  <c r="D673" i="4" s="1"/>
  <c r="C674" i="4"/>
  <c r="D674" i="4" s="1" a="1"/>
  <c r="D674" i="4" s="1"/>
  <c r="C675" i="4"/>
  <c r="D675" i="4" s="1" a="1"/>
  <c r="D675" i="4" s="1"/>
  <c r="C676" i="4"/>
  <c r="D676" i="4" s="1" a="1"/>
  <c r="D676" i="4" s="1"/>
  <c r="C677" i="4"/>
  <c r="D677" i="4" s="1" a="1"/>
  <c r="D677" i="4" s="1"/>
  <c r="C678" i="4"/>
  <c r="D678" i="4" s="1" a="1"/>
  <c r="D678" i="4" s="1"/>
  <c r="C679" i="4"/>
  <c r="D679" i="4" s="1" a="1"/>
  <c r="D679" i="4" s="1"/>
  <c r="C680" i="4"/>
  <c r="D680" i="4" s="1" a="1"/>
  <c r="D680" i="4" s="1"/>
  <c r="C681" i="4"/>
  <c r="D681" i="4" s="1" a="1"/>
  <c r="D681" i="4" s="1"/>
  <c r="C682" i="4"/>
  <c r="D682" i="4" s="1" a="1"/>
  <c r="D682" i="4" s="1"/>
  <c r="C683" i="4"/>
  <c r="D683" i="4" s="1" a="1"/>
  <c r="D683" i="4" s="1"/>
  <c r="C684" i="4"/>
  <c r="D684" i="4" s="1" a="1"/>
  <c r="D684" i="4" s="1"/>
  <c r="C685" i="4"/>
  <c r="D685" i="4" s="1" a="1"/>
  <c r="D685" i="4" s="1"/>
  <c r="C686" i="4"/>
  <c r="D686" i="4" s="1" a="1"/>
  <c r="D686" i="4" s="1"/>
  <c r="C687" i="4"/>
  <c r="D687" i="4" s="1" a="1"/>
  <c r="D687" i="4" s="1"/>
  <c r="C688" i="4"/>
  <c r="D688" i="4" s="1" a="1"/>
  <c r="D688" i="4" s="1"/>
  <c r="C689" i="4"/>
  <c r="D689" i="4" s="1" a="1"/>
  <c r="D689" i="4" s="1"/>
  <c r="C690" i="4"/>
  <c r="D690" i="4" s="1" a="1"/>
  <c r="D690" i="4" s="1"/>
  <c r="C691" i="4"/>
  <c r="D691" i="4" s="1" a="1"/>
  <c r="D691" i="4" s="1"/>
  <c r="C692" i="4"/>
  <c r="D692" i="4" s="1" a="1"/>
  <c r="D692" i="4" s="1"/>
  <c r="C693" i="4"/>
  <c r="D693" i="4" s="1" a="1"/>
  <c r="D693" i="4" s="1"/>
  <c r="C694" i="4"/>
  <c r="D694" i="4" s="1" a="1"/>
  <c r="D694" i="4" s="1"/>
  <c r="C695" i="4"/>
  <c r="D695" i="4" s="1" a="1"/>
  <c r="D695" i="4" s="1"/>
  <c r="C696" i="4"/>
  <c r="D696" i="4" s="1" a="1"/>
  <c r="D696" i="4" s="1"/>
  <c r="C697" i="4"/>
  <c r="D697" i="4" s="1" a="1"/>
  <c r="D697" i="4" s="1"/>
  <c r="C698" i="4"/>
  <c r="D698" i="4" s="1" a="1"/>
  <c r="D698" i="4" s="1"/>
  <c r="C699" i="4"/>
  <c r="D699" i="4" s="1" a="1"/>
  <c r="D699" i="4" s="1"/>
  <c r="C700" i="4"/>
  <c r="D700" i="4" s="1" a="1"/>
  <c r="D700" i="4" s="1"/>
  <c r="C701" i="4"/>
  <c r="D701" i="4" s="1" a="1"/>
  <c r="D701" i="4" s="1"/>
  <c r="C702" i="4"/>
  <c r="D702" i="4" s="1" a="1"/>
  <c r="D702" i="4" s="1"/>
  <c r="C703" i="4"/>
  <c r="D703" i="4" s="1" a="1"/>
  <c r="D703" i="4" s="1"/>
  <c r="C704" i="4"/>
  <c r="D704" i="4" s="1" a="1"/>
  <c r="D704" i="4" s="1"/>
  <c r="C705" i="4"/>
  <c r="D705" i="4" s="1" a="1"/>
  <c r="D705" i="4" s="1"/>
  <c r="C706" i="4"/>
  <c r="D706" i="4" s="1" a="1"/>
  <c r="D706" i="4" s="1"/>
  <c r="C707" i="4"/>
  <c r="D707" i="4" s="1" a="1"/>
  <c r="D707" i="4" s="1"/>
  <c r="C708" i="4"/>
  <c r="D708" i="4" s="1" a="1"/>
  <c r="D708" i="4" s="1"/>
  <c r="C709" i="4"/>
  <c r="D709" i="4" s="1" a="1"/>
  <c r="D709" i="4" s="1"/>
  <c r="C710" i="4"/>
  <c r="D710" i="4" s="1" a="1"/>
  <c r="D710" i="4" s="1"/>
  <c r="C711" i="4"/>
  <c r="D711" i="4" s="1" a="1"/>
  <c r="D711" i="4" s="1"/>
  <c r="C712" i="4"/>
  <c r="D712" i="4" s="1" a="1"/>
  <c r="D712" i="4" s="1"/>
  <c r="C713" i="4"/>
  <c r="D713" i="4" s="1" a="1"/>
  <c r="D713" i="4" s="1"/>
  <c r="C714" i="4"/>
  <c r="D714" i="4" s="1" a="1"/>
  <c r="D714" i="4" s="1"/>
  <c r="C715" i="4"/>
  <c r="D715" i="4" s="1" a="1"/>
  <c r="D715" i="4" s="1"/>
  <c r="C716" i="4"/>
  <c r="D716" i="4" s="1" a="1"/>
  <c r="D716" i="4" s="1"/>
  <c r="C717" i="4"/>
  <c r="D717" i="4" s="1" a="1"/>
  <c r="D717" i="4" s="1"/>
  <c r="C718" i="4"/>
  <c r="D718" i="4" s="1" a="1"/>
  <c r="D718" i="4" s="1"/>
  <c r="C719" i="4"/>
  <c r="D719" i="4" s="1" a="1"/>
  <c r="D719" i="4" s="1"/>
  <c r="C720" i="4"/>
  <c r="D720" i="4" s="1" a="1"/>
  <c r="D720" i="4" s="1"/>
  <c r="C721" i="4"/>
  <c r="D721" i="4" s="1" a="1"/>
  <c r="D721" i="4" s="1"/>
  <c r="C722" i="4"/>
  <c r="D722" i="4" s="1" a="1"/>
  <c r="D722" i="4" s="1"/>
  <c r="C723" i="4"/>
  <c r="D723" i="4" s="1" a="1"/>
  <c r="D723" i="4" s="1"/>
  <c r="C724" i="4"/>
  <c r="D724" i="4" s="1" a="1"/>
  <c r="D724" i="4" s="1"/>
  <c r="C725" i="4"/>
  <c r="D725" i="4" s="1" a="1"/>
  <c r="D725" i="4" s="1"/>
  <c r="C726" i="4"/>
  <c r="D726" i="4" s="1" a="1"/>
  <c r="D726" i="4" s="1"/>
  <c r="C727" i="4"/>
  <c r="D727" i="4" s="1" a="1"/>
  <c r="D727" i="4" s="1"/>
  <c r="C728" i="4"/>
  <c r="D728" i="4" s="1" a="1"/>
  <c r="D728" i="4" s="1"/>
  <c r="C729" i="4"/>
  <c r="D729" i="4" s="1" a="1"/>
  <c r="D729" i="4" s="1"/>
  <c r="C730" i="4"/>
  <c r="D730" i="4" s="1" a="1"/>
  <c r="D730" i="4" s="1"/>
  <c r="C731" i="4"/>
  <c r="D731" i="4" s="1" a="1"/>
  <c r="D731" i="4" s="1"/>
  <c r="C732" i="4"/>
  <c r="D732" i="4" s="1" a="1"/>
  <c r="D732" i="4" s="1"/>
  <c r="C733" i="4"/>
  <c r="D733" i="4" s="1" a="1"/>
  <c r="D733" i="4" s="1"/>
  <c r="C734" i="4"/>
  <c r="D734" i="4" s="1" a="1"/>
  <c r="D734" i="4" s="1"/>
  <c r="C735" i="4"/>
  <c r="D735" i="4" s="1" a="1"/>
  <c r="D735" i="4" s="1"/>
  <c r="C736" i="4"/>
  <c r="D736" i="4" s="1" a="1"/>
  <c r="D736" i="4" s="1"/>
  <c r="C737" i="4"/>
  <c r="D737" i="4" s="1" a="1"/>
  <c r="D737" i="4" s="1"/>
  <c r="C738" i="4"/>
  <c r="D738" i="4" s="1" a="1"/>
  <c r="D738" i="4" s="1"/>
  <c r="C739" i="4"/>
  <c r="D739" i="4" s="1" a="1"/>
  <c r="D739" i="4" s="1"/>
  <c r="C740" i="4"/>
  <c r="D740" i="4" s="1" a="1"/>
  <c r="D740" i="4" s="1"/>
  <c r="C741" i="4"/>
  <c r="D741" i="4" s="1" a="1"/>
  <c r="D741" i="4" s="1"/>
  <c r="C742" i="4"/>
  <c r="D742" i="4" s="1" a="1"/>
  <c r="D742" i="4" s="1"/>
  <c r="C743" i="4"/>
  <c r="D743" i="4" s="1" a="1"/>
  <c r="D743" i="4" s="1"/>
  <c r="C744" i="4"/>
  <c r="D744" i="4" s="1" a="1"/>
  <c r="D744" i="4" s="1"/>
  <c r="C745" i="4"/>
  <c r="D745" i="4" s="1" a="1"/>
  <c r="D745" i="4" s="1"/>
  <c r="C746" i="4"/>
  <c r="D746" i="4" s="1" a="1"/>
  <c r="D746" i="4" s="1"/>
  <c r="C747" i="4"/>
  <c r="D747" i="4" s="1" a="1"/>
  <c r="D747" i="4" s="1"/>
  <c r="C748" i="4"/>
  <c r="D748" i="4" s="1" a="1"/>
  <c r="D748" i="4" s="1"/>
  <c r="C749" i="4"/>
  <c r="D749" i="4" s="1" a="1"/>
  <c r="D749" i="4" s="1"/>
  <c r="C750" i="4"/>
  <c r="D750" i="4" s="1" a="1"/>
  <c r="D750" i="4" s="1"/>
  <c r="C751" i="4"/>
  <c r="D751" i="4" s="1" a="1"/>
  <c r="D751" i="4" s="1"/>
  <c r="D752" i="4" a="1"/>
  <c r="D752" i="4" s="1"/>
  <c r="D753" i="4" a="1"/>
  <c r="D753" i="4" s="1"/>
  <c r="D754" i="4" a="1"/>
  <c r="D754" i="4" s="1"/>
  <c r="C755" i="4"/>
  <c r="D755" i="4" s="1" a="1"/>
  <c r="D755" i="4" s="1"/>
  <c r="C756" i="4"/>
  <c r="D756" i="4" s="1" a="1"/>
  <c r="D756" i="4" s="1"/>
  <c r="C757" i="4"/>
  <c r="D757" i="4" s="1" a="1"/>
  <c r="D757" i="4" s="1"/>
  <c r="C758" i="4"/>
  <c r="D758" i="4" s="1" a="1"/>
  <c r="D758" i="4" s="1"/>
  <c r="C759" i="4"/>
  <c r="D759" i="4" s="1" a="1"/>
  <c r="D759" i="4" s="1"/>
  <c r="C760" i="4"/>
  <c r="D760" i="4" s="1" a="1"/>
  <c r="D760" i="4" s="1"/>
  <c r="C761" i="4"/>
  <c r="D761" i="4" s="1" a="1"/>
  <c r="D761" i="4" s="1"/>
  <c r="C762" i="4"/>
  <c r="D762" i="4" s="1" a="1"/>
  <c r="D762" i="4" s="1"/>
  <c r="C763" i="4"/>
  <c r="D763" i="4" s="1" a="1"/>
  <c r="D763" i="4" s="1"/>
  <c r="C764" i="4"/>
  <c r="D764" i="4" s="1" a="1"/>
  <c r="D764" i="4" s="1"/>
  <c r="C765" i="4"/>
  <c r="D765" i="4" s="1" a="1"/>
  <c r="D765" i="4" s="1"/>
  <c r="C766" i="4"/>
  <c r="D766" i="4" s="1" a="1"/>
  <c r="D766" i="4" s="1"/>
  <c r="C767" i="4"/>
  <c r="D767" i="4" s="1" a="1"/>
  <c r="D767" i="4" s="1"/>
  <c r="C768" i="4"/>
  <c r="D768" i="4" s="1" a="1"/>
  <c r="D768" i="4" s="1"/>
  <c r="C769" i="4"/>
  <c r="D769" i="4" s="1" a="1"/>
  <c r="D769" i="4" s="1"/>
  <c r="C770" i="4"/>
  <c r="D770" i="4" s="1" a="1"/>
  <c r="D770" i="4" s="1"/>
  <c r="C771" i="4"/>
  <c r="D771" i="4" s="1" a="1"/>
  <c r="D771" i="4" s="1"/>
  <c r="C772" i="4"/>
  <c r="D772" i="4" s="1" a="1"/>
  <c r="D772" i="4" s="1"/>
  <c r="C773" i="4"/>
  <c r="D773" i="4" s="1" a="1"/>
  <c r="D773" i="4" s="1"/>
  <c r="C774" i="4"/>
  <c r="D774" i="4" s="1" a="1"/>
  <c r="D774" i="4" s="1"/>
  <c r="C775" i="4"/>
  <c r="D775" i="4" s="1" a="1"/>
  <c r="D775" i="4" s="1"/>
  <c r="C776" i="4"/>
  <c r="D776" i="4" s="1" a="1"/>
  <c r="D776" i="4" s="1"/>
  <c r="C777" i="4"/>
  <c r="D777" i="4" s="1" a="1"/>
  <c r="D777" i="4" s="1"/>
  <c r="C778" i="4"/>
  <c r="D778" i="4" s="1" a="1"/>
  <c r="D778" i="4" s="1"/>
  <c r="C779" i="4"/>
  <c r="D779" i="4" s="1" a="1"/>
  <c r="D779" i="4" s="1"/>
  <c r="C780" i="4"/>
  <c r="D780" i="4" s="1" a="1"/>
  <c r="D780" i="4" s="1"/>
  <c r="C781" i="4"/>
  <c r="D781" i="4" a="1"/>
  <c r="D781" i="4" s="1"/>
  <c r="C782" i="4"/>
  <c r="D782" i="4" s="1" a="1"/>
  <c r="D782" i="4" s="1"/>
  <c r="C783" i="4"/>
  <c r="D783" i="4" s="1" a="1"/>
  <c r="D783" i="4" s="1"/>
  <c r="C784" i="4"/>
  <c r="D784" i="4" s="1" a="1"/>
  <c r="D784" i="4" s="1"/>
  <c r="C785" i="4"/>
  <c r="D785" i="4" s="1" a="1"/>
  <c r="D785" i="4" s="1"/>
  <c r="C786" i="4"/>
  <c r="D786" i="4" s="1" a="1"/>
  <c r="D786" i="4" s="1"/>
  <c r="C787" i="4"/>
  <c r="D787" i="4" s="1" a="1"/>
  <c r="D787" i="4" s="1"/>
  <c r="C788" i="4"/>
  <c r="D788" i="4" s="1" a="1"/>
  <c r="D788" i="4" s="1"/>
  <c r="C789" i="4"/>
  <c r="D789" i="4" s="1" a="1"/>
  <c r="D789" i="4" s="1"/>
  <c r="C790" i="4"/>
  <c r="D790" i="4" s="1" a="1"/>
  <c r="D790" i="4" s="1"/>
  <c r="C791" i="4"/>
  <c r="D791" i="4" s="1" a="1"/>
  <c r="D791" i="4" s="1"/>
  <c r="C792" i="4"/>
  <c r="D792" i="4" s="1" a="1"/>
  <c r="D792" i="4" s="1"/>
  <c r="C793" i="4"/>
  <c r="D793" i="4" s="1" a="1"/>
  <c r="D793" i="4" s="1"/>
  <c r="C794" i="4"/>
  <c r="D794" i="4" s="1" a="1"/>
  <c r="D794" i="4" s="1"/>
  <c r="C795" i="4"/>
  <c r="D795" i="4" s="1" a="1"/>
  <c r="D795" i="4" s="1"/>
  <c r="C796" i="4"/>
  <c r="D796" i="4" s="1" a="1"/>
  <c r="D796" i="4" s="1"/>
  <c r="C797" i="4"/>
  <c r="D797" i="4" s="1" a="1"/>
  <c r="D797" i="4" s="1"/>
  <c r="C798" i="4"/>
  <c r="D798" i="4" s="1" a="1"/>
  <c r="D798" i="4" s="1"/>
  <c r="C799" i="4"/>
  <c r="D799" i="4" s="1" a="1"/>
  <c r="D799" i="4" s="1"/>
  <c r="C800" i="4"/>
  <c r="D800" i="4" s="1" a="1"/>
  <c r="D800" i="4" s="1"/>
  <c r="C801" i="4"/>
  <c r="D801" i="4" s="1" a="1"/>
  <c r="D801" i="4" s="1"/>
  <c r="C802" i="4"/>
  <c r="D802" i="4" s="1" a="1"/>
  <c r="D802" i="4" s="1"/>
  <c r="C803" i="4"/>
  <c r="D803" i="4" s="1" a="1"/>
  <c r="D803" i="4" s="1"/>
  <c r="C804" i="4"/>
  <c r="D804" i="4" s="1" a="1"/>
  <c r="D804" i="4" s="1"/>
  <c r="C805" i="4"/>
  <c r="D805" i="4" s="1" a="1"/>
  <c r="D805" i="4" s="1"/>
  <c r="C806" i="4"/>
  <c r="D806" i="4" s="1" a="1"/>
  <c r="D806" i="4" s="1"/>
  <c r="C807" i="4"/>
  <c r="D807" i="4" s="1" a="1"/>
  <c r="D807" i="4" s="1"/>
  <c r="C808" i="4"/>
  <c r="D808" i="4" s="1" a="1"/>
  <c r="D808" i="4" s="1"/>
  <c r="C809" i="4"/>
  <c r="D809" i="4" s="1" a="1"/>
  <c r="D809" i="4" s="1"/>
  <c r="C810" i="4"/>
  <c r="D810" i="4" s="1" a="1"/>
  <c r="D810" i="4" s="1"/>
  <c r="C811" i="4"/>
  <c r="D811" i="4" s="1" a="1"/>
  <c r="D811" i="4" s="1"/>
  <c r="C812" i="4"/>
  <c r="D812" i="4" s="1" a="1"/>
  <c r="D812" i="4" s="1"/>
  <c r="C813" i="4"/>
  <c r="D813" i="4" s="1" a="1"/>
  <c r="D813" i="4" s="1"/>
  <c r="C814" i="4"/>
  <c r="D814" i="4" s="1" a="1"/>
  <c r="D814" i="4" s="1"/>
  <c r="C815" i="4"/>
  <c r="D815" i="4" s="1" a="1"/>
  <c r="D815" i="4" s="1"/>
  <c r="C816" i="4"/>
  <c r="D816" i="4" s="1" a="1"/>
  <c r="D816" i="4" s="1"/>
  <c r="C817" i="4"/>
  <c r="D817" i="4" s="1" a="1"/>
  <c r="D817" i="4" s="1"/>
  <c r="C818" i="4"/>
  <c r="D818" i="4" s="1" a="1"/>
  <c r="D818" i="4" s="1"/>
  <c r="C819" i="4"/>
  <c r="D819" i="4" s="1" a="1"/>
  <c r="D819" i="4" s="1"/>
  <c r="C820" i="4"/>
  <c r="D820" i="4" s="1" a="1"/>
  <c r="D820" i="4" s="1"/>
  <c r="C821" i="4"/>
  <c r="D821" i="4" s="1" a="1"/>
  <c r="D821" i="4" s="1"/>
  <c r="C822" i="4"/>
  <c r="D822" i="4" s="1" a="1"/>
  <c r="D822" i="4" s="1"/>
  <c r="C823" i="4"/>
  <c r="D823" i="4" s="1" a="1"/>
  <c r="D823" i="4" s="1"/>
  <c r="C824" i="4"/>
  <c r="D824" i="4" s="1" a="1"/>
  <c r="D824" i="4" s="1"/>
  <c r="C825" i="4"/>
  <c r="D825" i="4" s="1" a="1"/>
  <c r="D825" i="4" s="1"/>
  <c r="C826" i="4"/>
  <c r="D826" i="4" s="1" a="1"/>
  <c r="D826" i="4" s="1"/>
  <c r="C827" i="4"/>
  <c r="D827" i="4" s="1" a="1"/>
  <c r="D827" i="4" s="1"/>
  <c r="C828" i="4"/>
  <c r="D828" i="4" s="1" a="1"/>
  <c r="D828" i="4" s="1"/>
  <c r="C829" i="4"/>
  <c r="D829" i="4" s="1" a="1"/>
  <c r="D829" i="4" s="1"/>
  <c r="C830" i="4"/>
  <c r="D830" i="4" s="1" a="1"/>
  <c r="D830" i="4" s="1"/>
  <c r="C831" i="4"/>
  <c r="D831" i="4" s="1" a="1"/>
  <c r="D831" i="4" s="1"/>
  <c r="C832" i="4"/>
  <c r="D832" i="4" s="1" a="1"/>
  <c r="D832" i="4" s="1"/>
  <c r="C833" i="4"/>
  <c r="D833" i="4" s="1" a="1"/>
  <c r="D833" i="4" s="1"/>
  <c r="C834" i="4"/>
  <c r="D834" i="4" s="1" a="1"/>
  <c r="D834" i="4" s="1"/>
  <c r="C835" i="4"/>
  <c r="D835" i="4" s="1" a="1"/>
  <c r="D835" i="4" s="1"/>
  <c r="C836" i="4"/>
  <c r="D836" i="4" s="1" a="1"/>
  <c r="D836" i="4" s="1"/>
  <c r="C837" i="4"/>
  <c r="D837" i="4" s="1" a="1"/>
  <c r="D837" i="4" s="1"/>
  <c r="C838" i="4"/>
  <c r="D838" i="4" s="1" a="1"/>
  <c r="D838" i="4" s="1"/>
  <c r="C839" i="4"/>
  <c r="D839" i="4" s="1" a="1"/>
  <c r="D839" i="4" s="1"/>
  <c r="C840" i="4"/>
  <c r="D840" i="4" s="1" a="1"/>
  <c r="D840" i="4" s="1"/>
  <c r="C841" i="4"/>
  <c r="D841" i="4" s="1" a="1"/>
  <c r="D841" i="4" s="1"/>
  <c r="C842" i="4"/>
  <c r="D842" i="4" s="1" a="1"/>
  <c r="D842" i="4" s="1"/>
  <c r="C843" i="4"/>
  <c r="D843" i="4" s="1" a="1"/>
  <c r="D843" i="4" s="1"/>
  <c r="C844" i="4"/>
  <c r="D844" i="4" s="1" a="1"/>
  <c r="D844" i="4" s="1"/>
  <c r="C845" i="4"/>
  <c r="D845" i="4" s="1" a="1"/>
  <c r="D845" i="4" s="1"/>
  <c r="C846" i="4"/>
  <c r="D846" i="4" s="1" a="1"/>
  <c r="D846" i="4" s="1"/>
  <c r="C847" i="4"/>
  <c r="D847" i="4" s="1" a="1"/>
  <c r="D847" i="4" s="1"/>
  <c r="C848" i="4"/>
  <c r="D848" i="4" s="1" a="1"/>
  <c r="D848" i="4" s="1"/>
  <c r="C849" i="4"/>
  <c r="D849" i="4" s="1" a="1"/>
  <c r="D849" i="4" s="1"/>
  <c r="C850" i="4"/>
  <c r="D850" i="4" s="1" a="1"/>
  <c r="D850" i="4" s="1"/>
  <c r="C851" i="4"/>
  <c r="D851" i="4" s="1" a="1"/>
  <c r="D851" i="4" s="1"/>
  <c r="C852" i="4"/>
  <c r="D852" i="4" s="1" a="1"/>
  <c r="D852" i="4" s="1"/>
  <c r="C853" i="4"/>
  <c r="D853" i="4" s="1" a="1"/>
  <c r="D853" i="4" s="1"/>
  <c r="C854" i="4"/>
  <c r="D854" i="4" s="1" a="1"/>
  <c r="D854" i="4" s="1"/>
  <c r="C855" i="4"/>
  <c r="D855" i="4" s="1" a="1"/>
  <c r="D855" i="4" s="1"/>
  <c r="C856" i="4"/>
  <c r="D856" i="4" s="1" a="1"/>
  <c r="D856" i="4" s="1"/>
  <c r="C857" i="4"/>
  <c r="D857" i="4" s="1" a="1"/>
  <c r="D857" i="4" s="1"/>
  <c r="C858" i="4"/>
  <c r="D858" i="4" s="1" a="1"/>
  <c r="D858" i="4" s="1"/>
  <c r="C859" i="4"/>
  <c r="D859" i="4" s="1" a="1"/>
  <c r="D859" i="4" s="1"/>
  <c r="C860" i="4"/>
  <c r="D860" i="4" s="1" a="1"/>
  <c r="D860" i="4" s="1"/>
  <c r="C861" i="4"/>
  <c r="D861" i="4" s="1" a="1"/>
  <c r="D861" i="4" s="1"/>
  <c r="C862" i="4"/>
  <c r="D862" i="4" s="1" a="1"/>
  <c r="D862" i="4" s="1"/>
  <c r="C863" i="4"/>
  <c r="D863" i="4" s="1" a="1"/>
  <c r="D863" i="4" s="1"/>
  <c r="C864" i="4"/>
  <c r="D864" i="4" s="1" a="1"/>
  <c r="D864" i="4" s="1"/>
  <c r="C865" i="4"/>
  <c r="D865" i="4" s="1" a="1"/>
  <c r="D865" i="4" s="1"/>
  <c r="C866" i="4"/>
  <c r="D866" i="4" s="1" a="1"/>
  <c r="D866" i="4" s="1"/>
  <c r="C867" i="4"/>
  <c r="D867" i="4" s="1" a="1"/>
  <c r="D867" i="4" s="1"/>
  <c r="C868" i="4"/>
  <c r="D868" i="4" s="1" a="1"/>
  <c r="D868" i="4" s="1"/>
  <c r="C869" i="4"/>
  <c r="D869" i="4" s="1" a="1"/>
  <c r="D869" i="4" s="1"/>
  <c r="C870" i="4"/>
  <c r="D870" i="4" s="1" a="1"/>
  <c r="D870" i="4" s="1"/>
  <c r="C871" i="4"/>
  <c r="D871" i="4" s="1" a="1"/>
  <c r="D871" i="4" s="1"/>
  <c r="C872" i="4"/>
  <c r="D872" i="4" s="1" a="1"/>
  <c r="D872" i="4" s="1"/>
  <c r="C873" i="4"/>
  <c r="D873" i="4" s="1" a="1"/>
  <c r="D873" i="4" s="1"/>
  <c r="C874" i="4"/>
  <c r="D874" i="4" s="1" a="1"/>
  <c r="D874" i="4" s="1"/>
  <c r="C875" i="4"/>
  <c r="D875" i="4" s="1" a="1"/>
  <c r="D875" i="4" s="1"/>
  <c r="C876" i="4"/>
  <c r="D876" i="4" s="1" a="1"/>
  <c r="D876" i="4" s="1"/>
  <c r="C877" i="4"/>
  <c r="D877" i="4" s="1" a="1"/>
  <c r="D877" i="4" s="1"/>
  <c r="C878" i="4"/>
  <c r="D878" i="4" s="1" a="1"/>
  <c r="D878" i="4" s="1"/>
  <c r="C879" i="4"/>
  <c r="D879" i="4" s="1" a="1"/>
  <c r="D879" i="4" s="1"/>
  <c r="C880" i="4"/>
  <c r="D880" i="4" s="1" a="1"/>
  <c r="D880" i="4" s="1"/>
  <c r="C881" i="4"/>
  <c r="D881" i="4" s="1" a="1"/>
  <c r="D881" i="4" s="1"/>
  <c r="C882" i="4"/>
  <c r="D882" i="4" s="1" a="1"/>
  <c r="D882" i="4" s="1"/>
  <c r="C883" i="4"/>
  <c r="D883" i="4" s="1" a="1"/>
  <c r="D883" i="4" s="1"/>
  <c r="C884" i="4"/>
  <c r="D884" i="4" s="1" a="1"/>
  <c r="D884" i="4" s="1"/>
  <c r="C885" i="4"/>
  <c r="D885" i="4" s="1" a="1"/>
  <c r="D885" i="4" s="1"/>
  <c r="C886" i="4"/>
  <c r="D886" i="4" s="1" a="1"/>
  <c r="D886" i="4" s="1"/>
  <c r="C887" i="4"/>
  <c r="D887" i="4" s="1" a="1"/>
  <c r="D887" i="4" s="1"/>
  <c r="C888" i="4"/>
  <c r="D888" i="4" s="1" a="1"/>
  <c r="D888" i="4" s="1"/>
  <c r="C889" i="4"/>
  <c r="D889" i="4" s="1" a="1"/>
  <c r="D889" i="4" s="1"/>
  <c r="C890" i="4"/>
  <c r="D890" i="4" s="1" a="1"/>
  <c r="D890" i="4" s="1"/>
  <c r="C891" i="4"/>
  <c r="D891" i="4" s="1" a="1"/>
  <c r="D891" i="4" s="1"/>
  <c r="C892" i="4"/>
  <c r="D892" i="4" s="1" a="1"/>
  <c r="D892" i="4" s="1"/>
  <c r="C893" i="4"/>
  <c r="D893" i="4" s="1" a="1"/>
  <c r="D893" i="4" s="1"/>
  <c r="C894" i="4"/>
  <c r="D894" i="4" s="1" a="1"/>
  <c r="D894" i="4" s="1"/>
  <c r="C895" i="4"/>
  <c r="D895" i="4" s="1" a="1"/>
  <c r="D895" i="4" s="1"/>
  <c r="C896" i="4"/>
  <c r="D896" i="4" s="1" a="1"/>
  <c r="D896" i="4" s="1"/>
  <c r="C897" i="4"/>
  <c r="D897" i="4" s="1" a="1"/>
  <c r="D897" i="4" s="1"/>
  <c r="C898" i="4"/>
  <c r="D898" i="4" s="1" a="1"/>
  <c r="D898" i="4" s="1"/>
  <c r="C899" i="4"/>
  <c r="D899" i="4" s="1" a="1"/>
  <c r="D899" i="4" s="1"/>
  <c r="C900" i="4"/>
  <c r="D900" i="4" s="1" a="1"/>
  <c r="D900" i="4" s="1"/>
  <c r="C901" i="4"/>
  <c r="D901" i="4" s="1" a="1"/>
  <c r="D901" i="4" s="1"/>
  <c r="C902" i="4"/>
  <c r="D902" i="4" s="1" a="1"/>
  <c r="D902" i="4" s="1"/>
  <c r="C903" i="4"/>
  <c r="D903" i="4" s="1" a="1"/>
  <c r="D903" i="4" s="1"/>
  <c r="C904" i="4"/>
  <c r="D904" i="4" s="1" a="1"/>
  <c r="D904" i="4" s="1"/>
  <c r="C905" i="4"/>
  <c r="D905" i="4" s="1" a="1"/>
  <c r="D905" i="4" s="1"/>
  <c r="C906" i="4"/>
  <c r="D906" i="4" s="1" a="1"/>
  <c r="D906" i="4" s="1"/>
  <c r="C907" i="4"/>
  <c r="D907" i="4" s="1" a="1"/>
  <c r="D907" i="4" s="1"/>
  <c r="C908" i="4"/>
  <c r="D908" i="4" s="1" a="1"/>
  <c r="D908" i="4" s="1"/>
  <c r="C909" i="4"/>
  <c r="D909" i="4" s="1" a="1"/>
  <c r="D909" i="4" s="1"/>
  <c r="C910" i="4"/>
  <c r="D910" i="4" s="1" a="1"/>
  <c r="D910" i="4" s="1"/>
  <c r="C911" i="4"/>
  <c r="D911" i="4" s="1" a="1"/>
  <c r="D911" i="4" s="1"/>
  <c r="C912" i="4"/>
  <c r="D912" i="4" s="1" a="1"/>
  <c r="D912" i="4" s="1"/>
  <c r="C913" i="4"/>
  <c r="D913" i="4" s="1" a="1"/>
  <c r="D913" i="4" s="1"/>
  <c r="C914" i="4"/>
  <c r="D914" i="4" s="1" a="1"/>
  <c r="D914" i="4" s="1"/>
  <c r="C915" i="4"/>
  <c r="D915" i="4" s="1" a="1"/>
  <c r="D915" i="4" s="1"/>
  <c r="C916" i="4"/>
  <c r="D916" i="4" s="1" a="1"/>
  <c r="D916" i="4" s="1"/>
  <c r="C917" i="4"/>
  <c r="D917" i="4" s="1" a="1"/>
  <c r="D917" i="4" s="1"/>
  <c r="C918" i="4"/>
  <c r="D918" i="4" s="1" a="1"/>
  <c r="D918" i="4" s="1"/>
  <c r="C919" i="4"/>
  <c r="D919" i="4" s="1" a="1"/>
  <c r="D919" i="4" s="1"/>
  <c r="C920" i="4"/>
  <c r="D920" i="4" s="1" a="1"/>
  <c r="D920" i="4" s="1"/>
  <c r="C921" i="4"/>
  <c r="D921" i="4" s="1" a="1"/>
  <c r="D921" i="4" s="1"/>
  <c r="C922" i="4"/>
  <c r="D922" i="4" s="1" a="1"/>
  <c r="D922" i="4" s="1"/>
  <c r="C923" i="4"/>
  <c r="D923" i="4" s="1" a="1"/>
  <c r="D923" i="4" s="1"/>
  <c r="C924" i="4"/>
  <c r="D924" i="4" s="1" a="1"/>
  <c r="D924" i="4" s="1"/>
  <c r="C925" i="4"/>
  <c r="D925" i="4" s="1" a="1"/>
  <c r="D925" i="4" s="1"/>
  <c r="C926" i="4"/>
  <c r="D926" i="4" s="1" a="1"/>
  <c r="D926" i="4" s="1"/>
  <c r="C927" i="4"/>
  <c r="D927" i="4" s="1" a="1"/>
  <c r="D927" i="4" s="1"/>
  <c r="C928" i="4"/>
  <c r="D928" i="4" s="1" a="1"/>
  <c r="D928" i="4" s="1"/>
  <c r="C929" i="4"/>
  <c r="D929" i="4" s="1" a="1"/>
  <c r="D929" i="4" s="1"/>
  <c r="C930" i="4"/>
  <c r="D930" i="4" s="1" a="1"/>
  <c r="D930" i="4" s="1"/>
  <c r="C931" i="4"/>
  <c r="D931" i="4" s="1" a="1"/>
  <c r="D931" i="4" s="1"/>
  <c r="C932" i="4"/>
  <c r="D932" i="4" s="1" a="1"/>
  <c r="D932" i="4" s="1"/>
  <c r="C933" i="4"/>
  <c r="D933" i="4" s="1" a="1"/>
  <c r="D933" i="4" s="1"/>
  <c r="C934" i="4"/>
  <c r="D934" i="4" s="1" a="1"/>
  <c r="D934" i="4" s="1"/>
  <c r="C935" i="4"/>
  <c r="D935" i="4" s="1" a="1"/>
  <c r="D935" i="4" s="1"/>
  <c r="C936" i="4"/>
  <c r="D936" i="4" s="1" a="1"/>
  <c r="D936" i="4" s="1"/>
  <c r="C937" i="4"/>
  <c r="D937" i="4" s="1" a="1"/>
  <c r="D937" i="4" s="1"/>
  <c r="C938" i="4"/>
  <c r="D938" i="4" s="1" a="1"/>
  <c r="D938" i="4" s="1"/>
  <c r="C939" i="4"/>
  <c r="D939" i="4" s="1" a="1"/>
  <c r="D939" i="4" s="1"/>
  <c r="C940" i="4"/>
  <c r="D940" i="4" s="1" a="1"/>
  <c r="D940" i="4" s="1"/>
  <c r="C941" i="4"/>
  <c r="D941" i="4" s="1" a="1"/>
  <c r="D941" i="4" s="1"/>
  <c r="C942" i="4"/>
  <c r="D942" i="4" s="1" a="1"/>
  <c r="D942" i="4" s="1"/>
  <c r="C943" i="4"/>
  <c r="D943" i="4" s="1" a="1"/>
  <c r="D943" i="4" s="1"/>
  <c r="C944" i="4"/>
  <c r="D944" i="4" s="1" a="1"/>
  <c r="D944" i="4" s="1"/>
  <c r="C945" i="4"/>
  <c r="D945" i="4" s="1" a="1"/>
  <c r="D945" i="4" s="1"/>
  <c r="C946" i="4"/>
  <c r="D946" i="4" s="1" a="1"/>
  <c r="D946" i="4" s="1"/>
  <c r="C947" i="4"/>
  <c r="D947" i="4" s="1" a="1"/>
  <c r="D947" i="4" s="1"/>
  <c r="C948" i="4"/>
  <c r="D948" i="4" s="1" a="1"/>
  <c r="D948" i="4" s="1"/>
  <c r="C949" i="4"/>
  <c r="D949" i="4" s="1" a="1"/>
  <c r="D949" i="4" s="1"/>
  <c r="C950" i="4"/>
  <c r="D950" i="4" s="1" a="1"/>
  <c r="D950" i="4" s="1"/>
  <c r="C951" i="4"/>
  <c r="D951" i="4" s="1" a="1"/>
  <c r="D951" i="4" s="1"/>
  <c r="C952" i="4"/>
  <c r="D952" i="4" s="1" a="1"/>
  <c r="D952" i="4" s="1"/>
  <c r="C953" i="4"/>
  <c r="D953" i="4" s="1" a="1"/>
  <c r="D953" i="4" s="1"/>
  <c r="C954" i="4"/>
  <c r="D954" i="4" s="1" a="1"/>
  <c r="D954" i="4" s="1"/>
  <c r="C955" i="4"/>
  <c r="D955" i="4" s="1" a="1"/>
  <c r="D955" i="4" s="1"/>
  <c r="C956" i="4"/>
  <c r="D956" i="4" s="1" a="1"/>
  <c r="D956" i="4" s="1"/>
  <c r="C957" i="4"/>
  <c r="D957" i="4" s="1" a="1"/>
  <c r="D957" i="4" s="1"/>
  <c r="C958" i="4"/>
  <c r="D958" i="4" s="1" a="1"/>
  <c r="D958" i="4" s="1"/>
  <c r="C959" i="4"/>
  <c r="D959" i="4" s="1" a="1"/>
  <c r="D959" i="4" s="1"/>
  <c r="C960" i="4"/>
  <c r="D960" i="4" s="1" a="1"/>
  <c r="D960" i="4" s="1"/>
  <c r="C961" i="4"/>
  <c r="D961" i="4" s="1" a="1"/>
  <c r="D961" i="4" s="1"/>
  <c r="C962" i="4"/>
  <c r="D962" i="4" s="1" a="1"/>
  <c r="D962" i="4" s="1"/>
  <c r="C963" i="4"/>
  <c r="D963" i="4" s="1" a="1"/>
  <c r="D963" i="4" s="1"/>
  <c r="C964" i="4"/>
  <c r="D964" i="4" s="1" a="1"/>
  <c r="D964" i="4" s="1"/>
  <c r="C965" i="4"/>
  <c r="D965" i="4" s="1" a="1"/>
  <c r="D965" i="4" s="1"/>
  <c r="C966" i="4"/>
  <c r="D966" i="4" s="1" a="1"/>
  <c r="D966" i="4" s="1"/>
  <c r="C967" i="4"/>
  <c r="D967" i="4" s="1" a="1"/>
  <c r="D967" i="4" s="1"/>
  <c r="C968" i="4"/>
  <c r="D968" i="4" s="1" a="1"/>
  <c r="D968" i="4" s="1"/>
  <c r="C969" i="4"/>
  <c r="D969" i="4" s="1" a="1"/>
  <c r="D969" i="4" s="1"/>
  <c r="C970" i="4"/>
  <c r="D970" i="4" s="1" a="1"/>
  <c r="D970" i="4" s="1"/>
  <c r="C971" i="4"/>
  <c r="D971" i="4" s="1" a="1"/>
  <c r="D971" i="4" s="1"/>
  <c r="C972" i="4"/>
  <c r="D972" i="4" s="1" a="1"/>
  <c r="D972" i="4" s="1"/>
  <c r="C973" i="4"/>
  <c r="D973" i="4" s="1" a="1"/>
  <c r="D973" i="4" s="1"/>
  <c r="C974" i="4"/>
  <c r="D974" i="4" s="1" a="1"/>
  <c r="D974" i="4" s="1"/>
  <c r="C975" i="4"/>
  <c r="D975" i="4" s="1" a="1"/>
  <c r="D975" i="4" s="1"/>
  <c r="C976" i="4"/>
  <c r="D976" i="4" s="1" a="1"/>
  <c r="D976" i="4" s="1"/>
  <c r="C977" i="4"/>
  <c r="D977" i="4" s="1" a="1"/>
  <c r="D977" i="4" s="1"/>
  <c r="C978" i="4"/>
  <c r="D978" i="4" s="1" a="1"/>
  <c r="D978" i="4" s="1"/>
  <c r="C979" i="4"/>
  <c r="D979" i="4" s="1" a="1"/>
  <c r="D979" i="4" s="1"/>
  <c r="C980" i="4"/>
  <c r="D980" i="4" s="1" a="1"/>
  <c r="D980" i="4" s="1"/>
  <c r="C981" i="4"/>
  <c r="D981" i="4" s="1" a="1"/>
  <c r="D981" i="4" s="1"/>
  <c r="C982" i="4"/>
  <c r="D982" i="4" s="1" a="1"/>
  <c r="D982" i="4" s="1"/>
  <c r="C983" i="4"/>
  <c r="D983" i="4" s="1" a="1"/>
  <c r="D983" i="4" s="1"/>
  <c r="C984" i="4"/>
  <c r="D984" i="4" s="1" a="1"/>
  <c r="D984" i="4" s="1"/>
  <c r="C985" i="4"/>
  <c r="D985" i="4" s="1" a="1"/>
  <c r="D985" i="4" s="1"/>
  <c r="C986" i="4"/>
  <c r="D986" i="4" s="1" a="1"/>
  <c r="D986" i="4" s="1"/>
  <c r="C987" i="4"/>
  <c r="D987" i="4" s="1" a="1"/>
  <c r="D987" i="4" s="1"/>
  <c r="C988" i="4"/>
  <c r="D988" i="4" s="1" a="1"/>
  <c r="D988" i="4" s="1"/>
  <c r="C989" i="4"/>
  <c r="D989" i="4" s="1" a="1"/>
  <c r="D989" i="4" s="1"/>
  <c r="C990" i="4"/>
  <c r="D990" i="4" s="1" a="1"/>
  <c r="D990" i="4" s="1"/>
  <c r="C991" i="4"/>
  <c r="D991" i="4" s="1" a="1"/>
  <c r="D991" i="4" s="1"/>
  <c r="C992" i="4"/>
  <c r="D992" i="4" s="1" a="1"/>
  <c r="D992" i="4" s="1"/>
  <c r="C993" i="4"/>
  <c r="D993" i="4" s="1" a="1"/>
  <c r="D993" i="4" s="1"/>
  <c r="C994" i="4"/>
  <c r="D994" i="4" s="1" a="1"/>
  <c r="D994" i="4" s="1"/>
  <c r="C995" i="4"/>
  <c r="D995" i="4" s="1" a="1"/>
  <c r="D995" i="4" s="1"/>
  <c r="C996" i="4"/>
  <c r="D996" i="4" s="1" a="1"/>
  <c r="D996" i="4" s="1"/>
  <c r="C997" i="4"/>
  <c r="D997" i="4" s="1" a="1"/>
  <c r="D997" i="4" s="1"/>
  <c r="C998" i="4"/>
  <c r="D998" i="4" s="1" a="1"/>
  <c r="D998" i="4" s="1"/>
  <c r="C999" i="4"/>
  <c r="D999" i="4" s="1" a="1"/>
  <c r="D999" i="4" s="1"/>
  <c r="C1000" i="4"/>
  <c r="D1000" i="4" s="1" a="1"/>
  <c r="D1000" i="4" s="1"/>
  <c r="C1001" i="4"/>
  <c r="D1001" i="4" s="1" a="1"/>
  <c r="D1001" i="4" s="1"/>
  <c r="C1002" i="4"/>
  <c r="D1002" i="4" s="1" a="1"/>
  <c r="D1002" i="4" s="1"/>
  <c r="C1003" i="4"/>
  <c r="D1003" i="4" s="1" a="1"/>
  <c r="D1003" i="4" s="1"/>
  <c r="C1004" i="4"/>
  <c r="D1004" i="4" s="1" a="1"/>
  <c r="D1004" i="4" s="1"/>
  <c r="C1005" i="4"/>
  <c r="D1005" i="4" s="1" a="1"/>
  <c r="D1005" i="4" s="1"/>
  <c r="C1006" i="4"/>
  <c r="D1006" i="4" s="1" a="1"/>
  <c r="D1006" i="4" s="1"/>
  <c r="C1007" i="4"/>
  <c r="D1007" i="4" s="1" a="1"/>
  <c r="D1007" i="4" s="1"/>
  <c r="C1008" i="4"/>
  <c r="D1008" i="4" s="1" a="1"/>
  <c r="D1008" i="4" s="1"/>
  <c r="C1009" i="4"/>
  <c r="D1009" i="4" s="1" a="1"/>
  <c r="D1009" i="4" s="1"/>
  <c r="C1010" i="4"/>
  <c r="D1010" i="4" s="1" a="1"/>
  <c r="D1010" i="4" s="1"/>
  <c r="C1011" i="4"/>
  <c r="D1011" i="4" s="1" a="1"/>
  <c r="D1011" i="4" s="1"/>
  <c r="C1012" i="4"/>
  <c r="D1012" i="4" s="1" a="1"/>
  <c r="D1012" i="4" s="1"/>
  <c r="C1013" i="4"/>
  <c r="D1013" i="4" s="1" a="1"/>
  <c r="D1013" i="4" s="1"/>
  <c r="C1014" i="4"/>
  <c r="D1014" i="4" s="1" a="1"/>
  <c r="D1014" i="4" s="1"/>
  <c r="C1015" i="4"/>
  <c r="D1015" i="4" s="1" a="1"/>
  <c r="D1015" i="4" s="1"/>
  <c r="C1016" i="4"/>
  <c r="D1016" i="4" s="1" a="1"/>
  <c r="D1016" i="4" s="1"/>
  <c r="C1017" i="4"/>
  <c r="D1017" i="4" s="1" a="1"/>
  <c r="D1017" i="4" s="1"/>
  <c r="C1018" i="4"/>
  <c r="D1018" i="4" s="1" a="1"/>
  <c r="D1018" i="4" s="1"/>
  <c r="C1019" i="4"/>
  <c r="D1019" i="4" s="1" a="1"/>
  <c r="D1019" i="4" s="1"/>
  <c r="C1020" i="4"/>
  <c r="D1020" i="4" s="1" a="1"/>
  <c r="D1020" i="4" s="1"/>
  <c r="C1021" i="4"/>
  <c r="D1021" i="4" s="1" a="1"/>
  <c r="D1021" i="4" s="1"/>
  <c r="C1022" i="4"/>
  <c r="D1022" i="4" s="1" a="1"/>
  <c r="D1022" i="4" s="1"/>
  <c r="C1023" i="4"/>
  <c r="D1023" i="4" s="1" a="1"/>
  <c r="D1023" i="4" s="1"/>
  <c r="C1024" i="4"/>
  <c r="D1024" i="4" s="1" a="1"/>
  <c r="D1024" i="4" s="1"/>
  <c r="C1025" i="4"/>
  <c r="D1025" i="4" s="1" a="1"/>
  <c r="D1025" i="4" s="1"/>
  <c r="C1026" i="4"/>
  <c r="D1026" i="4" s="1" a="1"/>
  <c r="D1026" i="4" s="1"/>
  <c r="D1027" i="4" a="1"/>
  <c r="D1027" i="4" s="1"/>
  <c r="D1028" i="4" a="1"/>
  <c r="D1028" i="4" s="1"/>
  <c r="D1029" i="4" a="1"/>
  <c r="D1029" i="4" s="1"/>
  <c r="D1030" i="4" a="1"/>
  <c r="D1030" i="4" s="1"/>
  <c r="D1031" i="4" a="1"/>
  <c r="D1031" i="4" s="1"/>
  <c r="D1032" i="4" a="1"/>
  <c r="D1032" i="4"/>
  <c r="D1033" i="4" a="1"/>
  <c r="D1033" i="4" s="1"/>
  <c r="D1034" i="4" a="1"/>
  <c r="D1034" i="4" s="1"/>
  <c r="D1035" i="4" a="1"/>
  <c r="D1035" i="4" s="1"/>
  <c r="D1036" i="4" a="1"/>
  <c r="D1036" i="4" s="1"/>
  <c r="D1037" i="4" a="1"/>
  <c r="D1037" i="4" s="1"/>
  <c r="D1038" i="4" a="1"/>
  <c r="D1038" i="4" s="1"/>
  <c r="D1039" i="4" a="1"/>
  <c r="D1039" i="4" s="1"/>
  <c r="D1040" i="4" a="1"/>
  <c r="D1040" i="4" s="1"/>
  <c r="D1041" i="4" a="1"/>
  <c r="D1041" i="4" s="1"/>
  <c r="D1042" i="4" a="1"/>
  <c r="D1042" i="4" s="1"/>
  <c r="C1043" i="4"/>
  <c r="D1043" i="4" s="1" a="1"/>
  <c r="D1043" i="4" s="1"/>
  <c r="C1044" i="4"/>
  <c r="D1044" i="4" s="1" a="1"/>
  <c r="D1044" i="4" s="1"/>
  <c r="C1045" i="4"/>
  <c r="D1045" i="4" s="1" a="1"/>
  <c r="D1045" i="4" s="1"/>
  <c r="C1046" i="4"/>
  <c r="D1046" i="4" s="1" a="1"/>
  <c r="D1046" i="4" s="1"/>
  <c r="C1047" i="4"/>
  <c r="D1047" i="4" s="1" a="1"/>
  <c r="D1047" i="4" s="1"/>
  <c r="C1048" i="4"/>
  <c r="D1048" i="4" s="1" a="1"/>
  <c r="D1048" i="4" s="1"/>
  <c r="C1049" i="4"/>
  <c r="D1049" i="4" s="1" a="1"/>
  <c r="D1049" i="4" s="1"/>
  <c r="C1050" i="4"/>
  <c r="D1050" i="4" s="1" a="1"/>
  <c r="D1050" i="4" s="1"/>
  <c r="C1051" i="4"/>
  <c r="D1051" i="4" s="1" a="1"/>
  <c r="D1051" i="4" s="1"/>
  <c r="C1052" i="4"/>
  <c r="D1052" i="4" s="1" a="1"/>
  <c r="D1052" i="4" s="1"/>
  <c r="C1053" i="4"/>
  <c r="D1053" i="4" s="1" a="1"/>
  <c r="D1053" i="4" s="1"/>
  <c r="C1054" i="4"/>
  <c r="D1054" i="4" s="1" a="1"/>
  <c r="D1054" i="4" s="1"/>
  <c r="C1055" i="4"/>
  <c r="D1055" i="4" s="1" a="1"/>
  <c r="D1055" i="4" s="1"/>
  <c r="C1056" i="4"/>
  <c r="D1056" i="4" s="1" a="1"/>
  <c r="D1056" i="4" s="1"/>
  <c r="C1057" i="4"/>
  <c r="D1057" i="4" s="1" a="1"/>
  <c r="D1057" i="4" s="1"/>
  <c r="D1058" i="4" a="1"/>
  <c r="D1058" i="4" s="1"/>
  <c r="C1059" i="4"/>
  <c r="D1059" i="4" s="1" a="1"/>
  <c r="D1059" i="4" s="1"/>
  <c r="C1060" i="4"/>
  <c r="D1060" i="4" s="1" a="1"/>
  <c r="D1060" i="4" s="1"/>
  <c r="C1061" i="4"/>
  <c r="D1061" i="4" s="1" a="1"/>
  <c r="D1061" i="4" s="1"/>
  <c r="C1062" i="4"/>
  <c r="D1062" i="4" s="1" a="1"/>
  <c r="D1062" i="4" s="1"/>
  <c r="C1063" i="4"/>
  <c r="D1063" i="4" s="1" a="1"/>
  <c r="D1063" i="4" s="1"/>
  <c r="C1064" i="4"/>
  <c r="D1064" i="4" s="1" a="1"/>
  <c r="D1064" i="4" s="1"/>
  <c r="C1065" i="4"/>
  <c r="D1065" i="4" s="1" a="1"/>
  <c r="D1065" i="4" s="1"/>
  <c r="C1066" i="4"/>
  <c r="D1066" i="4" s="1" a="1"/>
  <c r="D1066" i="4" s="1"/>
  <c r="C1067" i="4"/>
  <c r="D1067" i="4" s="1" a="1"/>
  <c r="D1067" i="4" s="1"/>
  <c r="C1068" i="4"/>
  <c r="D1068" i="4" a="1"/>
  <c r="D1068" i="4" s="1"/>
  <c r="C1069" i="4"/>
  <c r="D1069" i="4" s="1" a="1"/>
  <c r="D1069" i="4" s="1"/>
  <c r="C1070" i="4"/>
  <c r="D1070" i="4" s="1" a="1"/>
  <c r="D1070" i="4" s="1"/>
  <c r="C1071" i="4"/>
  <c r="D1071" i="4" s="1" a="1"/>
  <c r="D1071" i="4" s="1"/>
  <c r="C1072" i="4"/>
  <c r="D1072" i="4" s="1" a="1"/>
  <c r="D1072" i="4" s="1"/>
  <c r="C1073" i="4"/>
  <c r="D1073" i="4" s="1" a="1"/>
  <c r="D1073" i="4" s="1"/>
  <c r="C1074" i="4"/>
  <c r="D1074" i="4" s="1" a="1"/>
  <c r="D1074" i="4" s="1"/>
  <c r="C1075" i="4"/>
  <c r="D1075" i="4" s="1" a="1"/>
  <c r="D1075" i="4" s="1"/>
  <c r="C1076" i="4"/>
  <c r="D1076" i="4" s="1" a="1"/>
  <c r="D1076" i="4" s="1"/>
  <c r="C1077" i="4"/>
  <c r="D1077" i="4" s="1" a="1"/>
  <c r="D1077" i="4" s="1"/>
  <c r="C1078" i="4"/>
  <c r="D1078" i="4" s="1" a="1"/>
  <c r="D1078" i="4" s="1"/>
  <c r="C1079" i="4"/>
  <c r="D1079" i="4" s="1" a="1"/>
  <c r="D1079" i="4" s="1"/>
  <c r="C1080" i="4"/>
  <c r="D1080" i="4" s="1" a="1"/>
  <c r="D1080" i="4" s="1"/>
  <c r="C1081" i="4"/>
  <c r="D1081" i="4" s="1" a="1"/>
  <c r="D1081" i="4" s="1"/>
  <c r="C1082" i="4"/>
  <c r="D1082" i="4" s="1" a="1"/>
  <c r="D1082" i="4" s="1"/>
  <c r="C1083" i="4"/>
  <c r="D1083" i="4" s="1" a="1"/>
  <c r="D1083" i="4" s="1"/>
  <c r="C1084" i="4"/>
  <c r="D1084" i="4" s="1" a="1"/>
  <c r="D1084" i="4" s="1"/>
  <c r="C1085" i="4"/>
  <c r="D1085" i="4" s="1" a="1"/>
  <c r="D1085" i="4" s="1"/>
  <c r="C1086" i="4"/>
  <c r="D1086" i="4" s="1" a="1"/>
  <c r="D1086" i="4" s="1"/>
  <c r="C1087" i="4"/>
  <c r="D1087" i="4" s="1" a="1"/>
  <c r="D1087" i="4" s="1"/>
  <c r="C1088" i="4"/>
  <c r="D1088" i="4" s="1" a="1"/>
  <c r="D1088" i="4" s="1"/>
  <c r="C1089" i="4"/>
  <c r="D1089" i="4" s="1" a="1"/>
  <c r="D1089" i="4" s="1"/>
  <c r="C1090" i="4"/>
  <c r="D1090" i="4" s="1" a="1"/>
  <c r="D1090" i="4" s="1"/>
  <c r="C1091" i="4"/>
  <c r="D1091" i="4" s="1" a="1"/>
  <c r="D1091" i="4" s="1"/>
  <c r="C1092" i="4"/>
  <c r="D1092" i="4" s="1" a="1"/>
  <c r="D1092" i="4" s="1"/>
  <c r="C1093" i="4"/>
  <c r="D1093" i="4" s="1" a="1"/>
  <c r="D1093" i="4" s="1"/>
  <c r="C1094" i="4"/>
  <c r="D1094" i="4" s="1" a="1"/>
  <c r="D1094" i="4" s="1"/>
  <c r="C1095" i="4"/>
  <c r="D1095" i="4" s="1" a="1"/>
  <c r="D1095" i="4" s="1"/>
  <c r="C1096" i="4"/>
  <c r="D1096" i="4" s="1" a="1"/>
  <c r="D1096" i="4" s="1"/>
  <c r="C1097" i="4"/>
  <c r="D1097" i="4" s="1" a="1"/>
  <c r="D1097" i="4" s="1"/>
  <c r="C1098" i="4"/>
  <c r="D1098" i="4" s="1" a="1"/>
  <c r="D1098" i="4" s="1"/>
  <c r="C1099" i="4"/>
  <c r="D1099" i="4" s="1" a="1"/>
  <c r="D1099" i="4" s="1"/>
  <c r="C1100" i="4"/>
  <c r="D1100" i="4" s="1" a="1"/>
  <c r="D1100" i="4" s="1"/>
  <c r="C1101" i="4"/>
  <c r="D1101" i="4" s="1" a="1"/>
  <c r="D1101" i="4" s="1"/>
  <c r="C1102" i="4"/>
  <c r="D1102" i="4" s="1" a="1"/>
  <c r="D1102" i="4" s="1"/>
  <c r="C1103" i="4"/>
  <c r="D1103" i="4" s="1" a="1"/>
  <c r="D1103" i="4" s="1"/>
  <c r="C1104" i="4"/>
  <c r="D1104" i="4" s="1" a="1"/>
  <c r="D1104" i="4" s="1"/>
  <c r="C1105" i="4"/>
  <c r="D1105" i="4" s="1" a="1"/>
  <c r="D1105" i="4" s="1"/>
  <c r="C1106" i="4"/>
  <c r="D1106" i="4" s="1" a="1"/>
  <c r="D1106" i="4" s="1"/>
  <c r="C1107" i="4"/>
  <c r="D1107" i="4" s="1" a="1"/>
  <c r="D1107" i="4" s="1"/>
  <c r="C1108" i="4"/>
  <c r="D1108" i="4" s="1" a="1"/>
  <c r="D1108" i="4" s="1"/>
  <c r="C1109" i="4"/>
  <c r="D1109" i="4" s="1" a="1"/>
  <c r="D1109" i="4" s="1"/>
  <c r="C1110" i="4"/>
  <c r="D1110" i="4" s="1" a="1"/>
  <c r="D1110" i="4" s="1"/>
  <c r="C1111" i="4"/>
  <c r="D1111" i="4" s="1" a="1"/>
  <c r="D1111" i="4" s="1"/>
  <c r="C1112" i="4"/>
  <c r="D1112" i="4" s="1" a="1"/>
  <c r="D1112" i="4" s="1"/>
  <c r="C1113" i="4"/>
  <c r="D1113" i="4" s="1" a="1"/>
  <c r="D1113" i="4" s="1"/>
  <c r="C1114" i="4"/>
  <c r="D1114" i="4" s="1" a="1"/>
  <c r="D1114" i="4" s="1"/>
  <c r="C1115" i="4"/>
  <c r="D1115" i="4" s="1" a="1"/>
  <c r="D1115" i="4" s="1"/>
  <c r="C1116" i="4"/>
  <c r="D1116" i="4" s="1" a="1"/>
  <c r="D1116" i="4" s="1"/>
  <c r="C1117" i="4"/>
  <c r="D1117" i="4" s="1" a="1"/>
  <c r="D1117" i="4" s="1"/>
  <c r="C1118" i="4"/>
  <c r="D1118" i="4" s="1" a="1"/>
  <c r="D1118" i="4" s="1"/>
  <c r="C1119" i="4"/>
  <c r="D1119" i="4" s="1" a="1"/>
  <c r="D1119" i="4" s="1"/>
  <c r="C1120" i="4"/>
  <c r="D1120" i="4" s="1" a="1"/>
  <c r="D1120" i="4" s="1"/>
  <c r="C1121" i="4"/>
  <c r="D1121" i="4" s="1" a="1"/>
  <c r="D1121" i="4" s="1"/>
  <c r="C1122" i="4"/>
  <c r="D1122" i="4" s="1" a="1"/>
  <c r="D1122" i="4" s="1"/>
  <c r="C1123" i="4"/>
  <c r="D1123" i="4" s="1" a="1"/>
  <c r="D1123" i="4" s="1"/>
  <c r="C1124" i="4"/>
  <c r="D1124" i="4" s="1" a="1"/>
  <c r="D1124" i="4" s="1"/>
  <c r="C1125" i="4"/>
  <c r="D1125" i="4" s="1" a="1"/>
  <c r="D1125" i="4" s="1"/>
  <c r="C1126" i="4"/>
  <c r="D1126" i="4" s="1" a="1"/>
  <c r="D1126" i="4" s="1"/>
  <c r="C1127" i="4"/>
  <c r="D1127" i="4" s="1" a="1"/>
  <c r="D1127" i="4" s="1"/>
  <c r="C1128" i="4"/>
  <c r="D1128" i="4" s="1" a="1"/>
  <c r="D1128" i="4" s="1"/>
  <c r="C1129" i="4"/>
  <c r="D1129" i="4" s="1" a="1"/>
  <c r="D1129" i="4" s="1"/>
  <c r="C1130" i="4"/>
  <c r="D1130" i="4" s="1" a="1"/>
  <c r="D1130" i="4" s="1"/>
  <c r="C1131" i="4"/>
  <c r="D1131" i="4" s="1" a="1"/>
  <c r="D1131" i="4" s="1"/>
  <c r="C1132" i="4"/>
  <c r="D1132" i="4" s="1" a="1"/>
  <c r="D1132" i="4" s="1"/>
  <c r="C1133" i="4"/>
  <c r="D1133" i="4" s="1" a="1"/>
  <c r="D1133" i="4" s="1"/>
  <c r="C1134" i="4"/>
  <c r="D1134" i="4" s="1" a="1"/>
  <c r="D1134" i="4" s="1"/>
  <c r="C1135" i="4"/>
  <c r="D1135" i="4" s="1" a="1"/>
  <c r="D1135" i="4" s="1"/>
  <c r="C1136" i="4"/>
  <c r="D1136" i="4" s="1" a="1"/>
  <c r="D1136" i="4" s="1"/>
  <c r="C1137" i="4"/>
  <c r="D1137" i="4" s="1" a="1"/>
  <c r="D1137" i="4" s="1"/>
  <c r="C1138" i="4"/>
  <c r="D1138" i="4" s="1" a="1"/>
  <c r="D1138" i="4" s="1"/>
  <c r="C1139" i="4"/>
  <c r="D1139" i="4" s="1" a="1"/>
  <c r="D1139" i="4" s="1"/>
  <c r="C1140" i="4"/>
  <c r="D1140" i="4" s="1" a="1"/>
  <c r="D1140" i="4" s="1"/>
  <c r="C1141" i="4"/>
  <c r="D1141" i="4" s="1" a="1"/>
  <c r="D1141" i="4" s="1"/>
  <c r="C1142" i="4"/>
  <c r="D1142" i="4" s="1" a="1"/>
  <c r="D1142" i="4" s="1"/>
  <c r="C1143" i="4"/>
  <c r="D1143" i="4" s="1" a="1"/>
  <c r="D1143" i="4" s="1"/>
  <c r="C1144" i="4"/>
  <c r="D1144" i="4" s="1" a="1"/>
  <c r="D1144" i="4" s="1"/>
  <c r="C1145" i="4"/>
  <c r="D1145" i="4" s="1" a="1"/>
  <c r="D1145" i="4" s="1"/>
  <c r="C1146" i="4"/>
  <c r="D1146" i="4" s="1" a="1"/>
  <c r="D1146" i="4" s="1"/>
  <c r="C1147" i="4"/>
  <c r="D1147" i="4" s="1" a="1"/>
  <c r="D1147" i="4" s="1"/>
  <c r="C1148" i="4"/>
  <c r="D1148" i="4" s="1" a="1"/>
  <c r="D1148" i="4" s="1"/>
  <c r="C1149" i="4"/>
  <c r="D1149" i="4" s="1" a="1"/>
  <c r="D1149" i="4" s="1"/>
  <c r="C1150" i="4"/>
  <c r="D1150" i="4" s="1" a="1"/>
  <c r="D1150" i="4" s="1"/>
  <c r="C1151" i="4"/>
  <c r="D1151" i="4" s="1" a="1"/>
  <c r="D1151" i="4" s="1"/>
  <c r="C1152" i="4"/>
  <c r="D1152" i="4" s="1" a="1"/>
  <c r="D1152" i="4" s="1"/>
  <c r="C1153" i="4"/>
  <c r="D1153" i="4" s="1" a="1"/>
  <c r="D1153" i="4" s="1"/>
  <c r="C1154" i="4"/>
  <c r="D1154" i="4" s="1" a="1"/>
  <c r="D1154" i="4" s="1"/>
  <c r="C1155" i="4"/>
  <c r="D1155" i="4" s="1" a="1"/>
  <c r="D1155" i="4" s="1"/>
  <c r="C1156" i="4"/>
  <c r="D1156" i="4" s="1" a="1"/>
  <c r="D1156" i="4" s="1"/>
  <c r="C1157" i="4"/>
  <c r="D1157" i="4" s="1" a="1"/>
  <c r="D1157" i="4" s="1"/>
  <c r="C1158" i="4"/>
  <c r="D1158" i="4" s="1" a="1"/>
  <c r="D1158" i="4" s="1"/>
  <c r="C1159" i="4"/>
  <c r="D1159" i="4" s="1" a="1"/>
  <c r="D1159" i="4" s="1"/>
  <c r="C1160" i="4"/>
  <c r="D1160" i="4" s="1" a="1"/>
  <c r="D1160" i="4" s="1"/>
  <c r="C1161" i="4"/>
  <c r="D1161" i="4" s="1" a="1"/>
  <c r="D1161" i="4" s="1"/>
  <c r="C1162" i="4"/>
  <c r="D1162" i="4" s="1" a="1"/>
  <c r="D1162" i="4" s="1"/>
  <c r="C1163" i="4"/>
  <c r="D1163" i="4" s="1" a="1"/>
  <c r="D1163" i="4" s="1"/>
  <c r="C1164" i="4"/>
  <c r="D1164" i="4" s="1" a="1"/>
  <c r="D1164" i="4" s="1"/>
  <c r="C1165" i="4"/>
  <c r="D1165" i="4" s="1" a="1"/>
  <c r="D1165" i="4" s="1"/>
  <c r="C1166" i="4"/>
  <c r="D1166" i="4" s="1" a="1"/>
  <c r="D1166" i="4" s="1"/>
  <c r="C1167" i="4"/>
  <c r="D1167" i="4" s="1" a="1"/>
  <c r="D1167" i="4" s="1"/>
  <c r="C1168" i="4"/>
  <c r="D1168" i="4" s="1" a="1"/>
  <c r="D1168" i="4" s="1"/>
  <c r="C1169" i="4"/>
  <c r="D1169" i="4" s="1" a="1"/>
  <c r="D1169" i="4" s="1"/>
  <c r="C1170" i="4"/>
  <c r="D1170" i="4" s="1" a="1"/>
  <c r="D1170" i="4" s="1"/>
  <c r="C1171" i="4"/>
  <c r="D1171" i="4" s="1" a="1"/>
  <c r="D1171" i="4" s="1"/>
  <c r="C1172" i="4"/>
  <c r="D1172" i="4" s="1" a="1"/>
  <c r="D1172" i="4" s="1"/>
  <c r="C1173" i="4"/>
  <c r="D1173" i="4" s="1" a="1"/>
  <c r="D1173" i="4" s="1"/>
  <c r="C1174" i="4"/>
  <c r="D1174" i="4" s="1" a="1"/>
  <c r="D1174" i="4" s="1"/>
  <c r="C1175" i="4"/>
  <c r="D1175" i="4" s="1" a="1"/>
  <c r="D1175" i="4" s="1"/>
  <c r="C1176" i="4"/>
  <c r="D1176" i="4" s="1" a="1"/>
  <c r="D1176" i="4" s="1"/>
  <c r="C1177" i="4"/>
  <c r="D1177" i="4" s="1" a="1"/>
  <c r="D1177" i="4" s="1"/>
  <c r="C1178" i="4"/>
  <c r="D1178" i="4" s="1" a="1"/>
  <c r="D1178" i="4" s="1"/>
  <c r="C1179" i="4"/>
  <c r="D1179" i="4" s="1" a="1"/>
  <c r="D1179" i="4" s="1"/>
  <c r="C1180" i="4"/>
  <c r="D1180" i="4" s="1" a="1"/>
  <c r="D1180" i="4" s="1"/>
  <c r="C1181" i="4"/>
  <c r="D1181" i="4" s="1" a="1"/>
  <c r="D1181" i="4" s="1"/>
  <c r="C1182" i="4"/>
  <c r="D1182" i="4" s="1" a="1"/>
  <c r="D1182" i="4" s="1"/>
  <c r="C1183" i="4"/>
  <c r="D1183" i="4" s="1" a="1"/>
  <c r="D1183" i="4" s="1"/>
  <c r="C1184" i="4"/>
  <c r="D1184" i="4" s="1" a="1"/>
  <c r="D1184" i="4" s="1"/>
  <c r="C1185" i="4"/>
  <c r="D1185" i="4" s="1" a="1"/>
  <c r="D1185" i="4" s="1"/>
  <c r="C1186" i="4"/>
  <c r="D1186" i="4" s="1" a="1"/>
  <c r="D1186" i="4" s="1"/>
  <c r="C1187" i="4"/>
  <c r="D1187" i="4" s="1" a="1"/>
  <c r="D1187" i="4" s="1"/>
  <c r="C1188" i="4"/>
  <c r="D1188" i="4" s="1" a="1"/>
  <c r="D1188" i="4" s="1"/>
  <c r="C1189" i="4"/>
  <c r="D1189" i="4" s="1" a="1"/>
  <c r="D1189" i="4" s="1"/>
  <c r="C1190" i="4"/>
  <c r="D1190" i="4" s="1" a="1"/>
  <c r="D1190" i="4" s="1"/>
  <c r="C1191" i="4"/>
  <c r="D1191" i="4" s="1" a="1"/>
  <c r="D1191" i="4" s="1"/>
  <c r="C1192" i="4"/>
  <c r="D1192" i="4" s="1" a="1"/>
  <c r="D1192" i="4" s="1"/>
  <c r="C1193" i="4"/>
  <c r="D1193" i="4" s="1" a="1"/>
  <c r="D1193" i="4" s="1"/>
  <c r="C1194" i="4"/>
  <c r="D1194" i="4" s="1" a="1"/>
  <c r="D1194" i="4" s="1"/>
  <c r="C1195" i="4"/>
  <c r="D1195" i="4" s="1" a="1"/>
  <c r="D1195" i="4" s="1"/>
  <c r="C1196" i="4"/>
  <c r="D1196" i="4" s="1" a="1"/>
  <c r="D1196" i="4" s="1"/>
  <c r="C1197" i="4"/>
  <c r="D1197" i="4" s="1" a="1"/>
  <c r="D1197" i="4" s="1"/>
  <c r="C1198" i="4"/>
  <c r="D1198" i="4" s="1" a="1"/>
  <c r="D1198" i="4" s="1"/>
  <c r="C1199" i="4"/>
  <c r="D1199" i="4" s="1" a="1"/>
  <c r="D1199" i="4" s="1"/>
  <c r="C1200" i="4"/>
  <c r="D1200" i="4" s="1" a="1"/>
  <c r="D1200" i="4" s="1"/>
  <c r="C1201" i="4"/>
  <c r="D1201" i="4" s="1" a="1"/>
  <c r="D1201" i="4" s="1"/>
  <c r="C1202" i="4"/>
  <c r="D1202" i="4" s="1" a="1"/>
  <c r="D1202" i="4" s="1"/>
  <c r="C1203" i="4"/>
  <c r="D1203" i="4" s="1" a="1"/>
  <c r="D1203" i="4" s="1"/>
  <c r="C1204" i="4"/>
  <c r="D1204" i="4" s="1" a="1"/>
  <c r="D1204" i="4" s="1"/>
  <c r="C1205" i="4"/>
  <c r="D1205" i="4" s="1" a="1"/>
  <c r="D1205" i="4" s="1"/>
  <c r="C1206" i="4"/>
  <c r="D1206" i="4" s="1" a="1"/>
  <c r="D1206" i="4" s="1"/>
  <c r="C1207" i="4"/>
  <c r="D1207" i="4" s="1" a="1"/>
  <c r="D1207" i="4" s="1"/>
  <c r="C1208" i="4"/>
  <c r="D1208" i="4" s="1" a="1"/>
  <c r="D1208" i="4" s="1"/>
  <c r="C1209" i="4"/>
  <c r="D1209" i="4" s="1" a="1"/>
  <c r="D1209" i="4" s="1"/>
  <c r="C1210" i="4"/>
  <c r="D1210" i="4" s="1" a="1"/>
  <c r="D1210" i="4" s="1"/>
  <c r="C1211" i="4"/>
  <c r="D1211" i="4" s="1" a="1"/>
  <c r="D1211" i="4" s="1"/>
  <c r="C1212" i="4"/>
  <c r="D1212" i="4" s="1" a="1"/>
  <c r="D1212" i="4" s="1"/>
  <c r="C1213" i="4"/>
  <c r="D1213" i="4" s="1" a="1"/>
  <c r="D1213" i="4" s="1"/>
  <c r="C1214" i="4"/>
  <c r="D1214" i="4" s="1" a="1"/>
  <c r="D1214" i="4" s="1"/>
  <c r="C1215" i="4"/>
  <c r="D1215" i="4" s="1" a="1"/>
  <c r="D1215" i="4" s="1"/>
  <c r="C1216" i="4"/>
  <c r="D1216" i="4" s="1" a="1"/>
  <c r="D1216" i="4" s="1"/>
  <c r="C1217" i="4"/>
  <c r="D1217" i="4" s="1" a="1"/>
  <c r="D1217" i="4" s="1"/>
  <c r="C1218" i="4"/>
  <c r="D1218" i="4" s="1" a="1"/>
  <c r="D1218" i="4" s="1"/>
  <c r="C1219" i="4"/>
  <c r="D1219" i="4" s="1" a="1"/>
  <c r="D1219" i="4" s="1"/>
  <c r="C1220" i="4"/>
  <c r="D1220" i="4" s="1" a="1"/>
  <c r="D1220" i="4" s="1"/>
  <c r="C1221" i="4"/>
  <c r="D1221" i="4" s="1" a="1"/>
  <c r="D1221" i="4" s="1"/>
  <c r="C1222" i="4"/>
  <c r="D1222" i="4" s="1" a="1"/>
  <c r="D1222" i="4" s="1"/>
  <c r="C1223" i="4"/>
  <c r="D1223" i="4" s="1" a="1"/>
  <c r="D1223" i="4" s="1"/>
  <c r="C1224" i="4"/>
  <c r="D1224" i="4" s="1" a="1"/>
  <c r="D1224" i="4" s="1"/>
  <c r="C1225" i="4"/>
  <c r="D1225" i="4" s="1" a="1"/>
  <c r="D1225" i="4" s="1"/>
  <c r="C1226" i="4"/>
  <c r="D1226" i="4" s="1" a="1"/>
  <c r="D1226" i="4" s="1"/>
  <c r="C1227" i="4"/>
  <c r="D1227" i="4" s="1" a="1"/>
  <c r="D1227" i="4" s="1"/>
  <c r="C1228" i="4"/>
  <c r="D1228" i="4" s="1" a="1"/>
  <c r="D1228" i="4" s="1"/>
  <c r="C1229" i="4"/>
  <c r="D1229" i="4" s="1" a="1"/>
  <c r="D1229" i="4" s="1"/>
  <c r="C1230" i="4"/>
  <c r="D1230" i="4" s="1" a="1"/>
  <c r="D1230" i="4" s="1"/>
  <c r="C1231" i="4"/>
  <c r="D1231" i="4" s="1" a="1"/>
  <c r="D1231" i="4" s="1"/>
  <c r="C1232" i="4"/>
  <c r="D1232" i="4" s="1" a="1"/>
  <c r="D1232" i="4" s="1"/>
  <c r="C1233" i="4"/>
  <c r="D1233" i="4" s="1" a="1"/>
  <c r="D1233" i="4" s="1"/>
  <c r="C1234" i="4"/>
  <c r="D1234" i="4" s="1" a="1"/>
  <c r="D1234" i="4" s="1"/>
  <c r="C1235" i="4"/>
  <c r="D1235" i="4" s="1" a="1"/>
  <c r="D1235" i="4" s="1"/>
  <c r="C1236" i="4"/>
  <c r="D1236" i="4" s="1" a="1"/>
  <c r="D1236" i="4" s="1"/>
  <c r="C1237" i="4"/>
  <c r="D1237" i="4" s="1" a="1"/>
  <c r="D1237" i="4" s="1"/>
  <c r="C1238" i="4"/>
  <c r="D1238" i="4" s="1" a="1"/>
  <c r="D1238" i="4" s="1"/>
  <c r="C1239" i="4"/>
  <c r="D1239" i="4" s="1" a="1"/>
  <c r="D1239" i="4" s="1"/>
  <c r="C1240" i="4"/>
  <c r="D1240" i="4" s="1" a="1"/>
  <c r="D1240" i="4" s="1"/>
  <c r="C1241" i="4"/>
  <c r="D1241" i="4" s="1" a="1"/>
  <c r="D1241" i="4" s="1"/>
  <c r="C1242" i="4"/>
  <c r="D1242" i="4" s="1" a="1"/>
  <c r="D1242" i="4" s="1"/>
  <c r="C1243" i="4"/>
  <c r="D1243" i="4" s="1" a="1"/>
  <c r="D1243" i="4" s="1"/>
  <c r="C1244" i="4"/>
  <c r="D1244" i="4" s="1" a="1"/>
  <c r="D1244" i="4" s="1"/>
  <c r="C1245" i="4"/>
  <c r="D1245" i="4" s="1" a="1"/>
  <c r="D1245" i="4" s="1"/>
  <c r="C1246" i="4"/>
  <c r="D1246" i="4" s="1" a="1"/>
  <c r="D1246" i="4" s="1"/>
  <c r="C1247" i="4"/>
  <c r="D1247" i="4" s="1" a="1"/>
  <c r="D1247" i="4" s="1"/>
  <c r="C1248" i="4"/>
  <c r="D1248" i="4" s="1" a="1"/>
  <c r="D1248" i="4" s="1"/>
  <c r="C1249" i="4"/>
  <c r="D1249" i="4" s="1" a="1"/>
  <c r="D1249" i="4" s="1"/>
  <c r="C1250" i="4"/>
  <c r="D1250" i="4" s="1" a="1"/>
  <c r="D1250" i="4" s="1"/>
  <c r="C1251" i="4"/>
  <c r="D1251" i="4" s="1" a="1"/>
  <c r="D1251" i="4" s="1"/>
  <c r="C1252" i="4"/>
  <c r="D1252" i="4" s="1" a="1"/>
  <c r="D1252" i="4" s="1"/>
  <c r="C1253" i="4"/>
  <c r="D1253" i="4" s="1" a="1"/>
  <c r="D1253" i="4" s="1"/>
  <c r="C1254" i="4"/>
  <c r="D1254" i="4" s="1" a="1"/>
  <c r="D1254" i="4" s="1"/>
  <c r="C1255" i="4"/>
  <c r="D1255" i="4" s="1" a="1"/>
  <c r="D1255" i="4" s="1"/>
  <c r="C1256" i="4"/>
  <c r="D1256" i="4" s="1" a="1"/>
  <c r="D1256" i="4" s="1"/>
  <c r="C1257" i="4"/>
  <c r="D1257" i="4" s="1" a="1"/>
  <c r="D1257" i="4" s="1"/>
  <c r="C1258" i="4"/>
  <c r="D1258" i="4" s="1" a="1"/>
  <c r="D1258" i="4" s="1"/>
  <c r="C1259" i="4"/>
  <c r="D1259" i="4" s="1" a="1"/>
  <c r="D1259" i="4" s="1"/>
  <c r="C1260" i="4"/>
  <c r="D1260" i="4" s="1" a="1"/>
  <c r="D1260" i="4" s="1"/>
  <c r="C1261" i="4"/>
  <c r="D1261" i="4" s="1" a="1"/>
  <c r="D1261" i="4" s="1"/>
  <c r="C1262" i="4"/>
  <c r="D1262" i="4" s="1" a="1"/>
  <c r="D1262" i="4" s="1"/>
  <c r="C1263" i="4"/>
  <c r="D1263" i="4" s="1" a="1"/>
  <c r="D1263" i="4" s="1"/>
  <c r="C1264" i="4"/>
  <c r="D1264" i="4" s="1" a="1"/>
  <c r="D1264" i="4" s="1"/>
  <c r="C1265" i="4"/>
  <c r="D1265" i="4" s="1" a="1"/>
  <c r="D1265" i="4" s="1"/>
  <c r="C1266" i="4"/>
  <c r="D1266" i="4" s="1" a="1"/>
  <c r="D1266" i="4" s="1"/>
  <c r="C1267" i="4"/>
  <c r="D1267" i="4" s="1" a="1"/>
  <c r="D1267" i="4" s="1"/>
  <c r="C1268" i="4"/>
  <c r="D1268" i="4" s="1" a="1"/>
  <c r="D1268" i="4" s="1"/>
  <c r="C1269" i="4"/>
  <c r="D1269" i="4" s="1" a="1"/>
  <c r="D1269" i="4" s="1"/>
  <c r="C1270" i="4"/>
  <c r="D1270" i="4" s="1" a="1"/>
  <c r="D1270" i="4" s="1"/>
  <c r="C1271" i="4"/>
  <c r="D1271" i="4" s="1" a="1"/>
  <c r="D1271" i="4" s="1"/>
  <c r="C1272" i="4"/>
  <c r="D1272" i="4" s="1" a="1"/>
  <c r="D1272" i="4" s="1"/>
  <c r="C1273" i="4"/>
  <c r="D1273" i="4" s="1" a="1"/>
  <c r="D1273" i="4" s="1"/>
  <c r="C1274" i="4"/>
  <c r="D1274" i="4" s="1" a="1"/>
  <c r="D1274" i="4" s="1"/>
  <c r="C1275" i="4"/>
  <c r="D1275" i="4" s="1" a="1"/>
  <c r="D1275" i="4" s="1"/>
  <c r="C1276" i="4"/>
  <c r="D1276" i="4" s="1" a="1"/>
  <c r="D1276" i="4" s="1"/>
  <c r="C1277" i="4"/>
  <c r="D1277" i="4" s="1" a="1"/>
  <c r="D1277" i="4" s="1"/>
  <c r="C1278" i="4"/>
  <c r="D1278" i="4" s="1" a="1"/>
  <c r="D1278" i="4" s="1"/>
  <c r="C1279" i="4"/>
  <c r="D1279" i="4" s="1" a="1"/>
  <c r="D1279" i="4" s="1"/>
  <c r="C1280" i="4"/>
  <c r="D1280" i="4" s="1" a="1"/>
  <c r="D1280" i="4" s="1"/>
  <c r="C1281" i="4"/>
  <c r="D1281" i="4" s="1" a="1"/>
  <c r="D1281" i="4" s="1"/>
  <c r="C1282" i="4"/>
  <c r="D1282" i="4" s="1" a="1"/>
  <c r="D1282" i="4" s="1"/>
  <c r="C1283" i="4"/>
  <c r="D1283" i="4" s="1" a="1"/>
  <c r="D1283" i="4" s="1"/>
  <c r="C1284" i="4"/>
  <c r="D1284" i="4" s="1" a="1"/>
  <c r="D1284" i="4" s="1"/>
  <c r="C1285" i="4"/>
  <c r="D1285" i="4" s="1" a="1"/>
  <c r="D1285" i="4" s="1"/>
  <c r="C1286" i="4"/>
  <c r="D1286" i="4" s="1" a="1"/>
  <c r="D1286" i="4" s="1"/>
  <c r="C1287" i="4"/>
  <c r="D1287" i="4" s="1" a="1"/>
  <c r="D1287" i="4" s="1"/>
  <c r="C1288" i="4"/>
  <c r="D1288" i="4" s="1" a="1"/>
  <c r="D1288" i="4" s="1"/>
  <c r="C1289" i="4"/>
  <c r="D1289" i="4" s="1" a="1"/>
  <c r="D1289" i="4" s="1"/>
  <c r="C1290" i="4"/>
  <c r="D1290" i="4" s="1" a="1"/>
  <c r="D1290" i="4" s="1"/>
  <c r="C1291" i="4"/>
  <c r="D1291" i="4" s="1" a="1"/>
  <c r="D1291" i="4" s="1"/>
  <c r="C1292" i="4"/>
  <c r="D1292" i="4" s="1" a="1"/>
  <c r="D1292" i="4" s="1"/>
  <c r="C1293" i="4"/>
  <c r="D1293" i="4" s="1" a="1"/>
  <c r="D1293" i="4" s="1"/>
  <c r="C1294" i="4"/>
  <c r="D1294" i="4" s="1" a="1"/>
  <c r="D1294" i="4" s="1"/>
  <c r="C1295" i="4"/>
  <c r="D1295" i="4" s="1" a="1"/>
  <c r="D1295" i="4" s="1"/>
  <c r="C1296" i="4"/>
  <c r="D1296" i="4" s="1" a="1"/>
  <c r="D1296" i="4" s="1"/>
  <c r="C1297" i="4"/>
  <c r="D1297" i="4" s="1" a="1"/>
  <c r="D1297" i="4" s="1"/>
  <c r="C1298" i="4"/>
  <c r="D1298" i="4" s="1" a="1"/>
  <c r="D1298" i="4" s="1"/>
  <c r="C1299" i="4"/>
  <c r="D1299" i="4" s="1" a="1"/>
  <c r="D1299" i="4" s="1"/>
  <c r="C1300" i="4"/>
  <c r="D1300" i="4" s="1" a="1"/>
  <c r="D1300" i="4" s="1"/>
  <c r="C1301" i="4"/>
  <c r="D1301" i="4" s="1" a="1"/>
  <c r="D1301" i="4" s="1"/>
  <c r="C1302" i="4"/>
  <c r="D1302" i="4" s="1" a="1"/>
  <c r="D1302" i="4" s="1"/>
  <c r="C1303" i="4"/>
  <c r="D1303" i="4" s="1" a="1"/>
  <c r="D1303" i="4" s="1"/>
  <c r="C1304" i="4"/>
  <c r="D1304" i="4" s="1" a="1"/>
  <c r="D1304" i="4" s="1"/>
  <c r="C1305" i="4"/>
  <c r="D1305" i="4" s="1" a="1"/>
  <c r="D1305" i="4" s="1"/>
  <c r="C1306" i="4"/>
  <c r="D1306" i="4" s="1" a="1"/>
  <c r="D1306" i="4" s="1"/>
  <c r="C1307" i="4"/>
  <c r="D1307" i="4" s="1" a="1"/>
  <c r="D1307" i="4" s="1"/>
  <c r="C1308" i="4"/>
  <c r="D1308" i="4" s="1" a="1"/>
  <c r="D1308" i="4" s="1"/>
  <c r="C1309" i="4"/>
  <c r="D1309" i="4" s="1" a="1"/>
  <c r="D1309" i="4" s="1"/>
  <c r="C1310" i="4"/>
  <c r="D1310" i="4" s="1" a="1"/>
  <c r="D1310" i="4" s="1"/>
  <c r="C1311" i="4"/>
  <c r="D1311" i="4" s="1" a="1"/>
  <c r="D1311" i="4" s="1"/>
  <c r="C1312" i="4"/>
  <c r="D1312" i="4" s="1" a="1"/>
  <c r="D1312" i="4" s="1"/>
  <c r="C1313" i="4"/>
  <c r="D1313" i="4" s="1" a="1"/>
  <c r="D1313" i="4" s="1"/>
  <c r="C1314" i="4"/>
  <c r="D1314" i="4" s="1" a="1"/>
  <c r="D1314" i="4" s="1"/>
  <c r="C1315" i="4"/>
  <c r="D1315" i="4" s="1" a="1"/>
  <c r="D1315" i="4" s="1"/>
  <c r="C1316" i="4"/>
  <c r="D1316" i="4" s="1" a="1"/>
  <c r="D1316" i="4" s="1"/>
  <c r="C1317" i="4"/>
  <c r="D1317" i="4" s="1" a="1"/>
  <c r="D1317" i="4" s="1"/>
  <c r="C1318" i="4"/>
  <c r="D1318" i="4" s="1" a="1"/>
  <c r="D1318" i="4" s="1"/>
  <c r="C1319" i="4"/>
  <c r="D1319" i="4" s="1" a="1"/>
  <c r="D1319" i="4" s="1"/>
  <c r="C1320" i="4"/>
  <c r="D1320" i="4" s="1" a="1"/>
  <c r="D1320" i="4" s="1"/>
  <c r="C1321" i="4"/>
  <c r="D1321" i="4" s="1" a="1"/>
  <c r="D1321" i="4" s="1"/>
  <c r="C1322" i="4"/>
  <c r="D1322" i="4" s="1" a="1"/>
  <c r="D1322" i="4" s="1"/>
  <c r="C1323" i="4"/>
  <c r="D1323" i="4" s="1" a="1"/>
  <c r="D1323" i="4" s="1"/>
  <c r="C1324" i="4"/>
  <c r="D1324" i="4" s="1" a="1"/>
  <c r="D1324" i="4" s="1"/>
  <c r="C1325" i="4"/>
  <c r="D1325" i="4" s="1" a="1"/>
  <c r="D1325" i="4" s="1"/>
  <c r="C1326" i="4"/>
  <c r="D1326" i="4" s="1" a="1"/>
  <c r="D1326" i="4" s="1"/>
  <c r="C1327" i="4"/>
  <c r="D1327" i="4" s="1" a="1"/>
  <c r="D1327" i="4" s="1"/>
  <c r="C1328" i="4"/>
  <c r="D1328" i="4" s="1" a="1"/>
  <c r="D1328" i="4" s="1"/>
  <c r="C1329" i="4"/>
  <c r="D1329" i="4" s="1" a="1"/>
  <c r="D1329" i="4" s="1"/>
  <c r="C1330" i="4"/>
  <c r="D1330" i="4" s="1" a="1"/>
  <c r="D1330" i="4" s="1"/>
  <c r="C1331" i="4"/>
  <c r="D1331" i="4" s="1" a="1"/>
  <c r="D1331" i="4" s="1"/>
  <c r="C1332" i="4"/>
  <c r="D1332" i="4" s="1" a="1"/>
  <c r="D1332" i="4" s="1"/>
  <c r="C1333" i="4"/>
  <c r="D1333" i="4" s="1" a="1"/>
  <c r="D1333" i="4" s="1"/>
  <c r="C1334" i="4"/>
  <c r="D1334" i="4" s="1" a="1"/>
  <c r="D1334" i="4" s="1"/>
  <c r="C1335" i="4"/>
  <c r="D1335" i="4" s="1" a="1"/>
  <c r="D1335" i="4" s="1"/>
  <c r="C1336" i="4"/>
  <c r="D1336" i="4" s="1" a="1"/>
  <c r="D1336" i="4" s="1"/>
  <c r="C1337" i="4"/>
  <c r="D1337" i="4" s="1" a="1"/>
  <c r="D1337" i="4" s="1"/>
  <c r="C1338" i="4"/>
  <c r="D1338" i="4" s="1" a="1"/>
  <c r="D1338" i="4" s="1"/>
  <c r="C1339" i="4"/>
  <c r="D1339" i="4" s="1" a="1"/>
  <c r="D1339" i="4" s="1"/>
  <c r="C1340" i="4"/>
  <c r="D1340" i="4" s="1" a="1"/>
  <c r="D1340" i="4" s="1"/>
  <c r="C1341" i="4"/>
  <c r="D1341" i="4" s="1" a="1"/>
  <c r="D1341" i="4" s="1"/>
  <c r="C1342" i="4"/>
  <c r="D1342" i="4" s="1" a="1"/>
  <c r="D1342" i="4" s="1"/>
  <c r="C1343" i="4"/>
  <c r="D1343" i="4" s="1" a="1"/>
  <c r="D1343" i="4" s="1"/>
  <c r="C1344" i="4"/>
  <c r="D1344" i="4" s="1" a="1"/>
  <c r="D1344" i="4" s="1"/>
  <c r="C1345" i="4"/>
  <c r="D1345" i="4" s="1" a="1"/>
  <c r="D1345" i="4" s="1"/>
  <c r="C1346" i="4"/>
  <c r="D1346" i="4" s="1" a="1"/>
  <c r="D1346" i="4" s="1"/>
  <c r="C1347" i="4"/>
  <c r="D1347" i="4" s="1" a="1"/>
  <c r="D1347" i="4" s="1"/>
  <c r="C1348" i="4"/>
  <c r="D1348" i="4" s="1" a="1"/>
  <c r="D1348" i="4" s="1"/>
  <c r="C1349" i="4"/>
  <c r="D1349" i="4" s="1" a="1"/>
  <c r="D1349" i="4" s="1"/>
  <c r="C1350" i="4"/>
  <c r="D1350" i="4" s="1" a="1"/>
  <c r="D1350" i="4" s="1"/>
  <c r="C1351" i="4"/>
  <c r="D1351" i="4" s="1" a="1"/>
  <c r="D1351" i="4" s="1"/>
  <c r="C1352" i="4"/>
  <c r="D1352" i="4" s="1" a="1"/>
  <c r="D1352" i="4" s="1"/>
  <c r="C1353" i="4"/>
  <c r="D1353" i="4" s="1" a="1"/>
  <c r="D1353" i="4" s="1"/>
  <c r="C1354" i="4"/>
  <c r="D1354" i="4" s="1" a="1"/>
  <c r="D1354" i="4" s="1"/>
  <c r="C1355" i="4"/>
  <c r="D1355" i="4" s="1" a="1"/>
  <c r="D1355" i="4" s="1"/>
  <c r="C1356" i="4"/>
  <c r="D1356" i="4" s="1" a="1"/>
  <c r="D1356" i="4" s="1"/>
  <c r="C1357" i="4"/>
  <c r="D1357" i="4" s="1" a="1"/>
  <c r="D1357" i="4" s="1"/>
  <c r="C1358" i="4"/>
  <c r="D1358" i="4" s="1" a="1"/>
  <c r="D1358" i="4" s="1"/>
  <c r="C1359" i="4"/>
  <c r="D1359" i="4" s="1" a="1"/>
  <c r="D1359" i="4" s="1"/>
  <c r="C1360" i="4"/>
  <c r="D1360" i="4" s="1" a="1"/>
  <c r="D1360" i="4" s="1"/>
  <c r="C1361" i="4"/>
  <c r="D1361" i="4" s="1" a="1"/>
  <c r="D1361" i="4" s="1"/>
  <c r="C1362" i="4"/>
  <c r="D1362" i="4" s="1" a="1"/>
  <c r="D1362" i="4" s="1"/>
  <c r="C1363" i="4"/>
  <c r="D1363" i="4" s="1" a="1"/>
  <c r="D1363" i="4" s="1"/>
  <c r="C1364" i="4"/>
  <c r="D1364" i="4" s="1" a="1"/>
  <c r="D1364" i="4" s="1"/>
  <c r="C1365" i="4"/>
  <c r="D1365" i="4" s="1" a="1"/>
  <c r="D1365" i="4" s="1"/>
  <c r="C1366" i="4"/>
  <c r="D1366" i="4" s="1" a="1"/>
  <c r="D1366" i="4" s="1"/>
  <c r="C1367" i="4"/>
  <c r="D1367" i="4" s="1" a="1"/>
  <c r="D1367" i="4" s="1"/>
  <c r="C1368" i="4"/>
  <c r="D1368" i="4" s="1" a="1"/>
  <c r="D1368" i="4" s="1"/>
  <c r="C1369" i="4"/>
  <c r="D1369" i="4" s="1" a="1"/>
  <c r="D1369" i="4" s="1"/>
  <c r="C1370" i="4"/>
  <c r="D1370" i="4" s="1" a="1"/>
  <c r="D1370" i="4" s="1"/>
  <c r="C1371" i="4"/>
  <c r="D1371" i="4" s="1" a="1"/>
  <c r="D1371" i="4" s="1"/>
  <c r="C1372" i="4"/>
  <c r="D1372" i="4" s="1" a="1"/>
  <c r="D1372" i="4" s="1"/>
  <c r="C1373" i="4"/>
  <c r="D1373" i="4" s="1" a="1"/>
  <c r="D1373" i="4" s="1"/>
  <c r="C1374" i="4"/>
  <c r="D1374" i="4" s="1" a="1"/>
  <c r="D1374" i="4" s="1"/>
  <c r="C1375" i="4"/>
  <c r="D1375" i="4" s="1" a="1"/>
  <c r="D1375" i="4" s="1"/>
  <c r="C1376" i="4"/>
  <c r="D1376" i="4" s="1" a="1"/>
  <c r="D1376" i="4" s="1"/>
  <c r="C1377" i="4"/>
  <c r="D1377" i="4" s="1" a="1"/>
  <c r="D1377" i="4" s="1"/>
  <c r="C1378" i="4"/>
  <c r="D1378" i="4" s="1" a="1"/>
  <c r="D1378" i="4" s="1"/>
  <c r="C1379" i="4"/>
  <c r="D1379" i="4" s="1" a="1"/>
  <c r="D1379" i="4" s="1"/>
  <c r="C1380" i="4"/>
  <c r="D1380" i="4" s="1" a="1"/>
  <c r="D1380" i="4" s="1"/>
  <c r="C1381" i="4"/>
  <c r="D1381" i="4" s="1" a="1"/>
  <c r="D1381" i="4" s="1"/>
  <c r="C1382" i="4"/>
  <c r="D1382" i="4" s="1" a="1"/>
  <c r="D1382" i="4" s="1"/>
  <c r="C1383" i="4"/>
  <c r="D1383" i="4" s="1" a="1"/>
  <c r="D1383" i="4" s="1"/>
  <c r="C1384" i="4"/>
  <c r="D1384" i="4" s="1" a="1"/>
  <c r="D1384" i="4" s="1"/>
  <c r="C1385" i="4"/>
  <c r="D1385" i="4" s="1" a="1"/>
  <c r="D1385" i="4" s="1"/>
  <c r="C1386" i="4"/>
  <c r="D1386" i="4" s="1" a="1"/>
  <c r="D1386" i="4" s="1"/>
  <c r="C1387" i="4"/>
  <c r="D1387" i="4" s="1" a="1"/>
  <c r="D1387" i="4" s="1"/>
  <c r="C1388" i="4"/>
  <c r="D1388" i="4" s="1" a="1"/>
  <c r="D1388" i="4" s="1"/>
  <c r="C1389" i="4"/>
  <c r="D1389" i="4" s="1" a="1"/>
  <c r="D1389" i="4" s="1"/>
  <c r="C1390" i="4"/>
  <c r="D1390" i="4" s="1" a="1"/>
  <c r="D1390" i="4" s="1"/>
  <c r="C1391" i="4"/>
  <c r="D1391" i="4" s="1" a="1"/>
  <c r="D1391" i="4" s="1"/>
  <c r="C1392" i="4"/>
  <c r="D1392" i="4" s="1" a="1"/>
  <c r="D1392" i="4" s="1"/>
  <c r="C1393" i="4"/>
  <c r="D1393" i="4" s="1" a="1"/>
  <c r="D1393" i="4" s="1"/>
  <c r="C1394" i="4"/>
  <c r="D1394" i="4" s="1" a="1"/>
  <c r="D1394" i="4" s="1"/>
  <c r="C1395" i="4"/>
  <c r="D1395" i="4" s="1" a="1"/>
  <c r="D1395" i="4" s="1"/>
  <c r="C1396" i="4"/>
  <c r="D1396" i="4" s="1" a="1"/>
  <c r="D1396" i="4" s="1"/>
  <c r="C1397" i="4"/>
  <c r="D1397" i="4" s="1" a="1"/>
  <c r="D1397" i="4" s="1"/>
  <c r="C1398" i="4"/>
  <c r="D1398" i="4" s="1" a="1"/>
  <c r="D1398" i="4" s="1"/>
  <c r="C1399" i="4"/>
  <c r="D1399" i="4" s="1" a="1"/>
  <c r="D1399" i="4" s="1"/>
  <c r="C1400" i="4"/>
  <c r="D1400" i="4" s="1" a="1"/>
  <c r="D1400" i="4" s="1"/>
  <c r="C1401" i="4"/>
  <c r="D1401" i="4" s="1" a="1"/>
  <c r="D1401" i="4" s="1"/>
  <c r="C1402" i="4"/>
  <c r="D1402" i="4" s="1" a="1"/>
  <c r="D1402" i="4" s="1"/>
  <c r="C1403" i="4"/>
  <c r="D1403" i="4" s="1" a="1"/>
  <c r="D1403" i="4" s="1"/>
  <c r="C1404" i="4"/>
  <c r="D1404" i="4" s="1" a="1"/>
  <c r="D1404" i="4" s="1"/>
  <c r="C1405" i="4"/>
  <c r="D1405" i="4" s="1" a="1"/>
  <c r="D1405" i="4" s="1"/>
  <c r="C1406" i="4"/>
  <c r="D1406" i="4" s="1" a="1"/>
  <c r="D1406" i="4" s="1"/>
  <c r="C1407" i="4"/>
  <c r="D1407" i="4" s="1" a="1"/>
  <c r="D1407" i="4" s="1"/>
  <c r="C1408" i="4"/>
  <c r="D1408" i="4" s="1" a="1"/>
  <c r="D1408" i="4" s="1"/>
  <c r="C1409" i="4"/>
  <c r="D1409" i="4" s="1" a="1"/>
  <c r="D1409" i="4" s="1"/>
  <c r="C1410" i="4"/>
  <c r="D1410" i="4" s="1" a="1"/>
  <c r="D1410" i="4" s="1"/>
  <c r="C1411" i="4"/>
  <c r="D1411" i="4" s="1" a="1"/>
  <c r="D1411" i="4" s="1"/>
  <c r="C1412" i="4"/>
  <c r="D1412" i="4" s="1" a="1"/>
  <c r="D1412" i="4" s="1"/>
  <c r="C1413" i="4"/>
  <c r="D1413" i="4" s="1" a="1"/>
  <c r="D1413" i="4" s="1"/>
  <c r="C1414" i="4"/>
  <c r="D1414" i="4" s="1" a="1"/>
  <c r="D1414" i="4" s="1"/>
  <c r="C1415" i="4"/>
  <c r="D1415" i="4" s="1" a="1"/>
  <c r="D1415" i="4" s="1"/>
  <c r="C1416" i="4"/>
  <c r="D1416" i="4" s="1" a="1"/>
  <c r="D1416" i="4" s="1"/>
  <c r="C1417" i="4"/>
  <c r="D1417" i="4" s="1" a="1"/>
  <c r="D1417" i="4" s="1"/>
  <c r="C1418" i="4"/>
  <c r="D1418" i="4" s="1" a="1"/>
  <c r="D1418" i="4" s="1"/>
  <c r="C1419" i="4"/>
  <c r="D1419" i="4" s="1" a="1"/>
  <c r="D1419" i="4" s="1"/>
  <c r="C1420" i="4"/>
  <c r="D1420" i="4" s="1" a="1"/>
  <c r="D1420" i="4" s="1"/>
  <c r="C1421" i="4"/>
  <c r="D1421" i="4" s="1" a="1"/>
  <c r="D1421" i="4" s="1"/>
  <c r="C1422" i="4"/>
  <c r="D1422" i="4" s="1" a="1"/>
  <c r="D1422" i="4" s="1"/>
  <c r="C1423" i="4"/>
  <c r="D1423" i="4" s="1" a="1"/>
  <c r="D1423" i="4" s="1"/>
  <c r="C1424" i="4"/>
  <c r="D1424" i="4" s="1" a="1"/>
  <c r="D1424" i="4" s="1"/>
  <c r="C1425" i="4"/>
  <c r="D1425" i="4" s="1" a="1"/>
  <c r="D1425" i="4" s="1"/>
  <c r="C1426" i="4"/>
  <c r="D1426" i="4" s="1" a="1"/>
  <c r="D1426" i="4" s="1"/>
  <c r="C1427" i="4"/>
  <c r="D1427" i="4" s="1" a="1"/>
  <c r="D1427" i="4" s="1"/>
  <c r="C1428" i="4"/>
  <c r="D1428" i="4" s="1" a="1"/>
  <c r="D1428" i="4" s="1"/>
  <c r="C1429" i="4"/>
  <c r="D1429" i="4" s="1" a="1"/>
  <c r="D1429" i="4" s="1"/>
  <c r="C1430" i="4"/>
  <c r="D1430" i="4" s="1" a="1"/>
  <c r="D1430" i="4" s="1"/>
  <c r="C1431" i="4"/>
  <c r="D1431" i="4" s="1" a="1"/>
  <c r="D1431" i="4" s="1"/>
  <c r="C1432" i="4"/>
  <c r="D1432" i="4" s="1" a="1"/>
  <c r="D1432" i="4" s="1"/>
  <c r="C1433" i="4"/>
  <c r="D1433" i="4" s="1" a="1"/>
  <c r="D1433" i="4" s="1"/>
  <c r="C1434" i="4"/>
  <c r="D1434" i="4" s="1" a="1"/>
  <c r="D1434" i="4" s="1"/>
  <c r="C1435" i="4"/>
  <c r="D1435" i="4" s="1" a="1"/>
  <c r="D1435" i="4" s="1"/>
  <c r="C1436" i="4"/>
  <c r="D1436" i="4" s="1" a="1"/>
  <c r="D1436" i="4" s="1"/>
  <c r="C1437" i="4"/>
  <c r="D1437" i="4" s="1" a="1"/>
  <c r="D1437" i="4" s="1"/>
  <c r="C1438" i="4"/>
  <c r="D1438" i="4" s="1" a="1"/>
  <c r="D1438" i="4" s="1"/>
  <c r="C1439" i="4"/>
  <c r="D1439" i="4" s="1" a="1"/>
  <c r="D1439" i="4" s="1"/>
  <c r="C1440" i="4"/>
  <c r="D1440" i="4" s="1" a="1"/>
  <c r="D1440" i="4" s="1"/>
  <c r="C1441" i="4"/>
  <c r="D1441" i="4" s="1" a="1"/>
  <c r="D1441" i="4" s="1"/>
  <c r="C1442" i="4"/>
  <c r="D1442" i="4" s="1" a="1"/>
  <c r="D1442" i="4" s="1"/>
  <c r="C1443" i="4"/>
  <c r="D1443" i="4" s="1" a="1"/>
  <c r="D1443" i="4" s="1"/>
  <c r="C1444" i="4"/>
  <c r="D1444" i="4" s="1" a="1"/>
  <c r="D1444" i="4" s="1"/>
  <c r="C1445" i="4"/>
  <c r="D1445" i="4" s="1" a="1"/>
  <c r="D1445" i="4" s="1"/>
  <c r="C1446" i="4"/>
  <c r="D1446" i="4" s="1" a="1"/>
  <c r="D1446" i="4" s="1"/>
  <c r="C1447" i="4"/>
  <c r="D1447" i="4" s="1" a="1"/>
  <c r="D1447" i="4" s="1"/>
  <c r="C1448" i="4"/>
  <c r="D1448" i="4" s="1" a="1"/>
  <c r="D1448" i="4" s="1"/>
  <c r="C1449" i="4"/>
  <c r="D1449" i="4" s="1" a="1"/>
  <c r="D1449" i="4" s="1"/>
  <c r="C1450" i="4"/>
  <c r="D1450" i="4" s="1" a="1"/>
  <c r="D1450" i="4" s="1"/>
  <c r="C1451" i="4"/>
  <c r="D1451" i="4" s="1" a="1"/>
  <c r="D1451" i="4" s="1"/>
  <c r="C1452" i="4"/>
  <c r="D1452" i="4" s="1" a="1"/>
  <c r="D1452" i="4" s="1"/>
  <c r="C1453" i="4"/>
  <c r="D1453" i="4" s="1" a="1"/>
  <c r="D1453" i="4" s="1"/>
  <c r="C1454" i="4"/>
  <c r="D1454" i="4" s="1" a="1"/>
  <c r="D1454" i="4" s="1"/>
  <c r="C1455" i="4"/>
  <c r="D1455" i="4" s="1" a="1"/>
  <c r="D1455" i="4" s="1"/>
  <c r="C1456" i="4"/>
  <c r="D1456" i="4" s="1" a="1"/>
  <c r="D1456" i="4" s="1"/>
  <c r="C1457" i="4"/>
  <c r="D1457" i="4" s="1" a="1"/>
  <c r="D1457" i="4" s="1"/>
  <c r="C1458" i="4"/>
  <c r="D1458" i="4" s="1" a="1"/>
  <c r="D1458" i="4" s="1"/>
  <c r="C1459" i="4"/>
  <c r="D1459" i="4" s="1" a="1"/>
  <c r="D1459" i="4" s="1"/>
  <c r="C1460" i="4"/>
  <c r="D1460" i="4" s="1" a="1"/>
  <c r="D1460" i="4" s="1"/>
  <c r="C1461" i="4"/>
  <c r="D1461" i="4" s="1" a="1"/>
  <c r="D1461" i="4" s="1"/>
  <c r="C1462" i="4"/>
  <c r="D1462" i="4" s="1" a="1"/>
  <c r="D1462" i="4" s="1"/>
  <c r="C1463" i="4"/>
  <c r="D1463" i="4" s="1" a="1"/>
  <c r="D1463" i="4" s="1"/>
  <c r="C1464" i="4"/>
  <c r="D1464" i="4" s="1" a="1"/>
  <c r="D1464" i="4" s="1"/>
  <c r="C1465" i="4"/>
  <c r="D1465" i="4" s="1" a="1"/>
  <c r="D1465" i="4" s="1"/>
  <c r="C1466" i="4"/>
  <c r="D1466" i="4" s="1" a="1"/>
  <c r="D1466" i="4" s="1"/>
  <c r="C1467" i="4"/>
  <c r="D1467" i="4" s="1" a="1"/>
  <c r="D1467" i="4" s="1"/>
  <c r="C1468" i="4"/>
  <c r="D1468" i="4" s="1" a="1"/>
  <c r="D1468" i="4" s="1"/>
  <c r="C1469" i="4"/>
  <c r="D1469" i="4" s="1" a="1"/>
  <c r="D1469" i="4" s="1"/>
  <c r="C1470" i="4"/>
  <c r="D1470" i="4" s="1" a="1"/>
  <c r="D1470" i="4" s="1"/>
  <c r="C1471" i="4"/>
  <c r="D1471" i="4" s="1" a="1"/>
  <c r="D1471" i="4" s="1"/>
  <c r="C1472" i="4"/>
  <c r="D1472" i="4" s="1" a="1"/>
  <c r="D1472" i="4" s="1"/>
  <c r="C1473" i="4"/>
  <c r="D1473" i="4" s="1" a="1"/>
  <c r="D1473" i="4" s="1"/>
  <c r="C1474" i="4"/>
  <c r="D1474" i="4" s="1" a="1"/>
  <c r="D1474" i="4" s="1"/>
  <c r="C1475" i="4"/>
  <c r="D1475" i="4" s="1" a="1"/>
  <c r="D1475" i="4" s="1"/>
  <c r="C1476" i="4"/>
  <c r="D1476" i="4" s="1" a="1"/>
  <c r="D1476" i="4" s="1"/>
  <c r="C1477" i="4"/>
  <c r="D1477" i="4" s="1" a="1"/>
  <c r="D1477" i="4" s="1"/>
  <c r="C1478" i="4"/>
  <c r="D1478" i="4" s="1" a="1"/>
  <c r="D1478" i="4" s="1"/>
  <c r="C1479" i="4"/>
  <c r="D1479" i="4" s="1" a="1"/>
  <c r="D1479" i="4" s="1"/>
  <c r="C1480" i="4"/>
  <c r="D1480" i="4" s="1" a="1"/>
  <c r="D1480" i="4" s="1"/>
  <c r="C1481" i="4"/>
  <c r="D1481" i="4" s="1" a="1"/>
  <c r="D1481" i="4" s="1"/>
  <c r="C1482" i="4"/>
  <c r="D1482" i="4" s="1" a="1"/>
  <c r="D1482" i="4" s="1"/>
  <c r="C1483" i="4"/>
  <c r="D1483" i="4" s="1" a="1"/>
  <c r="D1483" i="4" s="1"/>
  <c r="C1484" i="4"/>
  <c r="D1484" i="4" s="1" a="1"/>
  <c r="D1484" i="4" s="1"/>
  <c r="C1485" i="4"/>
  <c r="D1485" i="4" s="1" a="1"/>
  <c r="D1485" i="4" s="1"/>
  <c r="C1486" i="4"/>
  <c r="D1486" i="4" s="1" a="1"/>
  <c r="D1486" i="4" s="1"/>
  <c r="C1487" i="4"/>
  <c r="D1487" i="4" s="1" a="1"/>
  <c r="D1487" i="4" s="1"/>
  <c r="C1488" i="4"/>
  <c r="D1488" i="4" s="1" a="1"/>
  <c r="D1488" i="4" s="1"/>
  <c r="C1489" i="4"/>
  <c r="D1489" i="4" s="1" a="1"/>
  <c r="D1489" i="4" s="1"/>
  <c r="C1490" i="4"/>
  <c r="D1490" i="4" s="1" a="1"/>
  <c r="D1490" i="4" s="1"/>
  <c r="C1491" i="4"/>
  <c r="D1491" i="4" s="1" a="1"/>
  <c r="D1491" i="4" s="1"/>
  <c r="C1492" i="4"/>
  <c r="D1492" i="4" s="1" a="1"/>
  <c r="D1492" i="4" s="1"/>
  <c r="C1493" i="4"/>
  <c r="D1493" i="4" s="1" a="1"/>
  <c r="D1493" i="4" s="1"/>
  <c r="C1494" i="4"/>
  <c r="D1494" i="4" s="1" a="1"/>
  <c r="D1494" i="4" s="1"/>
  <c r="C1495" i="4"/>
  <c r="D1495" i="4" s="1" a="1"/>
  <c r="D1495" i="4" s="1"/>
  <c r="C1496" i="4"/>
  <c r="D1496" i="4" s="1" a="1"/>
  <c r="D1496" i="4" s="1"/>
  <c r="C1497" i="4"/>
  <c r="D1497" i="4" s="1" a="1"/>
  <c r="D1497" i="4" s="1"/>
  <c r="C1498" i="4"/>
  <c r="D1498" i="4" s="1" a="1"/>
  <c r="D1498" i="4" s="1"/>
  <c r="C1499" i="4"/>
  <c r="D1499" i="4" s="1" a="1"/>
  <c r="D1499" i="4" s="1"/>
  <c r="C1500" i="4"/>
  <c r="D1500" i="4" s="1" a="1"/>
  <c r="D1500" i="4" s="1"/>
  <c r="C1501" i="4"/>
  <c r="D1501" i="4" s="1" a="1"/>
  <c r="D1501" i="4" s="1"/>
  <c r="C1502" i="4"/>
  <c r="D1502" i="4" s="1" a="1"/>
  <c r="D1502" i="4" s="1"/>
  <c r="C1503" i="4"/>
  <c r="D1503" i="4" s="1" a="1"/>
  <c r="D1503" i="4" s="1"/>
  <c r="C1504" i="4"/>
  <c r="D1504" i="4" s="1" a="1"/>
  <c r="D1504" i="4" s="1"/>
  <c r="C1505" i="4"/>
  <c r="D1505" i="4" s="1" a="1"/>
  <c r="D1505" i="4" s="1"/>
  <c r="C1506" i="4"/>
  <c r="D1506" i="4" s="1" a="1"/>
  <c r="D1506" i="4" s="1"/>
  <c r="C1507" i="4"/>
  <c r="D1507" i="4" s="1" a="1"/>
  <c r="D1507" i="4" s="1"/>
  <c r="C1508" i="4"/>
  <c r="D1508" i="4" s="1" a="1"/>
  <c r="D1508" i="4" s="1"/>
  <c r="C1509" i="4"/>
  <c r="D1509" i="4" s="1" a="1"/>
  <c r="D1509" i="4" s="1"/>
  <c r="C1510" i="4"/>
  <c r="D1510" i="4" s="1" a="1"/>
  <c r="D1510" i="4" s="1"/>
  <c r="C1511" i="4"/>
  <c r="D1511" i="4" s="1" a="1"/>
  <c r="D1511" i="4" s="1"/>
  <c r="C1512" i="4"/>
  <c r="D1512" i="4" s="1" a="1"/>
  <c r="D1512" i="4" s="1"/>
  <c r="C1513" i="4"/>
  <c r="D1513" i="4" s="1" a="1"/>
  <c r="D1513" i="4" s="1"/>
  <c r="C1514" i="4"/>
  <c r="D1514" i="4" s="1" a="1"/>
  <c r="D1514" i="4" s="1"/>
  <c r="C1515" i="4"/>
  <c r="D1515" i="4" s="1" a="1"/>
  <c r="D1515" i="4" s="1"/>
  <c r="C1516" i="4"/>
  <c r="D1516" i="4" s="1" a="1"/>
  <c r="D1516" i="4" s="1"/>
  <c r="C1517" i="4"/>
  <c r="D1517" i="4" s="1" a="1"/>
  <c r="D1517" i="4" s="1"/>
  <c r="C1518" i="4"/>
  <c r="D1518" i="4" s="1" a="1"/>
  <c r="D1518" i="4" s="1"/>
  <c r="C1519" i="4"/>
  <c r="D1519" i="4" s="1" a="1"/>
  <c r="D1519" i="4" s="1"/>
  <c r="C1520" i="4"/>
  <c r="D1520" i="4" s="1" a="1"/>
  <c r="D1520" i="4" s="1"/>
  <c r="C1521" i="4"/>
  <c r="D1521" i="4" s="1" a="1"/>
  <c r="D1521" i="4" s="1"/>
  <c r="C1522" i="4"/>
  <c r="D1522" i="4" s="1" a="1"/>
  <c r="D1522" i="4" s="1"/>
  <c r="C1523" i="4"/>
  <c r="D1523" i="4" s="1" a="1"/>
  <c r="D1523" i="4" s="1"/>
  <c r="C1524" i="4"/>
  <c r="D1524" i="4" s="1" a="1"/>
  <c r="D1524" i="4" s="1"/>
  <c r="C1525" i="4"/>
  <c r="D1525" i="4" s="1" a="1"/>
  <c r="D1525" i="4" s="1"/>
  <c r="C1526" i="4"/>
  <c r="D1526" i="4" s="1" a="1"/>
  <c r="D1526" i="4" s="1"/>
  <c r="C1527" i="4"/>
  <c r="D1527" i="4" s="1" a="1"/>
  <c r="D1527" i="4" s="1"/>
  <c r="C1528" i="4"/>
  <c r="D1528" i="4" s="1" a="1"/>
  <c r="D1528" i="4" s="1"/>
  <c r="C1529" i="4"/>
  <c r="D1529" i="4" s="1" a="1"/>
  <c r="D1529" i="4" s="1"/>
  <c r="C1530" i="4"/>
  <c r="D1530" i="4" s="1" a="1"/>
  <c r="D1530" i="4" s="1"/>
  <c r="C1531" i="4"/>
  <c r="D1531" i="4" s="1" a="1"/>
  <c r="D1531" i="4" s="1"/>
  <c r="C1532" i="4"/>
  <c r="D1532" i="4" s="1" a="1"/>
  <c r="D1532" i="4" s="1"/>
  <c r="C1533" i="4"/>
  <c r="D1533" i="4" s="1" a="1"/>
  <c r="D1533" i="4" s="1"/>
  <c r="C1534" i="4"/>
  <c r="D1534" i="4" s="1" a="1"/>
  <c r="D1534" i="4" s="1"/>
  <c r="C1535" i="4"/>
  <c r="D1535" i="4" s="1" a="1"/>
  <c r="D1535" i="4" s="1"/>
  <c r="C1536" i="4"/>
  <c r="D1536" i="4" s="1" a="1"/>
  <c r="D1536" i="4" s="1"/>
  <c r="C1537" i="4"/>
  <c r="D1537" i="4" s="1" a="1"/>
  <c r="D1537" i="4" s="1"/>
  <c r="C1538" i="4"/>
  <c r="D1538" i="4" s="1" a="1"/>
  <c r="D1538" i="4" s="1"/>
  <c r="C1539" i="4"/>
  <c r="D1539" i="4" s="1" a="1"/>
  <c r="D1539" i="4" s="1"/>
  <c r="C1540" i="4"/>
  <c r="D1540" i="4" s="1" a="1"/>
  <c r="D1540" i="4" s="1"/>
  <c r="C1541" i="4"/>
  <c r="D1541" i="4" s="1" a="1"/>
  <c r="D1541" i="4" s="1"/>
  <c r="C1542" i="4"/>
  <c r="D1542" i="4" s="1" a="1"/>
  <c r="D1542" i="4" s="1"/>
  <c r="C1543" i="4"/>
  <c r="D1543" i="4" s="1" a="1"/>
  <c r="D1543" i="4" s="1"/>
  <c r="C1544" i="4"/>
  <c r="D1544" i="4" s="1" a="1"/>
  <c r="D1544" i="4" s="1"/>
  <c r="C1545" i="4"/>
  <c r="D1545" i="4" s="1" a="1"/>
  <c r="D1545" i="4" s="1"/>
  <c r="C1546" i="4"/>
  <c r="D1546" i="4" s="1" a="1"/>
  <c r="D1546" i="4" s="1"/>
  <c r="C1547" i="4"/>
  <c r="D1547" i="4" s="1" a="1"/>
  <c r="D1547" i="4" s="1"/>
  <c r="C1548" i="4"/>
  <c r="D1548" i="4" s="1" a="1"/>
  <c r="D1548" i="4" s="1"/>
  <c r="C1549" i="4"/>
  <c r="D1549" i="4" s="1" a="1"/>
  <c r="D1549" i="4" s="1"/>
  <c r="C1550" i="4"/>
  <c r="D1550" i="4" s="1" a="1"/>
  <c r="D1550" i="4" s="1"/>
  <c r="C1551" i="4"/>
  <c r="D1551" i="4" s="1" a="1"/>
  <c r="D1551" i="4" s="1"/>
  <c r="C1552" i="4"/>
  <c r="D1552" i="4" s="1" a="1"/>
  <c r="D1552" i="4" s="1"/>
  <c r="C1553" i="4"/>
  <c r="D1553" i="4" s="1" a="1"/>
  <c r="D1553" i="4" s="1"/>
  <c r="C1554" i="4"/>
  <c r="D1554" i="4" s="1" a="1"/>
  <c r="D1554" i="4" s="1"/>
  <c r="C1555" i="4"/>
  <c r="D1555" i="4" s="1" a="1"/>
  <c r="D1555" i="4" s="1"/>
  <c r="C1556" i="4"/>
  <c r="D1556" i="4" s="1" a="1"/>
  <c r="D1556" i="4" s="1"/>
  <c r="C1557" i="4"/>
  <c r="D1557" i="4" s="1" a="1"/>
  <c r="D1557" i="4" s="1"/>
  <c r="C1558" i="4"/>
  <c r="D1558" i="4" s="1" a="1"/>
  <c r="D1558" i="4" s="1"/>
  <c r="C1559" i="4"/>
  <c r="D1559" i="4" s="1" a="1"/>
  <c r="D1559" i="4" s="1"/>
  <c r="C1560" i="4"/>
  <c r="D1560" i="4" s="1" a="1"/>
  <c r="D1560" i="4" s="1"/>
  <c r="C1561" i="4"/>
  <c r="D1561" i="4" s="1" a="1"/>
  <c r="D1561" i="4" s="1"/>
  <c r="C1562" i="4"/>
  <c r="D1562" i="4" s="1" a="1"/>
  <c r="D1562" i="4" s="1"/>
  <c r="C1563" i="4"/>
  <c r="D1563" i="4" s="1" a="1"/>
  <c r="D1563" i="4" s="1"/>
  <c r="C1564" i="4"/>
  <c r="D1564" i="4" s="1" a="1"/>
  <c r="D1564" i="4" s="1"/>
  <c r="C1565" i="4"/>
  <c r="D1565" i="4" s="1" a="1"/>
  <c r="D1565" i="4" s="1"/>
  <c r="C1566" i="4"/>
  <c r="D1566" i="4" s="1" a="1"/>
  <c r="D1566" i="4" s="1"/>
  <c r="C1567" i="4"/>
  <c r="D1567" i="4" s="1" a="1"/>
  <c r="D1567" i="4" s="1"/>
  <c r="C1568" i="4"/>
  <c r="D1568" i="4" s="1" a="1"/>
  <c r="D1568" i="4" s="1"/>
  <c r="C1569" i="4"/>
  <c r="D1569" i="4" s="1" a="1"/>
  <c r="D1569" i="4" s="1"/>
  <c r="C1570" i="4"/>
  <c r="D1570" i="4" s="1" a="1"/>
  <c r="D1570" i="4" s="1"/>
  <c r="C1571" i="4"/>
  <c r="D1571" i="4" s="1" a="1"/>
  <c r="D1571" i="4" s="1"/>
  <c r="C1572" i="4"/>
  <c r="D1572" i="4" s="1" a="1"/>
  <c r="D1572" i="4" s="1"/>
  <c r="C1573" i="4"/>
  <c r="D1573" i="4" s="1" a="1"/>
  <c r="D1573" i="4" s="1"/>
  <c r="C1574" i="4"/>
  <c r="D1574" i="4" s="1" a="1"/>
  <c r="D1574" i="4" s="1"/>
  <c r="C1575" i="4"/>
  <c r="D1575" i="4" s="1" a="1"/>
  <c r="D1575" i="4" s="1"/>
  <c r="C1576" i="4"/>
  <c r="D1576" i="4" s="1" a="1"/>
  <c r="D1576" i="4" s="1"/>
  <c r="C1577" i="4"/>
  <c r="D1577" i="4" s="1" a="1"/>
  <c r="D1577" i="4" s="1"/>
  <c r="C1578" i="4"/>
  <c r="D1578" i="4" s="1" a="1"/>
  <c r="D1578" i="4" s="1"/>
  <c r="C1579" i="4"/>
  <c r="D1579" i="4" s="1" a="1"/>
  <c r="D1579" i="4" s="1"/>
  <c r="C1580" i="4"/>
  <c r="D1580" i="4" s="1" a="1"/>
  <c r="D1580" i="4" s="1"/>
  <c r="C1581" i="4"/>
  <c r="D1581" i="4" s="1" a="1"/>
  <c r="D1581" i="4" s="1"/>
  <c r="C1582" i="4"/>
  <c r="D1582" i="4" s="1" a="1"/>
  <c r="D1582" i="4" s="1"/>
  <c r="C1583" i="4"/>
  <c r="D1583" i="4" s="1" a="1"/>
  <c r="D1583" i="4" s="1"/>
  <c r="C1584" i="4"/>
  <c r="D1584" i="4" s="1" a="1"/>
  <c r="D1584" i="4" s="1"/>
  <c r="C1585" i="4"/>
  <c r="D1585" i="4" s="1" a="1"/>
  <c r="D1585" i="4" s="1"/>
  <c r="C1586" i="4"/>
  <c r="D1586" i="4" s="1" a="1"/>
  <c r="D1586" i="4" s="1"/>
  <c r="C1587" i="4"/>
  <c r="D1587" i="4" s="1" a="1"/>
  <c r="D1587" i="4" s="1"/>
  <c r="C1588" i="4"/>
  <c r="D1588" i="4" s="1" a="1"/>
  <c r="D1588" i="4" s="1"/>
  <c r="C1589" i="4"/>
  <c r="D1589" i="4" s="1" a="1"/>
  <c r="D1589" i="4" s="1"/>
  <c r="C1590" i="4"/>
  <c r="D1590" i="4" s="1" a="1"/>
  <c r="D1590" i="4" s="1"/>
  <c r="C1591" i="4"/>
  <c r="D1591" i="4" s="1" a="1"/>
  <c r="D1591" i="4" s="1"/>
  <c r="C1592" i="4"/>
  <c r="D1592" i="4" s="1" a="1"/>
  <c r="D1592" i="4" s="1"/>
  <c r="D1593" i="4" a="1"/>
  <c r="D1593" i="4" s="1"/>
  <c r="C1594" i="4"/>
  <c r="D1594" i="4" s="1" a="1"/>
  <c r="D1594" i="4" s="1"/>
  <c r="C1595" i="4"/>
  <c r="D1595" i="4" s="1" a="1"/>
  <c r="D1595" i="4" s="1"/>
  <c r="C1596" i="4"/>
  <c r="D1596" i="4" s="1" a="1"/>
  <c r="D1596" i="4" s="1"/>
  <c r="C1597" i="4"/>
  <c r="D1597" i="4" s="1" a="1"/>
  <c r="D1597" i="4" s="1"/>
  <c r="C1598" i="4"/>
  <c r="D1598" i="4" s="1" a="1"/>
  <c r="D1598" i="4" s="1"/>
  <c r="C1599" i="4"/>
  <c r="D1599" i="4" s="1" a="1"/>
  <c r="D1599" i="4" s="1"/>
  <c r="C1600" i="4"/>
  <c r="D1600" i="4" s="1" a="1"/>
  <c r="D1600" i="4" s="1"/>
  <c r="C1601" i="4"/>
  <c r="D1601" i="4" s="1" a="1"/>
  <c r="D1601" i="4" s="1"/>
  <c r="C1602" i="4"/>
  <c r="D1602" i="4" s="1" a="1"/>
  <c r="D1602" i="4" s="1"/>
  <c r="C1603" i="4"/>
  <c r="D1603" i="4" s="1" a="1"/>
  <c r="D1603" i="4" s="1"/>
  <c r="C1604" i="4"/>
  <c r="D1604" i="4" s="1" a="1"/>
  <c r="D1604" i="4" s="1"/>
  <c r="C1605" i="4"/>
  <c r="D1605" i="4" s="1" a="1"/>
  <c r="D1605" i="4" s="1"/>
  <c r="C1606" i="4"/>
  <c r="D1606" i="4" s="1" a="1"/>
  <c r="D1606" i="4" s="1"/>
  <c r="C1607" i="4"/>
  <c r="D1607" i="4" s="1" a="1"/>
  <c r="D1607" i="4" s="1"/>
  <c r="C1608" i="4"/>
  <c r="D1608" i="4" s="1" a="1"/>
  <c r="D1608" i="4" s="1"/>
  <c r="C1609" i="4"/>
  <c r="D1609" i="4" s="1" a="1"/>
  <c r="D1609" i="4" s="1"/>
  <c r="C1610" i="4"/>
  <c r="D1610" i="4" s="1" a="1"/>
  <c r="D1610" i="4" s="1"/>
  <c r="C1611" i="4"/>
  <c r="D1611" i="4" s="1" a="1"/>
  <c r="D1611" i="4" s="1"/>
  <c r="C1612" i="4"/>
  <c r="D1612" i="4" s="1" a="1"/>
  <c r="D1612" i="4" s="1"/>
  <c r="C1613" i="4"/>
  <c r="D1613" i="4" s="1" a="1"/>
  <c r="D1613" i="4" s="1"/>
  <c r="C1614" i="4"/>
  <c r="D1614" i="4" s="1" a="1"/>
  <c r="D1614" i="4" s="1"/>
  <c r="C1615" i="4"/>
  <c r="D1615" i="4" s="1" a="1"/>
  <c r="D1615" i="4" s="1"/>
  <c r="C1616" i="4"/>
  <c r="D1616" i="4" s="1" a="1"/>
  <c r="D1616" i="4" s="1"/>
  <c r="C1617" i="4"/>
  <c r="D1617" i="4" s="1" a="1"/>
  <c r="D1617" i="4" s="1"/>
  <c r="C1618" i="4"/>
  <c r="D1618" i="4" s="1" a="1"/>
  <c r="D1618" i="4" s="1"/>
  <c r="C1619" i="4"/>
  <c r="D1619" i="4" s="1" a="1"/>
  <c r="D1619" i="4" s="1"/>
  <c r="C1620" i="4"/>
  <c r="D1620" i="4" s="1" a="1"/>
  <c r="D1620" i="4" s="1"/>
  <c r="C1621" i="4"/>
  <c r="D1621" i="4" s="1" a="1"/>
  <c r="D1621" i="4" s="1"/>
  <c r="C1622" i="4"/>
  <c r="D1622" i="4" s="1" a="1"/>
  <c r="D1622" i="4" s="1"/>
  <c r="C1623" i="4"/>
  <c r="D1623" i="4" s="1" a="1"/>
  <c r="D1623" i="4" s="1"/>
  <c r="C1624" i="4"/>
  <c r="D1624" i="4" s="1" a="1"/>
  <c r="D1624" i="4" s="1"/>
  <c r="C1625" i="4"/>
  <c r="D1625" i="4" s="1" a="1"/>
  <c r="D1625" i="4" s="1"/>
  <c r="C1626" i="4"/>
  <c r="D1626" i="4" s="1" a="1"/>
  <c r="D1626" i="4" s="1"/>
  <c r="C1627" i="4"/>
  <c r="D1627" i="4" s="1" a="1"/>
  <c r="D1627" i="4" s="1"/>
  <c r="C1628" i="4"/>
  <c r="D1628" i="4" s="1" a="1"/>
  <c r="D1628" i="4" s="1"/>
  <c r="C1629" i="4"/>
  <c r="D1629" i="4" s="1" a="1"/>
  <c r="D1629" i="4" s="1"/>
  <c r="C1630" i="4"/>
  <c r="D1630" i="4" s="1" a="1"/>
  <c r="D1630" i="4" s="1"/>
  <c r="C1631" i="4"/>
  <c r="D1631" i="4" s="1" a="1"/>
  <c r="D1631" i="4" s="1"/>
  <c r="C1632" i="4"/>
  <c r="D1632" i="4" s="1" a="1"/>
  <c r="D1632" i="4" s="1"/>
  <c r="C1633" i="4"/>
  <c r="D1633" i="4" s="1" a="1"/>
  <c r="D1633" i="4" s="1"/>
  <c r="C1634" i="4"/>
  <c r="D1634" i="4" s="1" a="1"/>
  <c r="D1634" i="4" s="1"/>
  <c r="C1635" i="4"/>
  <c r="D1635" i="4" s="1" a="1"/>
  <c r="D1635" i="4" s="1"/>
  <c r="C1636" i="4"/>
  <c r="D1636" i="4" s="1" a="1"/>
  <c r="D1636" i="4" s="1"/>
  <c r="C1637" i="4"/>
  <c r="D1637" i="4" s="1" a="1"/>
  <c r="D1637" i="4" s="1"/>
  <c r="C1638" i="4"/>
  <c r="D1638" i="4" s="1" a="1"/>
  <c r="D1638" i="4" s="1"/>
  <c r="C1639" i="4"/>
  <c r="D1639" i="4" s="1" a="1"/>
  <c r="D1639" i="4" s="1"/>
  <c r="C1640" i="4"/>
  <c r="D1640" i="4" s="1" a="1"/>
  <c r="D1640" i="4" s="1"/>
  <c r="C1641" i="4"/>
  <c r="D1641" i="4" s="1" a="1"/>
  <c r="D1641" i="4" s="1"/>
  <c r="C1642" i="4"/>
  <c r="D1642" i="4" s="1" a="1"/>
  <c r="D1642" i="4" s="1"/>
  <c r="C1643" i="4"/>
  <c r="D1643" i="4" s="1" a="1"/>
  <c r="D1643" i="4" s="1"/>
  <c r="C1644" i="4"/>
  <c r="D1644" i="4" s="1" a="1"/>
  <c r="D1644" i="4" s="1"/>
  <c r="C1645" i="4"/>
  <c r="D1645" i="4" s="1" a="1"/>
  <c r="D1645" i="4" s="1"/>
  <c r="C1646" i="4"/>
  <c r="D1646" i="4" s="1" a="1"/>
  <c r="D1646" i="4" s="1"/>
  <c r="C1647" i="4"/>
  <c r="D1647" i="4" s="1" a="1"/>
  <c r="D1647" i="4" s="1"/>
  <c r="C1648" i="4"/>
  <c r="D1648" i="4" s="1" a="1"/>
  <c r="D1648" i="4" s="1"/>
  <c r="C1649" i="4"/>
  <c r="D1649" i="4" s="1" a="1"/>
  <c r="D1649" i="4" s="1"/>
  <c r="C1650" i="4"/>
  <c r="D1650" i="4" s="1" a="1"/>
  <c r="D1650" i="4" s="1"/>
  <c r="C1651" i="4"/>
  <c r="D1651" i="4" s="1" a="1"/>
  <c r="D1651" i="4" s="1"/>
  <c r="C1652" i="4"/>
  <c r="D1652" i="4" s="1" a="1"/>
  <c r="D1652" i="4" s="1"/>
  <c r="C1653" i="4"/>
  <c r="D1653" i="4" s="1" a="1"/>
  <c r="D1653" i="4" s="1"/>
  <c r="C1654" i="4"/>
  <c r="D1654" i="4" s="1" a="1"/>
  <c r="D1654" i="4" s="1"/>
  <c r="C1655" i="4"/>
  <c r="D1655" i="4" s="1" a="1"/>
  <c r="D1655" i="4" s="1"/>
  <c r="C1656" i="4"/>
  <c r="D1656" i="4" s="1" a="1"/>
  <c r="D1656" i="4" s="1"/>
  <c r="C1657" i="4"/>
  <c r="D1657" i="4" s="1" a="1"/>
  <c r="D1657" i="4" s="1"/>
  <c r="C1658" i="4"/>
  <c r="D1658" i="4" s="1" a="1"/>
  <c r="D1658" i="4" s="1"/>
  <c r="C1659" i="4"/>
  <c r="D1659" i="4" s="1" a="1"/>
  <c r="D1659" i="4" s="1"/>
  <c r="C1660" i="4"/>
  <c r="D1660" i="4" s="1" a="1"/>
  <c r="D1660" i="4" s="1"/>
  <c r="C1661" i="4"/>
  <c r="D1661" i="4" s="1" a="1"/>
  <c r="D1661" i="4" s="1"/>
  <c r="C1662" i="4"/>
  <c r="D1662" i="4" s="1" a="1"/>
  <c r="D1662" i="4" s="1"/>
  <c r="C1663" i="4"/>
  <c r="D1663" i="4" s="1" a="1"/>
  <c r="D1663" i="4" s="1"/>
  <c r="C1664" i="4"/>
  <c r="D1664" i="4" s="1" a="1"/>
  <c r="D1664" i="4" s="1"/>
  <c r="C1665" i="4"/>
  <c r="D1665" i="4" s="1" a="1"/>
  <c r="D1665" i="4" s="1"/>
  <c r="C1666" i="4"/>
  <c r="D1666" i="4" s="1" a="1"/>
  <c r="D1666" i="4" s="1"/>
  <c r="C1667" i="4"/>
  <c r="D1667" i="4" s="1" a="1"/>
  <c r="D1667" i="4" s="1"/>
  <c r="C1668" i="4"/>
  <c r="D1668" i="4" s="1" a="1"/>
  <c r="D1668" i="4" s="1"/>
  <c r="C1669" i="4"/>
  <c r="D1669" i="4" s="1" a="1"/>
  <c r="D1669" i="4" s="1"/>
  <c r="C1670" i="4"/>
  <c r="D1670" i="4" s="1" a="1"/>
  <c r="D1670" i="4" s="1"/>
  <c r="C1671" i="4"/>
  <c r="D1671" i="4" s="1" a="1"/>
  <c r="D1671" i="4" s="1"/>
  <c r="C1672" i="4"/>
  <c r="D1672" i="4" s="1" a="1"/>
  <c r="D1672" i="4" s="1"/>
  <c r="C1673" i="4"/>
  <c r="D1673" i="4" s="1" a="1"/>
  <c r="D1673" i="4" s="1"/>
  <c r="C1674" i="4"/>
  <c r="D1674" i="4" s="1" a="1"/>
  <c r="D1674" i="4" s="1"/>
  <c r="C1675" i="4"/>
  <c r="D1675" i="4" s="1" a="1"/>
  <c r="D1675" i="4" s="1"/>
  <c r="C1676" i="4"/>
  <c r="D1676" i="4" s="1" a="1"/>
  <c r="D1676" i="4" s="1"/>
  <c r="C1677" i="4"/>
  <c r="D1677" i="4" s="1" a="1"/>
  <c r="D1677" i="4" s="1"/>
  <c r="C1678" i="4"/>
  <c r="D1678" i="4" s="1" a="1"/>
  <c r="D1678" i="4" s="1"/>
  <c r="C1679" i="4"/>
  <c r="D1679" i="4" s="1" a="1"/>
  <c r="D1679" i="4" s="1"/>
  <c r="C1680" i="4"/>
  <c r="D1680" i="4" s="1" a="1"/>
  <c r="D1680" i="4" s="1"/>
  <c r="C1681" i="4"/>
  <c r="D1681" i="4" s="1" a="1"/>
  <c r="D1681" i="4" s="1"/>
  <c r="C1682" i="4"/>
  <c r="D1682" i="4" s="1" a="1"/>
  <c r="D1682" i="4" s="1"/>
  <c r="C1683" i="4"/>
  <c r="D1683" i="4" s="1" a="1"/>
  <c r="D1683" i="4" s="1"/>
  <c r="C1684" i="4"/>
  <c r="D1684" i="4" s="1" a="1"/>
  <c r="D1684" i="4" s="1"/>
  <c r="C1685" i="4"/>
  <c r="D1685" i="4" s="1" a="1"/>
  <c r="D1685" i="4" s="1"/>
  <c r="C1686" i="4"/>
  <c r="D1686" i="4" s="1" a="1"/>
  <c r="D1686" i="4" s="1"/>
  <c r="C1687" i="4"/>
  <c r="D1687" i="4" s="1" a="1"/>
  <c r="D1687" i="4" s="1"/>
  <c r="C1688" i="4"/>
  <c r="D1688" i="4" s="1" a="1"/>
  <c r="D1688" i="4" s="1"/>
  <c r="C1689" i="4"/>
  <c r="D1689" i="4" s="1" a="1"/>
  <c r="D1689" i="4" s="1"/>
  <c r="C1690" i="4"/>
  <c r="D1690" i="4" s="1" a="1"/>
  <c r="D1690" i="4" s="1"/>
  <c r="C1691" i="4"/>
  <c r="D1691" i="4" s="1" a="1"/>
  <c r="D1691" i="4" s="1"/>
  <c r="C1692" i="4"/>
  <c r="D1692" i="4" s="1" a="1"/>
  <c r="D1692" i="4" s="1"/>
  <c r="C1693" i="4"/>
  <c r="D1693" i="4" s="1" a="1"/>
  <c r="D1693" i="4" s="1"/>
  <c r="C1694" i="4"/>
  <c r="D1694" i="4" s="1" a="1"/>
  <c r="D1694" i="4" s="1"/>
  <c r="C1695" i="4"/>
  <c r="D1695" i="4" s="1" a="1"/>
  <c r="D1695" i="4" s="1"/>
  <c r="C1696" i="4"/>
  <c r="D1696" i="4" s="1" a="1"/>
  <c r="D1696" i="4" s="1"/>
  <c r="C1697" i="4"/>
  <c r="D1697" i="4" s="1" a="1"/>
  <c r="D1697" i="4" s="1"/>
  <c r="C1698" i="4"/>
  <c r="D1698" i="4" s="1" a="1"/>
  <c r="D1698" i="4" s="1"/>
  <c r="C1699" i="4"/>
  <c r="D1699" i="4" s="1" a="1"/>
  <c r="D1699" i="4" s="1"/>
  <c r="C1700" i="4"/>
  <c r="D1700" i="4" s="1" a="1"/>
  <c r="D1700" i="4" s="1"/>
  <c r="C1701" i="4"/>
  <c r="D1701" i="4" s="1" a="1"/>
  <c r="D1701" i="4" s="1"/>
  <c r="C1702" i="4"/>
  <c r="D1702" i="4" s="1" a="1"/>
  <c r="D1702" i="4" s="1"/>
  <c r="C1703" i="4"/>
  <c r="D1703" i="4" s="1" a="1"/>
  <c r="D1703" i="4" s="1"/>
  <c r="C1704" i="4"/>
  <c r="D1704" i="4" s="1" a="1"/>
  <c r="D1704" i="4" s="1"/>
  <c r="C1705" i="4"/>
  <c r="D1705" i="4" s="1" a="1"/>
  <c r="D1705" i="4" s="1"/>
  <c r="C1706" i="4"/>
  <c r="D1706" i="4" s="1" a="1"/>
  <c r="D1706" i="4" s="1"/>
  <c r="C1707" i="4"/>
  <c r="D1707" i="4" s="1" a="1"/>
  <c r="D1707" i="4" s="1"/>
  <c r="C1708" i="4"/>
  <c r="D1708" i="4" s="1" a="1"/>
  <c r="D1708" i="4" s="1"/>
  <c r="C1709" i="4"/>
  <c r="D1709" i="4" s="1" a="1"/>
  <c r="D1709" i="4" s="1"/>
  <c r="C1710" i="4"/>
  <c r="D1710" i="4" s="1" a="1"/>
  <c r="D1710" i="4" s="1"/>
  <c r="C1711" i="4"/>
  <c r="D1711" i="4" s="1" a="1"/>
  <c r="D1711" i="4" s="1"/>
  <c r="C1712" i="4"/>
  <c r="D1712" i="4" s="1" a="1"/>
  <c r="D1712" i="4" s="1"/>
  <c r="C1713" i="4"/>
  <c r="D1713" i="4" s="1" a="1"/>
  <c r="D1713" i="4" s="1"/>
  <c r="C1714" i="4"/>
  <c r="D1714" i="4" s="1" a="1"/>
  <c r="D1714" i="4" s="1"/>
  <c r="C1715" i="4"/>
  <c r="D1715" i="4" s="1" a="1"/>
  <c r="D1715" i="4" s="1"/>
  <c r="C1716" i="4"/>
  <c r="D1716" i="4" s="1" a="1"/>
  <c r="D1716" i="4" s="1"/>
  <c r="C1717" i="4"/>
  <c r="D1717" i="4" s="1" a="1"/>
  <c r="D1717" i="4" s="1"/>
  <c r="C1718" i="4"/>
  <c r="D1718" i="4" s="1" a="1"/>
  <c r="D1718" i="4" s="1"/>
  <c r="C1719" i="4"/>
  <c r="D1719" i="4" s="1" a="1"/>
  <c r="D1719" i="4" s="1"/>
  <c r="C1720" i="4"/>
  <c r="D1720" i="4" s="1" a="1"/>
  <c r="D1720" i="4" s="1"/>
  <c r="C1721" i="4"/>
  <c r="D1721" i="4" s="1" a="1"/>
  <c r="D1721" i="4" s="1"/>
  <c r="C1722" i="4"/>
  <c r="D1722" i="4" s="1" a="1"/>
  <c r="D1722" i="4" s="1"/>
  <c r="C1723" i="4"/>
  <c r="D1723" i="4" s="1" a="1"/>
  <c r="D1723" i="4" s="1"/>
  <c r="C1724" i="4"/>
  <c r="D1724" i="4" s="1" a="1"/>
  <c r="D1724" i="4" s="1"/>
  <c r="C1725" i="4"/>
  <c r="D1725" i="4" a="1"/>
  <c r="D1725" i="4" s="1"/>
  <c r="C1726" i="4"/>
  <c r="D1726" i="4" s="1" a="1"/>
  <c r="D1726" i="4" s="1"/>
  <c r="C1727" i="4"/>
  <c r="D1727" i="4" s="1" a="1"/>
  <c r="D1727" i="4" s="1"/>
  <c r="C1728" i="4"/>
  <c r="D1728" i="4" s="1" a="1"/>
  <c r="D1728" i="4" s="1"/>
  <c r="C1729" i="4"/>
  <c r="D1729" i="4" s="1" a="1"/>
  <c r="D1729" i="4" s="1"/>
  <c r="C1730" i="4"/>
  <c r="D1730" i="4" s="1" a="1"/>
  <c r="D1730" i="4" s="1"/>
  <c r="C1731" i="4"/>
  <c r="D1731" i="4" s="1" a="1"/>
  <c r="D1731" i="4" s="1"/>
  <c r="C1732" i="4"/>
  <c r="D1732" i="4" s="1" a="1"/>
  <c r="D1732" i="4" s="1"/>
  <c r="C1733" i="4"/>
  <c r="D1733" i="4" s="1" a="1"/>
  <c r="D1733" i="4" s="1"/>
  <c r="C1734" i="4"/>
  <c r="D1734" i="4" s="1" a="1"/>
  <c r="D1734" i="4" s="1"/>
  <c r="C1735" i="4"/>
  <c r="D1735" i="4" s="1" a="1"/>
  <c r="D1735" i="4" s="1"/>
  <c r="C1736" i="4"/>
  <c r="D1736" i="4" s="1" a="1"/>
  <c r="D1736" i="4" s="1"/>
  <c r="C1737" i="4"/>
  <c r="D1737" i="4" s="1" a="1"/>
  <c r="D1737" i="4" s="1"/>
  <c r="C1738" i="4"/>
  <c r="D1738" i="4" s="1" a="1"/>
  <c r="D1738" i="4" s="1"/>
  <c r="C1739" i="4"/>
  <c r="D1739" i="4" s="1" a="1"/>
  <c r="D1739" i="4" s="1"/>
  <c r="C1740" i="4"/>
  <c r="D1740" i="4" s="1" a="1"/>
  <c r="D1740" i="4" s="1"/>
  <c r="C1741" i="4"/>
  <c r="D1741" i="4" s="1" a="1"/>
  <c r="D1741" i="4" s="1"/>
  <c r="C1742" i="4"/>
  <c r="D1742" i="4" s="1" a="1"/>
  <c r="D1742" i="4" s="1"/>
  <c r="C1743" i="4"/>
  <c r="D1743" i="4" s="1" a="1"/>
  <c r="D1743" i="4" s="1"/>
  <c r="C1744" i="4"/>
  <c r="D1744" i="4" s="1" a="1"/>
  <c r="D1744" i="4" s="1"/>
  <c r="C1745" i="4"/>
  <c r="D1745" i="4" s="1" a="1"/>
  <c r="D1745" i="4" s="1"/>
  <c r="C1746" i="4"/>
  <c r="D1746" i="4" s="1" a="1"/>
  <c r="D1746" i="4" s="1"/>
  <c r="C1747" i="4"/>
  <c r="D1747" i="4" s="1" a="1"/>
  <c r="D1747" i="4" s="1"/>
  <c r="C1748" i="4"/>
  <c r="D1748" i="4" s="1" a="1"/>
  <c r="D1748" i="4" s="1"/>
  <c r="C1749" i="4"/>
  <c r="D1749" i="4" s="1" a="1"/>
  <c r="D1749" i="4" s="1"/>
  <c r="C1750" i="4"/>
  <c r="D1750" i="4" s="1" a="1"/>
  <c r="D1750" i="4" s="1"/>
  <c r="C1751" i="4"/>
  <c r="D1751" i="4" s="1" a="1"/>
  <c r="D1751" i="4" s="1"/>
  <c r="C1752" i="4"/>
  <c r="D1752" i="4" s="1" a="1"/>
  <c r="D1752" i="4" s="1"/>
  <c r="C1753" i="4"/>
  <c r="D1753" i="4" s="1" a="1"/>
  <c r="D1753" i="4" s="1"/>
  <c r="C1754" i="4"/>
  <c r="D1754" i="4" s="1" a="1"/>
  <c r="D1754" i="4" s="1"/>
  <c r="C1755" i="4"/>
  <c r="D1755" i="4" s="1" a="1"/>
  <c r="D1755" i="4" s="1"/>
  <c r="C1756" i="4"/>
  <c r="D1756" i="4" s="1" a="1"/>
  <c r="D1756" i="4" s="1"/>
  <c r="C1757" i="4"/>
  <c r="D1757" i="4" s="1" a="1"/>
  <c r="D1757" i="4" s="1"/>
  <c r="C1758" i="4"/>
  <c r="D1758" i="4" s="1" a="1"/>
  <c r="D1758" i="4" s="1"/>
  <c r="C1759" i="4"/>
  <c r="D1759" i="4" s="1" a="1"/>
  <c r="D1759" i="4" s="1"/>
  <c r="C1760" i="4"/>
  <c r="D1760" i="4" s="1" a="1"/>
  <c r="D1760" i="4" s="1"/>
  <c r="C1761" i="4"/>
  <c r="D1761" i="4" s="1" a="1"/>
  <c r="D1761" i="4" s="1"/>
  <c r="C1762" i="4"/>
  <c r="D1762" i="4" s="1" a="1"/>
  <c r="D1762" i="4" s="1"/>
  <c r="C1763" i="4"/>
  <c r="D1763" i="4" s="1" a="1"/>
  <c r="D1763" i="4" s="1"/>
  <c r="C1764" i="4"/>
  <c r="D1764" i="4" s="1" a="1"/>
  <c r="D1764" i="4" s="1"/>
  <c r="C1765" i="4"/>
  <c r="D1765" i="4" s="1" a="1"/>
  <c r="D1765" i="4" s="1"/>
  <c r="C1766" i="4"/>
  <c r="D1766" i="4" s="1" a="1"/>
  <c r="D1766" i="4" s="1"/>
  <c r="C1767" i="4"/>
  <c r="D1767" i="4" s="1" a="1"/>
  <c r="D1767" i="4" s="1"/>
  <c r="C1768" i="4"/>
  <c r="D1768" i="4" s="1" a="1"/>
  <c r="D1768" i="4" s="1"/>
  <c r="C1769" i="4"/>
  <c r="D1769" i="4" s="1" a="1"/>
  <c r="D1769" i="4" s="1"/>
  <c r="C1770" i="4"/>
  <c r="D1770" i="4" s="1" a="1"/>
  <c r="D1770" i="4" s="1"/>
  <c r="C1771" i="4"/>
  <c r="D1771" i="4" s="1" a="1"/>
  <c r="D1771" i="4" s="1"/>
  <c r="C1772" i="4"/>
  <c r="D1772" i="4" s="1" a="1"/>
  <c r="D1772" i="4" s="1"/>
  <c r="C1773" i="4"/>
  <c r="D1773" i="4" s="1" a="1"/>
  <c r="D1773" i="4" s="1"/>
  <c r="C1774" i="4"/>
  <c r="D1774" i="4" s="1" a="1"/>
  <c r="D1774" i="4" s="1"/>
  <c r="C1775" i="4"/>
  <c r="D1775" i="4" s="1" a="1"/>
  <c r="D1775" i="4" s="1"/>
  <c r="C1776" i="4"/>
  <c r="D1776" i="4" s="1" a="1"/>
  <c r="D1776" i="4" s="1"/>
  <c r="C1777" i="4"/>
  <c r="D1777" i="4" s="1" a="1"/>
  <c r="D1777" i="4" s="1"/>
  <c r="C1778" i="4"/>
  <c r="D1778" i="4" s="1" a="1"/>
  <c r="D1778" i="4" s="1"/>
  <c r="C1779" i="4"/>
  <c r="D1779" i="4" s="1" a="1"/>
  <c r="D1779" i="4" s="1"/>
  <c r="C1780" i="4"/>
  <c r="D1780" i="4" s="1" a="1"/>
  <c r="D1780" i="4" s="1"/>
  <c r="C1781" i="4"/>
  <c r="D1781" i="4" s="1" a="1"/>
  <c r="D1781" i="4" s="1"/>
  <c r="C1782" i="4"/>
  <c r="D1782" i="4" s="1" a="1"/>
  <c r="D1782" i="4" s="1"/>
  <c r="C1783" i="4"/>
  <c r="D1783" i="4" s="1" a="1"/>
  <c r="D1783" i="4" s="1"/>
  <c r="C1784" i="4"/>
  <c r="D1784" i="4" s="1" a="1"/>
  <c r="D1784" i="4" s="1"/>
  <c r="C1785" i="4"/>
  <c r="D1785" i="4" s="1" a="1"/>
  <c r="D1785" i="4" s="1"/>
  <c r="C1786" i="4"/>
  <c r="D1786" i="4" s="1" a="1"/>
  <c r="D1786" i="4" s="1"/>
  <c r="C1787" i="4"/>
  <c r="D1787" i="4" s="1" a="1"/>
  <c r="D1787" i="4" s="1"/>
  <c r="C1788" i="4"/>
  <c r="D1788" i="4" s="1" a="1"/>
  <c r="D1788" i="4" s="1"/>
  <c r="C1789" i="4"/>
  <c r="D1789" i="4" s="1" a="1"/>
  <c r="D1789" i="4" s="1"/>
  <c r="C1790" i="4"/>
  <c r="D1790" i="4" s="1" a="1"/>
  <c r="D1790" i="4" s="1"/>
  <c r="C1791" i="4"/>
  <c r="D1791" i="4" s="1" a="1"/>
  <c r="D1791" i="4" s="1"/>
  <c r="C1792" i="4"/>
  <c r="D1792" i="4" s="1" a="1"/>
  <c r="D1792" i="4" s="1"/>
  <c r="C1793" i="4"/>
  <c r="D1793" i="4" s="1" a="1"/>
  <c r="D1793" i="4" s="1"/>
  <c r="C1794" i="4"/>
  <c r="D1794" i="4" s="1" a="1"/>
  <c r="D1794" i="4" s="1"/>
  <c r="C1795" i="4"/>
  <c r="D1795" i="4" s="1" a="1"/>
  <c r="D1795" i="4" s="1"/>
  <c r="C1796" i="4"/>
  <c r="D1796" i="4" s="1" a="1"/>
  <c r="D1796" i="4" s="1"/>
  <c r="C1797" i="4"/>
  <c r="D1797" i="4" s="1" a="1"/>
  <c r="D1797" i="4" s="1"/>
  <c r="C1798" i="4"/>
  <c r="D1798" i="4" s="1" a="1"/>
  <c r="D1798" i="4" s="1"/>
  <c r="C1799" i="4"/>
  <c r="D1799" i="4" s="1" a="1"/>
  <c r="D1799" i="4" s="1"/>
  <c r="C1800" i="4"/>
  <c r="D1800" i="4" s="1" a="1"/>
  <c r="D1800" i="4" s="1"/>
  <c r="C1801" i="4"/>
  <c r="D1801" i="4" s="1" a="1"/>
  <c r="D1801" i="4" s="1"/>
  <c r="C1802" i="4"/>
  <c r="D1802" i="4" s="1" a="1"/>
  <c r="D1802" i="4" s="1"/>
  <c r="C1803" i="4"/>
  <c r="D1803" i="4" s="1" a="1"/>
  <c r="D1803" i="4" s="1"/>
  <c r="C1804" i="4"/>
  <c r="D1804" i="4" s="1" a="1"/>
  <c r="D1804" i="4" s="1"/>
  <c r="C1805" i="4"/>
  <c r="D1805" i="4" s="1" a="1"/>
  <c r="D1805" i="4" s="1"/>
  <c r="C1806" i="4"/>
  <c r="D1806" i="4" s="1" a="1"/>
  <c r="D1806" i="4" s="1"/>
  <c r="C1807" i="4"/>
  <c r="D1807" i="4" s="1" a="1"/>
  <c r="D1807" i="4" s="1"/>
  <c r="C1808" i="4"/>
  <c r="D1808" i="4" s="1" a="1"/>
  <c r="D1808" i="4" s="1"/>
  <c r="C1809" i="4"/>
  <c r="D1809" i="4" s="1" a="1"/>
  <c r="D1809" i="4" s="1"/>
  <c r="C1810" i="4"/>
  <c r="D1810" i="4" s="1" a="1"/>
  <c r="D1810" i="4" s="1"/>
  <c r="C1811" i="4"/>
  <c r="D1811" i="4" s="1" a="1"/>
  <c r="D1811" i="4" s="1"/>
  <c r="C1812" i="4"/>
  <c r="D1812" i="4" s="1" a="1"/>
  <c r="D1812" i="4" s="1"/>
  <c r="C1813" i="4"/>
  <c r="D1813" i="4" s="1" a="1"/>
  <c r="D1813" i="4" s="1"/>
  <c r="C1814" i="4"/>
  <c r="D1814" i="4" s="1" a="1"/>
  <c r="D1814" i="4" s="1"/>
  <c r="C1815" i="4"/>
  <c r="D1815" i="4" s="1" a="1"/>
  <c r="D1815" i="4" s="1"/>
  <c r="C1816" i="4"/>
  <c r="D1816" i="4" s="1" a="1"/>
  <c r="D1816" i="4" s="1"/>
  <c r="C1817" i="4"/>
  <c r="D1817" i="4" s="1" a="1"/>
  <c r="D1817" i="4" s="1"/>
  <c r="C1818" i="4"/>
  <c r="D1818" i="4" s="1" a="1"/>
  <c r="D1818" i="4" s="1"/>
  <c r="C1819" i="4"/>
  <c r="D1819" i="4" s="1" a="1"/>
  <c r="D1819" i="4" s="1"/>
  <c r="C1820" i="4"/>
  <c r="D1820" i="4" s="1" a="1"/>
  <c r="D1820" i="4" s="1"/>
  <c r="C1821" i="4"/>
  <c r="D1821" i="4" s="1" a="1"/>
  <c r="D1821" i="4" s="1"/>
  <c r="C1822" i="4"/>
  <c r="D1822" i="4" s="1" a="1"/>
  <c r="D1822" i="4" s="1"/>
  <c r="C1823" i="4"/>
  <c r="D1823" i="4" s="1" a="1"/>
  <c r="D1823" i="4" s="1"/>
  <c r="C1824" i="4"/>
  <c r="D1824" i="4" s="1" a="1"/>
  <c r="D1824" i="4" s="1"/>
  <c r="C1825" i="4"/>
  <c r="D1825" i="4" s="1" a="1"/>
  <c r="D1825" i="4" s="1"/>
  <c r="C1826" i="4"/>
  <c r="D1826" i="4" s="1" a="1"/>
  <c r="D1826" i="4" s="1"/>
  <c r="C1827" i="4"/>
  <c r="D1827" i="4" s="1" a="1"/>
  <c r="D1827" i="4" s="1"/>
  <c r="C1828" i="4"/>
  <c r="D1828" i="4" s="1" a="1"/>
  <c r="D1828" i="4" s="1"/>
  <c r="C1829" i="4"/>
  <c r="D1829" i="4" s="1" a="1"/>
  <c r="D1829" i="4" s="1"/>
  <c r="C1830" i="4"/>
  <c r="D1830" i="4" s="1" a="1"/>
  <c r="D1830" i="4" s="1"/>
  <c r="C1831" i="4"/>
  <c r="D1831" i="4" s="1" a="1"/>
  <c r="D1831" i="4" s="1"/>
  <c r="C1832" i="4"/>
  <c r="D1832" i="4" s="1" a="1"/>
  <c r="D1832" i="4" s="1"/>
  <c r="C2" i="4"/>
  <c r="D2" i="4" s="1" a="1"/>
  <c r="D2" i="4" s="1"/>
  <c r="B2" i="4"/>
  <c r="E2" i="4"/>
  <c r="F2" i="4"/>
  <c r="G2" i="4"/>
  <c r="H2" i="4"/>
  <c r="I2" i="4"/>
  <c r="J2" i="4"/>
  <c r="K2" i="4"/>
  <c r="L2" i="4"/>
  <c r="P2" i="1"/>
  <c r="R2" i="1"/>
  <c r="N2" i="4" s="1"/>
  <c r="B3" i="4"/>
  <c r="E3" i="4"/>
  <c r="F3" i="4"/>
  <c r="G3" i="4"/>
  <c r="H3" i="4"/>
  <c r="I3" i="4"/>
  <c r="J3" i="4"/>
  <c r="K3" i="4"/>
  <c r="L3" i="4"/>
  <c r="P3" i="1"/>
  <c r="M3" i="4" s="1"/>
  <c r="R3" i="1"/>
  <c r="N3" i="4" s="1"/>
  <c r="B4" i="4"/>
  <c r="E4" i="4"/>
  <c r="F4" i="4"/>
  <c r="G4" i="4"/>
  <c r="H4" i="4"/>
  <c r="I4" i="4"/>
  <c r="J4" i="4"/>
  <c r="K4" i="4"/>
  <c r="L4" i="4"/>
  <c r="P4" i="1"/>
  <c r="M4" i="4" s="1"/>
  <c r="R4" i="1"/>
  <c r="N4" i="4" s="1"/>
  <c r="B5" i="4"/>
  <c r="E5" i="4"/>
  <c r="F5" i="4"/>
  <c r="G5" i="4"/>
  <c r="H5" i="4"/>
  <c r="I5" i="4"/>
  <c r="J5" i="4"/>
  <c r="K5" i="4"/>
  <c r="L5" i="4"/>
  <c r="P5" i="1"/>
  <c r="M5" i="4" s="1"/>
  <c r="R5" i="1"/>
  <c r="N5" i="4" s="1"/>
  <c r="B6" i="4"/>
  <c r="E6" i="4"/>
  <c r="F6" i="4"/>
  <c r="G6" i="4"/>
  <c r="H6" i="4"/>
  <c r="I6" i="4"/>
  <c r="J6" i="4"/>
  <c r="K6" i="4"/>
  <c r="L6" i="4"/>
  <c r="P6" i="1"/>
  <c r="M6" i="4" s="1"/>
  <c r="R6" i="1"/>
  <c r="N6" i="4" s="1"/>
  <c r="B7" i="4"/>
  <c r="E7" i="4"/>
  <c r="F7" i="4"/>
  <c r="G7" i="4"/>
  <c r="H7" i="4"/>
  <c r="I7" i="4"/>
  <c r="J7" i="4"/>
  <c r="K7" i="4"/>
  <c r="L7" i="4"/>
  <c r="P7" i="1"/>
  <c r="M7" i="4" s="1"/>
  <c r="R7" i="1"/>
  <c r="N7" i="4" s="1"/>
  <c r="B8" i="4"/>
  <c r="E8" i="4"/>
  <c r="F8" i="4"/>
  <c r="G8" i="4"/>
  <c r="H8" i="4"/>
  <c r="I8" i="4"/>
  <c r="J8" i="4"/>
  <c r="K8" i="4"/>
  <c r="L8" i="4"/>
  <c r="P8" i="1"/>
  <c r="M8" i="4" s="1"/>
  <c r="R8" i="1"/>
  <c r="N8" i="4" s="1"/>
  <c r="B9" i="4"/>
  <c r="E9" i="4"/>
  <c r="F9" i="4"/>
  <c r="G9" i="4"/>
  <c r="H9" i="4"/>
  <c r="I9" i="4"/>
  <c r="J9" i="4"/>
  <c r="K9" i="4"/>
  <c r="L9" i="4"/>
  <c r="P9" i="1"/>
  <c r="M9" i="4" s="1"/>
  <c r="R9" i="1"/>
  <c r="N9" i="4" s="1"/>
  <c r="B10" i="4"/>
  <c r="E10" i="4"/>
  <c r="F10" i="4"/>
  <c r="G10" i="4"/>
  <c r="H10" i="4"/>
  <c r="I10" i="4"/>
  <c r="J10" i="4"/>
  <c r="K10" i="4"/>
  <c r="L10" i="4"/>
  <c r="P10" i="1"/>
  <c r="M10" i="4" s="1"/>
  <c r="R10" i="1"/>
  <c r="N10" i="4" s="1"/>
  <c r="B11" i="4"/>
  <c r="E11" i="4"/>
  <c r="F11" i="4"/>
  <c r="G11" i="4"/>
  <c r="H11" i="4"/>
  <c r="I11" i="4"/>
  <c r="J11" i="4"/>
  <c r="K11" i="4"/>
  <c r="L11" i="4"/>
  <c r="P11" i="1"/>
  <c r="M11" i="4" s="1"/>
  <c r="R11" i="1"/>
  <c r="N11" i="4" s="1"/>
  <c r="B12" i="4"/>
  <c r="E12" i="4"/>
  <c r="F12" i="4"/>
  <c r="G12" i="4"/>
  <c r="H12" i="4"/>
  <c r="I12" i="4"/>
  <c r="J12" i="4"/>
  <c r="K12" i="4"/>
  <c r="L12" i="4"/>
  <c r="P12" i="1"/>
  <c r="M12" i="4" s="1"/>
  <c r="R12" i="1"/>
  <c r="N12" i="4" s="1"/>
  <c r="B13" i="4"/>
  <c r="E13" i="4"/>
  <c r="F13" i="4"/>
  <c r="G13" i="4"/>
  <c r="H13" i="4"/>
  <c r="I13" i="4"/>
  <c r="J13" i="4"/>
  <c r="K13" i="4"/>
  <c r="L13" i="4"/>
  <c r="P13" i="1"/>
  <c r="M13" i="4" s="1"/>
  <c r="R13" i="1"/>
  <c r="N13" i="4" s="1"/>
  <c r="B14" i="4"/>
  <c r="E14" i="4"/>
  <c r="F14" i="4"/>
  <c r="G14" i="4"/>
  <c r="H14" i="4"/>
  <c r="I14" i="4"/>
  <c r="J14" i="4"/>
  <c r="K14" i="4"/>
  <c r="L14" i="4"/>
  <c r="P14" i="1"/>
  <c r="M14" i="4" s="1"/>
  <c r="R14" i="1"/>
  <c r="N14" i="4" s="1"/>
  <c r="B15" i="4"/>
  <c r="E15" i="4"/>
  <c r="F15" i="4"/>
  <c r="G15" i="4"/>
  <c r="H15" i="4"/>
  <c r="I15" i="4"/>
  <c r="J15" i="4"/>
  <c r="K15" i="4"/>
  <c r="L15" i="4"/>
  <c r="P15" i="1"/>
  <c r="M15" i="4" s="1"/>
  <c r="R15" i="1"/>
  <c r="N15" i="4" s="1"/>
  <c r="B16" i="4"/>
  <c r="E16" i="4"/>
  <c r="F16" i="4"/>
  <c r="G16" i="4"/>
  <c r="H16" i="4"/>
  <c r="I16" i="4"/>
  <c r="J16" i="4"/>
  <c r="K16" i="4"/>
  <c r="L16" i="4"/>
  <c r="P16" i="1"/>
  <c r="M16" i="4" s="1"/>
  <c r="R16" i="1"/>
  <c r="N16" i="4" s="1"/>
  <c r="B17" i="4"/>
  <c r="E17" i="4"/>
  <c r="F17" i="4"/>
  <c r="G17" i="4"/>
  <c r="H17" i="4"/>
  <c r="I17" i="4"/>
  <c r="J17" i="4"/>
  <c r="K17" i="4"/>
  <c r="L17" i="4"/>
  <c r="P17" i="1"/>
  <c r="M17" i="4" s="1"/>
  <c r="R17" i="1"/>
  <c r="N17" i="4" s="1"/>
  <c r="B18" i="4"/>
  <c r="E18" i="4"/>
  <c r="F18" i="4"/>
  <c r="G18" i="4"/>
  <c r="H18" i="4"/>
  <c r="I18" i="4"/>
  <c r="J18" i="4"/>
  <c r="K18" i="4"/>
  <c r="L18" i="4"/>
  <c r="P18" i="1"/>
  <c r="M18" i="4" s="1"/>
  <c r="R18" i="1"/>
  <c r="N18" i="4" s="1"/>
  <c r="B19" i="4"/>
  <c r="E19" i="4"/>
  <c r="F19" i="4"/>
  <c r="G19" i="4"/>
  <c r="H19" i="4"/>
  <c r="I19" i="4"/>
  <c r="J19" i="4"/>
  <c r="K19" i="4"/>
  <c r="L19" i="4"/>
  <c r="P19" i="1"/>
  <c r="M19" i="4" s="1"/>
  <c r="R19" i="1"/>
  <c r="N19" i="4" s="1"/>
  <c r="B20" i="4"/>
  <c r="E20" i="4"/>
  <c r="F20" i="4"/>
  <c r="G20" i="4"/>
  <c r="H20" i="4"/>
  <c r="I20" i="4"/>
  <c r="J20" i="4"/>
  <c r="K20" i="4"/>
  <c r="L20" i="4"/>
  <c r="P20" i="1"/>
  <c r="M20" i="4" s="1"/>
  <c r="R20" i="1"/>
  <c r="N20" i="4" s="1"/>
  <c r="B21" i="4"/>
  <c r="E21" i="4"/>
  <c r="F21" i="4"/>
  <c r="G21" i="4"/>
  <c r="H21" i="4"/>
  <c r="I21" i="4"/>
  <c r="J21" i="4"/>
  <c r="K21" i="4"/>
  <c r="L21" i="4"/>
  <c r="P21" i="1"/>
  <c r="M21" i="4" s="1"/>
  <c r="R21" i="1"/>
  <c r="N21" i="4" s="1"/>
  <c r="B22" i="4"/>
  <c r="E22" i="4"/>
  <c r="F22" i="4"/>
  <c r="G22" i="4"/>
  <c r="H22" i="4"/>
  <c r="I22" i="4"/>
  <c r="J22" i="4"/>
  <c r="K22" i="4"/>
  <c r="L22" i="4"/>
  <c r="P22" i="1"/>
  <c r="M22" i="4" s="1"/>
  <c r="R22" i="1"/>
  <c r="N22" i="4" s="1"/>
  <c r="B23" i="4"/>
  <c r="E23" i="4"/>
  <c r="F23" i="4"/>
  <c r="G23" i="4"/>
  <c r="H23" i="4"/>
  <c r="I23" i="4"/>
  <c r="J23" i="4"/>
  <c r="K23" i="4"/>
  <c r="L23" i="4"/>
  <c r="P23" i="1"/>
  <c r="M23" i="4" s="1"/>
  <c r="R23" i="1"/>
  <c r="N23" i="4" s="1"/>
  <c r="B24" i="4"/>
  <c r="E24" i="4"/>
  <c r="F24" i="4"/>
  <c r="G24" i="4"/>
  <c r="H24" i="4"/>
  <c r="I24" i="4"/>
  <c r="J24" i="4"/>
  <c r="K24" i="4"/>
  <c r="L24" i="4"/>
  <c r="P24" i="1"/>
  <c r="M24" i="4" s="1"/>
  <c r="R24" i="1"/>
  <c r="N24" i="4" s="1"/>
  <c r="B25" i="4"/>
  <c r="E25" i="4"/>
  <c r="F25" i="4"/>
  <c r="G25" i="4"/>
  <c r="H25" i="4"/>
  <c r="I25" i="4"/>
  <c r="J25" i="4"/>
  <c r="K25" i="4"/>
  <c r="L25" i="4"/>
  <c r="P25" i="1"/>
  <c r="M25" i="4" s="1"/>
  <c r="R25" i="1"/>
  <c r="N25" i="4" s="1"/>
  <c r="B26" i="4"/>
  <c r="E26" i="4"/>
  <c r="F26" i="4"/>
  <c r="G26" i="4"/>
  <c r="H26" i="4"/>
  <c r="I26" i="4"/>
  <c r="J26" i="4"/>
  <c r="K26" i="4"/>
  <c r="L26" i="4"/>
  <c r="P26" i="1"/>
  <c r="M26" i="4" s="1"/>
  <c r="R26" i="1"/>
  <c r="N26" i="4" s="1"/>
  <c r="B27" i="4"/>
  <c r="E27" i="4"/>
  <c r="F27" i="4"/>
  <c r="G27" i="4"/>
  <c r="H27" i="4"/>
  <c r="I27" i="4"/>
  <c r="J27" i="4"/>
  <c r="K27" i="4"/>
  <c r="L27" i="4"/>
  <c r="P27" i="1"/>
  <c r="M27" i="4" s="1"/>
  <c r="R27" i="1"/>
  <c r="N27" i="4" s="1"/>
  <c r="B28" i="4"/>
  <c r="E28" i="4"/>
  <c r="F28" i="4"/>
  <c r="G28" i="4"/>
  <c r="H28" i="4"/>
  <c r="I28" i="4"/>
  <c r="J28" i="4"/>
  <c r="K28" i="4"/>
  <c r="L28" i="4"/>
  <c r="P28" i="1"/>
  <c r="M28" i="4" s="1"/>
  <c r="R28" i="1"/>
  <c r="N28" i="4" s="1"/>
  <c r="B29" i="4"/>
  <c r="E29" i="4"/>
  <c r="F29" i="4"/>
  <c r="G29" i="4"/>
  <c r="H29" i="4"/>
  <c r="I29" i="4"/>
  <c r="J29" i="4"/>
  <c r="K29" i="4"/>
  <c r="L29" i="4"/>
  <c r="P29" i="1"/>
  <c r="M29" i="4" s="1"/>
  <c r="R29" i="1"/>
  <c r="N29" i="4" s="1"/>
  <c r="B30" i="4"/>
  <c r="E30" i="4"/>
  <c r="F30" i="4"/>
  <c r="G30" i="4"/>
  <c r="H30" i="4"/>
  <c r="I30" i="4"/>
  <c r="J30" i="4"/>
  <c r="K30" i="4"/>
  <c r="L30" i="4"/>
  <c r="P30" i="1"/>
  <c r="M30" i="4" s="1"/>
  <c r="R30" i="1"/>
  <c r="N30" i="4" s="1"/>
  <c r="B31" i="4"/>
  <c r="E31" i="4"/>
  <c r="F31" i="4"/>
  <c r="G31" i="4"/>
  <c r="H31" i="4"/>
  <c r="I31" i="4"/>
  <c r="J31" i="4"/>
  <c r="K31" i="4"/>
  <c r="L31" i="4"/>
  <c r="P31" i="1"/>
  <c r="M31" i="4" s="1"/>
  <c r="R31" i="1"/>
  <c r="N31" i="4" s="1"/>
  <c r="B32" i="4"/>
  <c r="E32" i="4"/>
  <c r="F32" i="4"/>
  <c r="G32" i="4"/>
  <c r="H32" i="4"/>
  <c r="I32" i="4"/>
  <c r="J32" i="4"/>
  <c r="K32" i="4"/>
  <c r="L32" i="4"/>
  <c r="P32" i="1"/>
  <c r="M32" i="4" s="1"/>
  <c r="R32" i="1"/>
  <c r="N32" i="4" s="1"/>
  <c r="B33" i="4"/>
  <c r="E33" i="4"/>
  <c r="F33" i="4"/>
  <c r="G33" i="4"/>
  <c r="H33" i="4"/>
  <c r="I33" i="4"/>
  <c r="J33" i="4"/>
  <c r="K33" i="4"/>
  <c r="L33" i="4"/>
  <c r="P33" i="1"/>
  <c r="M33" i="4" s="1"/>
  <c r="R33" i="1"/>
  <c r="N33" i="4" s="1"/>
  <c r="B34" i="4"/>
  <c r="E34" i="4"/>
  <c r="F34" i="4"/>
  <c r="G34" i="4"/>
  <c r="H34" i="4"/>
  <c r="I34" i="4"/>
  <c r="J34" i="4"/>
  <c r="K34" i="4"/>
  <c r="L34" i="4"/>
  <c r="P34" i="1"/>
  <c r="M34" i="4" s="1"/>
  <c r="R34" i="1"/>
  <c r="N34" i="4" s="1"/>
  <c r="B35" i="4"/>
  <c r="E35" i="4"/>
  <c r="F35" i="4"/>
  <c r="G35" i="4"/>
  <c r="H35" i="4"/>
  <c r="I35" i="4"/>
  <c r="J35" i="4"/>
  <c r="K35" i="4"/>
  <c r="L35" i="4"/>
  <c r="P35" i="1"/>
  <c r="M35" i="4" s="1"/>
  <c r="R35" i="1"/>
  <c r="N35" i="4" s="1"/>
  <c r="B36" i="4"/>
  <c r="E36" i="4"/>
  <c r="F36" i="4"/>
  <c r="G36" i="4"/>
  <c r="H36" i="4"/>
  <c r="I36" i="4"/>
  <c r="J36" i="4"/>
  <c r="K36" i="4"/>
  <c r="L36" i="4"/>
  <c r="P36" i="1"/>
  <c r="M36" i="4" s="1"/>
  <c r="R36" i="1"/>
  <c r="N36" i="4" s="1"/>
  <c r="B37" i="4"/>
  <c r="E37" i="4"/>
  <c r="F37" i="4"/>
  <c r="G37" i="4"/>
  <c r="H37" i="4"/>
  <c r="I37" i="4"/>
  <c r="J37" i="4"/>
  <c r="K37" i="4"/>
  <c r="L37" i="4"/>
  <c r="P37" i="1"/>
  <c r="M37" i="4" s="1"/>
  <c r="R37" i="1"/>
  <c r="N37" i="4" s="1"/>
  <c r="B38" i="4"/>
  <c r="E38" i="4"/>
  <c r="F38" i="4"/>
  <c r="G38" i="4"/>
  <c r="H38" i="4"/>
  <c r="I38" i="4"/>
  <c r="J38" i="4"/>
  <c r="K38" i="4"/>
  <c r="L38" i="4"/>
  <c r="P38" i="1"/>
  <c r="M38" i="4" s="1"/>
  <c r="R38" i="1"/>
  <c r="N38" i="4" s="1"/>
  <c r="B39" i="4"/>
  <c r="E39" i="4"/>
  <c r="F39" i="4"/>
  <c r="G39" i="4"/>
  <c r="H39" i="4"/>
  <c r="I39" i="4"/>
  <c r="J39" i="4"/>
  <c r="K39" i="4"/>
  <c r="L39" i="4"/>
  <c r="P39" i="1"/>
  <c r="M39" i="4" s="1"/>
  <c r="R39" i="1"/>
  <c r="N39" i="4" s="1"/>
  <c r="B40" i="4"/>
  <c r="E40" i="4"/>
  <c r="F40" i="4"/>
  <c r="G40" i="4"/>
  <c r="H40" i="4"/>
  <c r="I40" i="4"/>
  <c r="J40" i="4"/>
  <c r="K40" i="4"/>
  <c r="L40" i="4"/>
  <c r="P40" i="1"/>
  <c r="M40" i="4" s="1"/>
  <c r="R40" i="1"/>
  <c r="N40" i="4" s="1"/>
  <c r="B41" i="4"/>
  <c r="E41" i="4"/>
  <c r="F41" i="4"/>
  <c r="G41" i="4"/>
  <c r="H41" i="4"/>
  <c r="I41" i="4"/>
  <c r="J41" i="4"/>
  <c r="K41" i="4"/>
  <c r="L41" i="4"/>
  <c r="P41" i="1"/>
  <c r="M41" i="4" s="1"/>
  <c r="R41" i="1"/>
  <c r="N41" i="4" s="1"/>
  <c r="B42" i="4"/>
  <c r="E42" i="4"/>
  <c r="F42" i="4"/>
  <c r="G42" i="4"/>
  <c r="H42" i="4"/>
  <c r="I42" i="4"/>
  <c r="J42" i="4"/>
  <c r="K42" i="4"/>
  <c r="L42" i="4"/>
  <c r="P42" i="1"/>
  <c r="M42" i="4" s="1"/>
  <c r="R42" i="1"/>
  <c r="N42" i="4" s="1"/>
  <c r="B43" i="4"/>
  <c r="E43" i="4"/>
  <c r="F43" i="4"/>
  <c r="G43" i="4"/>
  <c r="H43" i="4"/>
  <c r="I43" i="4"/>
  <c r="J43" i="4"/>
  <c r="K43" i="4"/>
  <c r="L43" i="4"/>
  <c r="P43" i="1"/>
  <c r="M43" i="4" s="1"/>
  <c r="R43" i="1"/>
  <c r="N43" i="4" s="1"/>
  <c r="B44" i="4"/>
  <c r="E44" i="4"/>
  <c r="F44" i="4"/>
  <c r="G44" i="4"/>
  <c r="H44" i="4"/>
  <c r="I44" i="4"/>
  <c r="J44" i="4"/>
  <c r="K44" i="4"/>
  <c r="L44" i="4"/>
  <c r="P44" i="1"/>
  <c r="M44" i="4" s="1"/>
  <c r="R44" i="1"/>
  <c r="N44" i="4" s="1"/>
  <c r="B45" i="4"/>
  <c r="E45" i="4"/>
  <c r="F45" i="4"/>
  <c r="G45" i="4"/>
  <c r="H45" i="4"/>
  <c r="I45" i="4"/>
  <c r="J45" i="4"/>
  <c r="K45" i="4"/>
  <c r="L45" i="4"/>
  <c r="P45" i="1"/>
  <c r="M45" i="4" s="1"/>
  <c r="R45" i="1"/>
  <c r="N45" i="4" s="1"/>
  <c r="B46" i="4"/>
  <c r="E46" i="4"/>
  <c r="F46" i="4"/>
  <c r="G46" i="4"/>
  <c r="H46" i="4"/>
  <c r="I46" i="4"/>
  <c r="J46" i="4"/>
  <c r="K46" i="4"/>
  <c r="L46" i="4"/>
  <c r="P46" i="1"/>
  <c r="M46" i="4" s="1"/>
  <c r="R46" i="1"/>
  <c r="N46" i="4" s="1"/>
  <c r="B47" i="4"/>
  <c r="E47" i="4"/>
  <c r="F47" i="4"/>
  <c r="G47" i="4"/>
  <c r="H47" i="4"/>
  <c r="I47" i="4"/>
  <c r="J47" i="4"/>
  <c r="K47" i="4"/>
  <c r="L47" i="4"/>
  <c r="P47" i="1"/>
  <c r="M47" i="4" s="1"/>
  <c r="R47" i="1"/>
  <c r="N47" i="4" s="1"/>
  <c r="B48" i="4"/>
  <c r="E48" i="4"/>
  <c r="F48" i="4"/>
  <c r="G48" i="4"/>
  <c r="H48" i="4"/>
  <c r="I48" i="4"/>
  <c r="J48" i="4"/>
  <c r="K48" i="4"/>
  <c r="L48" i="4"/>
  <c r="P48" i="1"/>
  <c r="M48" i="4" s="1"/>
  <c r="R48" i="1"/>
  <c r="N48" i="4" s="1"/>
  <c r="B49" i="4"/>
  <c r="E49" i="4"/>
  <c r="F49" i="4"/>
  <c r="G49" i="4"/>
  <c r="H49" i="4"/>
  <c r="I49" i="4"/>
  <c r="J49" i="4"/>
  <c r="K49" i="4"/>
  <c r="L49" i="4"/>
  <c r="P49" i="1"/>
  <c r="M49" i="4" s="1"/>
  <c r="R49" i="1"/>
  <c r="N49" i="4" s="1"/>
  <c r="B50" i="4"/>
  <c r="E50" i="4"/>
  <c r="F50" i="4"/>
  <c r="G50" i="4"/>
  <c r="H50" i="4"/>
  <c r="I50" i="4"/>
  <c r="J50" i="4"/>
  <c r="K50" i="4"/>
  <c r="L50" i="4"/>
  <c r="P50" i="1"/>
  <c r="M50" i="4" s="1"/>
  <c r="R50" i="1"/>
  <c r="N50" i="4" s="1"/>
  <c r="B51" i="4"/>
  <c r="E51" i="4"/>
  <c r="F51" i="4"/>
  <c r="G51" i="4"/>
  <c r="H51" i="4"/>
  <c r="I51" i="4"/>
  <c r="J51" i="4"/>
  <c r="K51" i="4"/>
  <c r="L51" i="4"/>
  <c r="P51" i="1"/>
  <c r="M51" i="4" s="1"/>
  <c r="R51" i="1"/>
  <c r="N51" i="4" s="1"/>
  <c r="B52" i="4"/>
  <c r="E52" i="4"/>
  <c r="F52" i="4"/>
  <c r="G52" i="4"/>
  <c r="H52" i="4"/>
  <c r="I52" i="4"/>
  <c r="J52" i="4"/>
  <c r="K52" i="4"/>
  <c r="L52" i="4"/>
  <c r="P52" i="1"/>
  <c r="M52" i="4" s="1"/>
  <c r="R52" i="1"/>
  <c r="N52" i="4" s="1"/>
  <c r="B53" i="4"/>
  <c r="E53" i="4"/>
  <c r="F53" i="4"/>
  <c r="G53" i="4"/>
  <c r="H53" i="4"/>
  <c r="I53" i="4"/>
  <c r="J53" i="4"/>
  <c r="K53" i="4"/>
  <c r="L53" i="4"/>
  <c r="P53" i="1"/>
  <c r="M53" i="4" s="1"/>
  <c r="R53" i="1"/>
  <c r="N53" i="4" s="1"/>
  <c r="B54" i="4"/>
  <c r="E54" i="4"/>
  <c r="F54" i="4"/>
  <c r="G54" i="4"/>
  <c r="H54" i="4"/>
  <c r="I54" i="4"/>
  <c r="J54" i="4"/>
  <c r="K54" i="4"/>
  <c r="L54" i="4"/>
  <c r="P54" i="1"/>
  <c r="M54" i="4" s="1"/>
  <c r="R54" i="1"/>
  <c r="N54" i="4" s="1"/>
  <c r="B55" i="4"/>
  <c r="E55" i="4"/>
  <c r="F55" i="4"/>
  <c r="G55" i="4"/>
  <c r="H55" i="4"/>
  <c r="I55" i="4"/>
  <c r="J55" i="4"/>
  <c r="K55" i="4"/>
  <c r="L55" i="4"/>
  <c r="P55" i="1"/>
  <c r="M55" i="4" s="1"/>
  <c r="R55" i="1"/>
  <c r="N55" i="4" s="1"/>
  <c r="B56" i="4"/>
  <c r="E56" i="4"/>
  <c r="F56" i="4"/>
  <c r="G56" i="4"/>
  <c r="H56" i="4"/>
  <c r="I56" i="4"/>
  <c r="J56" i="4"/>
  <c r="K56" i="4"/>
  <c r="L56" i="4"/>
  <c r="P56" i="1"/>
  <c r="M56" i="4" s="1"/>
  <c r="R56" i="1"/>
  <c r="N56" i="4" s="1"/>
  <c r="B57" i="4"/>
  <c r="E57" i="4"/>
  <c r="F57" i="4"/>
  <c r="G57" i="4"/>
  <c r="H57" i="4"/>
  <c r="I57" i="4"/>
  <c r="J57" i="4"/>
  <c r="K57" i="4"/>
  <c r="L57" i="4"/>
  <c r="P57" i="1"/>
  <c r="M57" i="4" s="1"/>
  <c r="R57" i="1"/>
  <c r="N57" i="4" s="1"/>
  <c r="B58" i="4"/>
  <c r="E58" i="4"/>
  <c r="F58" i="4"/>
  <c r="G58" i="4"/>
  <c r="H58" i="4"/>
  <c r="I58" i="4"/>
  <c r="J58" i="4"/>
  <c r="K58" i="4"/>
  <c r="L58" i="4"/>
  <c r="P58" i="1"/>
  <c r="M58" i="4" s="1"/>
  <c r="R58" i="1"/>
  <c r="N58" i="4" s="1"/>
  <c r="B59" i="4"/>
  <c r="E59" i="4"/>
  <c r="F59" i="4"/>
  <c r="G59" i="4"/>
  <c r="H59" i="4"/>
  <c r="I59" i="4"/>
  <c r="J59" i="4"/>
  <c r="K59" i="4"/>
  <c r="L59" i="4"/>
  <c r="P59" i="1"/>
  <c r="M59" i="4" s="1"/>
  <c r="R59" i="1"/>
  <c r="N59" i="4"/>
  <c r="B60" i="4"/>
  <c r="E60" i="4"/>
  <c r="F60" i="4"/>
  <c r="G60" i="4"/>
  <c r="H60" i="4"/>
  <c r="I60" i="4"/>
  <c r="J60" i="4"/>
  <c r="K60" i="4"/>
  <c r="L60" i="4"/>
  <c r="P60" i="1"/>
  <c r="M60" i="4" s="1"/>
  <c r="R60" i="1"/>
  <c r="N60" i="4" s="1"/>
  <c r="B61" i="4"/>
  <c r="E61" i="4"/>
  <c r="F61" i="4"/>
  <c r="G61" i="4"/>
  <c r="H61" i="4"/>
  <c r="I61" i="4"/>
  <c r="J61" i="4"/>
  <c r="K61" i="4"/>
  <c r="L61" i="4"/>
  <c r="P61" i="1"/>
  <c r="M61" i="4" s="1"/>
  <c r="R61" i="1"/>
  <c r="N61" i="4" s="1"/>
  <c r="B62" i="4"/>
  <c r="E62" i="4"/>
  <c r="F62" i="4"/>
  <c r="G62" i="4"/>
  <c r="H62" i="4"/>
  <c r="I62" i="4"/>
  <c r="J62" i="4"/>
  <c r="K62" i="4"/>
  <c r="L62" i="4"/>
  <c r="P62" i="1"/>
  <c r="M62" i="4" s="1"/>
  <c r="R62" i="1"/>
  <c r="N62" i="4" s="1"/>
  <c r="B63" i="4"/>
  <c r="E63" i="4"/>
  <c r="F63" i="4"/>
  <c r="G63" i="4"/>
  <c r="H63" i="4"/>
  <c r="I63" i="4"/>
  <c r="J63" i="4"/>
  <c r="K63" i="4"/>
  <c r="L63" i="4"/>
  <c r="P63" i="1"/>
  <c r="M63" i="4" s="1"/>
  <c r="R63" i="1"/>
  <c r="N63" i="4" s="1"/>
  <c r="B64" i="4"/>
  <c r="E64" i="4"/>
  <c r="F64" i="4"/>
  <c r="G64" i="4"/>
  <c r="H64" i="4"/>
  <c r="I64" i="4"/>
  <c r="J64" i="4"/>
  <c r="K64" i="4"/>
  <c r="L64" i="4"/>
  <c r="P64" i="1"/>
  <c r="M64" i="4" s="1"/>
  <c r="R64" i="1"/>
  <c r="N64" i="4" s="1"/>
  <c r="B65" i="4"/>
  <c r="E65" i="4"/>
  <c r="F65" i="4"/>
  <c r="G65" i="4"/>
  <c r="H65" i="4"/>
  <c r="I65" i="4"/>
  <c r="J65" i="4"/>
  <c r="K65" i="4"/>
  <c r="L65" i="4"/>
  <c r="P65" i="1"/>
  <c r="M65" i="4" s="1"/>
  <c r="R65" i="1"/>
  <c r="N65" i="4" s="1"/>
  <c r="B66" i="4"/>
  <c r="E66" i="4"/>
  <c r="F66" i="4"/>
  <c r="G66" i="4"/>
  <c r="H66" i="4"/>
  <c r="I66" i="4"/>
  <c r="J66" i="4"/>
  <c r="K66" i="4"/>
  <c r="L66" i="4"/>
  <c r="P66" i="1"/>
  <c r="M66" i="4" s="1"/>
  <c r="R66" i="1"/>
  <c r="N66" i="4" s="1"/>
  <c r="B67" i="4"/>
  <c r="E67" i="4"/>
  <c r="F67" i="4"/>
  <c r="G67" i="4"/>
  <c r="H67" i="4"/>
  <c r="I67" i="4"/>
  <c r="J67" i="4"/>
  <c r="K67" i="4"/>
  <c r="L67" i="4"/>
  <c r="P67" i="1"/>
  <c r="M67" i="4" s="1"/>
  <c r="R67" i="1"/>
  <c r="N67" i="4" s="1"/>
  <c r="B68" i="4"/>
  <c r="E68" i="4"/>
  <c r="F68" i="4"/>
  <c r="G68" i="4"/>
  <c r="H68" i="4"/>
  <c r="I68" i="4"/>
  <c r="J68" i="4"/>
  <c r="K68" i="4"/>
  <c r="L68" i="4"/>
  <c r="P68" i="1"/>
  <c r="M68" i="4" s="1"/>
  <c r="R68" i="1"/>
  <c r="N68" i="4" s="1"/>
  <c r="B69" i="4"/>
  <c r="E69" i="4"/>
  <c r="F69" i="4"/>
  <c r="G69" i="4"/>
  <c r="H69" i="4"/>
  <c r="I69" i="4"/>
  <c r="J69" i="4"/>
  <c r="K69" i="4"/>
  <c r="L69" i="4"/>
  <c r="P69" i="1"/>
  <c r="M69" i="4" s="1"/>
  <c r="R69" i="1"/>
  <c r="N69" i="4" s="1"/>
  <c r="B70" i="4"/>
  <c r="E70" i="4"/>
  <c r="F70" i="4"/>
  <c r="G70" i="4"/>
  <c r="H70" i="4"/>
  <c r="I70" i="4"/>
  <c r="J70" i="4"/>
  <c r="K70" i="4"/>
  <c r="L70" i="4"/>
  <c r="P70" i="1"/>
  <c r="M70" i="4" s="1"/>
  <c r="R70" i="1"/>
  <c r="N70" i="4" s="1"/>
  <c r="B71" i="4"/>
  <c r="E71" i="4"/>
  <c r="F71" i="4"/>
  <c r="G71" i="4"/>
  <c r="H71" i="4"/>
  <c r="I71" i="4"/>
  <c r="J71" i="4"/>
  <c r="K71" i="4"/>
  <c r="L71" i="4"/>
  <c r="P71" i="1"/>
  <c r="M71" i="4" s="1"/>
  <c r="R71" i="1"/>
  <c r="N71" i="4" s="1"/>
  <c r="B72" i="4"/>
  <c r="E72" i="4"/>
  <c r="F72" i="4"/>
  <c r="G72" i="4"/>
  <c r="H72" i="4"/>
  <c r="I72" i="4"/>
  <c r="J72" i="4"/>
  <c r="K72" i="4"/>
  <c r="L72" i="4"/>
  <c r="P72" i="1"/>
  <c r="M72" i="4" s="1"/>
  <c r="R72" i="1"/>
  <c r="N72" i="4" s="1"/>
  <c r="B73" i="4"/>
  <c r="E73" i="4"/>
  <c r="F73" i="4"/>
  <c r="G73" i="4"/>
  <c r="H73" i="4"/>
  <c r="I73" i="4"/>
  <c r="J73" i="4"/>
  <c r="K73" i="4"/>
  <c r="L73" i="4"/>
  <c r="P73" i="1"/>
  <c r="M73" i="4" s="1"/>
  <c r="R73" i="1"/>
  <c r="N73" i="4" s="1"/>
  <c r="B74" i="4"/>
  <c r="E74" i="4"/>
  <c r="F74" i="4"/>
  <c r="G74" i="4"/>
  <c r="H74" i="4"/>
  <c r="I74" i="4"/>
  <c r="J74" i="4"/>
  <c r="K74" i="4"/>
  <c r="L74" i="4"/>
  <c r="P74" i="1"/>
  <c r="M74" i="4" s="1"/>
  <c r="R74" i="1"/>
  <c r="N74" i="4" s="1"/>
  <c r="B75" i="4"/>
  <c r="E75" i="4"/>
  <c r="F75" i="4"/>
  <c r="G75" i="4"/>
  <c r="H75" i="4"/>
  <c r="I75" i="4"/>
  <c r="J75" i="4"/>
  <c r="K75" i="4"/>
  <c r="L75" i="4"/>
  <c r="P75" i="1"/>
  <c r="M75" i="4" s="1"/>
  <c r="R75" i="1"/>
  <c r="N75" i="4" s="1"/>
  <c r="B76" i="4"/>
  <c r="E76" i="4"/>
  <c r="F76" i="4"/>
  <c r="G76" i="4"/>
  <c r="H76" i="4"/>
  <c r="I76" i="4"/>
  <c r="J76" i="4"/>
  <c r="K76" i="4"/>
  <c r="L76" i="4"/>
  <c r="P76" i="1"/>
  <c r="M76" i="4" s="1"/>
  <c r="R76" i="1"/>
  <c r="N76" i="4" s="1"/>
  <c r="B77" i="4"/>
  <c r="E77" i="4"/>
  <c r="F77" i="4"/>
  <c r="G77" i="4"/>
  <c r="H77" i="4"/>
  <c r="I77" i="4"/>
  <c r="J77" i="4"/>
  <c r="K77" i="4"/>
  <c r="L77" i="4"/>
  <c r="P77" i="1"/>
  <c r="M77" i="4" s="1"/>
  <c r="R77" i="1"/>
  <c r="N77" i="4" s="1"/>
  <c r="B78" i="4"/>
  <c r="E78" i="4"/>
  <c r="F78" i="4"/>
  <c r="G78" i="4"/>
  <c r="H78" i="4"/>
  <c r="I78" i="4"/>
  <c r="J78" i="4"/>
  <c r="K78" i="4"/>
  <c r="L78" i="4"/>
  <c r="P78" i="1"/>
  <c r="M78" i="4" s="1"/>
  <c r="R78" i="1"/>
  <c r="N78" i="4" s="1"/>
  <c r="B79" i="4"/>
  <c r="E79" i="4"/>
  <c r="F79" i="4"/>
  <c r="G79" i="4"/>
  <c r="H79" i="4"/>
  <c r="I79" i="4"/>
  <c r="J79" i="4"/>
  <c r="K79" i="4"/>
  <c r="L79" i="4"/>
  <c r="P79" i="1"/>
  <c r="M79" i="4" s="1"/>
  <c r="R79" i="1"/>
  <c r="N79" i="4" s="1"/>
  <c r="B80" i="4"/>
  <c r="E80" i="4"/>
  <c r="F80" i="4"/>
  <c r="G80" i="4"/>
  <c r="H80" i="4"/>
  <c r="I80" i="4"/>
  <c r="J80" i="4"/>
  <c r="K80" i="4"/>
  <c r="L80" i="4"/>
  <c r="P80" i="1"/>
  <c r="M80" i="4" s="1"/>
  <c r="R80" i="1"/>
  <c r="N80" i="4" s="1"/>
  <c r="B81" i="4"/>
  <c r="E81" i="4"/>
  <c r="F81" i="4"/>
  <c r="G81" i="4"/>
  <c r="H81" i="4"/>
  <c r="I81" i="4"/>
  <c r="J81" i="4"/>
  <c r="K81" i="4"/>
  <c r="L81" i="4"/>
  <c r="P81" i="1"/>
  <c r="M81" i="4" s="1"/>
  <c r="R81" i="1"/>
  <c r="N81" i="4" s="1"/>
  <c r="B82" i="4"/>
  <c r="E82" i="4"/>
  <c r="F82" i="4"/>
  <c r="G82" i="4"/>
  <c r="H82" i="4"/>
  <c r="I82" i="4"/>
  <c r="J82" i="4"/>
  <c r="K82" i="4"/>
  <c r="L82" i="4"/>
  <c r="P82" i="1"/>
  <c r="M82" i="4" s="1"/>
  <c r="R82" i="1"/>
  <c r="N82" i="4" s="1"/>
  <c r="B83" i="4"/>
  <c r="E83" i="4"/>
  <c r="F83" i="4"/>
  <c r="G83" i="4"/>
  <c r="H83" i="4"/>
  <c r="I83" i="4"/>
  <c r="J83" i="4"/>
  <c r="K83" i="4"/>
  <c r="L83" i="4"/>
  <c r="P83" i="1"/>
  <c r="M83" i="4" s="1"/>
  <c r="R83" i="1"/>
  <c r="N83" i="4" s="1"/>
  <c r="B84" i="4"/>
  <c r="E84" i="4"/>
  <c r="F84" i="4"/>
  <c r="G84" i="4"/>
  <c r="H84" i="4"/>
  <c r="I84" i="4"/>
  <c r="J84" i="4"/>
  <c r="K84" i="4"/>
  <c r="L84" i="4"/>
  <c r="P84" i="1"/>
  <c r="M84" i="4" s="1"/>
  <c r="R84" i="1"/>
  <c r="N84" i="4" s="1"/>
  <c r="B85" i="4"/>
  <c r="E85" i="4"/>
  <c r="F85" i="4"/>
  <c r="G85" i="4"/>
  <c r="H85" i="4"/>
  <c r="I85" i="4"/>
  <c r="J85" i="4"/>
  <c r="K85" i="4"/>
  <c r="L85" i="4"/>
  <c r="P85" i="1"/>
  <c r="M85" i="4" s="1"/>
  <c r="R85" i="1"/>
  <c r="N85" i="4" s="1"/>
  <c r="B86" i="4"/>
  <c r="E86" i="4"/>
  <c r="F86" i="4"/>
  <c r="G86" i="4"/>
  <c r="H86" i="4"/>
  <c r="I86" i="4"/>
  <c r="J86" i="4"/>
  <c r="K86" i="4"/>
  <c r="L86" i="4"/>
  <c r="P86" i="1"/>
  <c r="M86" i="4" s="1"/>
  <c r="R86" i="1"/>
  <c r="N86" i="4" s="1"/>
  <c r="B87" i="4"/>
  <c r="E87" i="4"/>
  <c r="F87" i="4"/>
  <c r="G87" i="4"/>
  <c r="H87" i="4"/>
  <c r="I87" i="4"/>
  <c r="J87" i="4"/>
  <c r="K87" i="4"/>
  <c r="L87" i="4"/>
  <c r="P87" i="1"/>
  <c r="M87" i="4" s="1"/>
  <c r="R87" i="1"/>
  <c r="N87" i="4" s="1"/>
  <c r="B88" i="4"/>
  <c r="E88" i="4"/>
  <c r="F88" i="4"/>
  <c r="G88" i="4"/>
  <c r="H88" i="4"/>
  <c r="I88" i="4"/>
  <c r="J88" i="4"/>
  <c r="K88" i="4"/>
  <c r="L88" i="4"/>
  <c r="P88" i="1"/>
  <c r="M88" i="4" s="1"/>
  <c r="R88" i="1"/>
  <c r="N88" i="4" s="1"/>
  <c r="B89" i="4"/>
  <c r="E89" i="4"/>
  <c r="F89" i="4"/>
  <c r="G89" i="4"/>
  <c r="H89" i="4"/>
  <c r="I89" i="4"/>
  <c r="J89" i="4"/>
  <c r="K89" i="4"/>
  <c r="L89" i="4"/>
  <c r="P89" i="1"/>
  <c r="M89" i="4" s="1"/>
  <c r="R89" i="1"/>
  <c r="N89" i="4" s="1"/>
  <c r="B90" i="4"/>
  <c r="E90" i="4"/>
  <c r="F90" i="4"/>
  <c r="G90" i="4"/>
  <c r="H90" i="4"/>
  <c r="I90" i="4"/>
  <c r="J90" i="4"/>
  <c r="K90" i="4"/>
  <c r="L90" i="4"/>
  <c r="P90" i="1"/>
  <c r="M90" i="4" s="1"/>
  <c r="R90" i="1"/>
  <c r="N90" i="4" s="1"/>
  <c r="B91" i="4"/>
  <c r="E91" i="4"/>
  <c r="F91" i="4"/>
  <c r="G91" i="4"/>
  <c r="H91" i="4"/>
  <c r="I91" i="4"/>
  <c r="J91" i="4"/>
  <c r="K91" i="4"/>
  <c r="L91" i="4"/>
  <c r="P91" i="1"/>
  <c r="M91" i="4" s="1"/>
  <c r="R91" i="1"/>
  <c r="N91" i="4" s="1"/>
  <c r="B92" i="4"/>
  <c r="E92" i="4"/>
  <c r="F92" i="4"/>
  <c r="G92" i="4"/>
  <c r="H92" i="4"/>
  <c r="I92" i="4"/>
  <c r="J92" i="4"/>
  <c r="K92" i="4"/>
  <c r="L92" i="4"/>
  <c r="P92" i="1"/>
  <c r="M92" i="4" s="1"/>
  <c r="R92" i="1"/>
  <c r="N92" i="4" s="1"/>
  <c r="B93" i="4"/>
  <c r="E93" i="4"/>
  <c r="F93" i="4"/>
  <c r="G93" i="4"/>
  <c r="H93" i="4"/>
  <c r="I93" i="4"/>
  <c r="J93" i="4"/>
  <c r="K93" i="4"/>
  <c r="L93" i="4"/>
  <c r="P93" i="1"/>
  <c r="M93" i="4" s="1"/>
  <c r="R93" i="1"/>
  <c r="N93" i="4" s="1"/>
  <c r="B94" i="4"/>
  <c r="E94" i="4"/>
  <c r="F94" i="4"/>
  <c r="G94" i="4"/>
  <c r="H94" i="4"/>
  <c r="I94" i="4"/>
  <c r="J94" i="4"/>
  <c r="K94" i="4"/>
  <c r="L94" i="4"/>
  <c r="P94" i="1"/>
  <c r="M94" i="4" s="1"/>
  <c r="R94" i="1"/>
  <c r="N94" i="4" s="1"/>
  <c r="B95" i="4"/>
  <c r="E95" i="4"/>
  <c r="F95" i="4"/>
  <c r="G95" i="4"/>
  <c r="H95" i="4"/>
  <c r="I95" i="4"/>
  <c r="J95" i="4"/>
  <c r="K95" i="4"/>
  <c r="L95" i="4"/>
  <c r="P95" i="1"/>
  <c r="M95" i="4" s="1"/>
  <c r="R95" i="1"/>
  <c r="N95" i="4" s="1"/>
  <c r="B96" i="4"/>
  <c r="E96" i="4"/>
  <c r="F96" i="4"/>
  <c r="G96" i="4"/>
  <c r="H96" i="4"/>
  <c r="I96" i="4"/>
  <c r="J96" i="4"/>
  <c r="K96" i="4"/>
  <c r="L96" i="4"/>
  <c r="P96" i="1"/>
  <c r="M96" i="4" s="1"/>
  <c r="R96" i="1"/>
  <c r="N96" i="4" s="1"/>
  <c r="B97" i="4"/>
  <c r="E97" i="4"/>
  <c r="F97" i="4"/>
  <c r="G97" i="4"/>
  <c r="H97" i="4"/>
  <c r="I97" i="4"/>
  <c r="J97" i="4"/>
  <c r="K97" i="4"/>
  <c r="L97" i="4"/>
  <c r="P97" i="1"/>
  <c r="M97" i="4" s="1"/>
  <c r="R97" i="1"/>
  <c r="N97" i="4" s="1"/>
  <c r="B98" i="4"/>
  <c r="E98" i="4"/>
  <c r="F98" i="4"/>
  <c r="G98" i="4"/>
  <c r="H98" i="4"/>
  <c r="I98" i="4"/>
  <c r="J98" i="4"/>
  <c r="K98" i="4"/>
  <c r="L98" i="4"/>
  <c r="P98" i="1"/>
  <c r="M98" i="4" s="1"/>
  <c r="R98" i="1"/>
  <c r="N98" i="4" s="1"/>
  <c r="B99" i="4"/>
  <c r="E99" i="4"/>
  <c r="F99" i="4"/>
  <c r="G99" i="4"/>
  <c r="H99" i="4"/>
  <c r="I99" i="4"/>
  <c r="J99" i="4"/>
  <c r="K99" i="4"/>
  <c r="L99" i="4"/>
  <c r="P99" i="1"/>
  <c r="M99" i="4" s="1"/>
  <c r="R99" i="1"/>
  <c r="N99" i="4" s="1"/>
  <c r="B100" i="4"/>
  <c r="E100" i="4"/>
  <c r="F100" i="4"/>
  <c r="G100" i="4"/>
  <c r="H100" i="4"/>
  <c r="I100" i="4"/>
  <c r="J100" i="4"/>
  <c r="K100" i="4"/>
  <c r="L100" i="4"/>
  <c r="P100" i="1"/>
  <c r="M100" i="4" s="1"/>
  <c r="R100" i="1"/>
  <c r="N100" i="4" s="1"/>
  <c r="B101" i="4"/>
  <c r="E101" i="4"/>
  <c r="F101" i="4"/>
  <c r="G101" i="4"/>
  <c r="H101" i="4"/>
  <c r="I101" i="4"/>
  <c r="J101" i="4"/>
  <c r="K101" i="4"/>
  <c r="L101" i="4"/>
  <c r="P101" i="1"/>
  <c r="M101" i="4" s="1"/>
  <c r="R101" i="1"/>
  <c r="N101" i="4" s="1"/>
  <c r="B102" i="4"/>
  <c r="E102" i="4"/>
  <c r="F102" i="4"/>
  <c r="G102" i="4"/>
  <c r="H102" i="4"/>
  <c r="I102" i="4"/>
  <c r="J102" i="4"/>
  <c r="K102" i="4"/>
  <c r="L102" i="4"/>
  <c r="P102" i="1"/>
  <c r="M102" i="4" s="1"/>
  <c r="R102" i="1"/>
  <c r="N102" i="4" s="1"/>
  <c r="B103" i="4"/>
  <c r="E103" i="4"/>
  <c r="F103" i="4"/>
  <c r="G103" i="4"/>
  <c r="H103" i="4"/>
  <c r="I103" i="4"/>
  <c r="J103" i="4"/>
  <c r="K103" i="4"/>
  <c r="L103" i="4"/>
  <c r="P103" i="1"/>
  <c r="M103" i="4" s="1"/>
  <c r="R103" i="1"/>
  <c r="N103" i="4" s="1"/>
  <c r="B104" i="4"/>
  <c r="E104" i="4"/>
  <c r="F104" i="4"/>
  <c r="G104" i="4"/>
  <c r="H104" i="4"/>
  <c r="I104" i="4"/>
  <c r="J104" i="4"/>
  <c r="K104" i="4"/>
  <c r="L104" i="4"/>
  <c r="P104" i="1"/>
  <c r="M104" i="4" s="1"/>
  <c r="R104" i="1"/>
  <c r="N104" i="4" s="1"/>
  <c r="B105" i="4"/>
  <c r="E105" i="4"/>
  <c r="F105" i="4"/>
  <c r="G105" i="4"/>
  <c r="H105" i="4"/>
  <c r="I105" i="4"/>
  <c r="J105" i="4"/>
  <c r="K105" i="4"/>
  <c r="L105" i="4"/>
  <c r="P105" i="1"/>
  <c r="M105" i="4" s="1"/>
  <c r="R105" i="1"/>
  <c r="N105" i="4" s="1"/>
  <c r="B106" i="4"/>
  <c r="E106" i="4"/>
  <c r="F106" i="4"/>
  <c r="G106" i="4"/>
  <c r="H106" i="4"/>
  <c r="I106" i="4"/>
  <c r="J106" i="4"/>
  <c r="K106" i="4"/>
  <c r="L106" i="4"/>
  <c r="P106" i="1"/>
  <c r="M106" i="4" s="1"/>
  <c r="R106" i="1"/>
  <c r="N106" i="4" s="1"/>
  <c r="B107" i="4"/>
  <c r="E107" i="4"/>
  <c r="F107" i="4"/>
  <c r="G107" i="4"/>
  <c r="H107" i="4"/>
  <c r="I107" i="4"/>
  <c r="J107" i="4"/>
  <c r="K107" i="4"/>
  <c r="L107" i="4"/>
  <c r="P107" i="1"/>
  <c r="M107" i="4" s="1"/>
  <c r="R107" i="1"/>
  <c r="N107" i="4" s="1"/>
  <c r="B108" i="4"/>
  <c r="E108" i="4"/>
  <c r="F108" i="4"/>
  <c r="G108" i="4"/>
  <c r="H108" i="4"/>
  <c r="I108" i="4"/>
  <c r="J108" i="4"/>
  <c r="K108" i="4"/>
  <c r="L108" i="4"/>
  <c r="P108" i="1"/>
  <c r="M108" i="4" s="1"/>
  <c r="R108" i="1"/>
  <c r="N108" i="4" s="1"/>
  <c r="B109" i="4"/>
  <c r="E109" i="4"/>
  <c r="F109" i="4"/>
  <c r="G109" i="4"/>
  <c r="H109" i="4"/>
  <c r="I109" i="4"/>
  <c r="J109" i="4"/>
  <c r="K109" i="4"/>
  <c r="L109" i="4"/>
  <c r="P109" i="1"/>
  <c r="M109" i="4" s="1"/>
  <c r="R109" i="1"/>
  <c r="N109" i="4" s="1"/>
  <c r="B110" i="4"/>
  <c r="E110" i="4"/>
  <c r="F110" i="4"/>
  <c r="G110" i="4"/>
  <c r="H110" i="4"/>
  <c r="I110" i="4"/>
  <c r="J110" i="4"/>
  <c r="K110" i="4"/>
  <c r="L110" i="4"/>
  <c r="P110" i="1"/>
  <c r="M110" i="4" s="1"/>
  <c r="R110" i="1"/>
  <c r="N110" i="4" s="1"/>
  <c r="B111" i="4"/>
  <c r="E111" i="4"/>
  <c r="F111" i="4"/>
  <c r="G111" i="4"/>
  <c r="H111" i="4"/>
  <c r="I111" i="4"/>
  <c r="J111" i="4"/>
  <c r="K111" i="4"/>
  <c r="L111" i="4"/>
  <c r="P111" i="1"/>
  <c r="M111" i="4" s="1"/>
  <c r="R111" i="1"/>
  <c r="N111" i="4" s="1"/>
  <c r="B112" i="4"/>
  <c r="E112" i="4"/>
  <c r="F112" i="4"/>
  <c r="G112" i="4"/>
  <c r="H112" i="4"/>
  <c r="I112" i="4"/>
  <c r="J112" i="4"/>
  <c r="K112" i="4"/>
  <c r="L112" i="4"/>
  <c r="P112" i="1"/>
  <c r="M112" i="4" s="1"/>
  <c r="R112" i="1"/>
  <c r="N112" i="4" s="1"/>
  <c r="B113" i="4"/>
  <c r="E113" i="4"/>
  <c r="F113" i="4"/>
  <c r="G113" i="4"/>
  <c r="H113" i="4"/>
  <c r="I113" i="4"/>
  <c r="J113" i="4"/>
  <c r="K113" i="4"/>
  <c r="L113" i="4"/>
  <c r="P113" i="1"/>
  <c r="M113" i="4" s="1"/>
  <c r="R113" i="1"/>
  <c r="N113" i="4" s="1"/>
  <c r="B114" i="4"/>
  <c r="E114" i="4"/>
  <c r="F114" i="4"/>
  <c r="G114" i="4"/>
  <c r="H114" i="4"/>
  <c r="I114" i="4"/>
  <c r="J114" i="4"/>
  <c r="K114" i="4"/>
  <c r="L114" i="4"/>
  <c r="P114" i="1"/>
  <c r="M114" i="4" s="1"/>
  <c r="R114" i="1"/>
  <c r="N114" i="4" s="1"/>
  <c r="B115" i="4"/>
  <c r="E115" i="4"/>
  <c r="F115" i="4"/>
  <c r="G115" i="4"/>
  <c r="H115" i="4"/>
  <c r="I115" i="4"/>
  <c r="J115" i="4"/>
  <c r="K115" i="4"/>
  <c r="L115" i="4"/>
  <c r="P115" i="1"/>
  <c r="M115" i="4" s="1"/>
  <c r="R115" i="1"/>
  <c r="N115" i="4" s="1"/>
  <c r="B116" i="4"/>
  <c r="E116" i="4"/>
  <c r="F116" i="4"/>
  <c r="G116" i="4"/>
  <c r="H116" i="4"/>
  <c r="I116" i="4"/>
  <c r="J116" i="4"/>
  <c r="K116" i="4"/>
  <c r="L116" i="4"/>
  <c r="P116" i="1"/>
  <c r="M116" i="4" s="1"/>
  <c r="R116" i="1"/>
  <c r="N116" i="4" s="1"/>
  <c r="B117" i="4"/>
  <c r="E117" i="4"/>
  <c r="F117" i="4"/>
  <c r="G117" i="4"/>
  <c r="H117" i="4"/>
  <c r="I117" i="4"/>
  <c r="J117" i="4"/>
  <c r="K117" i="4"/>
  <c r="L117" i="4"/>
  <c r="P117" i="1"/>
  <c r="M117" i="4" s="1"/>
  <c r="R117" i="1"/>
  <c r="N117" i="4" s="1"/>
  <c r="B118" i="4"/>
  <c r="E118" i="4"/>
  <c r="F118" i="4"/>
  <c r="G118" i="4"/>
  <c r="H118" i="4"/>
  <c r="I118" i="4"/>
  <c r="J118" i="4"/>
  <c r="K118" i="4"/>
  <c r="L118" i="4"/>
  <c r="P118" i="1"/>
  <c r="M118" i="4" s="1"/>
  <c r="R118" i="1"/>
  <c r="N118" i="4" s="1"/>
  <c r="B119" i="4"/>
  <c r="E119" i="4"/>
  <c r="F119" i="4"/>
  <c r="G119" i="4"/>
  <c r="H119" i="4"/>
  <c r="I119" i="4"/>
  <c r="J119" i="4"/>
  <c r="K119" i="4"/>
  <c r="L119" i="4"/>
  <c r="P119" i="1"/>
  <c r="M119" i="4" s="1"/>
  <c r="R119" i="1"/>
  <c r="N119" i="4" s="1"/>
  <c r="B120" i="4"/>
  <c r="E120" i="4"/>
  <c r="F120" i="4"/>
  <c r="G120" i="4"/>
  <c r="H120" i="4"/>
  <c r="I120" i="4"/>
  <c r="J120" i="4"/>
  <c r="K120" i="4"/>
  <c r="L120" i="4"/>
  <c r="P120" i="1"/>
  <c r="M120" i="4" s="1"/>
  <c r="R120" i="1"/>
  <c r="N120" i="4" s="1"/>
  <c r="B121" i="4"/>
  <c r="E121" i="4"/>
  <c r="F121" i="4"/>
  <c r="G121" i="4"/>
  <c r="H121" i="4"/>
  <c r="I121" i="4"/>
  <c r="J121" i="4"/>
  <c r="K121" i="4"/>
  <c r="L121" i="4"/>
  <c r="P121" i="1"/>
  <c r="M121" i="4" s="1"/>
  <c r="R121" i="1"/>
  <c r="N121" i="4" s="1"/>
  <c r="B122" i="4"/>
  <c r="E122" i="4"/>
  <c r="F122" i="4"/>
  <c r="G122" i="4"/>
  <c r="H122" i="4"/>
  <c r="I122" i="4"/>
  <c r="J122" i="4"/>
  <c r="K122" i="4"/>
  <c r="L122" i="4"/>
  <c r="P122" i="1"/>
  <c r="M122" i="4" s="1"/>
  <c r="R122" i="1"/>
  <c r="N122" i="4" s="1"/>
  <c r="B123" i="4"/>
  <c r="E123" i="4"/>
  <c r="F123" i="4"/>
  <c r="G123" i="4"/>
  <c r="H123" i="4"/>
  <c r="I123" i="4"/>
  <c r="J123" i="4"/>
  <c r="K123" i="4"/>
  <c r="L123" i="4"/>
  <c r="P123" i="1"/>
  <c r="M123" i="4"/>
  <c r="R123" i="1"/>
  <c r="N123" i="4" s="1"/>
  <c r="B124" i="4"/>
  <c r="E124" i="4"/>
  <c r="F124" i="4"/>
  <c r="G124" i="4"/>
  <c r="H124" i="4"/>
  <c r="I124" i="4"/>
  <c r="J124" i="4"/>
  <c r="K124" i="4"/>
  <c r="L124" i="4"/>
  <c r="P124" i="1"/>
  <c r="M124" i="4" s="1"/>
  <c r="R124" i="1"/>
  <c r="N124" i="4" s="1"/>
  <c r="B125" i="4"/>
  <c r="E125" i="4"/>
  <c r="F125" i="4"/>
  <c r="G125" i="4"/>
  <c r="H125" i="4"/>
  <c r="I125" i="4"/>
  <c r="J125" i="4"/>
  <c r="K125" i="4"/>
  <c r="L125" i="4"/>
  <c r="P125" i="1"/>
  <c r="M125" i="4" s="1"/>
  <c r="R125" i="1"/>
  <c r="N125" i="4" s="1"/>
  <c r="B126" i="4"/>
  <c r="E126" i="4"/>
  <c r="F126" i="4"/>
  <c r="G126" i="4"/>
  <c r="H126" i="4"/>
  <c r="I126" i="4"/>
  <c r="J126" i="4"/>
  <c r="K126" i="4"/>
  <c r="L126" i="4"/>
  <c r="P126" i="1"/>
  <c r="M126" i="4" s="1"/>
  <c r="R126" i="1"/>
  <c r="N126" i="4" s="1"/>
  <c r="B127" i="4"/>
  <c r="E127" i="4"/>
  <c r="F127" i="4"/>
  <c r="G127" i="4"/>
  <c r="H127" i="4"/>
  <c r="I127" i="4"/>
  <c r="J127" i="4"/>
  <c r="K127" i="4"/>
  <c r="L127" i="4"/>
  <c r="P127" i="1"/>
  <c r="M127" i="4" s="1"/>
  <c r="R127" i="1"/>
  <c r="N127" i="4" s="1"/>
  <c r="B128" i="4"/>
  <c r="E128" i="4"/>
  <c r="F128" i="4"/>
  <c r="G128" i="4"/>
  <c r="H128" i="4"/>
  <c r="I128" i="4"/>
  <c r="J128" i="4"/>
  <c r="K128" i="4"/>
  <c r="L128" i="4"/>
  <c r="P128" i="1"/>
  <c r="M128" i="4" s="1"/>
  <c r="R128" i="1"/>
  <c r="N128" i="4" s="1"/>
  <c r="B129" i="4"/>
  <c r="E129" i="4"/>
  <c r="F129" i="4"/>
  <c r="G129" i="4"/>
  <c r="H129" i="4"/>
  <c r="I129" i="4"/>
  <c r="J129" i="4"/>
  <c r="K129" i="4"/>
  <c r="L129" i="4"/>
  <c r="P129" i="1"/>
  <c r="M129" i="4" s="1"/>
  <c r="R129" i="1"/>
  <c r="N129" i="4" s="1"/>
  <c r="B130" i="4"/>
  <c r="E130" i="4"/>
  <c r="F130" i="4"/>
  <c r="G130" i="4"/>
  <c r="H130" i="4"/>
  <c r="I130" i="4"/>
  <c r="J130" i="4"/>
  <c r="K130" i="4"/>
  <c r="L130" i="4"/>
  <c r="P130" i="1"/>
  <c r="M130" i="4"/>
  <c r="R130" i="1"/>
  <c r="N130" i="4" s="1"/>
  <c r="B131" i="4"/>
  <c r="E131" i="4"/>
  <c r="F131" i="4"/>
  <c r="G131" i="4"/>
  <c r="H131" i="4"/>
  <c r="I131" i="4"/>
  <c r="J131" i="4"/>
  <c r="K131" i="4"/>
  <c r="L131" i="4"/>
  <c r="P131" i="1"/>
  <c r="M131" i="4"/>
  <c r="R131" i="1"/>
  <c r="N131" i="4" s="1"/>
  <c r="B132" i="4"/>
  <c r="E132" i="4"/>
  <c r="F132" i="4"/>
  <c r="G132" i="4"/>
  <c r="H132" i="4"/>
  <c r="I132" i="4"/>
  <c r="J132" i="4"/>
  <c r="K132" i="4"/>
  <c r="L132" i="4"/>
  <c r="P132" i="1"/>
  <c r="M132" i="4" s="1"/>
  <c r="R132" i="1"/>
  <c r="N132" i="4" s="1"/>
  <c r="B133" i="4"/>
  <c r="E133" i="4"/>
  <c r="F133" i="4"/>
  <c r="G133" i="4"/>
  <c r="H133" i="4"/>
  <c r="I133" i="4"/>
  <c r="J133" i="4"/>
  <c r="K133" i="4"/>
  <c r="L133" i="4"/>
  <c r="P133" i="1"/>
  <c r="M133" i="4" s="1"/>
  <c r="R133" i="1"/>
  <c r="N133" i="4" s="1"/>
  <c r="B134" i="4"/>
  <c r="E134" i="4"/>
  <c r="F134" i="4"/>
  <c r="G134" i="4"/>
  <c r="H134" i="4"/>
  <c r="I134" i="4"/>
  <c r="J134" i="4"/>
  <c r="K134" i="4"/>
  <c r="L134" i="4"/>
  <c r="P134" i="1"/>
  <c r="M134" i="4" s="1"/>
  <c r="R134" i="1"/>
  <c r="N134" i="4" s="1"/>
  <c r="B135" i="4"/>
  <c r="E135" i="4"/>
  <c r="F135" i="4"/>
  <c r="G135" i="4"/>
  <c r="H135" i="4"/>
  <c r="I135" i="4"/>
  <c r="J135" i="4"/>
  <c r="K135" i="4"/>
  <c r="L135" i="4"/>
  <c r="P135" i="1"/>
  <c r="M135" i="4" s="1"/>
  <c r="R135" i="1"/>
  <c r="N135" i="4" s="1"/>
  <c r="B136" i="4"/>
  <c r="E136" i="4"/>
  <c r="F136" i="4"/>
  <c r="G136" i="4"/>
  <c r="H136" i="4"/>
  <c r="I136" i="4"/>
  <c r="J136" i="4"/>
  <c r="K136" i="4"/>
  <c r="L136" i="4"/>
  <c r="P136" i="1"/>
  <c r="M136" i="4" s="1"/>
  <c r="R136" i="1"/>
  <c r="N136" i="4" s="1"/>
  <c r="B137" i="4"/>
  <c r="E137" i="4"/>
  <c r="F137" i="4"/>
  <c r="G137" i="4"/>
  <c r="H137" i="4"/>
  <c r="I137" i="4"/>
  <c r="J137" i="4"/>
  <c r="K137" i="4"/>
  <c r="L137" i="4"/>
  <c r="P137" i="1"/>
  <c r="M137" i="4" s="1"/>
  <c r="R137" i="1"/>
  <c r="N137" i="4" s="1"/>
  <c r="B138" i="4"/>
  <c r="E138" i="4"/>
  <c r="F138" i="4"/>
  <c r="G138" i="4"/>
  <c r="H138" i="4"/>
  <c r="I138" i="4"/>
  <c r="J138" i="4"/>
  <c r="K138" i="4"/>
  <c r="L138" i="4"/>
  <c r="P138" i="1"/>
  <c r="M138" i="4" s="1"/>
  <c r="R138" i="1"/>
  <c r="N138" i="4" s="1"/>
  <c r="B139" i="4"/>
  <c r="E139" i="4"/>
  <c r="F139" i="4"/>
  <c r="G139" i="4"/>
  <c r="H139" i="4"/>
  <c r="I139" i="4"/>
  <c r="J139" i="4"/>
  <c r="K139" i="4"/>
  <c r="L139" i="4"/>
  <c r="P139" i="1"/>
  <c r="M139" i="4" s="1"/>
  <c r="R139" i="1"/>
  <c r="N139" i="4" s="1"/>
  <c r="B140" i="4"/>
  <c r="E140" i="4"/>
  <c r="F140" i="4"/>
  <c r="G140" i="4"/>
  <c r="H140" i="4"/>
  <c r="I140" i="4"/>
  <c r="J140" i="4"/>
  <c r="K140" i="4"/>
  <c r="L140" i="4"/>
  <c r="P140" i="1"/>
  <c r="M140" i="4" s="1"/>
  <c r="R140" i="1"/>
  <c r="N140" i="4" s="1"/>
  <c r="B141" i="4"/>
  <c r="E141" i="4"/>
  <c r="F141" i="4"/>
  <c r="G141" i="4"/>
  <c r="H141" i="4"/>
  <c r="I141" i="4"/>
  <c r="J141" i="4"/>
  <c r="K141" i="4"/>
  <c r="L141" i="4"/>
  <c r="P141" i="1"/>
  <c r="M141" i="4" s="1"/>
  <c r="R141" i="1"/>
  <c r="N141" i="4" s="1"/>
  <c r="B142" i="4"/>
  <c r="E142" i="4"/>
  <c r="F142" i="4"/>
  <c r="G142" i="4"/>
  <c r="H142" i="4"/>
  <c r="I142" i="4"/>
  <c r="J142" i="4"/>
  <c r="K142" i="4"/>
  <c r="L142" i="4"/>
  <c r="P142" i="1"/>
  <c r="M142" i="4" s="1"/>
  <c r="R142" i="1"/>
  <c r="N142" i="4" s="1"/>
  <c r="B143" i="4"/>
  <c r="E143" i="4"/>
  <c r="F143" i="4"/>
  <c r="G143" i="4"/>
  <c r="H143" i="4"/>
  <c r="I143" i="4"/>
  <c r="J143" i="4"/>
  <c r="K143" i="4"/>
  <c r="L143" i="4"/>
  <c r="P143" i="1"/>
  <c r="M143" i="4" s="1"/>
  <c r="R143" i="1"/>
  <c r="N143" i="4" s="1"/>
  <c r="B144" i="4"/>
  <c r="E144" i="4"/>
  <c r="F144" i="4"/>
  <c r="G144" i="4"/>
  <c r="H144" i="4"/>
  <c r="I144" i="4"/>
  <c r="J144" i="4"/>
  <c r="K144" i="4"/>
  <c r="L144" i="4"/>
  <c r="P144" i="1"/>
  <c r="M144" i="4" s="1"/>
  <c r="R144" i="1"/>
  <c r="N144" i="4" s="1"/>
  <c r="B145" i="4"/>
  <c r="E145" i="4"/>
  <c r="F145" i="4"/>
  <c r="G145" i="4"/>
  <c r="H145" i="4"/>
  <c r="I145" i="4"/>
  <c r="J145" i="4"/>
  <c r="K145" i="4"/>
  <c r="L145" i="4"/>
  <c r="P145" i="1"/>
  <c r="M145" i="4" s="1"/>
  <c r="R145" i="1"/>
  <c r="N145" i="4" s="1"/>
  <c r="B146" i="4"/>
  <c r="E146" i="4"/>
  <c r="F146" i="4"/>
  <c r="G146" i="4"/>
  <c r="H146" i="4"/>
  <c r="I146" i="4"/>
  <c r="J146" i="4"/>
  <c r="K146" i="4"/>
  <c r="L146" i="4"/>
  <c r="P146" i="1"/>
  <c r="M146" i="4" s="1"/>
  <c r="R146" i="1"/>
  <c r="N146" i="4" s="1"/>
  <c r="B147" i="4"/>
  <c r="E147" i="4"/>
  <c r="F147" i="4"/>
  <c r="G147" i="4"/>
  <c r="H147" i="4"/>
  <c r="I147" i="4"/>
  <c r="J147" i="4"/>
  <c r="K147" i="4"/>
  <c r="L147" i="4"/>
  <c r="P147" i="1"/>
  <c r="M147" i="4" s="1"/>
  <c r="R147" i="1"/>
  <c r="N147" i="4" s="1"/>
  <c r="B148" i="4"/>
  <c r="E148" i="4"/>
  <c r="F148" i="4"/>
  <c r="G148" i="4"/>
  <c r="H148" i="4"/>
  <c r="I148" i="4"/>
  <c r="J148" i="4"/>
  <c r="K148" i="4"/>
  <c r="L148" i="4"/>
  <c r="P148" i="1"/>
  <c r="M148" i="4" s="1"/>
  <c r="R148" i="1"/>
  <c r="N148" i="4" s="1"/>
  <c r="B149" i="4"/>
  <c r="E149" i="4"/>
  <c r="F149" i="4"/>
  <c r="G149" i="4"/>
  <c r="H149" i="4"/>
  <c r="I149" i="4"/>
  <c r="J149" i="4"/>
  <c r="K149" i="4"/>
  <c r="L149" i="4"/>
  <c r="P149" i="1"/>
  <c r="M149" i="4" s="1"/>
  <c r="R149" i="1"/>
  <c r="N149" i="4" s="1"/>
  <c r="B150" i="4"/>
  <c r="E150" i="4"/>
  <c r="F150" i="4"/>
  <c r="G150" i="4"/>
  <c r="H150" i="4"/>
  <c r="I150" i="4"/>
  <c r="J150" i="4"/>
  <c r="K150" i="4"/>
  <c r="L150" i="4"/>
  <c r="P150" i="1"/>
  <c r="M150" i="4" s="1"/>
  <c r="R150" i="1"/>
  <c r="N150" i="4" s="1"/>
  <c r="B151" i="4"/>
  <c r="E151" i="4"/>
  <c r="F151" i="4"/>
  <c r="G151" i="4"/>
  <c r="H151" i="4"/>
  <c r="I151" i="4"/>
  <c r="J151" i="4"/>
  <c r="K151" i="4"/>
  <c r="L151" i="4"/>
  <c r="P151" i="1"/>
  <c r="M151" i="4" s="1"/>
  <c r="R151" i="1"/>
  <c r="N151" i="4" s="1"/>
  <c r="B152" i="4"/>
  <c r="E152" i="4"/>
  <c r="F152" i="4"/>
  <c r="G152" i="4"/>
  <c r="H152" i="4"/>
  <c r="I152" i="4"/>
  <c r="J152" i="4"/>
  <c r="K152" i="4"/>
  <c r="L152" i="4"/>
  <c r="P152" i="1"/>
  <c r="M152" i="4" s="1"/>
  <c r="R152" i="1"/>
  <c r="N152" i="4" s="1"/>
  <c r="B153" i="4"/>
  <c r="E153" i="4"/>
  <c r="F153" i="4"/>
  <c r="G153" i="4"/>
  <c r="H153" i="4"/>
  <c r="I153" i="4"/>
  <c r="J153" i="4"/>
  <c r="K153" i="4"/>
  <c r="L153" i="4"/>
  <c r="P153" i="1"/>
  <c r="M153" i="4" s="1"/>
  <c r="R153" i="1"/>
  <c r="N153" i="4" s="1"/>
  <c r="B154" i="4"/>
  <c r="E154" i="4"/>
  <c r="F154" i="4"/>
  <c r="G154" i="4"/>
  <c r="H154" i="4"/>
  <c r="I154" i="4"/>
  <c r="J154" i="4"/>
  <c r="K154" i="4"/>
  <c r="L154" i="4"/>
  <c r="P154" i="1"/>
  <c r="M154" i="4" s="1"/>
  <c r="R154" i="1"/>
  <c r="N154" i="4" s="1"/>
  <c r="B155" i="4"/>
  <c r="E155" i="4"/>
  <c r="F155" i="4"/>
  <c r="G155" i="4"/>
  <c r="H155" i="4"/>
  <c r="I155" i="4"/>
  <c r="J155" i="4"/>
  <c r="K155" i="4"/>
  <c r="L155" i="4"/>
  <c r="P155" i="1"/>
  <c r="M155" i="4" s="1"/>
  <c r="R155" i="1"/>
  <c r="N155" i="4" s="1"/>
  <c r="B156" i="4"/>
  <c r="E156" i="4"/>
  <c r="F156" i="4"/>
  <c r="G156" i="4"/>
  <c r="H156" i="4"/>
  <c r="I156" i="4"/>
  <c r="J156" i="4"/>
  <c r="K156" i="4"/>
  <c r="L156" i="4"/>
  <c r="P156" i="1"/>
  <c r="M156" i="4" s="1"/>
  <c r="R156" i="1"/>
  <c r="N156" i="4" s="1"/>
  <c r="B157" i="4"/>
  <c r="E157" i="4"/>
  <c r="F157" i="4"/>
  <c r="G157" i="4"/>
  <c r="H157" i="4"/>
  <c r="I157" i="4"/>
  <c r="J157" i="4"/>
  <c r="K157" i="4"/>
  <c r="L157" i="4"/>
  <c r="P157" i="1"/>
  <c r="M157" i="4" s="1"/>
  <c r="R157" i="1"/>
  <c r="N157" i="4" s="1"/>
  <c r="B158" i="4"/>
  <c r="E158" i="4"/>
  <c r="F158" i="4"/>
  <c r="G158" i="4"/>
  <c r="H158" i="4"/>
  <c r="I158" i="4"/>
  <c r="J158" i="4"/>
  <c r="K158" i="4"/>
  <c r="L158" i="4"/>
  <c r="P158" i="1"/>
  <c r="M158" i="4" s="1"/>
  <c r="R158" i="1"/>
  <c r="N158" i="4" s="1"/>
  <c r="B159" i="4"/>
  <c r="E159" i="4"/>
  <c r="F159" i="4"/>
  <c r="G159" i="4"/>
  <c r="H159" i="4"/>
  <c r="I159" i="4"/>
  <c r="J159" i="4"/>
  <c r="K159" i="4"/>
  <c r="L159" i="4"/>
  <c r="P159" i="1"/>
  <c r="M159" i="4" s="1"/>
  <c r="R159" i="1"/>
  <c r="N159" i="4" s="1"/>
  <c r="B160" i="4"/>
  <c r="E160" i="4"/>
  <c r="F160" i="4"/>
  <c r="G160" i="4"/>
  <c r="H160" i="4"/>
  <c r="I160" i="4"/>
  <c r="J160" i="4"/>
  <c r="K160" i="4"/>
  <c r="L160" i="4"/>
  <c r="P160" i="1"/>
  <c r="M160" i="4" s="1"/>
  <c r="R160" i="1"/>
  <c r="N160" i="4" s="1"/>
  <c r="B161" i="4"/>
  <c r="E161" i="4"/>
  <c r="F161" i="4"/>
  <c r="G161" i="4"/>
  <c r="H161" i="4"/>
  <c r="I161" i="4"/>
  <c r="J161" i="4"/>
  <c r="K161" i="4"/>
  <c r="L161" i="4"/>
  <c r="P161" i="1"/>
  <c r="M161" i="4" s="1"/>
  <c r="R161" i="1"/>
  <c r="N161" i="4" s="1"/>
  <c r="B162" i="4"/>
  <c r="E162" i="4"/>
  <c r="F162" i="4"/>
  <c r="G162" i="4"/>
  <c r="H162" i="4"/>
  <c r="I162" i="4"/>
  <c r="J162" i="4"/>
  <c r="K162" i="4"/>
  <c r="L162" i="4"/>
  <c r="P162" i="1"/>
  <c r="M162" i="4" s="1"/>
  <c r="R162" i="1"/>
  <c r="N162" i="4" s="1"/>
  <c r="B163" i="4"/>
  <c r="E163" i="4"/>
  <c r="F163" i="4"/>
  <c r="G163" i="4"/>
  <c r="H163" i="4"/>
  <c r="I163" i="4"/>
  <c r="J163" i="4"/>
  <c r="K163" i="4"/>
  <c r="L163" i="4"/>
  <c r="P163" i="1"/>
  <c r="M163" i="4" s="1"/>
  <c r="R163" i="1"/>
  <c r="N163" i="4" s="1"/>
  <c r="B164" i="4"/>
  <c r="E164" i="4"/>
  <c r="F164" i="4"/>
  <c r="G164" i="4"/>
  <c r="H164" i="4"/>
  <c r="I164" i="4"/>
  <c r="J164" i="4"/>
  <c r="K164" i="4"/>
  <c r="L164" i="4"/>
  <c r="P164" i="1"/>
  <c r="M164" i="4" s="1"/>
  <c r="R164" i="1"/>
  <c r="N164" i="4" s="1"/>
  <c r="B165" i="4"/>
  <c r="E165" i="4"/>
  <c r="F165" i="4"/>
  <c r="G165" i="4"/>
  <c r="H165" i="4"/>
  <c r="I165" i="4"/>
  <c r="J165" i="4"/>
  <c r="K165" i="4"/>
  <c r="L165" i="4"/>
  <c r="P165" i="1"/>
  <c r="M165" i="4" s="1"/>
  <c r="R165" i="1"/>
  <c r="N165" i="4" s="1"/>
  <c r="B166" i="4"/>
  <c r="E166" i="4"/>
  <c r="F166" i="4"/>
  <c r="G166" i="4"/>
  <c r="H166" i="4"/>
  <c r="I166" i="4"/>
  <c r="J166" i="4"/>
  <c r="K166" i="4"/>
  <c r="L166" i="4"/>
  <c r="P166" i="1"/>
  <c r="M166" i="4" s="1"/>
  <c r="R166" i="1"/>
  <c r="N166" i="4" s="1"/>
  <c r="B167" i="4"/>
  <c r="E167" i="4"/>
  <c r="F167" i="4"/>
  <c r="G167" i="4"/>
  <c r="H167" i="4"/>
  <c r="I167" i="4"/>
  <c r="J167" i="4"/>
  <c r="K167" i="4"/>
  <c r="L167" i="4"/>
  <c r="P167" i="1"/>
  <c r="M167" i="4" s="1"/>
  <c r="R167" i="1"/>
  <c r="N167" i="4" s="1"/>
  <c r="B168" i="4"/>
  <c r="E168" i="4"/>
  <c r="F168" i="4"/>
  <c r="G168" i="4"/>
  <c r="H168" i="4"/>
  <c r="I168" i="4"/>
  <c r="J168" i="4"/>
  <c r="K168" i="4"/>
  <c r="L168" i="4"/>
  <c r="P168" i="1"/>
  <c r="M168" i="4" s="1"/>
  <c r="R168" i="1"/>
  <c r="N168" i="4" s="1"/>
  <c r="B169" i="4"/>
  <c r="E169" i="4"/>
  <c r="F169" i="4"/>
  <c r="G169" i="4"/>
  <c r="H169" i="4"/>
  <c r="I169" i="4"/>
  <c r="J169" i="4"/>
  <c r="K169" i="4"/>
  <c r="L169" i="4"/>
  <c r="P169" i="1"/>
  <c r="M169" i="4" s="1"/>
  <c r="R169" i="1"/>
  <c r="N169" i="4" s="1"/>
  <c r="B170" i="4"/>
  <c r="E170" i="4"/>
  <c r="F170" i="4"/>
  <c r="G170" i="4"/>
  <c r="H170" i="4"/>
  <c r="I170" i="4"/>
  <c r="J170" i="4"/>
  <c r="K170" i="4"/>
  <c r="L170" i="4"/>
  <c r="P170" i="1"/>
  <c r="M170" i="4" s="1"/>
  <c r="R170" i="1"/>
  <c r="N170" i="4" s="1"/>
  <c r="B171" i="4"/>
  <c r="E171" i="4"/>
  <c r="F171" i="4"/>
  <c r="G171" i="4"/>
  <c r="H171" i="4"/>
  <c r="I171" i="4"/>
  <c r="J171" i="4"/>
  <c r="K171" i="4"/>
  <c r="L171" i="4"/>
  <c r="P171" i="1"/>
  <c r="M171" i="4" s="1"/>
  <c r="R171" i="1"/>
  <c r="N171" i="4" s="1"/>
  <c r="B172" i="4"/>
  <c r="E172" i="4"/>
  <c r="F172" i="4"/>
  <c r="G172" i="4"/>
  <c r="H172" i="4"/>
  <c r="I172" i="4"/>
  <c r="J172" i="4"/>
  <c r="K172" i="4"/>
  <c r="L172" i="4"/>
  <c r="P172" i="1"/>
  <c r="M172" i="4" s="1"/>
  <c r="R172" i="1"/>
  <c r="N172" i="4" s="1"/>
  <c r="B173" i="4"/>
  <c r="E173" i="4"/>
  <c r="F173" i="4"/>
  <c r="G173" i="4"/>
  <c r="H173" i="4"/>
  <c r="I173" i="4"/>
  <c r="J173" i="4"/>
  <c r="K173" i="4"/>
  <c r="L173" i="4"/>
  <c r="P173" i="1"/>
  <c r="M173" i="4" s="1"/>
  <c r="R173" i="1"/>
  <c r="N173" i="4" s="1"/>
  <c r="B174" i="4"/>
  <c r="E174" i="4"/>
  <c r="F174" i="4"/>
  <c r="G174" i="4"/>
  <c r="H174" i="4"/>
  <c r="I174" i="4"/>
  <c r="J174" i="4"/>
  <c r="K174" i="4"/>
  <c r="L174" i="4"/>
  <c r="P174" i="1"/>
  <c r="M174" i="4" s="1"/>
  <c r="R174" i="1"/>
  <c r="N174" i="4" s="1"/>
  <c r="B175" i="4"/>
  <c r="E175" i="4"/>
  <c r="F175" i="4"/>
  <c r="G175" i="4"/>
  <c r="H175" i="4"/>
  <c r="I175" i="4"/>
  <c r="J175" i="4"/>
  <c r="K175" i="4"/>
  <c r="L175" i="4"/>
  <c r="P175" i="1"/>
  <c r="M175" i="4" s="1"/>
  <c r="R175" i="1"/>
  <c r="N175" i="4" s="1"/>
  <c r="B176" i="4"/>
  <c r="E176" i="4"/>
  <c r="F176" i="4"/>
  <c r="G176" i="4"/>
  <c r="H176" i="4"/>
  <c r="I176" i="4"/>
  <c r="J176" i="4"/>
  <c r="K176" i="4"/>
  <c r="L176" i="4"/>
  <c r="P176" i="1"/>
  <c r="M176" i="4" s="1"/>
  <c r="R176" i="1"/>
  <c r="N176" i="4" s="1"/>
  <c r="B177" i="4"/>
  <c r="E177" i="4"/>
  <c r="F177" i="4"/>
  <c r="G177" i="4"/>
  <c r="H177" i="4"/>
  <c r="I177" i="4"/>
  <c r="J177" i="4"/>
  <c r="K177" i="4"/>
  <c r="L177" i="4"/>
  <c r="P177" i="1"/>
  <c r="M177" i="4" s="1"/>
  <c r="R177" i="1"/>
  <c r="N177" i="4" s="1"/>
  <c r="B178" i="4"/>
  <c r="E178" i="4"/>
  <c r="F178" i="4"/>
  <c r="G178" i="4"/>
  <c r="H178" i="4"/>
  <c r="I178" i="4"/>
  <c r="J178" i="4"/>
  <c r="K178" i="4"/>
  <c r="L178" i="4"/>
  <c r="P178" i="1"/>
  <c r="M178" i="4" s="1"/>
  <c r="R178" i="1"/>
  <c r="N178" i="4" s="1"/>
  <c r="B179" i="4"/>
  <c r="E179" i="4"/>
  <c r="F179" i="4"/>
  <c r="G179" i="4"/>
  <c r="H179" i="4"/>
  <c r="I179" i="4"/>
  <c r="J179" i="4"/>
  <c r="K179" i="4"/>
  <c r="L179" i="4"/>
  <c r="P179" i="1"/>
  <c r="M179" i="4" s="1"/>
  <c r="R179" i="1"/>
  <c r="N179" i="4" s="1"/>
  <c r="B180" i="4"/>
  <c r="E180" i="4"/>
  <c r="F180" i="4"/>
  <c r="G180" i="4"/>
  <c r="H180" i="4"/>
  <c r="I180" i="4"/>
  <c r="J180" i="4"/>
  <c r="K180" i="4"/>
  <c r="L180" i="4"/>
  <c r="P180" i="1"/>
  <c r="M180" i="4" s="1"/>
  <c r="R180" i="1"/>
  <c r="N180" i="4" s="1"/>
  <c r="B181" i="4"/>
  <c r="E181" i="4"/>
  <c r="F181" i="4"/>
  <c r="G181" i="4"/>
  <c r="H181" i="4"/>
  <c r="I181" i="4"/>
  <c r="J181" i="4"/>
  <c r="K181" i="4"/>
  <c r="L181" i="4"/>
  <c r="P181" i="1"/>
  <c r="M181" i="4" s="1"/>
  <c r="R181" i="1"/>
  <c r="N181" i="4" s="1"/>
  <c r="B182" i="4"/>
  <c r="E182" i="4"/>
  <c r="F182" i="4"/>
  <c r="G182" i="4"/>
  <c r="H182" i="4"/>
  <c r="I182" i="4"/>
  <c r="J182" i="4"/>
  <c r="K182" i="4"/>
  <c r="L182" i="4"/>
  <c r="P182" i="1"/>
  <c r="M182" i="4" s="1"/>
  <c r="R182" i="1"/>
  <c r="N182" i="4" s="1"/>
  <c r="B183" i="4"/>
  <c r="E183" i="4"/>
  <c r="F183" i="4"/>
  <c r="G183" i="4"/>
  <c r="H183" i="4"/>
  <c r="I183" i="4"/>
  <c r="J183" i="4"/>
  <c r="K183" i="4"/>
  <c r="L183" i="4"/>
  <c r="P183" i="1"/>
  <c r="M183" i="4" s="1"/>
  <c r="R183" i="1"/>
  <c r="N183" i="4" s="1"/>
  <c r="B184" i="4"/>
  <c r="E184" i="4"/>
  <c r="F184" i="4"/>
  <c r="G184" i="4"/>
  <c r="H184" i="4"/>
  <c r="I184" i="4"/>
  <c r="J184" i="4"/>
  <c r="K184" i="4"/>
  <c r="L184" i="4"/>
  <c r="P184" i="1"/>
  <c r="M184" i="4" s="1"/>
  <c r="R184" i="1"/>
  <c r="N184" i="4" s="1"/>
  <c r="B185" i="4"/>
  <c r="E185" i="4"/>
  <c r="F185" i="4"/>
  <c r="G185" i="4"/>
  <c r="H185" i="4"/>
  <c r="I185" i="4"/>
  <c r="J185" i="4"/>
  <c r="K185" i="4"/>
  <c r="L185" i="4"/>
  <c r="P185" i="1"/>
  <c r="M185" i="4" s="1"/>
  <c r="R185" i="1"/>
  <c r="N185" i="4" s="1"/>
  <c r="B186" i="4"/>
  <c r="E186" i="4"/>
  <c r="F186" i="4"/>
  <c r="G186" i="4"/>
  <c r="H186" i="4"/>
  <c r="I186" i="4"/>
  <c r="J186" i="4"/>
  <c r="K186" i="4"/>
  <c r="L186" i="4"/>
  <c r="P186" i="1"/>
  <c r="M186" i="4" s="1"/>
  <c r="R186" i="1"/>
  <c r="N186" i="4" s="1"/>
  <c r="B187" i="4"/>
  <c r="E187" i="4"/>
  <c r="F187" i="4"/>
  <c r="G187" i="4"/>
  <c r="H187" i="4"/>
  <c r="I187" i="4"/>
  <c r="J187" i="4"/>
  <c r="K187" i="4"/>
  <c r="L187" i="4"/>
  <c r="P187" i="1"/>
  <c r="M187" i="4" s="1"/>
  <c r="R187" i="1"/>
  <c r="N187" i="4" s="1"/>
  <c r="B188" i="4"/>
  <c r="E188" i="4"/>
  <c r="F188" i="4"/>
  <c r="G188" i="4"/>
  <c r="H188" i="4"/>
  <c r="I188" i="4"/>
  <c r="J188" i="4"/>
  <c r="K188" i="4"/>
  <c r="L188" i="4"/>
  <c r="P188" i="1"/>
  <c r="M188" i="4" s="1"/>
  <c r="R188" i="1"/>
  <c r="N188" i="4" s="1"/>
  <c r="B189" i="4"/>
  <c r="E189" i="4"/>
  <c r="F189" i="4"/>
  <c r="G189" i="4"/>
  <c r="H189" i="4"/>
  <c r="I189" i="4"/>
  <c r="J189" i="4"/>
  <c r="K189" i="4"/>
  <c r="L189" i="4"/>
  <c r="P189" i="1"/>
  <c r="M189" i="4" s="1"/>
  <c r="R189" i="1"/>
  <c r="N189" i="4" s="1"/>
  <c r="B190" i="4"/>
  <c r="E190" i="4"/>
  <c r="F190" i="4"/>
  <c r="G190" i="4"/>
  <c r="H190" i="4"/>
  <c r="I190" i="4"/>
  <c r="J190" i="4"/>
  <c r="K190" i="4"/>
  <c r="L190" i="4"/>
  <c r="P190" i="1"/>
  <c r="M190" i="4" s="1"/>
  <c r="R190" i="1"/>
  <c r="N190" i="4" s="1"/>
  <c r="B191" i="4"/>
  <c r="E191" i="4"/>
  <c r="F191" i="4"/>
  <c r="G191" i="4"/>
  <c r="H191" i="4"/>
  <c r="I191" i="4"/>
  <c r="J191" i="4"/>
  <c r="K191" i="4"/>
  <c r="L191" i="4"/>
  <c r="P191" i="1"/>
  <c r="M191" i="4" s="1"/>
  <c r="R191" i="1"/>
  <c r="N191" i="4" s="1"/>
  <c r="B192" i="4"/>
  <c r="E192" i="4"/>
  <c r="F192" i="4"/>
  <c r="G192" i="4"/>
  <c r="H192" i="4"/>
  <c r="I192" i="4"/>
  <c r="J192" i="4"/>
  <c r="K192" i="4"/>
  <c r="L192" i="4"/>
  <c r="P192" i="1"/>
  <c r="M192" i="4" s="1"/>
  <c r="R192" i="1"/>
  <c r="N192" i="4" s="1"/>
  <c r="B193" i="4"/>
  <c r="E193" i="4"/>
  <c r="F193" i="4"/>
  <c r="G193" i="4"/>
  <c r="H193" i="4"/>
  <c r="I193" i="4"/>
  <c r="J193" i="4"/>
  <c r="K193" i="4"/>
  <c r="L193" i="4"/>
  <c r="P193" i="1"/>
  <c r="M193" i="4" s="1"/>
  <c r="R193" i="1"/>
  <c r="N193" i="4" s="1"/>
  <c r="B194" i="4"/>
  <c r="E194" i="4"/>
  <c r="F194" i="4"/>
  <c r="G194" i="4"/>
  <c r="H194" i="4"/>
  <c r="I194" i="4"/>
  <c r="J194" i="4"/>
  <c r="K194" i="4"/>
  <c r="L194" i="4"/>
  <c r="P194" i="1"/>
  <c r="M194" i="4" s="1"/>
  <c r="R194" i="1"/>
  <c r="N194" i="4" s="1"/>
  <c r="B195" i="4"/>
  <c r="E195" i="4"/>
  <c r="F195" i="4"/>
  <c r="G195" i="4"/>
  <c r="H195" i="4"/>
  <c r="I195" i="4"/>
  <c r="J195" i="4"/>
  <c r="K195" i="4"/>
  <c r="L195" i="4"/>
  <c r="P195" i="1"/>
  <c r="M195" i="4" s="1"/>
  <c r="R195" i="1"/>
  <c r="N195" i="4" s="1"/>
  <c r="B196" i="4"/>
  <c r="E196" i="4"/>
  <c r="F196" i="4"/>
  <c r="G196" i="4"/>
  <c r="H196" i="4"/>
  <c r="I196" i="4"/>
  <c r="J196" i="4"/>
  <c r="K196" i="4"/>
  <c r="L196" i="4"/>
  <c r="P196" i="1"/>
  <c r="M196" i="4" s="1"/>
  <c r="R196" i="1"/>
  <c r="N196" i="4" s="1"/>
  <c r="B197" i="4"/>
  <c r="E197" i="4"/>
  <c r="F197" i="4"/>
  <c r="G197" i="4"/>
  <c r="H197" i="4"/>
  <c r="I197" i="4"/>
  <c r="J197" i="4"/>
  <c r="K197" i="4"/>
  <c r="L197" i="4"/>
  <c r="P197" i="1"/>
  <c r="M197" i="4" s="1"/>
  <c r="R197" i="1"/>
  <c r="N197" i="4" s="1"/>
  <c r="B198" i="4"/>
  <c r="E198" i="4"/>
  <c r="F198" i="4"/>
  <c r="G198" i="4"/>
  <c r="H198" i="4"/>
  <c r="I198" i="4"/>
  <c r="J198" i="4"/>
  <c r="K198" i="4"/>
  <c r="L198" i="4"/>
  <c r="P198" i="1"/>
  <c r="M198" i="4" s="1"/>
  <c r="R198" i="1"/>
  <c r="N198" i="4" s="1"/>
  <c r="B199" i="4"/>
  <c r="E199" i="4"/>
  <c r="F199" i="4"/>
  <c r="G199" i="4"/>
  <c r="H199" i="4"/>
  <c r="I199" i="4"/>
  <c r="J199" i="4"/>
  <c r="K199" i="4"/>
  <c r="L199" i="4"/>
  <c r="P199" i="1"/>
  <c r="M199" i="4" s="1"/>
  <c r="R199" i="1"/>
  <c r="N199" i="4" s="1"/>
  <c r="B200" i="4"/>
  <c r="E200" i="4"/>
  <c r="F200" i="4"/>
  <c r="G200" i="4"/>
  <c r="H200" i="4"/>
  <c r="I200" i="4"/>
  <c r="J200" i="4"/>
  <c r="K200" i="4"/>
  <c r="L200" i="4"/>
  <c r="P200" i="1"/>
  <c r="M200" i="4" s="1"/>
  <c r="R200" i="1"/>
  <c r="N200" i="4" s="1"/>
  <c r="B201" i="4"/>
  <c r="E201" i="4"/>
  <c r="F201" i="4"/>
  <c r="G201" i="4"/>
  <c r="H201" i="4"/>
  <c r="I201" i="4"/>
  <c r="J201" i="4"/>
  <c r="K201" i="4"/>
  <c r="L201" i="4"/>
  <c r="P201" i="1"/>
  <c r="M201" i="4" s="1"/>
  <c r="R201" i="1"/>
  <c r="N201" i="4" s="1"/>
  <c r="B202" i="4"/>
  <c r="E202" i="4"/>
  <c r="F202" i="4"/>
  <c r="G202" i="4"/>
  <c r="H202" i="4"/>
  <c r="I202" i="4"/>
  <c r="J202" i="4"/>
  <c r="K202" i="4"/>
  <c r="L202" i="4"/>
  <c r="P202" i="1"/>
  <c r="M202" i="4" s="1"/>
  <c r="R202" i="1"/>
  <c r="N202" i="4" s="1"/>
  <c r="B203" i="4"/>
  <c r="E203" i="4"/>
  <c r="F203" i="4"/>
  <c r="G203" i="4"/>
  <c r="H203" i="4"/>
  <c r="I203" i="4"/>
  <c r="J203" i="4"/>
  <c r="K203" i="4"/>
  <c r="L203" i="4"/>
  <c r="P203" i="1"/>
  <c r="M203" i="4" s="1"/>
  <c r="R203" i="1"/>
  <c r="N203" i="4" s="1"/>
  <c r="B204" i="4"/>
  <c r="E204" i="4"/>
  <c r="F204" i="4"/>
  <c r="G204" i="4"/>
  <c r="H204" i="4"/>
  <c r="I204" i="4"/>
  <c r="J204" i="4"/>
  <c r="K204" i="4"/>
  <c r="L204" i="4"/>
  <c r="P204" i="1"/>
  <c r="M204" i="4" s="1"/>
  <c r="R204" i="1"/>
  <c r="N204" i="4" s="1"/>
  <c r="B205" i="4"/>
  <c r="E205" i="4"/>
  <c r="F205" i="4"/>
  <c r="G205" i="4"/>
  <c r="H205" i="4"/>
  <c r="I205" i="4"/>
  <c r="J205" i="4"/>
  <c r="K205" i="4"/>
  <c r="L205" i="4"/>
  <c r="P205" i="1"/>
  <c r="M205" i="4" s="1"/>
  <c r="R205" i="1"/>
  <c r="N205" i="4" s="1"/>
  <c r="B206" i="4"/>
  <c r="E206" i="4"/>
  <c r="F206" i="4"/>
  <c r="G206" i="4"/>
  <c r="H206" i="4"/>
  <c r="I206" i="4"/>
  <c r="J206" i="4"/>
  <c r="K206" i="4"/>
  <c r="L206" i="4"/>
  <c r="P206" i="1"/>
  <c r="M206" i="4" s="1"/>
  <c r="R206" i="1"/>
  <c r="N206" i="4" s="1"/>
  <c r="B207" i="4"/>
  <c r="E207" i="4"/>
  <c r="F207" i="4"/>
  <c r="G207" i="4"/>
  <c r="H207" i="4"/>
  <c r="I207" i="4"/>
  <c r="J207" i="4"/>
  <c r="K207" i="4"/>
  <c r="L207" i="4"/>
  <c r="P207" i="1"/>
  <c r="M207" i="4" s="1"/>
  <c r="R207" i="1"/>
  <c r="N207" i="4" s="1"/>
  <c r="B208" i="4"/>
  <c r="E208" i="4"/>
  <c r="F208" i="4"/>
  <c r="G208" i="4"/>
  <c r="H208" i="4"/>
  <c r="I208" i="4"/>
  <c r="J208" i="4"/>
  <c r="K208" i="4"/>
  <c r="L208" i="4"/>
  <c r="P208" i="1"/>
  <c r="M208" i="4" s="1"/>
  <c r="R208" i="1"/>
  <c r="N208" i="4" s="1"/>
  <c r="B209" i="4"/>
  <c r="E209" i="4"/>
  <c r="F209" i="4"/>
  <c r="G209" i="4"/>
  <c r="H209" i="4"/>
  <c r="I209" i="4"/>
  <c r="J209" i="4"/>
  <c r="K209" i="4"/>
  <c r="L209" i="4"/>
  <c r="P209" i="1"/>
  <c r="M209" i="4" s="1"/>
  <c r="R209" i="1"/>
  <c r="N209" i="4" s="1"/>
  <c r="B210" i="4"/>
  <c r="E210" i="4"/>
  <c r="F210" i="4"/>
  <c r="G210" i="4"/>
  <c r="H210" i="4"/>
  <c r="I210" i="4"/>
  <c r="J210" i="4"/>
  <c r="K210" i="4"/>
  <c r="L210" i="4"/>
  <c r="P210" i="1"/>
  <c r="M210" i="4" s="1"/>
  <c r="R210" i="1"/>
  <c r="N210" i="4" s="1"/>
  <c r="B211" i="4"/>
  <c r="E211" i="4"/>
  <c r="F211" i="4"/>
  <c r="G211" i="4"/>
  <c r="H211" i="4"/>
  <c r="I211" i="4"/>
  <c r="J211" i="4"/>
  <c r="K211" i="4"/>
  <c r="L211" i="4"/>
  <c r="P211" i="1"/>
  <c r="M211" i="4" s="1"/>
  <c r="R211" i="1"/>
  <c r="N211" i="4" s="1"/>
  <c r="B212" i="4"/>
  <c r="E212" i="4"/>
  <c r="F212" i="4"/>
  <c r="G212" i="4"/>
  <c r="H212" i="4"/>
  <c r="I212" i="4"/>
  <c r="J212" i="4"/>
  <c r="K212" i="4"/>
  <c r="L212" i="4"/>
  <c r="P212" i="1"/>
  <c r="M212" i="4" s="1"/>
  <c r="R212" i="1"/>
  <c r="N212" i="4" s="1"/>
  <c r="B213" i="4"/>
  <c r="E213" i="4"/>
  <c r="F213" i="4"/>
  <c r="G213" i="4"/>
  <c r="H213" i="4"/>
  <c r="I213" i="4"/>
  <c r="J213" i="4"/>
  <c r="K213" i="4"/>
  <c r="L213" i="4"/>
  <c r="P213" i="1"/>
  <c r="M213" i="4" s="1"/>
  <c r="R213" i="1"/>
  <c r="N213" i="4" s="1"/>
  <c r="B214" i="4"/>
  <c r="E214" i="4"/>
  <c r="F214" i="4"/>
  <c r="G214" i="4"/>
  <c r="H214" i="4"/>
  <c r="I214" i="4"/>
  <c r="J214" i="4"/>
  <c r="K214" i="4"/>
  <c r="L214" i="4"/>
  <c r="P214" i="1"/>
  <c r="M214" i="4" s="1"/>
  <c r="R214" i="1"/>
  <c r="N214" i="4" s="1"/>
  <c r="B215" i="4"/>
  <c r="E215" i="4"/>
  <c r="F215" i="4"/>
  <c r="G215" i="4"/>
  <c r="H215" i="4"/>
  <c r="I215" i="4"/>
  <c r="J215" i="4"/>
  <c r="K215" i="4"/>
  <c r="L215" i="4"/>
  <c r="P215" i="1"/>
  <c r="M215" i="4" s="1"/>
  <c r="R215" i="1"/>
  <c r="N215" i="4" s="1"/>
  <c r="B216" i="4"/>
  <c r="E216" i="4"/>
  <c r="F216" i="4"/>
  <c r="G216" i="4"/>
  <c r="H216" i="4"/>
  <c r="I216" i="4"/>
  <c r="J216" i="4"/>
  <c r="K216" i="4"/>
  <c r="L216" i="4"/>
  <c r="P216" i="1"/>
  <c r="M216" i="4" s="1"/>
  <c r="R216" i="1"/>
  <c r="N216" i="4" s="1"/>
  <c r="B217" i="4"/>
  <c r="E217" i="4"/>
  <c r="F217" i="4"/>
  <c r="G217" i="4"/>
  <c r="H217" i="4"/>
  <c r="I217" i="4"/>
  <c r="J217" i="4"/>
  <c r="K217" i="4"/>
  <c r="L217" i="4"/>
  <c r="P217" i="1"/>
  <c r="M217" i="4" s="1"/>
  <c r="R217" i="1"/>
  <c r="N217" i="4" s="1"/>
  <c r="B218" i="4"/>
  <c r="E218" i="4"/>
  <c r="F218" i="4"/>
  <c r="G218" i="4"/>
  <c r="H218" i="4"/>
  <c r="I218" i="4"/>
  <c r="J218" i="4"/>
  <c r="K218" i="4"/>
  <c r="L218" i="4"/>
  <c r="P218" i="1"/>
  <c r="M218" i="4" s="1"/>
  <c r="R218" i="1"/>
  <c r="N218" i="4" s="1"/>
  <c r="B219" i="4"/>
  <c r="E219" i="4"/>
  <c r="F219" i="4"/>
  <c r="G219" i="4"/>
  <c r="H219" i="4"/>
  <c r="I219" i="4"/>
  <c r="J219" i="4"/>
  <c r="K219" i="4"/>
  <c r="L219" i="4"/>
  <c r="P219" i="1"/>
  <c r="M219" i="4" s="1"/>
  <c r="R219" i="1"/>
  <c r="N219" i="4" s="1"/>
  <c r="B220" i="4"/>
  <c r="E220" i="4"/>
  <c r="F220" i="4"/>
  <c r="G220" i="4"/>
  <c r="H220" i="4"/>
  <c r="I220" i="4"/>
  <c r="J220" i="4"/>
  <c r="K220" i="4"/>
  <c r="L220" i="4"/>
  <c r="P220" i="1"/>
  <c r="M220" i="4" s="1"/>
  <c r="R220" i="1"/>
  <c r="N220" i="4" s="1"/>
  <c r="B221" i="4"/>
  <c r="E221" i="4"/>
  <c r="F221" i="4"/>
  <c r="G221" i="4"/>
  <c r="H221" i="4"/>
  <c r="I221" i="4"/>
  <c r="J221" i="4"/>
  <c r="K221" i="4"/>
  <c r="L221" i="4"/>
  <c r="P221" i="1"/>
  <c r="M221" i="4" s="1"/>
  <c r="R221" i="1"/>
  <c r="N221" i="4" s="1"/>
  <c r="B222" i="4"/>
  <c r="E222" i="4"/>
  <c r="F222" i="4"/>
  <c r="G222" i="4"/>
  <c r="H222" i="4"/>
  <c r="I222" i="4"/>
  <c r="J222" i="4"/>
  <c r="K222" i="4"/>
  <c r="L222" i="4"/>
  <c r="P222" i="1"/>
  <c r="M222" i="4" s="1"/>
  <c r="R222" i="1"/>
  <c r="N222" i="4" s="1"/>
  <c r="B223" i="4"/>
  <c r="E223" i="4"/>
  <c r="F223" i="4"/>
  <c r="G223" i="4"/>
  <c r="H223" i="4"/>
  <c r="I223" i="4"/>
  <c r="J223" i="4"/>
  <c r="K223" i="4"/>
  <c r="L223" i="4"/>
  <c r="P223" i="1"/>
  <c r="M223" i="4" s="1"/>
  <c r="R223" i="1"/>
  <c r="N223" i="4" s="1"/>
  <c r="B224" i="4"/>
  <c r="E224" i="4"/>
  <c r="F224" i="4"/>
  <c r="G224" i="4"/>
  <c r="H224" i="4"/>
  <c r="I224" i="4"/>
  <c r="J224" i="4"/>
  <c r="K224" i="4"/>
  <c r="L224" i="4"/>
  <c r="P224" i="1"/>
  <c r="M224" i="4" s="1"/>
  <c r="R224" i="1"/>
  <c r="N224" i="4" s="1"/>
  <c r="B225" i="4"/>
  <c r="E225" i="4"/>
  <c r="F225" i="4"/>
  <c r="G225" i="4"/>
  <c r="H225" i="4"/>
  <c r="I225" i="4"/>
  <c r="J225" i="4"/>
  <c r="K225" i="4"/>
  <c r="L225" i="4"/>
  <c r="P225" i="1"/>
  <c r="M225" i="4" s="1"/>
  <c r="R225" i="1"/>
  <c r="N225" i="4" s="1"/>
  <c r="B226" i="4"/>
  <c r="E226" i="4"/>
  <c r="F226" i="4"/>
  <c r="G226" i="4"/>
  <c r="H226" i="4"/>
  <c r="I226" i="4"/>
  <c r="J226" i="4"/>
  <c r="K226" i="4"/>
  <c r="L226" i="4"/>
  <c r="P226" i="1"/>
  <c r="M226" i="4" s="1"/>
  <c r="R226" i="1"/>
  <c r="N226" i="4" s="1"/>
  <c r="B227" i="4"/>
  <c r="E227" i="4"/>
  <c r="F227" i="4"/>
  <c r="G227" i="4"/>
  <c r="H227" i="4"/>
  <c r="I227" i="4"/>
  <c r="J227" i="4"/>
  <c r="K227" i="4"/>
  <c r="L227" i="4"/>
  <c r="P227" i="1"/>
  <c r="M227" i="4" s="1"/>
  <c r="R227" i="1"/>
  <c r="N227" i="4" s="1"/>
  <c r="B228" i="4"/>
  <c r="E228" i="4"/>
  <c r="F228" i="4"/>
  <c r="G228" i="4"/>
  <c r="H228" i="4"/>
  <c r="I228" i="4"/>
  <c r="J228" i="4"/>
  <c r="K228" i="4"/>
  <c r="L228" i="4"/>
  <c r="P228" i="1"/>
  <c r="M228" i="4" s="1"/>
  <c r="R228" i="1"/>
  <c r="N228" i="4" s="1"/>
  <c r="B229" i="4"/>
  <c r="E229" i="4"/>
  <c r="F229" i="4"/>
  <c r="G229" i="4"/>
  <c r="H229" i="4"/>
  <c r="I229" i="4"/>
  <c r="J229" i="4"/>
  <c r="K229" i="4"/>
  <c r="L229" i="4"/>
  <c r="P229" i="1"/>
  <c r="M229" i="4" s="1"/>
  <c r="R229" i="1"/>
  <c r="N229" i="4" s="1"/>
  <c r="B230" i="4"/>
  <c r="E230" i="4"/>
  <c r="F230" i="4"/>
  <c r="G230" i="4"/>
  <c r="H230" i="4"/>
  <c r="I230" i="4"/>
  <c r="J230" i="4"/>
  <c r="K230" i="4"/>
  <c r="L230" i="4"/>
  <c r="P230" i="1"/>
  <c r="M230" i="4" s="1"/>
  <c r="R230" i="1"/>
  <c r="N230" i="4" s="1"/>
  <c r="B231" i="4"/>
  <c r="E231" i="4"/>
  <c r="F231" i="4"/>
  <c r="G231" i="4"/>
  <c r="H231" i="4"/>
  <c r="I231" i="4"/>
  <c r="J231" i="4"/>
  <c r="K231" i="4"/>
  <c r="L231" i="4"/>
  <c r="P231" i="1"/>
  <c r="M231" i="4" s="1"/>
  <c r="R231" i="1"/>
  <c r="N231" i="4" s="1"/>
  <c r="B232" i="4"/>
  <c r="E232" i="4"/>
  <c r="F232" i="4"/>
  <c r="G232" i="4"/>
  <c r="H232" i="4"/>
  <c r="I232" i="4"/>
  <c r="J232" i="4"/>
  <c r="K232" i="4"/>
  <c r="L232" i="4"/>
  <c r="P232" i="1"/>
  <c r="M232" i="4" s="1"/>
  <c r="R232" i="1"/>
  <c r="N232" i="4" s="1"/>
  <c r="B233" i="4"/>
  <c r="E233" i="4"/>
  <c r="F233" i="4"/>
  <c r="G233" i="4"/>
  <c r="H233" i="4"/>
  <c r="I233" i="4"/>
  <c r="J233" i="4"/>
  <c r="K233" i="4"/>
  <c r="L233" i="4"/>
  <c r="P233" i="1"/>
  <c r="M233" i="4" s="1"/>
  <c r="R233" i="1"/>
  <c r="N233" i="4" s="1"/>
  <c r="B234" i="4"/>
  <c r="E234" i="4"/>
  <c r="F234" i="4"/>
  <c r="G234" i="4"/>
  <c r="H234" i="4"/>
  <c r="I234" i="4"/>
  <c r="J234" i="4"/>
  <c r="K234" i="4"/>
  <c r="L234" i="4"/>
  <c r="P234" i="1"/>
  <c r="M234" i="4" s="1"/>
  <c r="R234" i="1"/>
  <c r="N234" i="4" s="1"/>
  <c r="B235" i="4"/>
  <c r="E235" i="4"/>
  <c r="F235" i="4"/>
  <c r="G235" i="4"/>
  <c r="H235" i="4"/>
  <c r="I235" i="4"/>
  <c r="J235" i="4"/>
  <c r="K235" i="4"/>
  <c r="L235" i="4"/>
  <c r="P235" i="1"/>
  <c r="M235" i="4" s="1"/>
  <c r="R235" i="1"/>
  <c r="N235" i="4" s="1"/>
  <c r="B236" i="4"/>
  <c r="E236" i="4"/>
  <c r="F236" i="4"/>
  <c r="G236" i="4"/>
  <c r="H236" i="4"/>
  <c r="I236" i="4"/>
  <c r="J236" i="4"/>
  <c r="K236" i="4"/>
  <c r="L236" i="4"/>
  <c r="P236" i="1"/>
  <c r="M236" i="4" s="1"/>
  <c r="R236" i="1"/>
  <c r="N236" i="4" s="1"/>
  <c r="B237" i="4"/>
  <c r="E237" i="4"/>
  <c r="F237" i="4"/>
  <c r="G237" i="4"/>
  <c r="H237" i="4"/>
  <c r="I237" i="4"/>
  <c r="J237" i="4"/>
  <c r="K237" i="4"/>
  <c r="L237" i="4"/>
  <c r="P237" i="1"/>
  <c r="M237" i="4" s="1"/>
  <c r="R237" i="1"/>
  <c r="N237" i="4" s="1"/>
  <c r="B238" i="4"/>
  <c r="E238" i="4"/>
  <c r="F238" i="4"/>
  <c r="G238" i="4"/>
  <c r="H238" i="4"/>
  <c r="I238" i="4"/>
  <c r="J238" i="4"/>
  <c r="K238" i="4"/>
  <c r="L238" i="4"/>
  <c r="P238" i="1"/>
  <c r="M238" i="4" s="1"/>
  <c r="R238" i="1"/>
  <c r="N238" i="4" s="1"/>
  <c r="B239" i="4"/>
  <c r="E239" i="4"/>
  <c r="F239" i="4"/>
  <c r="G239" i="4"/>
  <c r="H239" i="4"/>
  <c r="I239" i="4"/>
  <c r="J239" i="4"/>
  <c r="K239" i="4"/>
  <c r="L239" i="4"/>
  <c r="P239" i="1"/>
  <c r="M239" i="4" s="1"/>
  <c r="R239" i="1"/>
  <c r="N239" i="4" s="1"/>
  <c r="B240" i="4"/>
  <c r="E240" i="4"/>
  <c r="F240" i="4"/>
  <c r="G240" i="4"/>
  <c r="H240" i="4"/>
  <c r="I240" i="4"/>
  <c r="J240" i="4"/>
  <c r="K240" i="4"/>
  <c r="L240" i="4"/>
  <c r="P240" i="1"/>
  <c r="M240" i="4" s="1"/>
  <c r="R240" i="1"/>
  <c r="N240" i="4" s="1"/>
  <c r="B241" i="4"/>
  <c r="E241" i="4"/>
  <c r="F241" i="4"/>
  <c r="G241" i="4"/>
  <c r="H241" i="4"/>
  <c r="I241" i="4"/>
  <c r="J241" i="4"/>
  <c r="K241" i="4"/>
  <c r="L241" i="4"/>
  <c r="P241" i="1"/>
  <c r="M241" i="4" s="1"/>
  <c r="R241" i="1"/>
  <c r="N241" i="4" s="1"/>
  <c r="B242" i="4"/>
  <c r="E242" i="4"/>
  <c r="F242" i="4"/>
  <c r="G242" i="4"/>
  <c r="H242" i="4"/>
  <c r="I242" i="4"/>
  <c r="J242" i="4"/>
  <c r="K242" i="4"/>
  <c r="L242" i="4"/>
  <c r="P242" i="1"/>
  <c r="M242" i="4" s="1"/>
  <c r="R242" i="1"/>
  <c r="N242" i="4" s="1"/>
  <c r="B243" i="4"/>
  <c r="E243" i="4"/>
  <c r="F243" i="4"/>
  <c r="G243" i="4"/>
  <c r="H243" i="4"/>
  <c r="I243" i="4"/>
  <c r="J243" i="4"/>
  <c r="K243" i="4"/>
  <c r="L243" i="4"/>
  <c r="P243" i="1"/>
  <c r="M243" i="4" s="1"/>
  <c r="R243" i="1"/>
  <c r="N243" i="4" s="1"/>
  <c r="B244" i="4"/>
  <c r="E244" i="4"/>
  <c r="F244" i="4"/>
  <c r="G244" i="4"/>
  <c r="H244" i="4"/>
  <c r="I244" i="4"/>
  <c r="J244" i="4"/>
  <c r="K244" i="4"/>
  <c r="L244" i="4"/>
  <c r="P244" i="1"/>
  <c r="M244" i="4" s="1"/>
  <c r="R244" i="1"/>
  <c r="N244" i="4" s="1"/>
  <c r="B245" i="4"/>
  <c r="E245" i="4"/>
  <c r="F245" i="4"/>
  <c r="G245" i="4"/>
  <c r="H245" i="4"/>
  <c r="I245" i="4"/>
  <c r="J245" i="4"/>
  <c r="K245" i="4"/>
  <c r="L245" i="4"/>
  <c r="P245" i="1"/>
  <c r="M245" i="4" s="1"/>
  <c r="R245" i="1"/>
  <c r="N245" i="4" s="1"/>
  <c r="B246" i="4"/>
  <c r="E246" i="4"/>
  <c r="F246" i="4"/>
  <c r="G246" i="4"/>
  <c r="H246" i="4"/>
  <c r="I246" i="4"/>
  <c r="J246" i="4"/>
  <c r="K246" i="4"/>
  <c r="L246" i="4"/>
  <c r="P246" i="1"/>
  <c r="M246" i="4" s="1"/>
  <c r="R246" i="1"/>
  <c r="N246" i="4" s="1"/>
  <c r="B247" i="4"/>
  <c r="E247" i="4"/>
  <c r="F247" i="4"/>
  <c r="G247" i="4"/>
  <c r="H247" i="4"/>
  <c r="I247" i="4"/>
  <c r="J247" i="4"/>
  <c r="K247" i="4"/>
  <c r="L247" i="4"/>
  <c r="P247" i="1"/>
  <c r="M247" i="4" s="1"/>
  <c r="R247" i="1"/>
  <c r="N247" i="4" s="1"/>
  <c r="B248" i="4"/>
  <c r="E248" i="4"/>
  <c r="F248" i="4"/>
  <c r="G248" i="4"/>
  <c r="H248" i="4"/>
  <c r="I248" i="4"/>
  <c r="J248" i="4"/>
  <c r="K248" i="4"/>
  <c r="L248" i="4"/>
  <c r="P248" i="1"/>
  <c r="M248" i="4" s="1"/>
  <c r="R248" i="1"/>
  <c r="N248" i="4" s="1"/>
  <c r="B249" i="4"/>
  <c r="E249" i="4"/>
  <c r="F249" i="4"/>
  <c r="G249" i="4"/>
  <c r="H249" i="4"/>
  <c r="I249" i="4"/>
  <c r="J249" i="4"/>
  <c r="K249" i="4"/>
  <c r="L249" i="4"/>
  <c r="P249" i="1"/>
  <c r="M249" i="4" s="1"/>
  <c r="R249" i="1"/>
  <c r="N249" i="4" s="1"/>
  <c r="B250" i="4"/>
  <c r="E250" i="4"/>
  <c r="F250" i="4"/>
  <c r="G250" i="4"/>
  <c r="H250" i="4"/>
  <c r="I250" i="4"/>
  <c r="J250" i="4"/>
  <c r="K250" i="4"/>
  <c r="L250" i="4"/>
  <c r="P250" i="1"/>
  <c r="M250" i="4" s="1"/>
  <c r="R250" i="1"/>
  <c r="N250" i="4" s="1"/>
  <c r="B251" i="4"/>
  <c r="E251" i="4"/>
  <c r="F251" i="4"/>
  <c r="G251" i="4"/>
  <c r="H251" i="4"/>
  <c r="I251" i="4"/>
  <c r="J251" i="4"/>
  <c r="K251" i="4"/>
  <c r="L251" i="4"/>
  <c r="P251" i="1"/>
  <c r="M251" i="4" s="1"/>
  <c r="R251" i="1"/>
  <c r="N251" i="4" s="1"/>
  <c r="B252" i="4"/>
  <c r="E252" i="4"/>
  <c r="F252" i="4"/>
  <c r="G252" i="4"/>
  <c r="H252" i="4"/>
  <c r="I252" i="4"/>
  <c r="J252" i="4"/>
  <c r="K252" i="4"/>
  <c r="L252" i="4"/>
  <c r="P252" i="1"/>
  <c r="M252" i="4" s="1"/>
  <c r="R252" i="1"/>
  <c r="N252" i="4" s="1"/>
  <c r="B253" i="4"/>
  <c r="E253" i="4"/>
  <c r="F253" i="4"/>
  <c r="G253" i="4"/>
  <c r="H253" i="4"/>
  <c r="I253" i="4"/>
  <c r="J253" i="4"/>
  <c r="K253" i="4"/>
  <c r="L253" i="4"/>
  <c r="P253" i="1"/>
  <c r="M253" i="4" s="1"/>
  <c r="R253" i="1"/>
  <c r="N253" i="4" s="1"/>
  <c r="B254" i="4"/>
  <c r="E254" i="4"/>
  <c r="F254" i="4"/>
  <c r="G254" i="4"/>
  <c r="H254" i="4"/>
  <c r="I254" i="4"/>
  <c r="J254" i="4"/>
  <c r="K254" i="4"/>
  <c r="L254" i="4"/>
  <c r="P254" i="1"/>
  <c r="M254" i="4" s="1"/>
  <c r="R254" i="1"/>
  <c r="N254" i="4" s="1"/>
  <c r="B255" i="4"/>
  <c r="E255" i="4"/>
  <c r="F255" i="4"/>
  <c r="G255" i="4"/>
  <c r="H255" i="4"/>
  <c r="I255" i="4"/>
  <c r="J255" i="4"/>
  <c r="K255" i="4"/>
  <c r="L255" i="4"/>
  <c r="P255" i="1"/>
  <c r="M255" i="4" s="1"/>
  <c r="R255" i="1"/>
  <c r="N255" i="4" s="1"/>
  <c r="B256" i="4"/>
  <c r="E256" i="4"/>
  <c r="F256" i="4"/>
  <c r="G256" i="4"/>
  <c r="H256" i="4"/>
  <c r="I256" i="4"/>
  <c r="J256" i="4"/>
  <c r="K256" i="4"/>
  <c r="L256" i="4"/>
  <c r="P256" i="1"/>
  <c r="M256" i="4" s="1"/>
  <c r="R256" i="1"/>
  <c r="N256" i="4" s="1"/>
  <c r="B257" i="4"/>
  <c r="E257" i="4"/>
  <c r="F257" i="4"/>
  <c r="G257" i="4"/>
  <c r="H257" i="4"/>
  <c r="I257" i="4"/>
  <c r="J257" i="4"/>
  <c r="K257" i="4"/>
  <c r="L257" i="4"/>
  <c r="P257" i="1"/>
  <c r="M257" i="4" s="1"/>
  <c r="R257" i="1"/>
  <c r="N257" i="4" s="1"/>
  <c r="B258" i="4"/>
  <c r="E258" i="4"/>
  <c r="F258" i="4"/>
  <c r="G258" i="4"/>
  <c r="H258" i="4"/>
  <c r="I258" i="4"/>
  <c r="J258" i="4"/>
  <c r="K258" i="4"/>
  <c r="L258" i="4"/>
  <c r="P258" i="1"/>
  <c r="M258" i="4" s="1"/>
  <c r="R258" i="1"/>
  <c r="N258" i="4" s="1"/>
  <c r="B259" i="4"/>
  <c r="E259" i="4"/>
  <c r="F259" i="4"/>
  <c r="G259" i="4"/>
  <c r="H259" i="4"/>
  <c r="I259" i="4"/>
  <c r="J259" i="4"/>
  <c r="K259" i="4"/>
  <c r="L259" i="4"/>
  <c r="P259" i="1"/>
  <c r="M259" i="4" s="1"/>
  <c r="R259" i="1"/>
  <c r="N259" i="4" s="1"/>
  <c r="B260" i="4"/>
  <c r="E260" i="4"/>
  <c r="F260" i="4"/>
  <c r="G260" i="4"/>
  <c r="H260" i="4"/>
  <c r="I260" i="4"/>
  <c r="J260" i="4"/>
  <c r="K260" i="4"/>
  <c r="L260" i="4"/>
  <c r="P260" i="1"/>
  <c r="M260" i="4" s="1"/>
  <c r="R260" i="1"/>
  <c r="N260" i="4" s="1"/>
  <c r="B261" i="4"/>
  <c r="E261" i="4"/>
  <c r="F261" i="4"/>
  <c r="G261" i="4"/>
  <c r="H261" i="4"/>
  <c r="I261" i="4"/>
  <c r="J261" i="4"/>
  <c r="K261" i="4"/>
  <c r="L261" i="4"/>
  <c r="P261" i="1"/>
  <c r="M261" i="4" s="1"/>
  <c r="R261" i="1"/>
  <c r="N261" i="4" s="1"/>
  <c r="B262" i="4"/>
  <c r="E262" i="4"/>
  <c r="F262" i="4"/>
  <c r="G262" i="4"/>
  <c r="H262" i="4"/>
  <c r="I262" i="4"/>
  <c r="J262" i="4"/>
  <c r="K262" i="4"/>
  <c r="L262" i="4"/>
  <c r="P262" i="1"/>
  <c r="M262" i="4" s="1"/>
  <c r="R262" i="1"/>
  <c r="N262" i="4" s="1"/>
  <c r="B263" i="4"/>
  <c r="E263" i="4"/>
  <c r="F263" i="4"/>
  <c r="G263" i="4"/>
  <c r="H263" i="4"/>
  <c r="I263" i="4"/>
  <c r="J263" i="4"/>
  <c r="K263" i="4"/>
  <c r="L263" i="4"/>
  <c r="P263" i="1"/>
  <c r="M263" i="4" s="1"/>
  <c r="R263" i="1"/>
  <c r="N263" i="4" s="1"/>
  <c r="B264" i="4"/>
  <c r="E264" i="4"/>
  <c r="F264" i="4"/>
  <c r="G264" i="4"/>
  <c r="H264" i="4"/>
  <c r="I264" i="4"/>
  <c r="J264" i="4"/>
  <c r="K264" i="4"/>
  <c r="L264" i="4"/>
  <c r="P264" i="1"/>
  <c r="M264" i="4" s="1"/>
  <c r="R264" i="1"/>
  <c r="N264" i="4" s="1"/>
  <c r="B265" i="4"/>
  <c r="E265" i="4"/>
  <c r="F265" i="4"/>
  <c r="G265" i="4"/>
  <c r="H265" i="4"/>
  <c r="I265" i="4"/>
  <c r="J265" i="4"/>
  <c r="K265" i="4"/>
  <c r="L265" i="4"/>
  <c r="P265" i="1"/>
  <c r="M265" i="4" s="1"/>
  <c r="R265" i="1"/>
  <c r="N265" i="4" s="1"/>
  <c r="B266" i="4"/>
  <c r="E266" i="4"/>
  <c r="F266" i="4"/>
  <c r="G266" i="4"/>
  <c r="H266" i="4"/>
  <c r="I266" i="4"/>
  <c r="J266" i="4"/>
  <c r="K266" i="4"/>
  <c r="L266" i="4"/>
  <c r="P266" i="1"/>
  <c r="M266" i="4" s="1"/>
  <c r="R266" i="1"/>
  <c r="N266" i="4" s="1"/>
  <c r="B267" i="4"/>
  <c r="E267" i="4"/>
  <c r="F267" i="4"/>
  <c r="G267" i="4"/>
  <c r="H267" i="4"/>
  <c r="I267" i="4"/>
  <c r="J267" i="4"/>
  <c r="K267" i="4"/>
  <c r="L267" i="4"/>
  <c r="P267" i="1"/>
  <c r="M267" i="4" s="1"/>
  <c r="R267" i="1"/>
  <c r="N267" i="4" s="1"/>
  <c r="B268" i="4"/>
  <c r="E268" i="4"/>
  <c r="F268" i="4"/>
  <c r="G268" i="4"/>
  <c r="H268" i="4"/>
  <c r="I268" i="4"/>
  <c r="J268" i="4"/>
  <c r="K268" i="4"/>
  <c r="L268" i="4"/>
  <c r="P268" i="1"/>
  <c r="M268" i="4" s="1"/>
  <c r="R268" i="1"/>
  <c r="N268" i="4" s="1"/>
  <c r="B269" i="4"/>
  <c r="E269" i="4"/>
  <c r="F269" i="4"/>
  <c r="G269" i="4"/>
  <c r="H269" i="4"/>
  <c r="I269" i="4"/>
  <c r="J269" i="4"/>
  <c r="K269" i="4"/>
  <c r="L269" i="4"/>
  <c r="P269" i="1"/>
  <c r="M269" i="4" s="1"/>
  <c r="R269" i="1"/>
  <c r="N269" i="4" s="1"/>
  <c r="B270" i="4"/>
  <c r="E270" i="4"/>
  <c r="F270" i="4"/>
  <c r="G270" i="4"/>
  <c r="H270" i="4"/>
  <c r="I270" i="4"/>
  <c r="J270" i="4"/>
  <c r="K270" i="4"/>
  <c r="L270" i="4"/>
  <c r="P270" i="1"/>
  <c r="M270" i="4" s="1"/>
  <c r="R270" i="1"/>
  <c r="N270" i="4"/>
  <c r="B271" i="4"/>
  <c r="E271" i="4"/>
  <c r="F271" i="4"/>
  <c r="G271" i="4"/>
  <c r="H271" i="4"/>
  <c r="I271" i="4"/>
  <c r="J271" i="4"/>
  <c r="K271" i="4"/>
  <c r="L271" i="4"/>
  <c r="P271" i="1"/>
  <c r="M271" i="4" s="1"/>
  <c r="R271" i="1"/>
  <c r="N271" i="4" s="1"/>
  <c r="B272" i="4"/>
  <c r="E272" i="4"/>
  <c r="F272" i="4"/>
  <c r="G272" i="4"/>
  <c r="H272" i="4"/>
  <c r="I272" i="4"/>
  <c r="J272" i="4"/>
  <c r="K272" i="4"/>
  <c r="L272" i="4"/>
  <c r="P272" i="1"/>
  <c r="M272" i="4" s="1"/>
  <c r="R272" i="1"/>
  <c r="N272" i="4" s="1"/>
  <c r="B273" i="4"/>
  <c r="E273" i="4"/>
  <c r="F273" i="4"/>
  <c r="G273" i="4"/>
  <c r="H273" i="4"/>
  <c r="I273" i="4"/>
  <c r="J273" i="4"/>
  <c r="K273" i="4"/>
  <c r="L273" i="4"/>
  <c r="P273" i="1"/>
  <c r="M273" i="4" s="1"/>
  <c r="R273" i="1"/>
  <c r="N273" i="4" s="1"/>
  <c r="B274" i="4"/>
  <c r="E274" i="4"/>
  <c r="F274" i="4"/>
  <c r="G274" i="4"/>
  <c r="H274" i="4"/>
  <c r="I274" i="4"/>
  <c r="J274" i="4"/>
  <c r="K274" i="4"/>
  <c r="L274" i="4"/>
  <c r="P274" i="1"/>
  <c r="M274" i="4" s="1"/>
  <c r="R274" i="1"/>
  <c r="N274" i="4" s="1"/>
  <c r="B275" i="4"/>
  <c r="E275" i="4"/>
  <c r="F275" i="4"/>
  <c r="G275" i="4"/>
  <c r="H275" i="4"/>
  <c r="I275" i="4"/>
  <c r="J275" i="4"/>
  <c r="K275" i="4"/>
  <c r="L275" i="4"/>
  <c r="P275" i="1"/>
  <c r="M275" i="4" s="1"/>
  <c r="R275" i="1"/>
  <c r="N275" i="4" s="1"/>
  <c r="B276" i="4"/>
  <c r="E276" i="4"/>
  <c r="F276" i="4"/>
  <c r="G276" i="4"/>
  <c r="H276" i="4"/>
  <c r="I276" i="4"/>
  <c r="J276" i="4"/>
  <c r="K276" i="4"/>
  <c r="L276" i="4"/>
  <c r="P276" i="1"/>
  <c r="M276" i="4" s="1"/>
  <c r="R276" i="1"/>
  <c r="N276" i="4" s="1"/>
  <c r="B277" i="4"/>
  <c r="E277" i="4"/>
  <c r="F277" i="4"/>
  <c r="G277" i="4"/>
  <c r="H277" i="4"/>
  <c r="I277" i="4"/>
  <c r="J277" i="4"/>
  <c r="K277" i="4"/>
  <c r="L277" i="4"/>
  <c r="P277" i="1"/>
  <c r="M277" i="4" s="1"/>
  <c r="R277" i="1"/>
  <c r="N277" i="4" s="1"/>
  <c r="B278" i="4"/>
  <c r="E278" i="4"/>
  <c r="F278" i="4"/>
  <c r="G278" i="4"/>
  <c r="H278" i="4"/>
  <c r="I278" i="4"/>
  <c r="J278" i="4"/>
  <c r="K278" i="4"/>
  <c r="L278" i="4"/>
  <c r="P278" i="1"/>
  <c r="M278" i="4" s="1"/>
  <c r="R278" i="1"/>
  <c r="N278" i="4" s="1"/>
  <c r="B279" i="4"/>
  <c r="E279" i="4"/>
  <c r="F279" i="4"/>
  <c r="G279" i="4"/>
  <c r="H279" i="4"/>
  <c r="I279" i="4"/>
  <c r="J279" i="4"/>
  <c r="K279" i="4"/>
  <c r="L279" i="4"/>
  <c r="P279" i="1"/>
  <c r="M279" i="4" s="1"/>
  <c r="R279" i="1"/>
  <c r="N279" i="4" s="1"/>
  <c r="B280" i="4"/>
  <c r="E280" i="4"/>
  <c r="F280" i="4"/>
  <c r="G280" i="4"/>
  <c r="H280" i="4"/>
  <c r="I280" i="4"/>
  <c r="J280" i="4"/>
  <c r="K280" i="4"/>
  <c r="L280" i="4"/>
  <c r="P280" i="1"/>
  <c r="M280" i="4" s="1"/>
  <c r="R280" i="1"/>
  <c r="N280" i="4" s="1"/>
  <c r="B281" i="4"/>
  <c r="E281" i="4"/>
  <c r="F281" i="4"/>
  <c r="G281" i="4"/>
  <c r="H281" i="4"/>
  <c r="I281" i="4"/>
  <c r="J281" i="4"/>
  <c r="K281" i="4"/>
  <c r="L281" i="4"/>
  <c r="P281" i="1"/>
  <c r="M281" i="4" s="1"/>
  <c r="R281" i="1"/>
  <c r="N281" i="4" s="1"/>
  <c r="B282" i="4"/>
  <c r="E282" i="4"/>
  <c r="F282" i="4"/>
  <c r="G282" i="4"/>
  <c r="H282" i="4"/>
  <c r="I282" i="4"/>
  <c r="J282" i="4"/>
  <c r="K282" i="4"/>
  <c r="L282" i="4"/>
  <c r="P282" i="1"/>
  <c r="M282" i="4" s="1"/>
  <c r="R282" i="1"/>
  <c r="N282" i="4" s="1"/>
  <c r="B283" i="4"/>
  <c r="E283" i="4"/>
  <c r="F283" i="4"/>
  <c r="G283" i="4"/>
  <c r="H283" i="4"/>
  <c r="I283" i="4"/>
  <c r="J283" i="4"/>
  <c r="K283" i="4"/>
  <c r="L283" i="4"/>
  <c r="P283" i="1"/>
  <c r="M283" i="4" s="1"/>
  <c r="R283" i="1"/>
  <c r="N283" i="4" s="1"/>
  <c r="B284" i="4"/>
  <c r="E284" i="4"/>
  <c r="F284" i="4"/>
  <c r="G284" i="4"/>
  <c r="H284" i="4"/>
  <c r="I284" i="4"/>
  <c r="J284" i="4"/>
  <c r="K284" i="4"/>
  <c r="L284" i="4"/>
  <c r="P284" i="1"/>
  <c r="M284" i="4" s="1"/>
  <c r="R284" i="1"/>
  <c r="N284" i="4" s="1"/>
  <c r="B285" i="4"/>
  <c r="E285" i="4"/>
  <c r="F285" i="4"/>
  <c r="G285" i="4"/>
  <c r="H285" i="4"/>
  <c r="I285" i="4"/>
  <c r="J285" i="4"/>
  <c r="K285" i="4"/>
  <c r="L285" i="4"/>
  <c r="P285" i="1"/>
  <c r="M285" i="4" s="1"/>
  <c r="R285" i="1"/>
  <c r="N285" i="4" s="1"/>
  <c r="B286" i="4"/>
  <c r="E286" i="4"/>
  <c r="F286" i="4"/>
  <c r="G286" i="4"/>
  <c r="H286" i="4"/>
  <c r="I286" i="4"/>
  <c r="J286" i="4"/>
  <c r="K286" i="4"/>
  <c r="L286" i="4"/>
  <c r="P286" i="1"/>
  <c r="M286" i="4" s="1"/>
  <c r="R286" i="1"/>
  <c r="N286" i="4" s="1"/>
  <c r="B287" i="4"/>
  <c r="E287" i="4"/>
  <c r="F287" i="4"/>
  <c r="G287" i="4"/>
  <c r="H287" i="4"/>
  <c r="I287" i="4"/>
  <c r="J287" i="4"/>
  <c r="K287" i="4"/>
  <c r="L287" i="4"/>
  <c r="P287" i="1"/>
  <c r="M287" i="4" s="1"/>
  <c r="R287" i="1"/>
  <c r="N287" i="4" s="1"/>
  <c r="B288" i="4"/>
  <c r="E288" i="4"/>
  <c r="F288" i="4"/>
  <c r="G288" i="4"/>
  <c r="H288" i="4"/>
  <c r="I288" i="4"/>
  <c r="J288" i="4"/>
  <c r="K288" i="4"/>
  <c r="L288" i="4"/>
  <c r="P288" i="1"/>
  <c r="M288" i="4" s="1"/>
  <c r="R288" i="1"/>
  <c r="N288" i="4" s="1"/>
  <c r="B289" i="4"/>
  <c r="E289" i="4"/>
  <c r="F289" i="4"/>
  <c r="G289" i="4"/>
  <c r="H289" i="4"/>
  <c r="I289" i="4"/>
  <c r="J289" i="4"/>
  <c r="K289" i="4"/>
  <c r="L289" i="4"/>
  <c r="P289" i="1"/>
  <c r="M289" i="4" s="1"/>
  <c r="R289" i="1"/>
  <c r="N289" i="4" s="1"/>
  <c r="B290" i="4"/>
  <c r="E290" i="4"/>
  <c r="F290" i="4"/>
  <c r="G290" i="4"/>
  <c r="H290" i="4"/>
  <c r="I290" i="4"/>
  <c r="J290" i="4"/>
  <c r="K290" i="4"/>
  <c r="L290" i="4"/>
  <c r="P290" i="1"/>
  <c r="M290" i="4" s="1"/>
  <c r="R290" i="1"/>
  <c r="N290" i="4" s="1"/>
  <c r="B291" i="4"/>
  <c r="E291" i="4"/>
  <c r="F291" i="4"/>
  <c r="G291" i="4"/>
  <c r="H291" i="4"/>
  <c r="I291" i="4"/>
  <c r="J291" i="4"/>
  <c r="K291" i="4"/>
  <c r="L291" i="4"/>
  <c r="P291" i="1"/>
  <c r="M291" i="4" s="1"/>
  <c r="R291" i="1"/>
  <c r="N291" i="4" s="1"/>
  <c r="B292" i="4"/>
  <c r="E292" i="4"/>
  <c r="F292" i="4"/>
  <c r="G292" i="4"/>
  <c r="H292" i="4"/>
  <c r="I292" i="4"/>
  <c r="J292" i="4"/>
  <c r="K292" i="4"/>
  <c r="L292" i="4"/>
  <c r="P292" i="1"/>
  <c r="M292" i="4" s="1"/>
  <c r="R292" i="1"/>
  <c r="N292" i="4" s="1"/>
  <c r="B293" i="4"/>
  <c r="E293" i="4"/>
  <c r="F293" i="4"/>
  <c r="G293" i="4"/>
  <c r="H293" i="4"/>
  <c r="I293" i="4"/>
  <c r="J293" i="4"/>
  <c r="K293" i="4"/>
  <c r="L293" i="4"/>
  <c r="P293" i="1"/>
  <c r="M293" i="4" s="1"/>
  <c r="R293" i="1"/>
  <c r="N293" i="4" s="1"/>
  <c r="B294" i="4"/>
  <c r="E294" i="4"/>
  <c r="F294" i="4"/>
  <c r="G294" i="4"/>
  <c r="H294" i="4"/>
  <c r="I294" i="4"/>
  <c r="J294" i="4"/>
  <c r="K294" i="4"/>
  <c r="L294" i="4"/>
  <c r="P294" i="1"/>
  <c r="M294" i="4" s="1"/>
  <c r="R294" i="1"/>
  <c r="N294" i="4" s="1"/>
  <c r="B295" i="4"/>
  <c r="E295" i="4"/>
  <c r="F295" i="4"/>
  <c r="G295" i="4"/>
  <c r="H295" i="4"/>
  <c r="I295" i="4"/>
  <c r="J295" i="4"/>
  <c r="K295" i="4"/>
  <c r="L295" i="4"/>
  <c r="P295" i="1"/>
  <c r="M295" i="4" s="1"/>
  <c r="R295" i="1"/>
  <c r="N295" i="4" s="1"/>
  <c r="B296" i="4"/>
  <c r="E296" i="4"/>
  <c r="F296" i="4"/>
  <c r="G296" i="4"/>
  <c r="H296" i="4"/>
  <c r="I296" i="4"/>
  <c r="J296" i="4"/>
  <c r="K296" i="4"/>
  <c r="L296" i="4"/>
  <c r="P296" i="1"/>
  <c r="M296" i="4" s="1"/>
  <c r="R296" i="1"/>
  <c r="N296" i="4" s="1"/>
  <c r="B297" i="4"/>
  <c r="E297" i="4"/>
  <c r="F297" i="4"/>
  <c r="G297" i="4"/>
  <c r="H297" i="4"/>
  <c r="I297" i="4"/>
  <c r="J297" i="4"/>
  <c r="K297" i="4"/>
  <c r="L297" i="4"/>
  <c r="P297" i="1"/>
  <c r="M297" i="4" s="1"/>
  <c r="R297" i="1"/>
  <c r="N297" i="4" s="1"/>
  <c r="B298" i="4"/>
  <c r="E298" i="4"/>
  <c r="F298" i="4"/>
  <c r="G298" i="4"/>
  <c r="H298" i="4"/>
  <c r="I298" i="4"/>
  <c r="J298" i="4"/>
  <c r="K298" i="4"/>
  <c r="L298" i="4"/>
  <c r="P298" i="1"/>
  <c r="M298" i="4" s="1"/>
  <c r="R298" i="1"/>
  <c r="N298" i="4" s="1"/>
  <c r="B299" i="4"/>
  <c r="E299" i="4"/>
  <c r="F299" i="4"/>
  <c r="G299" i="4"/>
  <c r="H299" i="4"/>
  <c r="I299" i="4"/>
  <c r="J299" i="4"/>
  <c r="K299" i="4"/>
  <c r="L299" i="4"/>
  <c r="P299" i="1"/>
  <c r="M299" i="4" s="1"/>
  <c r="R299" i="1"/>
  <c r="N299" i="4" s="1"/>
  <c r="B300" i="4"/>
  <c r="E300" i="4"/>
  <c r="F300" i="4"/>
  <c r="G300" i="4"/>
  <c r="H300" i="4"/>
  <c r="I300" i="4"/>
  <c r="J300" i="4"/>
  <c r="K300" i="4"/>
  <c r="L300" i="4"/>
  <c r="P300" i="1"/>
  <c r="M300" i="4" s="1"/>
  <c r="R300" i="1"/>
  <c r="N300" i="4" s="1"/>
  <c r="B301" i="4"/>
  <c r="E301" i="4"/>
  <c r="F301" i="4"/>
  <c r="G301" i="4"/>
  <c r="H301" i="4"/>
  <c r="I301" i="4"/>
  <c r="J301" i="4"/>
  <c r="K301" i="4"/>
  <c r="L301" i="4"/>
  <c r="P301" i="1"/>
  <c r="M301" i="4" s="1"/>
  <c r="R301" i="1"/>
  <c r="N301" i="4" s="1"/>
  <c r="B302" i="4"/>
  <c r="E302" i="4"/>
  <c r="F302" i="4"/>
  <c r="G302" i="4"/>
  <c r="H302" i="4"/>
  <c r="I302" i="4"/>
  <c r="J302" i="4"/>
  <c r="K302" i="4"/>
  <c r="L302" i="4"/>
  <c r="P302" i="1"/>
  <c r="M302" i="4" s="1"/>
  <c r="R302" i="1"/>
  <c r="N302" i="4" s="1"/>
  <c r="B303" i="4"/>
  <c r="E303" i="4"/>
  <c r="F303" i="4"/>
  <c r="G303" i="4"/>
  <c r="H303" i="4"/>
  <c r="I303" i="4"/>
  <c r="J303" i="4"/>
  <c r="K303" i="4"/>
  <c r="L303" i="4"/>
  <c r="P303" i="1"/>
  <c r="M303" i="4" s="1"/>
  <c r="R303" i="1"/>
  <c r="N303" i="4" s="1"/>
  <c r="B304" i="4"/>
  <c r="E304" i="4"/>
  <c r="F304" i="4"/>
  <c r="G304" i="4"/>
  <c r="H304" i="4"/>
  <c r="I304" i="4"/>
  <c r="J304" i="4"/>
  <c r="K304" i="4"/>
  <c r="L304" i="4"/>
  <c r="P304" i="1"/>
  <c r="M304" i="4" s="1"/>
  <c r="R304" i="1"/>
  <c r="N304" i="4" s="1"/>
  <c r="B305" i="4"/>
  <c r="E305" i="4"/>
  <c r="F305" i="4"/>
  <c r="G305" i="4"/>
  <c r="H305" i="4"/>
  <c r="I305" i="4"/>
  <c r="J305" i="4"/>
  <c r="K305" i="4"/>
  <c r="L305" i="4"/>
  <c r="P305" i="1"/>
  <c r="M305" i="4" s="1"/>
  <c r="R305" i="1"/>
  <c r="N305" i="4" s="1"/>
  <c r="B306" i="4"/>
  <c r="E306" i="4"/>
  <c r="F306" i="4"/>
  <c r="G306" i="4"/>
  <c r="H306" i="4"/>
  <c r="I306" i="4"/>
  <c r="J306" i="4"/>
  <c r="K306" i="4"/>
  <c r="L306" i="4"/>
  <c r="P306" i="1"/>
  <c r="M306" i="4" s="1"/>
  <c r="R306" i="1"/>
  <c r="N306" i="4" s="1"/>
  <c r="B307" i="4"/>
  <c r="E307" i="4"/>
  <c r="F307" i="4"/>
  <c r="G307" i="4"/>
  <c r="H307" i="4"/>
  <c r="I307" i="4"/>
  <c r="J307" i="4"/>
  <c r="K307" i="4"/>
  <c r="L307" i="4"/>
  <c r="P307" i="1"/>
  <c r="M307" i="4" s="1"/>
  <c r="R307" i="1"/>
  <c r="N307" i="4" s="1"/>
  <c r="B308" i="4"/>
  <c r="E308" i="4"/>
  <c r="F308" i="4"/>
  <c r="G308" i="4"/>
  <c r="H308" i="4"/>
  <c r="I308" i="4"/>
  <c r="J308" i="4"/>
  <c r="K308" i="4"/>
  <c r="L308" i="4"/>
  <c r="P308" i="1"/>
  <c r="M308" i="4" s="1"/>
  <c r="R308" i="1"/>
  <c r="N308" i="4" s="1"/>
  <c r="B309" i="4"/>
  <c r="E309" i="4"/>
  <c r="F309" i="4"/>
  <c r="G309" i="4"/>
  <c r="H309" i="4"/>
  <c r="I309" i="4"/>
  <c r="J309" i="4"/>
  <c r="K309" i="4"/>
  <c r="L309" i="4"/>
  <c r="P309" i="1"/>
  <c r="M309" i="4" s="1"/>
  <c r="R309" i="1"/>
  <c r="N309" i="4" s="1"/>
  <c r="B310" i="4"/>
  <c r="E310" i="4"/>
  <c r="F310" i="4"/>
  <c r="G310" i="4"/>
  <c r="H310" i="4"/>
  <c r="I310" i="4"/>
  <c r="J310" i="4"/>
  <c r="K310" i="4"/>
  <c r="L310" i="4"/>
  <c r="P310" i="1"/>
  <c r="M310" i="4" s="1"/>
  <c r="R310" i="1"/>
  <c r="N310" i="4" s="1"/>
  <c r="B311" i="4"/>
  <c r="E311" i="4"/>
  <c r="F311" i="4"/>
  <c r="G311" i="4"/>
  <c r="H311" i="4"/>
  <c r="I311" i="4"/>
  <c r="J311" i="4"/>
  <c r="K311" i="4"/>
  <c r="L311" i="4"/>
  <c r="P311" i="1"/>
  <c r="M311" i="4" s="1"/>
  <c r="R311" i="1"/>
  <c r="N311" i="4" s="1"/>
  <c r="B312" i="4"/>
  <c r="E312" i="4"/>
  <c r="F312" i="4"/>
  <c r="G312" i="4"/>
  <c r="H312" i="4"/>
  <c r="I312" i="4"/>
  <c r="J312" i="4"/>
  <c r="K312" i="4"/>
  <c r="L312" i="4"/>
  <c r="P312" i="1"/>
  <c r="M312" i="4" s="1"/>
  <c r="R312" i="1"/>
  <c r="N312" i="4" s="1"/>
  <c r="B313" i="4"/>
  <c r="E313" i="4"/>
  <c r="F313" i="4"/>
  <c r="G313" i="4"/>
  <c r="H313" i="4"/>
  <c r="I313" i="4"/>
  <c r="J313" i="4"/>
  <c r="K313" i="4"/>
  <c r="L313" i="4"/>
  <c r="P313" i="1"/>
  <c r="M313" i="4" s="1"/>
  <c r="R313" i="1"/>
  <c r="N313" i="4" s="1"/>
  <c r="B314" i="4"/>
  <c r="E314" i="4"/>
  <c r="F314" i="4"/>
  <c r="G314" i="4"/>
  <c r="H314" i="4"/>
  <c r="I314" i="4"/>
  <c r="J314" i="4"/>
  <c r="K314" i="4"/>
  <c r="L314" i="4"/>
  <c r="P314" i="1"/>
  <c r="M314" i="4" s="1"/>
  <c r="R314" i="1"/>
  <c r="N314" i="4" s="1"/>
  <c r="B315" i="4"/>
  <c r="E315" i="4"/>
  <c r="F315" i="4"/>
  <c r="G315" i="4"/>
  <c r="H315" i="4"/>
  <c r="I315" i="4"/>
  <c r="J315" i="4"/>
  <c r="K315" i="4"/>
  <c r="L315" i="4"/>
  <c r="P315" i="1"/>
  <c r="M315" i="4" s="1"/>
  <c r="R315" i="1"/>
  <c r="N315" i="4" s="1"/>
  <c r="B316" i="4"/>
  <c r="E316" i="4"/>
  <c r="F316" i="4"/>
  <c r="G316" i="4"/>
  <c r="H316" i="4"/>
  <c r="I316" i="4"/>
  <c r="J316" i="4"/>
  <c r="K316" i="4"/>
  <c r="L316" i="4"/>
  <c r="P316" i="1"/>
  <c r="M316" i="4" s="1"/>
  <c r="R316" i="1"/>
  <c r="N316" i="4" s="1"/>
  <c r="B317" i="4"/>
  <c r="E317" i="4"/>
  <c r="F317" i="4"/>
  <c r="G317" i="4"/>
  <c r="H317" i="4"/>
  <c r="I317" i="4"/>
  <c r="J317" i="4"/>
  <c r="K317" i="4"/>
  <c r="L317" i="4"/>
  <c r="P317" i="1"/>
  <c r="M317" i="4" s="1"/>
  <c r="R317" i="1"/>
  <c r="N317" i="4" s="1"/>
  <c r="B318" i="4"/>
  <c r="E318" i="4"/>
  <c r="F318" i="4"/>
  <c r="G318" i="4"/>
  <c r="H318" i="4"/>
  <c r="I318" i="4"/>
  <c r="J318" i="4"/>
  <c r="K318" i="4"/>
  <c r="L318" i="4"/>
  <c r="P318" i="1"/>
  <c r="M318" i="4" s="1"/>
  <c r="R318" i="1"/>
  <c r="N318" i="4" s="1"/>
  <c r="B319" i="4"/>
  <c r="E319" i="4"/>
  <c r="F319" i="4"/>
  <c r="G319" i="4"/>
  <c r="H319" i="4"/>
  <c r="I319" i="4"/>
  <c r="J319" i="4"/>
  <c r="K319" i="4"/>
  <c r="L319" i="4"/>
  <c r="P319" i="1"/>
  <c r="M319" i="4" s="1"/>
  <c r="R319" i="1"/>
  <c r="N319" i="4" s="1"/>
  <c r="B320" i="4"/>
  <c r="E320" i="4"/>
  <c r="F320" i="4"/>
  <c r="G320" i="4"/>
  <c r="H320" i="4"/>
  <c r="I320" i="4"/>
  <c r="J320" i="4"/>
  <c r="K320" i="4"/>
  <c r="L320" i="4"/>
  <c r="P320" i="1"/>
  <c r="M320" i="4" s="1"/>
  <c r="R320" i="1"/>
  <c r="N320" i="4" s="1"/>
  <c r="B321" i="4"/>
  <c r="E321" i="4"/>
  <c r="F321" i="4"/>
  <c r="G321" i="4"/>
  <c r="H321" i="4"/>
  <c r="I321" i="4"/>
  <c r="J321" i="4"/>
  <c r="K321" i="4"/>
  <c r="L321" i="4"/>
  <c r="P321" i="1"/>
  <c r="M321" i="4" s="1"/>
  <c r="R321" i="1"/>
  <c r="N321" i="4" s="1"/>
  <c r="B322" i="4"/>
  <c r="E322" i="4"/>
  <c r="F322" i="4"/>
  <c r="G322" i="4"/>
  <c r="H322" i="4"/>
  <c r="I322" i="4"/>
  <c r="J322" i="4"/>
  <c r="K322" i="4"/>
  <c r="L322" i="4"/>
  <c r="P322" i="1"/>
  <c r="M322" i="4" s="1"/>
  <c r="R322" i="1"/>
  <c r="N322" i="4" s="1"/>
  <c r="B323" i="4"/>
  <c r="E323" i="4"/>
  <c r="F323" i="4"/>
  <c r="G323" i="4"/>
  <c r="H323" i="4"/>
  <c r="I323" i="4"/>
  <c r="J323" i="4"/>
  <c r="K323" i="4"/>
  <c r="L323" i="4"/>
  <c r="P323" i="1"/>
  <c r="M323" i="4" s="1"/>
  <c r="R323" i="1"/>
  <c r="N323" i="4" s="1"/>
  <c r="B324" i="4"/>
  <c r="E324" i="4"/>
  <c r="F324" i="4"/>
  <c r="G324" i="4"/>
  <c r="H324" i="4"/>
  <c r="I324" i="4"/>
  <c r="J324" i="4"/>
  <c r="K324" i="4"/>
  <c r="L324" i="4"/>
  <c r="P324" i="1"/>
  <c r="M324" i="4" s="1"/>
  <c r="R324" i="1"/>
  <c r="N324" i="4" s="1"/>
  <c r="B325" i="4"/>
  <c r="E325" i="4"/>
  <c r="F325" i="4"/>
  <c r="G325" i="4"/>
  <c r="H325" i="4"/>
  <c r="I325" i="4"/>
  <c r="J325" i="4"/>
  <c r="K325" i="4"/>
  <c r="L325" i="4"/>
  <c r="P325" i="1"/>
  <c r="M325" i="4" s="1"/>
  <c r="R325" i="1"/>
  <c r="N325" i="4" s="1"/>
  <c r="B326" i="4"/>
  <c r="E326" i="4"/>
  <c r="F326" i="4"/>
  <c r="G326" i="4"/>
  <c r="H326" i="4"/>
  <c r="I326" i="4"/>
  <c r="J326" i="4"/>
  <c r="K326" i="4"/>
  <c r="L326" i="4"/>
  <c r="P326" i="1"/>
  <c r="M326" i="4" s="1"/>
  <c r="R326" i="1"/>
  <c r="N326" i="4" s="1"/>
  <c r="B327" i="4"/>
  <c r="E327" i="4"/>
  <c r="F327" i="4"/>
  <c r="G327" i="4"/>
  <c r="H327" i="4"/>
  <c r="I327" i="4"/>
  <c r="J327" i="4"/>
  <c r="K327" i="4"/>
  <c r="L327" i="4"/>
  <c r="P327" i="1"/>
  <c r="M327" i="4" s="1"/>
  <c r="R327" i="1"/>
  <c r="N327" i="4" s="1"/>
  <c r="B328" i="4"/>
  <c r="E328" i="4"/>
  <c r="F328" i="4"/>
  <c r="G328" i="4"/>
  <c r="H328" i="4"/>
  <c r="I328" i="4"/>
  <c r="J328" i="4"/>
  <c r="K328" i="4"/>
  <c r="L328" i="4"/>
  <c r="P328" i="1"/>
  <c r="M328" i="4" s="1"/>
  <c r="R328" i="1"/>
  <c r="N328" i="4" s="1"/>
  <c r="B329" i="4"/>
  <c r="E329" i="4"/>
  <c r="F329" i="4"/>
  <c r="G329" i="4"/>
  <c r="H329" i="4"/>
  <c r="I329" i="4"/>
  <c r="J329" i="4"/>
  <c r="K329" i="4"/>
  <c r="L329" i="4"/>
  <c r="P329" i="1"/>
  <c r="M329" i="4" s="1"/>
  <c r="R329" i="1"/>
  <c r="N329" i="4" s="1"/>
  <c r="B330" i="4"/>
  <c r="E330" i="4"/>
  <c r="F330" i="4"/>
  <c r="G330" i="4"/>
  <c r="H330" i="4"/>
  <c r="I330" i="4"/>
  <c r="J330" i="4"/>
  <c r="K330" i="4"/>
  <c r="L330" i="4"/>
  <c r="P330" i="1"/>
  <c r="M330" i="4" s="1"/>
  <c r="R330" i="1"/>
  <c r="N330" i="4" s="1"/>
  <c r="B331" i="4"/>
  <c r="E331" i="4"/>
  <c r="F331" i="4"/>
  <c r="G331" i="4"/>
  <c r="H331" i="4"/>
  <c r="I331" i="4"/>
  <c r="J331" i="4"/>
  <c r="K331" i="4"/>
  <c r="L331" i="4"/>
  <c r="P331" i="1"/>
  <c r="M331" i="4" s="1"/>
  <c r="R331" i="1"/>
  <c r="N331" i="4" s="1"/>
  <c r="B332" i="4"/>
  <c r="E332" i="4"/>
  <c r="F332" i="4"/>
  <c r="G332" i="4"/>
  <c r="H332" i="4"/>
  <c r="I332" i="4"/>
  <c r="J332" i="4"/>
  <c r="K332" i="4"/>
  <c r="L332" i="4"/>
  <c r="P332" i="1"/>
  <c r="M332" i="4" s="1"/>
  <c r="R332" i="1"/>
  <c r="N332" i="4" s="1"/>
  <c r="B333" i="4"/>
  <c r="E333" i="4"/>
  <c r="F333" i="4"/>
  <c r="G333" i="4"/>
  <c r="H333" i="4"/>
  <c r="I333" i="4"/>
  <c r="J333" i="4"/>
  <c r="K333" i="4"/>
  <c r="L333" i="4"/>
  <c r="P333" i="1"/>
  <c r="M333" i="4" s="1"/>
  <c r="R333" i="1"/>
  <c r="N333" i="4" s="1"/>
  <c r="B334" i="4"/>
  <c r="E334" i="4"/>
  <c r="F334" i="4"/>
  <c r="G334" i="4"/>
  <c r="H334" i="4"/>
  <c r="I334" i="4"/>
  <c r="J334" i="4"/>
  <c r="K334" i="4"/>
  <c r="L334" i="4"/>
  <c r="P334" i="1"/>
  <c r="M334" i="4" s="1"/>
  <c r="R334" i="1"/>
  <c r="N334" i="4" s="1"/>
  <c r="B335" i="4"/>
  <c r="E335" i="4"/>
  <c r="F335" i="4"/>
  <c r="G335" i="4"/>
  <c r="H335" i="4"/>
  <c r="I335" i="4"/>
  <c r="J335" i="4"/>
  <c r="K335" i="4"/>
  <c r="L335" i="4"/>
  <c r="P335" i="1"/>
  <c r="M335" i="4" s="1"/>
  <c r="R335" i="1"/>
  <c r="N335" i="4" s="1"/>
  <c r="B336" i="4"/>
  <c r="E336" i="4"/>
  <c r="F336" i="4"/>
  <c r="G336" i="4"/>
  <c r="H336" i="4"/>
  <c r="I336" i="4"/>
  <c r="J336" i="4"/>
  <c r="K336" i="4"/>
  <c r="L336" i="4"/>
  <c r="P336" i="1"/>
  <c r="M336" i="4" s="1"/>
  <c r="R336" i="1"/>
  <c r="N336" i="4" s="1"/>
  <c r="B337" i="4"/>
  <c r="E337" i="4"/>
  <c r="F337" i="4"/>
  <c r="G337" i="4"/>
  <c r="H337" i="4"/>
  <c r="I337" i="4"/>
  <c r="J337" i="4"/>
  <c r="K337" i="4"/>
  <c r="L337" i="4"/>
  <c r="P337" i="1"/>
  <c r="M337" i="4" s="1"/>
  <c r="R337" i="1"/>
  <c r="N337" i="4" s="1"/>
  <c r="B338" i="4"/>
  <c r="E338" i="4"/>
  <c r="F338" i="4"/>
  <c r="G338" i="4"/>
  <c r="H338" i="4"/>
  <c r="I338" i="4"/>
  <c r="J338" i="4"/>
  <c r="K338" i="4"/>
  <c r="L338" i="4"/>
  <c r="P338" i="1"/>
  <c r="M338" i="4" s="1"/>
  <c r="R338" i="1"/>
  <c r="N338" i="4" s="1"/>
  <c r="B339" i="4"/>
  <c r="E339" i="4"/>
  <c r="F339" i="4"/>
  <c r="G339" i="4"/>
  <c r="H339" i="4"/>
  <c r="I339" i="4"/>
  <c r="J339" i="4"/>
  <c r="K339" i="4"/>
  <c r="L339" i="4"/>
  <c r="P339" i="1"/>
  <c r="M339" i="4" s="1"/>
  <c r="R339" i="1"/>
  <c r="N339" i="4" s="1"/>
  <c r="B340" i="4"/>
  <c r="E340" i="4"/>
  <c r="F340" i="4"/>
  <c r="G340" i="4"/>
  <c r="H340" i="4"/>
  <c r="I340" i="4"/>
  <c r="J340" i="4"/>
  <c r="K340" i="4"/>
  <c r="L340" i="4"/>
  <c r="P340" i="1"/>
  <c r="M340" i="4" s="1"/>
  <c r="R340" i="1"/>
  <c r="N340" i="4" s="1"/>
  <c r="B341" i="4"/>
  <c r="E341" i="4"/>
  <c r="F341" i="4"/>
  <c r="G341" i="4"/>
  <c r="H341" i="4"/>
  <c r="I341" i="4"/>
  <c r="J341" i="4"/>
  <c r="K341" i="4"/>
  <c r="L341" i="4"/>
  <c r="P341" i="1"/>
  <c r="M341" i="4" s="1"/>
  <c r="R341" i="1"/>
  <c r="N341" i="4" s="1"/>
  <c r="B342" i="4"/>
  <c r="E342" i="4"/>
  <c r="F342" i="4"/>
  <c r="G342" i="4"/>
  <c r="H342" i="4"/>
  <c r="I342" i="4"/>
  <c r="J342" i="4"/>
  <c r="K342" i="4"/>
  <c r="L342" i="4"/>
  <c r="P342" i="1"/>
  <c r="M342" i="4" s="1"/>
  <c r="R342" i="1"/>
  <c r="N342" i="4" s="1"/>
  <c r="B343" i="4"/>
  <c r="E343" i="4"/>
  <c r="F343" i="4"/>
  <c r="G343" i="4"/>
  <c r="H343" i="4"/>
  <c r="I343" i="4"/>
  <c r="J343" i="4"/>
  <c r="K343" i="4"/>
  <c r="L343" i="4"/>
  <c r="P343" i="1"/>
  <c r="M343" i="4" s="1"/>
  <c r="R343" i="1"/>
  <c r="N343" i="4" s="1"/>
  <c r="B344" i="4"/>
  <c r="E344" i="4"/>
  <c r="F344" i="4"/>
  <c r="G344" i="4"/>
  <c r="H344" i="4"/>
  <c r="I344" i="4"/>
  <c r="J344" i="4"/>
  <c r="K344" i="4"/>
  <c r="L344" i="4"/>
  <c r="P344" i="1"/>
  <c r="M344" i="4" s="1"/>
  <c r="R344" i="1"/>
  <c r="N344" i="4" s="1"/>
  <c r="B345" i="4"/>
  <c r="E345" i="4"/>
  <c r="F345" i="4"/>
  <c r="G345" i="4"/>
  <c r="H345" i="4"/>
  <c r="I345" i="4"/>
  <c r="J345" i="4"/>
  <c r="K345" i="4"/>
  <c r="L345" i="4"/>
  <c r="P345" i="1"/>
  <c r="M345" i="4" s="1"/>
  <c r="R345" i="1"/>
  <c r="N345" i="4" s="1"/>
  <c r="B346" i="4"/>
  <c r="E346" i="4"/>
  <c r="F346" i="4"/>
  <c r="G346" i="4"/>
  <c r="H346" i="4"/>
  <c r="I346" i="4"/>
  <c r="J346" i="4"/>
  <c r="K346" i="4"/>
  <c r="L346" i="4"/>
  <c r="P346" i="1"/>
  <c r="M346" i="4" s="1"/>
  <c r="R346" i="1"/>
  <c r="N346" i="4" s="1"/>
  <c r="B347" i="4"/>
  <c r="E347" i="4"/>
  <c r="F347" i="4"/>
  <c r="G347" i="4"/>
  <c r="H347" i="4"/>
  <c r="I347" i="4"/>
  <c r="J347" i="4"/>
  <c r="K347" i="4"/>
  <c r="L347" i="4"/>
  <c r="P347" i="1"/>
  <c r="M347" i="4"/>
  <c r="R347" i="1"/>
  <c r="N347" i="4" s="1"/>
  <c r="B348" i="4"/>
  <c r="E348" i="4"/>
  <c r="F348" i="4"/>
  <c r="G348" i="4"/>
  <c r="H348" i="4"/>
  <c r="I348" i="4"/>
  <c r="J348" i="4"/>
  <c r="K348" i="4"/>
  <c r="L348" i="4"/>
  <c r="P348" i="1"/>
  <c r="M348" i="4"/>
  <c r="R348" i="1"/>
  <c r="N348" i="4" s="1"/>
  <c r="B349" i="4"/>
  <c r="E349" i="4"/>
  <c r="F349" i="4"/>
  <c r="G349" i="4"/>
  <c r="H349" i="4"/>
  <c r="I349" i="4"/>
  <c r="J349" i="4"/>
  <c r="K349" i="4"/>
  <c r="L349" i="4"/>
  <c r="P349" i="1"/>
  <c r="M349" i="4" s="1"/>
  <c r="R349" i="1"/>
  <c r="N349" i="4" s="1"/>
  <c r="B350" i="4"/>
  <c r="E350" i="4"/>
  <c r="F350" i="4"/>
  <c r="G350" i="4"/>
  <c r="H350" i="4"/>
  <c r="I350" i="4"/>
  <c r="J350" i="4"/>
  <c r="K350" i="4"/>
  <c r="L350" i="4"/>
  <c r="P350" i="1"/>
  <c r="M350" i="4" s="1"/>
  <c r="R350" i="1"/>
  <c r="N350" i="4" s="1"/>
  <c r="B351" i="4"/>
  <c r="E351" i="4"/>
  <c r="F351" i="4"/>
  <c r="G351" i="4"/>
  <c r="H351" i="4"/>
  <c r="I351" i="4"/>
  <c r="J351" i="4"/>
  <c r="K351" i="4"/>
  <c r="L351" i="4"/>
  <c r="P351" i="1"/>
  <c r="M351" i="4" s="1"/>
  <c r="R351" i="1"/>
  <c r="N351" i="4" s="1"/>
  <c r="B352" i="4"/>
  <c r="E352" i="4"/>
  <c r="F352" i="4"/>
  <c r="G352" i="4"/>
  <c r="H352" i="4"/>
  <c r="I352" i="4"/>
  <c r="J352" i="4"/>
  <c r="K352" i="4"/>
  <c r="L352" i="4"/>
  <c r="P352" i="1"/>
  <c r="M352" i="4" s="1"/>
  <c r="R352" i="1"/>
  <c r="N352" i="4" s="1"/>
  <c r="B353" i="4"/>
  <c r="E353" i="4"/>
  <c r="F353" i="4"/>
  <c r="G353" i="4"/>
  <c r="H353" i="4"/>
  <c r="I353" i="4"/>
  <c r="J353" i="4"/>
  <c r="K353" i="4"/>
  <c r="L353" i="4"/>
  <c r="P353" i="1"/>
  <c r="M353" i="4" s="1"/>
  <c r="R353" i="1"/>
  <c r="N353" i="4" s="1"/>
  <c r="B354" i="4"/>
  <c r="E354" i="4"/>
  <c r="F354" i="4"/>
  <c r="G354" i="4"/>
  <c r="H354" i="4"/>
  <c r="I354" i="4"/>
  <c r="J354" i="4"/>
  <c r="K354" i="4"/>
  <c r="L354" i="4"/>
  <c r="P354" i="1"/>
  <c r="M354" i="4" s="1"/>
  <c r="R354" i="1"/>
  <c r="N354" i="4" s="1"/>
  <c r="B355" i="4"/>
  <c r="E355" i="4"/>
  <c r="F355" i="4"/>
  <c r="G355" i="4"/>
  <c r="H355" i="4"/>
  <c r="I355" i="4"/>
  <c r="J355" i="4"/>
  <c r="K355" i="4"/>
  <c r="L355" i="4"/>
  <c r="P355" i="1"/>
  <c r="M355" i="4" s="1"/>
  <c r="R355" i="1"/>
  <c r="N355" i="4" s="1"/>
  <c r="B356" i="4"/>
  <c r="E356" i="4"/>
  <c r="F356" i="4"/>
  <c r="G356" i="4"/>
  <c r="H356" i="4"/>
  <c r="I356" i="4"/>
  <c r="J356" i="4"/>
  <c r="K356" i="4"/>
  <c r="L356" i="4"/>
  <c r="P356" i="1"/>
  <c r="M356" i="4" s="1"/>
  <c r="R356" i="1"/>
  <c r="N356" i="4" s="1"/>
  <c r="B357" i="4"/>
  <c r="E357" i="4"/>
  <c r="F357" i="4"/>
  <c r="G357" i="4"/>
  <c r="H357" i="4"/>
  <c r="I357" i="4"/>
  <c r="J357" i="4"/>
  <c r="K357" i="4"/>
  <c r="L357" i="4"/>
  <c r="P357" i="1"/>
  <c r="M357" i="4" s="1"/>
  <c r="R357" i="1"/>
  <c r="N357" i="4" s="1"/>
  <c r="B358" i="4"/>
  <c r="E358" i="4"/>
  <c r="F358" i="4"/>
  <c r="G358" i="4"/>
  <c r="H358" i="4"/>
  <c r="I358" i="4"/>
  <c r="J358" i="4"/>
  <c r="K358" i="4"/>
  <c r="L358" i="4"/>
  <c r="P358" i="1"/>
  <c r="M358" i="4" s="1"/>
  <c r="R358" i="1"/>
  <c r="N358" i="4"/>
  <c r="B359" i="4"/>
  <c r="E359" i="4"/>
  <c r="F359" i="4"/>
  <c r="G359" i="4"/>
  <c r="H359" i="4"/>
  <c r="I359" i="4"/>
  <c r="J359" i="4"/>
  <c r="K359" i="4"/>
  <c r="L359" i="4"/>
  <c r="P359" i="1"/>
  <c r="M359" i="4" s="1"/>
  <c r="R359" i="1"/>
  <c r="N359" i="4"/>
  <c r="B360" i="4"/>
  <c r="E360" i="4"/>
  <c r="F360" i="4"/>
  <c r="G360" i="4"/>
  <c r="H360" i="4"/>
  <c r="I360" i="4"/>
  <c r="J360" i="4"/>
  <c r="K360" i="4"/>
  <c r="L360" i="4"/>
  <c r="P360" i="1"/>
  <c r="M360" i="4" s="1"/>
  <c r="R360" i="1"/>
  <c r="N360" i="4"/>
  <c r="B361" i="4"/>
  <c r="E361" i="4"/>
  <c r="F361" i="4"/>
  <c r="G361" i="4"/>
  <c r="H361" i="4"/>
  <c r="I361" i="4"/>
  <c r="J361" i="4"/>
  <c r="K361" i="4"/>
  <c r="L361" i="4"/>
  <c r="P361" i="1"/>
  <c r="M361" i="4" s="1"/>
  <c r="R361" i="1"/>
  <c r="N361" i="4" s="1"/>
  <c r="B362" i="4"/>
  <c r="E362" i="4"/>
  <c r="F362" i="4"/>
  <c r="G362" i="4"/>
  <c r="H362" i="4"/>
  <c r="I362" i="4"/>
  <c r="J362" i="4"/>
  <c r="K362" i="4"/>
  <c r="L362" i="4"/>
  <c r="P362" i="1"/>
  <c r="M362" i="4" s="1"/>
  <c r="R362" i="1"/>
  <c r="N362" i="4" s="1"/>
  <c r="B363" i="4"/>
  <c r="E363" i="4"/>
  <c r="F363" i="4"/>
  <c r="G363" i="4"/>
  <c r="H363" i="4"/>
  <c r="I363" i="4"/>
  <c r="J363" i="4"/>
  <c r="K363" i="4"/>
  <c r="L363" i="4"/>
  <c r="P363" i="1"/>
  <c r="M363" i="4" s="1"/>
  <c r="R363" i="1"/>
  <c r="N363" i="4" s="1"/>
  <c r="B364" i="4"/>
  <c r="E364" i="4"/>
  <c r="F364" i="4"/>
  <c r="G364" i="4"/>
  <c r="H364" i="4"/>
  <c r="I364" i="4"/>
  <c r="J364" i="4"/>
  <c r="K364" i="4"/>
  <c r="L364" i="4"/>
  <c r="P364" i="1"/>
  <c r="M364" i="4" s="1"/>
  <c r="R364" i="1"/>
  <c r="N364" i="4" s="1"/>
  <c r="B365" i="4"/>
  <c r="E365" i="4"/>
  <c r="F365" i="4"/>
  <c r="G365" i="4"/>
  <c r="H365" i="4"/>
  <c r="I365" i="4"/>
  <c r="J365" i="4"/>
  <c r="K365" i="4"/>
  <c r="L365" i="4"/>
  <c r="P365" i="1"/>
  <c r="M365" i="4" s="1"/>
  <c r="R365" i="1"/>
  <c r="N365" i="4" s="1"/>
  <c r="B366" i="4"/>
  <c r="E366" i="4"/>
  <c r="F366" i="4"/>
  <c r="G366" i="4"/>
  <c r="H366" i="4"/>
  <c r="I366" i="4"/>
  <c r="J366" i="4"/>
  <c r="K366" i="4"/>
  <c r="L366" i="4"/>
  <c r="P366" i="1"/>
  <c r="M366" i="4" s="1"/>
  <c r="R366" i="1"/>
  <c r="N366" i="4" s="1"/>
  <c r="B367" i="4"/>
  <c r="E367" i="4"/>
  <c r="F367" i="4"/>
  <c r="G367" i="4"/>
  <c r="H367" i="4"/>
  <c r="I367" i="4"/>
  <c r="J367" i="4"/>
  <c r="K367" i="4"/>
  <c r="L367" i="4"/>
  <c r="P367" i="1"/>
  <c r="M367" i="4" s="1"/>
  <c r="R367" i="1"/>
  <c r="N367" i="4" s="1"/>
  <c r="B368" i="4"/>
  <c r="E368" i="4"/>
  <c r="F368" i="4"/>
  <c r="G368" i="4"/>
  <c r="H368" i="4"/>
  <c r="I368" i="4"/>
  <c r="J368" i="4"/>
  <c r="K368" i="4"/>
  <c r="L368" i="4"/>
  <c r="P368" i="1"/>
  <c r="M368" i="4" s="1"/>
  <c r="R368" i="1"/>
  <c r="N368" i="4" s="1"/>
  <c r="B369" i="4"/>
  <c r="E369" i="4"/>
  <c r="F369" i="4"/>
  <c r="G369" i="4"/>
  <c r="H369" i="4"/>
  <c r="I369" i="4"/>
  <c r="J369" i="4"/>
  <c r="K369" i="4"/>
  <c r="L369" i="4"/>
  <c r="P369" i="1"/>
  <c r="M369" i="4" s="1"/>
  <c r="R369" i="1"/>
  <c r="N369" i="4" s="1"/>
  <c r="B370" i="4"/>
  <c r="E370" i="4"/>
  <c r="F370" i="4"/>
  <c r="G370" i="4"/>
  <c r="H370" i="4"/>
  <c r="I370" i="4"/>
  <c r="J370" i="4"/>
  <c r="K370" i="4"/>
  <c r="L370" i="4"/>
  <c r="P370" i="1"/>
  <c r="M370" i="4" s="1"/>
  <c r="R370" i="1"/>
  <c r="N370" i="4" s="1"/>
  <c r="B371" i="4"/>
  <c r="E371" i="4"/>
  <c r="F371" i="4"/>
  <c r="G371" i="4"/>
  <c r="H371" i="4"/>
  <c r="I371" i="4"/>
  <c r="J371" i="4"/>
  <c r="K371" i="4"/>
  <c r="L371" i="4"/>
  <c r="P371" i="1"/>
  <c r="M371" i="4" s="1"/>
  <c r="R371" i="1"/>
  <c r="N371" i="4" s="1"/>
  <c r="B372" i="4"/>
  <c r="E372" i="4"/>
  <c r="F372" i="4"/>
  <c r="G372" i="4"/>
  <c r="H372" i="4"/>
  <c r="I372" i="4"/>
  <c r="J372" i="4"/>
  <c r="K372" i="4"/>
  <c r="L372" i="4"/>
  <c r="P372" i="1"/>
  <c r="M372" i="4"/>
  <c r="R372" i="1"/>
  <c r="N372" i="4" s="1"/>
  <c r="B373" i="4"/>
  <c r="E373" i="4"/>
  <c r="F373" i="4"/>
  <c r="G373" i="4"/>
  <c r="H373" i="4"/>
  <c r="I373" i="4"/>
  <c r="J373" i="4"/>
  <c r="K373" i="4"/>
  <c r="L373" i="4"/>
  <c r="P373" i="1"/>
  <c r="M373" i="4" s="1"/>
  <c r="R373" i="1"/>
  <c r="N373" i="4" s="1"/>
  <c r="B374" i="4"/>
  <c r="E374" i="4"/>
  <c r="F374" i="4"/>
  <c r="G374" i="4"/>
  <c r="H374" i="4"/>
  <c r="I374" i="4"/>
  <c r="J374" i="4"/>
  <c r="K374" i="4"/>
  <c r="L374" i="4"/>
  <c r="P374" i="1"/>
  <c r="M374" i="4" s="1"/>
  <c r="R374" i="1"/>
  <c r="N374" i="4" s="1"/>
  <c r="B375" i="4"/>
  <c r="E375" i="4"/>
  <c r="F375" i="4"/>
  <c r="G375" i="4"/>
  <c r="H375" i="4"/>
  <c r="I375" i="4"/>
  <c r="J375" i="4"/>
  <c r="K375" i="4"/>
  <c r="L375" i="4"/>
  <c r="P375" i="1"/>
  <c r="M375" i="4" s="1"/>
  <c r="R375" i="1"/>
  <c r="N375" i="4" s="1"/>
  <c r="B376" i="4"/>
  <c r="E376" i="4"/>
  <c r="F376" i="4"/>
  <c r="G376" i="4"/>
  <c r="H376" i="4"/>
  <c r="I376" i="4"/>
  <c r="J376" i="4"/>
  <c r="K376" i="4"/>
  <c r="L376" i="4"/>
  <c r="P376" i="1"/>
  <c r="M376" i="4" s="1"/>
  <c r="R376" i="1"/>
  <c r="N376" i="4" s="1"/>
  <c r="B377" i="4"/>
  <c r="E377" i="4"/>
  <c r="F377" i="4"/>
  <c r="G377" i="4"/>
  <c r="H377" i="4"/>
  <c r="I377" i="4"/>
  <c r="J377" i="4"/>
  <c r="K377" i="4"/>
  <c r="L377" i="4"/>
  <c r="P377" i="1"/>
  <c r="M377" i="4" s="1"/>
  <c r="R377" i="1"/>
  <c r="N377" i="4" s="1"/>
  <c r="B378" i="4"/>
  <c r="E378" i="4"/>
  <c r="F378" i="4"/>
  <c r="G378" i="4"/>
  <c r="H378" i="4"/>
  <c r="I378" i="4"/>
  <c r="J378" i="4"/>
  <c r="K378" i="4"/>
  <c r="L378" i="4"/>
  <c r="P378" i="1"/>
  <c r="M378" i="4" s="1"/>
  <c r="R378" i="1"/>
  <c r="N378" i="4" s="1"/>
  <c r="B379" i="4"/>
  <c r="E379" i="4"/>
  <c r="F379" i="4"/>
  <c r="G379" i="4"/>
  <c r="H379" i="4"/>
  <c r="I379" i="4"/>
  <c r="J379" i="4"/>
  <c r="K379" i="4"/>
  <c r="L379" i="4"/>
  <c r="P379" i="1"/>
  <c r="M379" i="4" s="1"/>
  <c r="R379" i="1"/>
  <c r="N379" i="4" s="1"/>
  <c r="B380" i="4"/>
  <c r="E380" i="4"/>
  <c r="F380" i="4"/>
  <c r="G380" i="4"/>
  <c r="H380" i="4"/>
  <c r="I380" i="4"/>
  <c r="J380" i="4"/>
  <c r="K380" i="4"/>
  <c r="L380" i="4"/>
  <c r="P380" i="1"/>
  <c r="M380" i="4" s="1"/>
  <c r="R380" i="1"/>
  <c r="N380" i="4" s="1"/>
  <c r="B381" i="4"/>
  <c r="E381" i="4"/>
  <c r="F381" i="4"/>
  <c r="G381" i="4"/>
  <c r="H381" i="4"/>
  <c r="I381" i="4"/>
  <c r="J381" i="4"/>
  <c r="K381" i="4"/>
  <c r="L381" i="4"/>
  <c r="P381" i="1"/>
  <c r="M381" i="4" s="1"/>
  <c r="R381" i="1"/>
  <c r="N381" i="4" s="1"/>
  <c r="B382" i="4"/>
  <c r="E382" i="4"/>
  <c r="F382" i="4"/>
  <c r="G382" i="4"/>
  <c r="H382" i="4"/>
  <c r="I382" i="4"/>
  <c r="J382" i="4"/>
  <c r="K382" i="4"/>
  <c r="L382" i="4"/>
  <c r="P382" i="1"/>
  <c r="M382" i="4" s="1"/>
  <c r="R382" i="1"/>
  <c r="N382" i="4" s="1"/>
  <c r="B383" i="4"/>
  <c r="E383" i="4"/>
  <c r="F383" i="4"/>
  <c r="G383" i="4"/>
  <c r="H383" i="4"/>
  <c r="I383" i="4"/>
  <c r="J383" i="4"/>
  <c r="K383" i="4"/>
  <c r="L383" i="4"/>
  <c r="P383" i="1"/>
  <c r="M383" i="4" s="1"/>
  <c r="R383" i="1"/>
  <c r="N383" i="4" s="1"/>
  <c r="B384" i="4"/>
  <c r="E384" i="4"/>
  <c r="F384" i="4"/>
  <c r="G384" i="4"/>
  <c r="H384" i="4"/>
  <c r="I384" i="4"/>
  <c r="J384" i="4"/>
  <c r="K384" i="4"/>
  <c r="L384" i="4"/>
  <c r="P384" i="1"/>
  <c r="M384" i="4" s="1"/>
  <c r="R384" i="1"/>
  <c r="N384" i="4" s="1"/>
  <c r="B385" i="4"/>
  <c r="E385" i="4"/>
  <c r="F385" i="4"/>
  <c r="G385" i="4"/>
  <c r="H385" i="4"/>
  <c r="I385" i="4"/>
  <c r="J385" i="4"/>
  <c r="K385" i="4"/>
  <c r="L385" i="4"/>
  <c r="P385" i="1"/>
  <c r="M385" i="4" s="1"/>
  <c r="R385" i="1"/>
  <c r="N385" i="4" s="1"/>
  <c r="B386" i="4"/>
  <c r="E386" i="4"/>
  <c r="F386" i="4"/>
  <c r="G386" i="4"/>
  <c r="H386" i="4"/>
  <c r="I386" i="4"/>
  <c r="J386" i="4"/>
  <c r="K386" i="4"/>
  <c r="L386" i="4"/>
  <c r="P386" i="1"/>
  <c r="M386" i="4" s="1"/>
  <c r="R386" i="1"/>
  <c r="N386" i="4" s="1"/>
  <c r="B387" i="4"/>
  <c r="E387" i="4"/>
  <c r="F387" i="4"/>
  <c r="G387" i="4"/>
  <c r="H387" i="4"/>
  <c r="I387" i="4"/>
  <c r="J387" i="4"/>
  <c r="K387" i="4"/>
  <c r="L387" i="4"/>
  <c r="P387" i="1"/>
  <c r="M387" i="4" s="1"/>
  <c r="R387" i="1"/>
  <c r="N387" i="4" s="1"/>
  <c r="B388" i="4"/>
  <c r="E388" i="4"/>
  <c r="F388" i="4"/>
  <c r="G388" i="4"/>
  <c r="H388" i="4"/>
  <c r="I388" i="4"/>
  <c r="J388" i="4"/>
  <c r="K388" i="4"/>
  <c r="L388" i="4"/>
  <c r="P388" i="1"/>
  <c r="M388" i="4" s="1"/>
  <c r="R388" i="1"/>
  <c r="N388" i="4" s="1"/>
  <c r="B389" i="4"/>
  <c r="E389" i="4"/>
  <c r="F389" i="4"/>
  <c r="G389" i="4"/>
  <c r="H389" i="4"/>
  <c r="I389" i="4"/>
  <c r="J389" i="4"/>
  <c r="K389" i="4"/>
  <c r="L389" i="4"/>
  <c r="P389" i="1"/>
  <c r="M389" i="4" s="1"/>
  <c r="R389" i="1"/>
  <c r="N389" i="4" s="1"/>
  <c r="B390" i="4"/>
  <c r="E390" i="4"/>
  <c r="F390" i="4"/>
  <c r="G390" i="4"/>
  <c r="H390" i="4"/>
  <c r="I390" i="4"/>
  <c r="J390" i="4"/>
  <c r="K390" i="4"/>
  <c r="L390" i="4"/>
  <c r="P390" i="1"/>
  <c r="M390" i="4" s="1"/>
  <c r="R390" i="1"/>
  <c r="N390" i="4" s="1"/>
  <c r="B391" i="4"/>
  <c r="E391" i="4"/>
  <c r="F391" i="4"/>
  <c r="G391" i="4"/>
  <c r="H391" i="4"/>
  <c r="I391" i="4"/>
  <c r="J391" i="4"/>
  <c r="K391" i="4"/>
  <c r="L391" i="4"/>
  <c r="P391" i="1"/>
  <c r="M391" i="4" s="1"/>
  <c r="R391" i="1"/>
  <c r="N391" i="4" s="1"/>
  <c r="B392" i="4"/>
  <c r="E392" i="4"/>
  <c r="F392" i="4"/>
  <c r="G392" i="4"/>
  <c r="H392" i="4"/>
  <c r="I392" i="4"/>
  <c r="J392" i="4"/>
  <c r="K392" i="4"/>
  <c r="L392" i="4"/>
  <c r="P392" i="1"/>
  <c r="M392" i="4" s="1"/>
  <c r="R392" i="1"/>
  <c r="N392" i="4" s="1"/>
  <c r="B393" i="4"/>
  <c r="E393" i="4"/>
  <c r="F393" i="4"/>
  <c r="G393" i="4"/>
  <c r="H393" i="4"/>
  <c r="I393" i="4"/>
  <c r="J393" i="4"/>
  <c r="K393" i="4"/>
  <c r="L393" i="4"/>
  <c r="P393" i="1"/>
  <c r="M393" i="4" s="1"/>
  <c r="R393" i="1"/>
  <c r="N393" i="4" s="1"/>
  <c r="B394" i="4"/>
  <c r="E394" i="4"/>
  <c r="F394" i="4"/>
  <c r="G394" i="4"/>
  <c r="H394" i="4"/>
  <c r="I394" i="4"/>
  <c r="J394" i="4"/>
  <c r="K394" i="4"/>
  <c r="L394" i="4"/>
  <c r="P394" i="1"/>
  <c r="M394" i="4" s="1"/>
  <c r="R394" i="1"/>
  <c r="N394" i="4" s="1"/>
  <c r="B395" i="4"/>
  <c r="E395" i="4"/>
  <c r="F395" i="4"/>
  <c r="G395" i="4"/>
  <c r="H395" i="4"/>
  <c r="I395" i="4"/>
  <c r="J395" i="4"/>
  <c r="K395" i="4"/>
  <c r="L395" i="4"/>
  <c r="P395" i="1"/>
  <c r="M395" i="4" s="1"/>
  <c r="R395" i="1"/>
  <c r="N395" i="4" s="1"/>
  <c r="B396" i="4"/>
  <c r="E396" i="4"/>
  <c r="F396" i="4"/>
  <c r="G396" i="4"/>
  <c r="H396" i="4"/>
  <c r="I396" i="4"/>
  <c r="J396" i="4"/>
  <c r="K396" i="4"/>
  <c r="L396" i="4"/>
  <c r="P396" i="1"/>
  <c r="M396" i="4" s="1"/>
  <c r="R396" i="1"/>
  <c r="N396" i="4" s="1"/>
  <c r="B397" i="4"/>
  <c r="E397" i="4"/>
  <c r="F397" i="4"/>
  <c r="G397" i="4"/>
  <c r="H397" i="4"/>
  <c r="I397" i="4"/>
  <c r="J397" i="4"/>
  <c r="K397" i="4"/>
  <c r="L397" i="4"/>
  <c r="P397" i="1"/>
  <c r="M397" i="4" s="1"/>
  <c r="R397" i="1"/>
  <c r="N397" i="4" s="1"/>
  <c r="B398" i="4"/>
  <c r="E398" i="4"/>
  <c r="F398" i="4"/>
  <c r="G398" i="4"/>
  <c r="H398" i="4"/>
  <c r="I398" i="4"/>
  <c r="J398" i="4"/>
  <c r="K398" i="4"/>
  <c r="L398" i="4"/>
  <c r="P398" i="1"/>
  <c r="M398" i="4" s="1"/>
  <c r="R398" i="1"/>
  <c r="N398" i="4" s="1"/>
  <c r="B399" i="4"/>
  <c r="E399" i="4"/>
  <c r="F399" i="4"/>
  <c r="G399" i="4"/>
  <c r="H399" i="4"/>
  <c r="I399" i="4"/>
  <c r="J399" i="4"/>
  <c r="K399" i="4"/>
  <c r="L399" i="4"/>
  <c r="P399" i="1"/>
  <c r="M399" i="4" s="1"/>
  <c r="R399" i="1"/>
  <c r="N399" i="4" s="1"/>
  <c r="B400" i="4"/>
  <c r="E400" i="4"/>
  <c r="F400" i="4"/>
  <c r="G400" i="4"/>
  <c r="H400" i="4"/>
  <c r="I400" i="4"/>
  <c r="J400" i="4"/>
  <c r="K400" i="4"/>
  <c r="L400" i="4"/>
  <c r="P400" i="1"/>
  <c r="M400" i="4" s="1"/>
  <c r="R400" i="1"/>
  <c r="N400" i="4" s="1"/>
  <c r="B401" i="4"/>
  <c r="E401" i="4"/>
  <c r="F401" i="4"/>
  <c r="G401" i="4"/>
  <c r="H401" i="4"/>
  <c r="I401" i="4"/>
  <c r="J401" i="4"/>
  <c r="K401" i="4"/>
  <c r="L401" i="4"/>
  <c r="P401" i="1"/>
  <c r="M401" i="4" s="1"/>
  <c r="R401" i="1"/>
  <c r="N401" i="4" s="1"/>
  <c r="B402" i="4"/>
  <c r="E402" i="4"/>
  <c r="F402" i="4"/>
  <c r="G402" i="4"/>
  <c r="H402" i="4"/>
  <c r="I402" i="4"/>
  <c r="J402" i="4"/>
  <c r="K402" i="4"/>
  <c r="L402" i="4"/>
  <c r="P402" i="1"/>
  <c r="M402" i="4" s="1"/>
  <c r="R402" i="1"/>
  <c r="N402" i="4" s="1"/>
  <c r="B403" i="4"/>
  <c r="E403" i="4"/>
  <c r="F403" i="4"/>
  <c r="G403" i="4"/>
  <c r="H403" i="4"/>
  <c r="I403" i="4"/>
  <c r="J403" i="4"/>
  <c r="K403" i="4"/>
  <c r="L403" i="4"/>
  <c r="P403" i="1"/>
  <c r="M403" i="4" s="1"/>
  <c r="R403" i="1"/>
  <c r="N403" i="4" s="1"/>
  <c r="B404" i="4"/>
  <c r="E404" i="4"/>
  <c r="F404" i="4"/>
  <c r="G404" i="4"/>
  <c r="H404" i="4"/>
  <c r="I404" i="4"/>
  <c r="J404" i="4"/>
  <c r="K404" i="4"/>
  <c r="L404" i="4"/>
  <c r="P404" i="1"/>
  <c r="M404" i="4" s="1"/>
  <c r="R404" i="1"/>
  <c r="N404" i="4" s="1"/>
  <c r="B405" i="4"/>
  <c r="E405" i="4"/>
  <c r="F405" i="4"/>
  <c r="G405" i="4"/>
  <c r="H405" i="4"/>
  <c r="I405" i="4"/>
  <c r="J405" i="4"/>
  <c r="K405" i="4"/>
  <c r="L405" i="4"/>
  <c r="P405" i="1"/>
  <c r="M405" i="4" s="1"/>
  <c r="R405" i="1"/>
  <c r="N405" i="4" s="1"/>
  <c r="B406" i="4"/>
  <c r="E406" i="4"/>
  <c r="F406" i="4"/>
  <c r="G406" i="4"/>
  <c r="H406" i="4"/>
  <c r="I406" i="4"/>
  <c r="J406" i="4"/>
  <c r="K406" i="4"/>
  <c r="L406" i="4"/>
  <c r="P406" i="1"/>
  <c r="M406" i="4" s="1"/>
  <c r="R406" i="1"/>
  <c r="N406" i="4" s="1"/>
  <c r="B407" i="4"/>
  <c r="E407" i="4"/>
  <c r="F407" i="4"/>
  <c r="G407" i="4"/>
  <c r="H407" i="4"/>
  <c r="I407" i="4"/>
  <c r="J407" i="4"/>
  <c r="K407" i="4"/>
  <c r="L407" i="4"/>
  <c r="P407" i="1"/>
  <c r="M407" i="4" s="1"/>
  <c r="R407" i="1"/>
  <c r="N407" i="4" s="1"/>
  <c r="B408" i="4"/>
  <c r="E408" i="4"/>
  <c r="F408" i="4"/>
  <c r="G408" i="4"/>
  <c r="H408" i="4"/>
  <c r="I408" i="4"/>
  <c r="J408" i="4"/>
  <c r="K408" i="4"/>
  <c r="L408" i="4"/>
  <c r="P408" i="1"/>
  <c r="M408" i="4" s="1"/>
  <c r="R408" i="1"/>
  <c r="N408" i="4" s="1"/>
  <c r="B409" i="4"/>
  <c r="E409" i="4"/>
  <c r="F409" i="4"/>
  <c r="G409" i="4"/>
  <c r="H409" i="4"/>
  <c r="I409" i="4"/>
  <c r="J409" i="4"/>
  <c r="K409" i="4"/>
  <c r="L409" i="4"/>
  <c r="P409" i="1"/>
  <c r="M409" i="4"/>
  <c r="R409" i="1"/>
  <c r="N409" i="4" s="1"/>
  <c r="B410" i="4"/>
  <c r="E410" i="4"/>
  <c r="F410" i="4"/>
  <c r="G410" i="4"/>
  <c r="H410" i="4"/>
  <c r="I410" i="4"/>
  <c r="J410" i="4"/>
  <c r="K410" i="4"/>
  <c r="L410" i="4"/>
  <c r="P410" i="1"/>
  <c r="M410" i="4" s="1"/>
  <c r="R410" i="1"/>
  <c r="N410" i="4" s="1"/>
  <c r="B411" i="4"/>
  <c r="E411" i="4"/>
  <c r="F411" i="4"/>
  <c r="G411" i="4"/>
  <c r="H411" i="4"/>
  <c r="I411" i="4"/>
  <c r="J411" i="4"/>
  <c r="K411" i="4"/>
  <c r="L411" i="4"/>
  <c r="P411" i="1"/>
  <c r="M411" i="4" s="1"/>
  <c r="R411" i="1"/>
  <c r="N411" i="4" s="1"/>
  <c r="B412" i="4"/>
  <c r="E412" i="4"/>
  <c r="F412" i="4"/>
  <c r="G412" i="4"/>
  <c r="H412" i="4"/>
  <c r="I412" i="4"/>
  <c r="J412" i="4"/>
  <c r="K412" i="4"/>
  <c r="L412" i="4"/>
  <c r="P412" i="1"/>
  <c r="M412" i="4" s="1"/>
  <c r="R412" i="1"/>
  <c r="N412" i="4" s="1"/>
  <c r="B413" i="4"/>
  <c r="E413" i="4"/>
  <c r="F413" i="4"/>
  <c r="G413" i="4"/>
  <c r="H413" i="4"/>
  <c r="I413" i="4"/>
  <c r="J413" i="4"/>
  <c r="K413" i="4"/>
  <c r="L413" i="4"/>
  <c r="P413" i="1"/>
  <c r="M413" i="4" s="1"/>
  <c r="R413" i="1"/>
  <c r="N413" i="4" s="1"/>
  <c r="B414" i="4"/>
  <c r="E414" i="4"/>
  <c r="F414" i="4"/>
  <c r="G414" i="4"/>
  <c r="H414" i="4"/>
  <c r="I414" i="4"/>
  <c r="J414" i="4"/>
  <c r="K414" i="4"/>
  <c r="L414" i="4"/>
  <c r="P414" i="1"/>
  <c r="M414" i="4" s="1"/>
  <c r="R414" i="1"/>
  <c r="N414" i="4" s="1"/>
  <c r="B415" i="4"/>
  <c r="E415" i="4"/>
  <c r="F415" i="4"/>
  <c r="G415" i="4"/>
  <c r="H415" i="4"/>
  <c r="I415" i="4"/>
  <c r="J415" i="4"/>
  <c r="K415" i="4"/>
  <c r="L415" i="4"/>
  <c r="P415" i="1"/>
  <c r="M415" i="4" s="1"/>
  <c r="R415" i="1"/>
  <c r="N415" i="4" s="1"/>
  <c r="B416" i="4"/>
  <c r="E416" i="4"/>
  <c r="F416" i="4"/>
  <c r="G416" i="4"/>
  <c r="H416" i="4"/>
  <c r="I416" i="4"/>
  <c r="J416" i="4"/>
  <c r="K416" i="4"/>
  <c r="L416" i="4"/>
  <c r="P416" i="1"/>
  <c r="M416" i="4" s="1"/>
  <c r="R416" i="1"/>
  <c r="N416" i="4" s="1"/>
  <c r="B417" i="4"/>
  <c r="E417" i="4"/>
  <c r="F417" i="4"/>
  <c r="G417" i="4"/>
  <c r="H417" i="4"/>
  <c r="I417" i="4"/>
  <c r="J417" i="4"/>
  <c r="K417" i="4"/>
  <c r="L417" i="4"/>
  <c r="P417" i="1"/>
  <c r="M417" i="4" s="1"/>
  <c r="R417" i="1"/>
  <c r="N417" i="4" s="1"/>
  <c r="B418" i="4"/>
  <c r="E418" i="4"/>
  <c r="F418" i="4"/>
  <c r="G418" i="4"/>
  <c r="H418" i="4"/>
  <c r="I418" i="4"/>
  <c r="J418" i="4"/>
  <c r="K418" i="4"/>
  <c r="L418" i="4"/>
  <c r="P418" i="1"/>
  <c r="M418" i="4" s="1"/>
  <c r="R418" i="1"/>
  <c r="N418" i="4" s="1"/>
  <c r="B419" i="4"/>
  <c r="E419" i="4"/>
  <c r="F419" i="4"/>
  <c r="G419" i="4"/>
  <c r="H419" i="4"/>
  <c r="I419" i="4"/>
  <c r="J419" i="4"/>
  <c r="K419" i="4"/>
  <c r="L419" i="4"/>
  <c r="P419" i="1"/>
  <c r="M419" i="4" s="1"/>
  <c r="R419" i="1"/>
  <c r="N419" i="4" s="1"/>
  <c r="B420" i="4"/>
  <c r="E420" i="4"/>
  <c r="F420" i="4"/>
  <c r="G420" i="4"/>
  <c r="H420" i="4"/>
  <c r="I420" i="4"/>
  <c r="J420" i="4"/>
  <c r="K420" i="4"/>
  <c r="L420" i="4"/>
  <c r="P420" i="1"/>
  <c r="M420" i="4" s="1"/>
  <c r="R420" i="1"/>
  <c r="N420" i="4" s="1"/>
  <c r="B421" i="4"/>
  <c r="E421" i="4"/>
  <c r="F421" i="4"/>
  <c r="G421" i="4"/>
  <c r="H421" i="4"/>
  <c r="I421" i="4"/>
  <c r="J421" i="4"/>
  <c r="K421" i="4"/>
  <c r="L421" i="4"/>
  <c r="P421" i="1"/>
  <c r="M421" i="4" s="1"/>
  <c r="R421" i="1"/>
  <c r="N421" i="4" s="1"/>
  <c r="B422" i="4"/>
  <c r="E422" i="4"/>
  <c r="F422" i="4"/>
  <c r="G422" i="4"/>
  <c r="H422" i="4"/>
  <c r="I422" i="4"/>
  <c r="J422" i="4"/>
  <c r="K422" i="4"/>
  <c r="L422" i="4"/>
  <c r="P422" i="1"/>
  <c r="M422" i="4" s="1"/>
  <c r="R422" i="1"/>
  <c r="N422" i="4" s="1"/>
  <c r="B423" i="4"/>
  <c r="E423" i="4"/>
  <c r="F423" i="4"/>
  <c r="G423" i="4"/>
  <c r="H423" i="4"/>
  <c r="I423" i="4"/>
  <c r="J423" i="4"/>
  <c r="K423" i="4"/>
  <c r="L423" i="4"/>
  <c r="P423" i="1"/>
  <c r="M423" i="4" s="1"/>
  <c r="R423" i="1"/>
  <c r="N423" i="4" s="1"/>
  <c r="B424" i="4"/>
  <c r="E424" i="4"/>
  <c r="F424" i="4"/>
  <c r="G424" i="4"/>
  <c r="H424" i="4"/>
  <c r="I424" i="4"/>
  <c r="J424" i="4"/>
  <c r="K424" i="4"/>
  <c r="L424" i="4"/>
  <c r="P424" i="1"/>
  <c r="M424" i="4" s="1"/>
  <c r="R424" i="1"/>
  <c r="N424" i="4" s="1"/>
  <c r="B425" i="4"/>
  <c r="E425" i="4"/>
  <c r="F425" i="4"/>
  <c r="G425" i="4"/>
  <c r="H425" i="4"/>
  <c r="I425" i="4"/>
  <c r="J425" i="4"/>
  <c r="K425" i="4"/>
  <c r="L425" i="4"/>
  <c r="P425" i="1"/>
  <c r="M425" i="4" s="1"/>
  <c r="R425" i="1"/>
  <c r="N425" i="4" s="1"/>
  <c r="B426" i="4"/>
  <c r="E426" i="4"/>
  <c r="F426" i="4"/>
  <c r="G426" i="4"/>
  <c r="H426" i="4"/>
  <c r="I426" i="4"/>
  <c r="J426" i="4"/>
  <c r="K426" i="4"/>
  <c r="L426" i="4"/>
  <c r="P426" i="1"/>
  <c r="M426" i="4" s="1"/>
  <c r="R426" i="1"/>
  <c r="N426" i="4" s="1"/>
  <c r="B427" i="4"/>
  <c r="E427" i="4"/>
  <c r="F427" i="4"/>
  <c r="G427" i="4"/>
  <c r="H427" i="4"/>
  <c r="I427" i="4"/>
  <c r="J427" i="4"/>
  <c r="K427" i="4"/>
  <c r="L427" i="4"/>
  <c r="P427" i="1"/>
  <c r="M427" i="4" s="1"/>
  <c r="R427" i="1"/>
  <c r="N427" i="4" s="1"/>
  <c r="B428" i="4"/>
  <c r="E428" i="4"/>
  <c r="F428" i="4"/>
  <c r="G428" i="4"/>
  <c r="H428" i="4"/>
  <c r="I428" i="4"/>
  <c r="J428" i="4"/>
  <c r="K428" i="4"/>
  <c r="L428" i="4"/>
  <c r="P428" i="1"/>
  <c r="M428" i="4" s="1"/>
  <c r="R428" i="1"/>
  <c r="N428" i="4" s="1"/>
  <c r="B429" i="4"/>
  <c r="E429" i="4"/>
  <c r="F429" i="4"/>
  <c r="G429" i="4"/>
  <c r="H429" i="4"/>
  <c r="I429" i="4"/>
  <c r="J429" i="4"/>
  <c r="K429" i="4"/>
  <c r="L429" i="4"/>
  <c r="P429" i="1"/>
  <c r="M429" i="4" s="1"/>
  <c r="R429" i="1"/>
  <c r="N429" i="4" s="1"/>
  <c r="B430" i="4"/>
  <c r="E430" i="4"/>
  <c r="F430" i="4"/>
  <c r="G430" i="4"/>
  <c r="H430" i="4"/>
  <c r="I430" i="4"/>
  <c r="J430" i="4"/>
  <c r="K430" i="4"/>
  <c r="L430" i="4"/>
  <c r="P430" i="1"/>
  <c r="M430" i="4" s="1"/>
  <c r="R430" i="1"/>
  <c r="N430" i="4" s="1"/>
  <c r="B431" i="4"/>
  <c r="E431" i="4"/>
  <c r="F431" i="4"/>
  <c r="G431" i="4"/>
  <c r="H431" i="4"/>
  <c r="I431" i="4"/>
  <c r="J431" i="4"/>
  <c r="K431" i="4"/>
  <c r="L431" i="4"/>
  <c r="P431" i="1"/>
  <c r="M431" i="4" s="1"/>
  <c r="R431" i="1"/>
  <c r="N431" i="4" s="1"/>
  <c r="B432" i="4"/>
  <c r="E432" i="4"/>
  <c r="F432" i="4"/>
  <c r="G432" i="4"/>
  <c r="H432" i="4"/>
  <c r="I432" i="4"/>
  <c r="J432" i="4"/>
  <c r="K432" i="4"/>
  <c r="L432" i="4"/>
  <c r="P432" i="1"/>
  <c r="M432" i="4" s="1"/>
  <c r="R432" i="1"/>
  <c r="N432" i="4" s="1"/>
  <c r="B433" i="4"/>
  <c r="E433" i="4"/>
  <c r="F433" i="4"/>
  <c r="G433" i="4"/>
  <c r="H433" i="4"/>
  <c r="I433" i="4"/>
  <c r="J433" i="4"/>
  <c r="K433" i="4"/>
  <c r="L433" i="4"/>
  <c r="P433" i="1"/>
  <c r="M433" i="4" s="1"/>
  <c r="R433" i="1"/>
  <c r="N433" i="4" s="1"/>
  <c r="B434" i="4"/>
  <c r="E434" i="4"/>
  <c r="F434" i="4"/>
  <c r="G434" i="4"/>
  <c r="H434" i="4"/>
  <c r="I434" i="4"/>
  <c r="J434" i="4"/>
  <c r="K434" i="4"/>
  <c r="L434" i="4"/>
  <c r="P434" i="1"/>
  <c r="M434" i="4" s="1"/>
  <c r="R434" i="1"/>
  <c r="N434" i="4" s="1"/>
  <c r="B435" i="4"/>
  <c r="E435" i="4"/>
  <c r="F435" i="4"/>
  <c r="G435" i="4"/>
  <c r="H435" i="4"/>
  <c r="I435" i="4"/>
  <c r="J435" i="4"/>
  <c r="K435" i="4"/>
  <c r="L435" i="4"/>
  <c r="P435" i="1"/>
  <c r="M435" i="4" s="1"/>
  <c r="R435" i="1"/>
  <c r="N435" i="4" s="1"/>
  <c r="B436" i="4"/>
  <c r="E436" i="4"/>
  <c r="F436" i="4"/>
  <c r="G436" i="4"/>
  <c r="H436" i="4"/>
  <c r="I436" i="4"/>
  <c r="J436" i="4"/>
  <c r="K436" i="4"/>
  <c r="L436" i="4"/>
  <c r="P436" i="1"/>
  <c r="M436" i="4" s="1"/>
  <c r="R436" i="1"/>
  <c r="N436" i="4" s="1"/>
  <c r="B437" i="4"/>
  <c r="E437" i="4"/>
  <c r="F437" i="4"/>
  <c r="G437" i="4"/>
  <c r="H437" i="4"/>
  <c r="I437" i="4"/>
  <c r="J437" i="4"/>
  <c r="K437" i="4"/>
  <c r="L437" i="4"/>
  <c r="P437" i="1"/>
  <c r="M437" i="4" s="1"/>
  <c r="R437" i="1"/>
  <c r="N437" i="4" s="1"/>
  <c r="B438" i="4"/>
  <c r="E438" i="4"/>
  <c r="F438" i="4"/>
  <c r="G438" i="4"/>
  <c r="H438" i="4"/>
  <c r="I438" i="4"/>
  <c r="J438" i="4"/>
  <c r="K438" i="4"/>
  <c r="L438" i="4"/>
  <c r="P438" i="1"/>
  <c r="M438" i="4"/>
  <c r="R438" i="1"/>
  <c r="N438" i="4" s="1"/>
  <c r="B439" i="4"/>
  <c r="E439" i="4"/>
  <c r="F439" i="4"/>
  <c r="G439" i="4"/>
  <c r="H439" i="4"/>
  <c r="I439" i="4"/>
  <c r="J439" i="4"/>
  <c r="K439" i="4"/>
  <c r="L439" i="4"/>
  <c r="P439" i="1"/>
  <c r="M439" i="4" s="1"/>
  <c r="R439" i="1"/>
  <c r="N439" i="4" s="1"/>
  <c r="B440" i="4"/>
  <c r="E440" i="4"/>
  <c r="F440" i="4"/>
  <c r="G440" i="4"/>
  <c r="H440" i="4"/>
  <c r="I440" i="4"/>
  <c r="J440" i="4"/>
  <c r="K440" i="4"/>
  <c r="L440" i="4"/>
  <c r="P440" i="1"/>
  <c r="M440" i="4" s="1"/>
  <c r="R440" i="1"/>
  <c r="N440" i="4" s="1"/>
  <c r="B441" i="4"/>
  <c r="E441" i="4"/>
  <c r="F441" i="4"/>
  <c r="G441" i="4"/>
  <c r="H441" i="4"/>
  <c r="I441" i="4"/>
  <c r="J441" i="4"/>
  <c r="K441" i="4"/>
  <c r="L441" i="4"/>
  <c r="P441" i="1"/>
  <c r="M441" i="4" s="1"/>
  <c r="R441" i="1"/>
  <c r="N441" i="4" s="1"/>
  <c r="B442" i="4"/>
  <c r="E442" i="4"/>
  <c r="F442" i="4"/>
  <c r="G442" i="4"/>
  <c r="H442" i="4"/>
  <c r="I442" i="4"/>
  <c r="J442" i="4"/>
  <c r="K442" i="4"/>
  <c r="L442" i="4"/>
  <c r="P442" i="1"/>
  <c r="M442" i="4" s="1"/>
  <c r="R442" i="1"/>
  <c r="N442" i="4" s="1"/>
  <c r="B443" i="4"/>
  <c r="E443" i="4"/>
  <c r="F443" i="4"/>
  <c r="G443" i="4"/>
  <c r="H443" i="4"/>
  <c r="I443" i="4"/>
  <c r="J443" i="4"/>
  <c r="K443" i="4"/>
  <c r="L443" i="4"/>
  <c r="P443" i="1"/>
  <c r="M443" i="4" s="1"/>
  <c r="R443" i="1"/>
  <c r="N443" i="4" s="1"/>
  <c r="B444" i="4"/>
  <c r="E444" i="4"/>
  <c r="F444" i="4"/>
  <c r="G444" i="4"/>
  <c r="H444" i="4"/>
  <c r="I444" i="4"/>
  <c r="J444" i="4"/>
  <c r="K444" i="4"/>
  <c r="L444" i="4"/>
  <c r="P444" i="1"/>
  <c r="M444" i="4" s="1"/>
  <c r="R444" i="1"/>
  <c r="N444" i="4" s="1"/>
  <c r="B445" i="4"/>
  <c r="E445" i="4"/>
  <c r="F445" i="4"/>
  <c r="G445" i="4"/>
  <c r="H445" i="4"/>
  <c r="I445" i="4"/>
  <c r="J445" i="4"/>
  <c r="K445" i="4"/>
  <c r="L445" i="4"/>
  <c r="P445" i="1"/>
  <c r="M445" i="4" s="1"/>
  <c r="R445" i="1"/>
  <c r="N445" i="4" s="1"/>
  <c r="B446" i="4"/>
  <c r="E446" i="4"/>
  <c r="F446" i="4"/>
  <c r="G446" i="4"/>
  <c r="H446" i="4"/>
  <c r="I446" i="4"/>
  <c r="J446" i="4"/>
  <c r="K446" i="4"/>
  <c r="L446" i="4"/>
  <c r="P446" i="1"/>
  <c r="M446" i="4" s="1"/>
  <c r="R446" i="1"/>
  <c r="N446" i="4" s="1"/>
  <c r="B447" i="4"/>
  <c r="E447" i="4"/>
  <c r="F447" i="4"/>
  <c r="G447" i="4"/>
  <c r="H447" i="4"/>
  <c r="I447" i="4"/>
  <c r="J447" i="4"/>
  <c r="K447" i="4"/>
  <c r="L447" i="4"/>
  <c r="P447" i="1"/>
  <c r="M447" i="4" s="1"/>
  <c r="R447" i="1"/>
  <c r="N447" i="4" s="1"/>
  <c r="B448" i="4"/>
  <c r="E448" i="4"/>
  <c r="F448" i="4"/>
  <c r="G448" i="4"/>
  <c r="H448" i="4"/>
  <c r="I448" i="4"/>
  <c r="J448" i="4"/>
  <c r="K448" i="4"/>
  <c r="L448" i="4"/>
  <c r="P448" i="1"/>
  <c r="M448" i="4" s="1"/>
  <c r="R448" i="1"/>
  <c r="N448" i="4" s="1"/>
  <c r="B449" i="4"/>
  <c r="E449" i="4"/>
  <c r="F449" i="4"/>
  <c r="G449" i="4"/>
  <c r="H449" i="4"/>
  <c r="I449" i="4"/>
  <c r="J449" i="4"/>
  <c r="K449" i="4"/>
  <c r="L449" i="4"/>
  <c r="P449" i="1"/>
  <c r="M449" i="4" s="1"/>
  <c r="R449" i="1"/>
  <c r="N449" i="4" s="1"/>
  <c r="B450" i="4"/>
  <c r="E450" i="4"/>
  <c r="F450" i="4"/>
  <c r="G450" i="4"/>
  <c r="H450" i="4"/>
  <c r="I450" i="4"/>
  <c r="J450" i="4"/>
  <c r="K450" i="4"/>
  <c r="L450" i="4"/>
  <c r="P450" i="1"/>
  <c r="M450" i="4" s="1"/>
  <c r="R450" i="1"/>
  <c r="N450" i="4" s="1"/>
  <c r="B451" i="4"/>
  <c r="E451" i="4"/>
  <c r="F451" i="4"/>
  <c r="G451" i="4"/>
  <c r="H451" i="4"/>
  <c r="I451" i="4"/>
  <c r="J451" i="4"/>
  <c r="K451" i="4"/>
  <c r="L451" i="4"/>
  <c r="P451" i="1"/>
  <c r="M451" i="4" s="1"/>
  <c r="R451" i="1"/>
  <c r="N451" i="4" s="1"/>
  <c r="B452" i="4"/>
  <c r="E452" i="4"/>
  <c r="F452" i="4"/>
  <c r="G452" i="4"/>
  <c r="H452" i="4"/>
  <c r="I452" i="4"/>
  <c r="J452" i="4"/>
  <c r="K452" i="4"/>
  <c r="L452" i="4"/>
  <c r="P452" i="1"/>
  <c r="M452" i="4" s="1"/>
  <c r="R452" i="1"/>
  <c r="N452" i="4" s="1"/>
  <c r="B453" i="4"/>
  <c r="E453" i="4"/>
  <c r="F453" i="4"/>
  <c r="G453" i="4"/>
  <c r="H453" i="4"/>
  <c r="I453" i="4"/>
  <c r="J453" i="4"/>
  <c r="K453" i="4"/>
  <c r="L453" i="4"/>
  <c r="P453" i="1"/>
  <c r="M453" i="4" s="1"/>
  <c r="R453" i="1"/>
  <c r="N453" i="4" s="1"/>
  <c r="B454" i="4"/>
  <c r="E454" i="4"/>
  <c r="F454" i="4"/>
  <c r="G454" i="4"/>
  <c r="H454" i="4"/>
  <c r="I454" i="4"/>
  <c r="J454" i="4"/>
  <c r="K454" i="4"/>
  <c r="L454" i="4"/>
  <c r="P454" i="1"/>
  <c r="M454" i="4" s="1"/>
  <c r="R454" i="1"/>
  <c r="N454" i="4" s="1"/>
  <c r="B455" i="4"/>
  <c r="E455" i="4"/>
  <c r="F455" i="4"/>
  <c r="G455" i="4"/>
  <c r="H455" i="4"/>
  <c r="I455" i="4"/>
  <c r="J455" i="4"/>
  <c r="K455" i="4"/>
  <c r="L455" i="4"/>
  <c r="P455" i="1"/>
  <c r="M455" i="4" s="1"/>
  <c r="R455" i="1"/>
  <c r="N455" i="4" s="1"/>
  <c r="B456" i="4"/>
  <c r="E456" i="4"/>
  <c r="F456" i="4"/>
  <c r="G456" i="4"/>
  <c r="H456" i="4"/>
  <c r="I456" i="4"/>
  <c r="J456" i="4"/>
  <c r="K456" i="4"/>
  <c r="L456" i="4"/>
  <c r="P456" i="1"/>
  <c r="M456" i="4" s="1"/>
  <c r="R456" i="1"/>
  <c r="N456" i="4" s="1"/>
  <c r="B457" i="4"/>
  <c r="E457" i="4"/>
  <c r="F457" i="4"/>
  <c r="G457" i="4"/>
  <c r="H457" i="4"/>
  <c r="I457" i="4"/>
  <c r="J457" i="4"/>
  <c r="K457" i="4"/>
  <c r="L457" i="4"/>
  <c r="P457" i="1"/>
  <c r="M457" i="4" s="1"/>
  <c r="R457" i="1"/>
  <c r="N457" i="4" s="1"/>
  <c r="B458" i="4"/>
  <c r="E458" i="4"/>
  <c r="F458" i="4"/>
  <c r="G458" i="4"/>
  <c r="H458" i="4"/>
  <c r="I458" i="4"/>
  <c r="J458" i="4"/>
  <c r="K458" i="4"/>
  <c r="L458" i="4"/>
  <c r="P458" i="1"/>
  <c r="M458" i="4" s="1"/>
  <c r="R458" i="1"/>
  <c r="N458" i="4" s="1"/>
  <c r="B459" i="4"/>
  <c r="E459" i="4"/>
  <c r="F459" i="4"/>
  <c r="G459" i="4"/>
  <c r="H459" i="4"/>
  <c r="I459" i="4"/>
  <c r="J459" i="4"/>
  <c r="K459" i="4"/>
  <c r="L459" i="4"/>
  <c r="P459" i="1"/>
  <c r="M459" i="4" s="1"/>
  <c r="R459" i="1"/>
  <c r="N459" i="4" s="1"/>
  <c r="B460" i="4"/>
  <c r="E460" i="4"/>
  <c r="F460" i="4"/>
  <c r="G460" i="4"/>
  <c r="H460" i="4"/>
  <c r="I460" i="4"/>
  <c r="J460" i="4"/>
  <c r="K460" i="4"/>
  <c r="L460" i="4"/>
  <c r="P460" i="1"/>
  <c r="M460" i="4" s="1"/>
  <c r="R460" i="1"/>
  <c r="N460" i="4" s="1"/>
  <c r="B461" i="4"/>
  <c r="E461" i="4"/>
  <c r="F461" i="4"/>
  <c r="G461" i="4"/>
  <c r="H461" i="4"/>
  <c r="I461" i="4"/>
  <c r="J461" i="4"/>
  <c r="K461" i="4"/>
  <c r="L461" i="4"/>
  <c r="P461" i="1"/>
  <c r="M461" i="4" s="1"/>
  <c r="R461" i="1"/>
  <c r="N461" i="4" s="1"/>
  <c r="B462" i="4"/>
  <c r="E462" i="4"/>
  <c r="F462" i="4"/>
  <c r="G462" i="4"/>
  <c r="H462" i="4"/>
  <c r="I462" i="4"/>
  <c r="J462" i="4"/>
  <c r="K462" i="4"/>
  <c r="L462" i="4"/>
  <c r="P462" i="1"/>
  <c r="M462" i="4" s="1"/>
  <c r="R462" i="1"/>
  <c r="N462" i="4" s="1"/>
  <c r="B463" i="4"/>
  <c r="E463" i="4"/>
  <c r="F463" i="4"/>
  <c r="G463" i="4"/>
  <c r="H463" i="4"/>
  <c r="I463" i="4"/>
  <c r="J463" i="4"/>
  <c r="K463" i="4"/>
  <c r="L463" i="4"/>
  <c r="P463" i="1"/>
  <c r="M463" i="4" s="1"/>
  <c r="R463" i="1"/>
  <c r="N463" i="4" s="1"/>
  <c r="B464" i="4"/>
  <c r="E464" i="4"/>
  <c r="F464" i="4"/>
  <c r="G464" i="4"/>
  <c r="H464" i="4"/>
  <c r="I464" i="4"/>
  <c r="J464" i="4"/>
  <c r="K464" i="4"/>
  <c r="L464" i="4"/>
  <c r="P464" i="1"/>
  <c r="M464" i="4" s="1"/>
  <c r="R464" i="1"/>
  <c r="N464" i="4" s="1"/>
  <c r="B465" i="4"/>
  <c r="E465" i="4"/>
  <c r="F465" i="4"/>
  <c r="G465" i="4"/>
  <c r="H465" i="4"/>
  <c r="I465" i="4"/>
  <c r="J465" i="4"/>
  <c r="K465" i="4"/>
  <c r="L465" i="4"/>
  <c r="P465" i="1"/>
  <c r="M465" i="4" s="1"/>
  <c r="R465" i="1"/>
  <c r="N465" i="4" s="1"/>
  <c r="B466" i="4"/>
  <c r="E466" i="4"/>
  <c r="F466" i="4"/>
  <c r="G466" i="4"/>
  <c r="H466" i="4"/>
  <c r="I466" i="4"/>
  <c r="J466" i="4"/>
  <c r="K466" i="4"/>
  <c r="L466" i="4"/>
  <c r="P466" i="1"/>
  <c r="M466" i="4" s="1"/>
  <c r="R466" i="1"/>
  <c r="N466" i="4" s="1"/>
  <c r="B467" i="4"/>
  <c r="E467" i="4"/>
  <c r="F467" i="4"/>
  <c r="G467" i="4"/>
  <c r="H467" i="4"/>
  <c r="I467" i="4"/>
  <c r="J467" i="4"/>
  <c r="K467" i="4"/>
  <c r="L467" i="4"/>
  <c r="P467" i="1"/>
  <c r="M467" i="4" s="1"/>
  <c r="R467" i="1"/>
  <c r="N467" i="4" s="1"/>
  <c r="B468" i="4"/>
  <c r="E468" i="4"/>
  <c r="F468" i="4"/>
  <c r="G468" i="4"/>
  <c r="H468" i="4"/>
  <c r="I468" i="4"/>
  <c r="J468" i="4"/>
  <c r="K468" i="4"/>
  <c r="L468" i="4"/>
  <c r="P468" i="1"/>
  <c r="M468" i="4" s="1"/>
  <c r="R468" i="1"/>
  <c r="N468" i="4" s="1"/>
  <c r="B469" i="4"/>
  <c r="E469" i="4"/>
  <c r="F469" i="4"/>
  <c r="G469" i="4"/>
  <c r="H469" i="4"/>
  <c r="I469" i="4"/>
  <c r="J469" i="4"/>
  <c r="K469" i="4"/>
  <c r="L469" i="4"/>
  <c r="P469" i="1"/>
  <c r="M469" i="4" s="1"/>
  <c r="R469" i="1"/>
  <c r="N469" i="4" s="1"/>
  <c r="B470" i="4"/>
  <c r="E470" i="4"/>
  <c r="F470" i="4"/>
  <c r="G470" i="4"/>
  <c r="H470" i="4"/>
  <c r="I470" i="4"/>
  <c r="J470" i="4"/>
  <c r="K470" i="4"/>
  <c r="L470" i="4"/>
  <c r="P470" i="1"/>
  <c r="M470" i="4" s="1"/>
  <c r="R470" i="1"/>
  <c r="N470" i="4" s="1"/>
  <c r="B471" i="4"/>
  <c r="E471" i="4"/>
  <c r="F471" i="4"/>
  <c r="G471" i="4"/>
  <c r="H471" i="4"/>
  <c r="I471" i="4"/>
  <c r="J471" i="4"/>
  <c r="K471" i="4"/>
  <c r="L471" i="4"/>
  <c r="P471" i="1"/>
  <c r="M471" i="4" s="1"/>
  <c r="R471" i="1"/>
  <c r="N471" i="4" s="1"/>
  <c r="B472" i="4"/>
  <c r="E472" i="4"/>
  <c r="F472" i="4"/>
  <c r="G472" i="4"/>
  <c r="H472" i="4"/>
  <c r="I472" i="4"/>
  <c r="J472" i="4"/>
  <c r="K472" i="4"/>
  <c r="L472" i="4"/>
  <c r="P472" i="1"/>
  <c r="M472" i="4" s="1"/>
  <c r="R472" i="1"/>
  <c r="N472" i="4" s="1"/>
  <c r="B473" i="4"/>
  <c r="E473" i="4"/>
  <c r="F473" i="4"/>
  <c r="G473" i="4"/>
  <c r="H473" i="4"/>
  <c r="I473" i="4"/>
  <c r="J473" i="4"/>
  <c r="K473" i="4"/>
  <c r="L473" i="4"/>
  <c r="P473" i="1"/>
  <c r="M473" i="4" s="1"/>
  <c r="R473" i="1"/>
  <c r="N473" i="4" s="1"/>
  <c r="B474" i="4"/>
  <c r="E474" i="4"/>
  <c r="F474" i="4"/>
  <c r="G474" i="4"/>
  <c r="H474" i="4"/>
  <c r="I474" i="4"/>
  <c r="J474" i="4"/>
  <c r="K474" i="4"/>
  <c r="L474" i="4"/>
  <c r="P474" i="1"/>
  <c r="M474" i="4" s="1"/>
  <c r="R474" i="1"/>
  <c r="N474" i="4" s="1"/>
  <c r="B475" i="4"/>
  <c r="E475" i="4"/>
  <c r="F475" i="4"/>
  <c r="G475" i="4"/>
  <c r="H475" i="4"/>
  <c r="I475" i="4"/>
  <c r="J475" i="4"/>
  <c r="K475" i="4"/>
  <c r="L475" i="4"/>
  <c r="P475" i="1"/>
  <c r="M475" i="4" s="1"/>
  <c r="R475" i="1"/>
  <c r="N475" i="4" s="1"/>
  <c r="B476" i="4"/>
  <c r="E476" i="4"/>
  <c r="F476" i="4"/>
  <c r="G476" i="4"/>
  <c r="H476" i="4"/>
  <c r="I476" i="4"/>
  <c r="J476" i="4"/>
  <c r="K476" i="4"/>
  <c r="L476" i="4"/>
  <c r="P476" i="1"/>
  <c r="M476" i="4" s="1"/>
  <c r="R476" i="1"/>
  <c r="N476" i="4" s="1"/>
  <c r="B477" i="4"/>
  <c r="E477" i="4"/>
  <c r="F477" i="4"/>
  <c r="G477" i="4"/>
  <c r="H477" i="4"/>
  <c r="I477" i="4"/>
  <c r="J477" i="4"/>
  <c r="K477" i="4"/>
  <c r="L477" i="4"/>
  <c r="P477" i="1"/>
  <c r="M477" i="4" s="1"/>
  <c r="R477" i="1"/>
  <c r="N477" i="4" s="1"/>
  <c r="B478" i="4"/>
  <c r="E478" i="4"/>
  <c r="F478" i="4"/>
  <c r="G478" i="4"/>
  <c r="H478" i="4"/>
  <c r="I478" i="4"/>
  <c r="J478" i="4"/>
  <c r="K478" i="4"/>
  <c r="L478" i="4"/>
  <c r="P478" i="1"/>
  <c r="M478" i="4" s="1"/>
  <c r="R478" i="1"/>
  <c r="N478" i="4" s="1"/>
  <c r="B479" i="4"/>
  <c r="E479" i="4"/>
  <c r="F479" i="4"/>
  <c r="G479" i="4"/>
  <c r="H479" i="4"/>
  <c r="I479" i="4"/>
  <c r="J479" i="4"/>
  <c r="K479" i="4"/>
  <c r="L479" i="4"/>
  <c r="P479" i="1"/>
  <c r="M479" i="4" s="1"/>
  <c r="R479" i="1"/>
  <c r="N479" i="4" s="1"/>
  <c r="B480" i="4"/>
  <c r="E480" i="4"/>
  <c r="F480" i="4"/>
  <c r="G480" i="4"/>
  <c r="H480" i="4"/>
  <c r="I480" i="4"/>
  <c r="J480" i="4"/>
  <c r="K480" i="4"/>
  <c r="L480" i="4"/>
  <c r="P480" i="1"/>
  <c r="M480" i="4" s="1"/>
  <c r="R480" i="1"/>
  <c r="N480" i="4" s="1"/>
  <c r="B481" i="4"/>
  <c r="E481" i="4"/>
  <c r="F481" i="4"/>
  <c r="G481" i="4"/>
  <c r="H481" i="4"/>
  <c r="I481" i="4"/>
  <c r="J481" i="4"/>
  <c r="K481" i="4"/>
  <c r="L481" i="4"/>
  <c r="P481" i="1"/>
  <c r="M481" i="4" s="1"/>
  <c r="R481" i="1"/>
  <c r="N481" i="4" s="1"/>
  <c r="B482" i="4"/>
  <c r="E482" i="4"/>
  <c r="F482" i="4"/>
  <c r="G482" i="4"/>
  <c r="H482" i="4"/>
  <c r="I482" i="4"/>
  <c r="J482" i="4"/>
  <c r="K482" i="4"/>
  <c r="L482" i="4"/>
  <c r="P482" i="1"/>
  <c r="M482" i="4" s="1"/>
  <c r="R482" i="1"/>
  <c r="N482" i="4" s="1"/>
  <c r="B483" i="4"/>
  <c r="E483" i="4"/>
  <c r="F483" i="4"/>
  <c r="G483" i="4"/>
  <c r="H483" i="4"/>
  <c r="I483" i="4"/>
  <c r="J483" i="4"/>
  <c r="K483" i="4"/>
  <c r="L483" i="4"/>
  <c r="P483" i="1"/>
  <c r="M483" i="4" s="1"/>
  <c r="R483" i="1"/>
  <c r="N483" i="4" s="1"/>
  <c r="B484" i="4"/>
  <c r="E484" i="4"/>
  <c r="F484" i="4"/>
  <c r="G484" i="4"/>
  <c r="H484" i="4"/>
  <c r="I484" i="4"/>
  <c r="J484" i="4"/>
  <c r="K484" i="4"/>
  <c r="L484" i="4"/>
  <c r="P484" i="1"/>
  <c r="M484" i="4" s="1"/>
  <c r="R484" i="1"/>
  <c r="N484" i="4" s="1"/>
  <c r="B485" i="4"/>
  <c r="E485" i="4"/>
  <c r="F485" i="4"/>
  <c r="G485" i="4"/>
  <c r="H485" i="4"/>
  <c r="I485" i="4"/>
  <c r="J485" i="4"/>
  <c r="K485" i="4"/>
  <c r="L485" i="4"/>
  <c r="P485" i="1"/>
  <c r="M485" i="4" s="1"/>
  <c r="R485" i="1"/>
  <c r="N485" i="4" s="1"/>
  <c r="B486" i="4"/>
  <c r="E486" i="4"/>
  <c r="F486" i="4"/>
  <c r="G486" i="4"/>
  <c r="H486" i="4"/>
  <c r="I486" i="4"/>
  <c r="J486" i="4"/>
  <c r="K486" i="4"/>
  <c r="L486" i="4"/>
  <c r="P486" i="1"/>
  <c r="M486" i="4" s="1"/>
  <c r="R486" i="1"/>
  <c r="N486" i="4" s="1"/>
  <c r="B487" i="4"/>
  <c r="E487" i="4"/>
  <c r="F487" i="4"/>
  <c r="G487" i="4"/>
  <c r="H487" i="4"/>
  <c r="I487" i="4"/>
  <c r="J487" i="4"/>
  <c r="K487" i="4"/>
  <c r="L487" i="4"/>
  <c r="P487" i="1"/>
  <c r="M487" i="4" s="1"/>
  <c r="R487" i="1"/>
  <c r="N487" i="4" s="1"/>
  <c r="B488" i="4"/>
  <c r="E488" i="4"/>
  <c r="F488" i="4"/>
  <c r="G488" i="4"/>
  <c r="H488" i="4"/>
  <c r="I488" i="4"/>
  <c r="J488" i="4"/>
  <c r="K488" i="4"/>
  <c r="L488" i="4"/>
  <c r="P488" i="1"/>
  <c r="M488" i="4" s="1"/>
  <c r="R488" i="1"/>
  <c r="N488" i="4" s="1"/>
  <c r="B489" i="4"/>
  <c r="E489" i="4"/>
  <c r="F489" i="4"/>
  <c r="G489" i="4"/>
  <c r="H489" i="4"/>
  <c r="I489" i="4"/>
  <c r="J489" i="4"/>
  <c r="K489" i="4"/>
  <c r="L489" i="4"/>
  <c r="P489" i="1"/>
  <c r="M489" i="4" s="1"/>
  <c r="R489" i="1"/>
  <c r="N489" i="4" s="1"/>
  <c r="B490" i="4"/>
  <c r="E490" i="4"/>
  <c r="F490" i="4"/>
  <c r="G490" i="4"/>
  <c r="H490" i="4"/>
  <c r="I490" i="4"/>
  <c r="J490" i="4"/>
  <c r="K490" i="4"/>
  <c r="L490" i="4"/>
  <c r="P490" i="1"/>
  <c r="M490" i="4" s="1"/>
  <c r="R490" i="1"/>
  <c r="N490" i="4" s="1"/>
  <c r="B491" i="4"/>
  <c r="E491" i="4"/>
  <c r="F491" i="4"/>
  <c r="G491" i="4"/>
  <c r="H491" i="4"/>
  <c r="I491" i="4"/>
  <c r="J491" i="4"/>
  <c r="K491" i="4"/>
  <c r="L491" i="4"/>
  <c r="P491" i="1"/>
  <c r="M491" i="4" s="1"/>
  <c r="R491" i="1"/>
  <c r="N491" i="4" s="1"/>
  <c r="B492" i="4"/>
  <c r="E492" i="4"/>
  <c r="F492" i="4"/>
  <c r="G492" i="4"/>
  <c r="H492" i="4"/>
  <c r="I492" i="4"/>
  <c r="J492" i="4"/>
  <c r="K492" i="4"/>
  <c r="L492" i="4"/>
  <c r="P492" i="1"/>
  <c r="M492" i="4" s="1"/>
  <c r="R492" i="1"/>
  <c r="N492" i="4" s="1"/>
  <c r="B493" i="4"/>
  <c r="E493" i="4"/>
  <c r="F493" i="4"/>
  <c r="G493" i="4"/>
  <c r="H493" i="4"/>
  <c r="I493" i="4"/>
  <c r="J493" i="4"/>
  <c r="K493" i="4"/>
  <c r="L493" i="4"/>
  <c r="P493" i="1"/>
  <c r="M493" i="4" s="1"/>
  <c r="R493" i="1"/>
  <c r="N493" i="4" s="1"/>
  <c r="B494" i="4"/>
  <c r="E494" i="4"/>
  <c r="F494" i="4"/>
  <c r="G494" i="4"/>
  <c r="H494" i="4"/>
  <c r="I494" i="4"/>
  <c r="J494" i="4"/>
  <c r="K494" i="4"/>
  <c r="L494" i="4"/>
  <c r="P494" i="1"/>
  <c r="M494" i="4" s="1"/>
  <c r="R494" i="1"/>
  <c r="N494" i="4" s="1"/>
  <c r="B495" i="4"/>
  <c r="E495" i="4"/>
  <c r="F495" i="4"/>
  <c r="G495" i="4"/>
  <c r="H495" i="4"/>
  <c r="I495" i="4"/>
  <c r="J495" i="4"/>
  <c r="K495" i="4"/>
  <c r="L495" i="4"/>
  <c r="P495" i="1"/>
  <c r="M495" i="4" s="1"/>
  <c r="R495" i="1"/>
  <c r="N495" i="4" s="1"/>
  <c r="B496" i="4"/>
  <c r="E496" i="4"/>
  <c r="F496" i="4"/>
  <c r="G496" i="4"/>
  <c r="H496" i="4"/>
  <c r="I496" i="4"/>
  <c r="J496" i="4"/>
  <c r="K496" i="4"/>
  <c r="L496" i="4"/>
  <c r="P496" i="1"/>
  <c r="M496" i="4" s="1"/>
  <c r="R496" i="1"/>
  <c r="N496" i="4" s="1"/>
  <c r="B497" i="4"/>
  <c r="E497" i="4"/>
  <c r="F497" i="4"/>
  <c r="G497" i="4"/>
  <c r="H497" i="4"/>
  <c r="I497" i="4"/>
  <c r="J497" i="4"/>
  <c r="K497" i="4"/>
  <c r="L497" i="4"/>
  <c r="P497" i="1"/>
  <c r="M497" i="4" s="1"/>
  <c r="R497" i="1"/>
  <c r="N497" i="4" s="1"/>
  <c r="B498" i="4"/>
  <c r="E498" i="4"/>
  <c r="F498" i="4"/>
  <c r="G498" i="4"/>
  <c r="H498" i="4"/>
  <c r="I498" i="4"/>
  <c r="J498" i="4"/>
  <c r="K498" i="4"/>
  <c r="L498" i="4"/>
  <c r="P498" i="1"/>
  <c r="M498" i="4" s="1"/>
  <c r="R498" i="1"/>
  <c r="N498" i="4" s="1"/>
  <c r="B499" i="4"/>
  <c r="E499" i="4"/>
  <c r="F499" i="4"/>
  <c r="G499" i="4"/>
  <c r="H499" i="4"/>
  <c r="I499" i="4"/>
  <c r="J499" i="4"/>
  <c r="K499" i="4"/>
  <c r="L499" i="4"/>
  <c r="P499" i="1"/>
  <c r="M499" i="4" s="1"/>
  <c r="R499" i="1"/>
  <c r="N499" i="4" s="1"/>
  <c r="B500" i="4"/>
  <c r="E500" i="4"/>
  <c r="F500" i="4"/>
  <c r="G500" i="4"/>
  <c r="H500" i="4"/>
  <c r="I500" i="4"/>
  <c r="J500" i="4"/>
  <c r="K500" i="4"/>
  <c r="L500" i="4"/>
  <c r="P500" i="1"/>
  <c r="M500" i="4" s="1"/>
  <c r="R500" i="1"/>
  <c r="N500" i="4" s="1"/>
  <c r="B501" i="4"/>
  <c r="E501" i="4"/>
  <c r="F501" i="4"/>
  <c r="G501" i="4"/>
  <c r="H501" i="4"/>
  <c r="I501" i="4"/>
  <c r="J501" i="4"/>
  <c r="K501" i="4"/>
  <c r="L501" i="4"/>
  <c r="P501" i="1"/>
  <c r="M501" i="4" s="1"/>
  <c r="R501" i="1"/>
  <c r="N501" i="4" s="1"/>
  <c r="B502" i="4"/>
  <c r="E502" i="4"/>
  <c r="F502" i="4"/>
  <c r="G502" i="4"/>
  <c r="H502" i="4"/>
  <c r="I502" i="4"/>
  <c r="J502" i="4"/>
  <c r="K502" i="4"/>
  <c r="L502" i="4"/>
  <c r="P502" i="1"/>
  <c r="M502" i="4" s="1"/>
  <c r="R502" i="1"/>
  <c r="N502" i="4" s="1"/>
  <c r="B503" i="4"/>
  <c r="E503" i="4"/>
  <c r="F503" i="4"/>
  <c r="G503" i="4"/>
  <c r="H503" i="4"/>
  <c r="I503" i="4"/>
  <c r="J503" i="4"/>
  <c r="K503" i="4"/>
  <c r="L503" i="4"/>
  <c r="P503" i="1"/>
  <c r="M503" i="4" s="1"/>
  <c r="R503" i="1"/>
  <c r="N503" i="4" s="1"/>
  <c r="B504" i="4"/>
  <c r="E504" i="4"/>
  <c r="F504" i="4"/>
  <c r="G504" i="4"/>
  <c r="H504" i="4"/>
  <c r="I504" i="4"/>
  <c r="J504" i="4"/>
  <c r="K504" i="4"/>
  <c r="L504" i="4"/>
  <c r="P504" i="1"/>
  <c r="M504" i="4" s="1"/>
  <c r="R504" i="1"/>
  <c r="N504" i="4" s="1"/>
  <c r="B505" i="4"/>
  <c r="E505" i="4"/>
  <c r="F505" i="4"/>
  <c r="G505" i="4"/>
  <c r="H505" i="4"/>
  <c r="I505" i="4"/>
  <c r="J505" i="4"/>
  <c r="K505" i="4"/>
  <c r="L505" i="4"/>
  <c r="P505" i="1"/>
  <c r="M505" i="4" s="1"/>
  <c r="R505" i="1"/>
  <c r="N505" i="4" s="1"/>
  <c r="B506" i="4"/>
  <c r="E506" i="4"/>
  <c r="F506" i="4"/>
  <c r="G506" i="4"/>
  <c r="H506" i="4"/>
  <c r="I506" i="4"/>
  <c r="J506" i="4"/>
  <c r="K506" i="4"/>
  <c r="L506" i="4"/>
  <c r="P506" i="1"/>
  <c r="M506" i="4" s="1"/>
  <c r="R506" i="1"/>
  <c r="N506" i="4" s="1"/>
  <c r="B507" i="4"/>
  <c r="E507" i="4"/>
  <c r="F507" i="4"/>
  <c r="G507" i="4"/>
  <c r="H507" i="4"/>
  <c r="I507" i="4"/>
  <c r="J507" i="4"/>
  <c r="K507" i="4"/>
  <c r="L507" i="4"/>
  <c r="P507" i="1"/>
  <c r="M507" i="4" s="1"/>
  <c r="R507" i="1"/>
  <c r="N507" i="4" s="1"/>
  <c r="B508" i="4"/>
  <c r="E508" i="4"/>
  <c r="F508" i="4"/>
  <c r="G508" i="4"/>
  <c r="H508" i="4"/>
  <c r="I508" i="4"/>
  <c r="J508" i="4"/>
  <c r="K508" i="4"/>
  <c r="L508" i="4"/>
  <c r="P508" i="1"/>
  <c r="M508" i="4" s="1"/>
  <c r="R508" i="1"/>
  <c r="N508" i="4" s="1"/>
  <c r="B509" i="4"/>
  <c r="E509" i="4"/>
  <c r="F509" i="4"/>
  <c r="G509" i="4"/>
  <c r="H509" i="4"/>
  <c r="I509" i="4"/>
  <c r="J509" i="4"/>
  <c r="K509" i="4"/>
  <c r="L509" i="4"/>
  <c r="P509" i="1"/>
  <c r="M509" i="4" s="1"/>
  <c r="R509" i="1"/>
  <c r="N509" i="4" s="1"/>
  <c r="B510" i="4"/>
  <c r="E510" i="4"/>
  <c r="F510" i="4"/>
  <c r="G510" i="4"/>
  <c r="H510" i="4"/>
  <c r="I510" i="4"/>
  <c r="J510" i="4"/>
  <c r="K510" i="4"/>
  <c r="L510" i="4"/>
  <c r="P510" i="1"/>
  <c r="M510" i="4" s="1"/>
  <c r="R510" i="1"/>
  <c r="N510" i="4" s="1"/>
  <c r="B511" i="4"/>
  <c r="E511" i="4"/>
  <c r="F511" i="4"/>
  <c r="G511" i="4"/>
  <c r="H511" i="4"/>
  <c r="I511" i="4"/>
  <c r="J511" i="4"/>
  <c r="K511" i="4"/>
  <c r="L511" i="4"/>
  <c r="P511" i="1"/>
  <c r="M511" i="4" s="1"/>
  <c r="R511" i="1"/>
  <c r="N511" i="4" s="1"/>
  <c r="B512" i="4"/>
  <c r="E512" i="4"/>
  <c r="F512" i="4"/>
  <c r="G512" i="4"/>
  <c r="H512" i="4"/>
  <c r="I512" i="4"/>
  <c r="J512" i="4"/>
  <c r="K512" i="4"/>
  <c r="L512" i="4"/>
  <c r="P512" i="1"/>
  <c r="M512" i="4" s="1"/>
  <c r="R512" i="1"/>
  <c r="N512" i="4" s="1"/>
  <c r="B513" i="4"/>
  <c r="E513" i="4"/>
  <c r="F513" i="4"/>
  <c r="G513" i="4"/>
  <c r="H513" i="4"/>
  <c r="I513" i="4"/>
  <c r="J513" i="4"/>
  <c r="K513" i="4"/>
  <c r="L513" i="4"/>
  <c r="P513" i="1"/>
  <c r="M513" i="4" s="1"/>
  <c r="R513" i="1"/>
  <c r="N513" i="4" s="1"/>
  <c r="B514" i="4"/>
  <c r="E514" i="4"/>
  <c r="F514" i="4"/>
  <c r="G514" i="4"/>
  <c r="H514" i="4"/>
  <c r="I514" i="4"/>
  <c r="J514" i="4"/>
  <c r="K514" i="4"/>
  <c r="L514" i="4"/>
  <c r="P514" i="1"/>
  <c r="M514" i="4" s="1"/>
  <c r="R514" i="1"/>
  <c r="N514" i="4" s="1"/>
  <c r="B515" i="4"/>
  <c r="E515" i="4"/>
  <c r="F515" i="4"/>
  <c r="G515" i="4"/>
  <c r="H515" i="4"/>
  <c r="I515" i="4"/>
  <c r="J515" i="4"/>
  <c r="K515" i="4"/>
  <c r="L515" i="4"/>
  <c r="P515" i="1"/>
  <c r="M515" i="4" s="1"/>
  <c r="R515" i="1"/>
  <c r="N515" i="4" s="1"/>
  <c r="B516" i="4"/>
  <c r="E516" i="4"/>
  <c r="F516" i="4"/>
  <c r="G516" i="4"/>
  <c r="H516" i="4"/>
  <c r="I516" i="4"/>
  <c r="J516" i="4"/>
  <c r="K516" i="4"/>
  <c r="L516" i="4"/>
  <c r="P516" i="1"/>
  <c r="M516" i="4" s="1"/>
  <c r="R516" i="1"/>
  <c r="N516" i="4" s="1"/>
  <c r="B517" i="4"/>
  <c r="E517" i="4"/>
  <c r="F517" i="4"/>
  <c r="G517" i="4"/>
  <c r="H517" i="4"/>
  <c r="I517" i="4"/>
  <c r="J517" i="4"/>
  <c r="K517" i="4"/>
  <c r="L517" i="4"/>
  <c r="P517" i="1"/>
  <c r="M517" i="4" s="1"/>
  <c r="R517" i="1"/>
  <c r="N517" i="4" s="1"/>
  <c r="B518" i="4"/>
  <c r="E518" i="4"/>
  <c r="F518" i="4"/>
  <c r="G518" i="4"/>
  <c r="H518" i="4"/>
  <c r="I518" i="4"/>
  <c r="J518" i="4"/>
  <c r="K518" i="4"/>
  <c r="L518" i="4"/>
  <c r="P518" i="1"/>
  <c r="M518" i="4" s="1"/>
  <c r="R518" i="1"/>
  <c r="N518" i="4" s="1"/>
  <c r="B519" i="4"/>
  <c r="E519" i="4"/>
  <c r="F519" i="4"/>
  <c r="G519" i="4"/>
  <c r="H519" i="4"/>
  <c r="I519" i="4"/>
  <c r="J519" i="4"/>
  <c r="K519" i="4"/>
  <c r="L519" i="4"/>
  <c r="P519" i="1"/>
  <c r="M519" i="4" s="1"/>
  <c r="R519" i="1"/>
  <c r="N519" i="4" s="1"/>
  <c r="B520" i="4"/>
  <c r="E520" i="4"/>
  <c r="F520" i="4"/>
  <c r="G520" i="4"/>
  <c r="H520" i="4"/>
  <c r="I520" i="4"/>
  <c r="J520" i="4"/>
  <c r="K520" i="4"/>
  <c r="L520" i="4"/>
  <c r="P520" i="1"/>
  <c r="M520" i="4" s="1"/>
  <c r="R520" i="1"/>
  <c r="N520" i="4" s="1"/>
  <c r="B521" i="4"/>
  <c r="E521" i="4"/>
  <c r="F521" i="4"/>
  <c r="G521" i="4"/>
  <c r="H521" i="4"/>
  <c r="I521" i="4"/>
  <c r="J521" i="4"/>
  <c r="K521" i="4"/>
  <c r="L521" i="4"/>
  <c r="P521" i="1"/>
  <c r="M521" i="4" s="1"/>
  <c r="R521" i="1"/>
  <c r="N521" i="4" s="1"/>
  <c r="B522" i="4"/>
  <c r="E522" i="4"/>
  <c r="F522" i="4"/>
  <c r="G522" i="4"/>
  <c r="H522" i="4"/>
  <c r="I522" i="4"/>
  <c r="J522" i="4"/>
  <c r="K522" i="4"/>
  <c r="L522" i="4"/>
  <c r="P522" i="1"/>
  <c r="M522" i="4" s="1"/>
  <c r="R522" i="1"/>
  <c r="N522" i="4" s="1"/>
  <c r="B523" i="4"/>
  <c r="E523" i="4"/>
  <c r="F523" i="4"/>
  <c r="G523" i="4"/>
  <c r="H523" i="4"/>
  <c r="I523" i="4"/>
  <c r="J523" i="4"/>
  <c r="K523" i="4"/>
  <c r="L523" i="4"/>
  <c r="P523" i="1"/>
  <c r="M523" i="4" s="1"/>
  <c r="R523" i="1"/>
  <c r="N523" i="4" s="1"/>
  <c r="B524" i="4"/>
  <c r="E524" i="4"/>
  <c r="F524" i="4"/>
  <c r="G524" i="4"/>
  <c r="H524" i="4"/>
  <c r="I524" i="4"/>
  <c r="J524" i="4"/>
  <c r="K524" i="4"/>
  <c r="L524" i="4"/>
  <c r="P524" i="1"/>
  <c r="M524" i="4" s="1"/>
  <c r="R524" i="1"/>
  <c r="N524" i="4" s="1"/>
  <c r="B525" i="4"/>
  <c r="E525" i="4"/>
  <c r="F525" i="4"/>
  <c r="G525" i="4"/>
  <c r="H525" i="4"/>
  <c r="I525" i="4"/>
  <c r="J525" i="4"/>
  <c r="K525" i="4"/>
  <c r="L525" i="4"/>
  <c r="P525" i="1"/>
  <c r="M525" i="4" s="1"/>
  <c r="R525" i="1"/>
  <c r="N525" i="4" s="1"/>
  <c r="B526" i="4"/>
  <c r="E526" i="4"/>
  <c r="F526" i="4"/>
  <c r="G526" i="4"/>
  <c r="H526" i="4"/>
  <c r="I526" i="4"/>
  <c r="J526" i="4"/>
  <c r="K526" i="4"/>
  <c r="L526" i="4"/>
  <c r="P526" i="1"/>
  <c r="M526" i="4" s="1"/>
  <c r="R526" i="1"/>
  <c r="N526" i="4" s="1"/>
  <c r="B527" i="4"/>
  <c r="E527" i="4"/>
  <c r="F527" i="4"/>
  <c r="G527" i="4"/>
  <c r="H527" i="4"/>
  <c r="I527" i="4"/>
  <c r="J527" i="4"/>
  <c r="K527" i="4"/>
  <c r="L527" i="4"/>
  <c r="P527" i="1"/>
  <c r="M527" i="4" s="1"/>
  <c r="R527" i="1"/>
  <c r="N527" i="4" s="1"/>
  <c r="B528" i="4"/>
  <c r="E528" i="4"/>
  <c r="F528" i="4"/>
  <c r="G528" i="4"/>
  <c r="H528" i="4"/>
  <c r="I528" i="4"/>
  <c r="J528" i="4"/>
  <c r="K528" i="4"/>
  <c r="L528" i="4"/>
  <c r="P528" i="1"/>
  <c r="M528" i="4" s="1"/>
  <c r="R528" i="1"/>
  <c r="N528" i="4" s="1"/>
  <c r="B529" i="4"/>
  <c r="E529" i="4"/>
  <c r="F529" i="4"/>
  <c r="G529" i="4"/>
  <c r="H529" i="4"/>
  <c r="I529" i="4"/>
  <c r="J529" i="4"/>
  <c r="K529" i="4"/>
  <c r="L529" i="4"/>
  <c r="P529" i="1"/>
  <c r="M529" i="4" s="1"/>
  <c r="R529" i="1"/>
  <c r="N529" i="4" s="1"/>
  <c r="B530" i="4"/>
  <c r="E530" i="4"/>
  <c r="F530" i="4"/>
  <c r="G530" i="4"/>
  <c r="H530" i="4"/>
  <c r="I530" i="4"/>
  <c r="J530" i="4"/>
  <c r="K530" i="4"/>
  <c r="L530" i="4"/>
  <c r="P530" i="1"/>
  <c r="M530" i="4" s="1"/>
  <c r="R530" i="1"/>
  <c r="N530" i="4" s="1"/>
  <c r="B531" i="4"/>
  <c r="E531" i="4"/>
  <c r="F531" i="4"/>
  <c r="G531" i="4"/>
  <c r="H531" i="4"/>
  <c r="I531" i="4"/>
  <c r="J531" i="4"/>
  <c r="K531" i="4"/>
  <c r="L531" i="4"/>
  <c r="P531" i="1"/>
  <c r="M531" i="4" s="1"/>
  <c r="R531" i="1"/>
  <c r="N531" i="4" s="1"/>
  <c r="B532" i="4"/>
  <c r="E532" i="4"/>
  <c r="F532" i="4"/>
  <c r="G532" i="4"/>
  <c r="H532" i="4"/>
  <c r="I532" i="4"/>
  <c r="J532" i="4"/>
  <c r="K532" i="4"/>
  <c r="L532" i="4"/>
  <c r="P532" i="1"/>
  <c r="M532" i="4" s="1"/>
  <c r="R532" i="1"/>
  <c r="N532" i="4" s="1"/>
  <c r="B533" i="4"/>
  <c r="E533" i="4"/>
  <c r="F533" i="4"/>
  <c r="G533" i="4"/>
  <c r="H533" i="4"/>
  <c r="I533" i="4"/>
  <c r="J533" i="4"/>
  <c r="K533" i="4"/>
  <c r="L533" i="4"/>
  <c r="P533" i="1"/>
  <c r="M533" i="4" s="1"/>
  <c r="R533" i="1"/>
  <c r="N533" i="4" s="1"/>
  <c r="B534" i="4"/>
  <c r="E534" i="4"/>
  <c r="F534" i="4"/>
  <c r="G534" i="4"/>
  <c r="H534" i="4"/>
  <c r="I534" i="4"/>
  <c r="J534" i="4"/>
  <c r="K534" i="4"/>
  <c r="L534" i="4"/>
  <c r="P534" i="1"/>
  <c r="M534" i="4" s="1"/>
  <c r="R534" i="1"/>
  <c r="N534" i="4" s="1"/>
  <c r="B535" i="4"/>
  <c r="E535" i="4"/>
  <c r="F535" i="4"/>
  <c r="G535" i="4"/>
  <c r="H535" i="4"/>
  <c r="I535" i="4"/>
  <c r="J535" i="4"/>
  <c r="K535" i="4"/>
  <c r="L535" i="4"/>
  <c r="P535" i="1"/>
  <c r="M535" i="4" s="1"/>
  <c r="R535" i="1"/>
  <c r="N535" i="4" s="1"/>
  <c r="B536" i="4"/>
  <c r="E536" i="4"/>
  <c r="F536" i="4"/>
  <c r="G536" i="4"/>
  <c r="H536" i="4"/>
  <c r="I536" i="4"/>
  <c r="J536" i="4"/>
  <c r="K536" i="4"/>
  <c r="L536" i="4"/>
  <c r="P536" i="1"/>
  <c r="M536" i="4" s="1"/>
  <c r="R536" i="1"/>
  <c r="N536" i="4" s="1"/>
  <c r="B537" i="4"/>
  <c r="E537" i="4"/>
  <c r="F537" i="4"/>
  <c r="G537" i="4"/>
  <c r="H537" i="4"/>
  <c r="I537" i="4"/>
  <c r="J537" i="4"/>
  <c r="K537" i="4"/>
  <c r="L537" i="4"/>
  <c r="P537" i="1"/>
  <c r="M537" i="4" s="1"/>
  <c r="R537" i="1"/>
  <c r="N537" i="4" s="1"/>
  <c r="B538" i="4"/>
  <c r="E538" i="4"/>
  <c r="F538" i="4"/>
  <c r="G538" i="4"/>
  <c r="H538" i="4"/>
  <c r="I538" i="4"/>
  <c r="J538" i="4"/>
  <c r="K538" i="4"/>
  <c r="L538" i="4"/>
  <c r="P538" i="1"/>
  <c r="M538" i="4" s="1"/>
  <c r="R538" i="1"/>
  <c r="N538" i="4" s="1"/>
  <c r="B539" i="4"/>
  <c r="E539" i="4"/>
  <c r="F539" i="4"/>
  <c r="G539" i="4"/>
  <c r="H539" i="4"/>
  <c r="I539" i="4"/>
  <c r="J539" i="4"/>
  <c r="K539" i="4"/>
  <c r="L539" i="4"/>
  <c r="P539" i="1"/>
  <c r="M539" i="4" s="1"/>
  <c r="R539" i="1"/>
  <c r="N539" i="4" s="1"/>
  <c r="B540" i="4"/>
  <c r="E540" i="4"/>
  <c r="F540" i="4"/>
  <c r="G540" i="4"/>
  <c r="H540" i="4"/>
  <c r="I540" i="4"/>
  <c r="J540" i="4"/>
  <c r="K540" i="4"/>
  <c r="L540" i="4"/>
  <c r="P540" i="1"/>
  <c r="M540" i="4" s="1"/>
  <c r="R540" i="1"/>
  <c r="N540" i="4" s="1"/>
  <c r="B541" i="4"/>
  <c r="E541" i="4"/>
  <c r="F541" i="4"/>
  <c r="G541" i="4"/>
  <c r="H541" i="4"/>
  <c r="I541" i="4"/>
  <c r="J541" i="4"/>
  <c r="K541" i="4"/>
  <c r="L541" i="4"/>
  <c r="P541" i="1"/>
  <c r="M541" i="4" s="1"/>
  <c r="R541" i="1"/>
  <c r="N541" i="4" s="1"/>
  <c r="B542" i="4"/>
  <c r="E542" i="4"/>
  <c r="F542" i="4"/>
  <c r="G542" i="4"/>
  <c r="H542" i="4"/>
  <c r="I542" i="4"/>
  <c r="J542" i="4"/>
  <c r="K542" i="4"/>
  <c r="L542" i="4"/>
  <c r="P542" i="1"/>
  <c r="M542" i="4" s="1"/>
  <c r="R542" i="1"/>
  <c r="N542" i="4" s="1"/>
  <c r="B543" i="4"/>
  <c r="E543" i="4"/>
  <c r="F543" i="4"/>
  <c r="G543" i="4"/>
  <c r="H543" i="4"/>
  <c r="I543" i="4"/>
  <c r="J543" i="4"/>
  <c r="K543" i="4"/>
  <c r="L543" i="4"/>
  <c r="P543" i="1"/>
  <c r="M543" i="4" s="1"/>
  <c r="R543" i="1"/>
  <c r="N543" i="4" s="1"/>
  <c r="B544" i="4"/>
  <c r="E544" i="4"/>
  <c r="F544" i="4"/>
  <c r="G544" i="4"/>
  <c r="H544" i="4"/>
  <c r="I544" i="4"/>
  <c r="J544" i="4"/>
  <c r="K544" i="4"/>
  <c r="L544" i="4"/>
  <c r="P544" i="1"/>
  <c r="M544" i="4" s="1"/>
  <c r="R544" i="1"/>
  <c r="N544" i="4" s="1"/>
  <c r="B545" i="4"/>
  <c r="E545" i="4"/>
  <c r="F545" i="4"/>
  <c r="G545" i="4"/>
  <c r="H545" i="4"/>
  <c r="I545" i="4"/>
  <c r="J545" i="4"/>
  <c r="K545" i="4"/>
  <c r="L545" i="4"/>
  <c r="P545" i="1"/>
  <c r="M545" i="4" s="1"/>
  <c r="R545" i="1"/>
  <c r="N545" i="4" s="1"/>
  <c r="B546" i="4"/>
  <c r="E546" i="4"/>
  <c r="F546" i="4"/>
  <c r="G546" i="4"/>
  <c r="H546" i="4"/>
  <c r="I546" i="4"/>
  <c r="J546" i="4"/>
  <c r="K546" i="4"/>
  <c r="L546" i="4"/>
  <c r="P546" i="1"/>
  <c r="M546" i="4" s="1"/>
  <c r="R546" i="1"/>
  <c r="N546" i="4" s="1"/>
  <c r="B547" i="4"/>
  <c r="E547" i="4"/>
  <c r="F547" i="4"/>
  <c r="G547" i="4"/>
  <c r="H547" i="4"/>
  <c r="I547" i="4"/>
  <c r="J547" i="4"/>
  <c r="K547" i="4"/>
  <c r="L547" i="4"/>
  <c r="P547" i="1"/>
  <c r="M547" i="4" s="1"/>
  <c r="R547" i="1"/>
  <c r="N547" i="4" s="1"/>
  <c r="B548" i="4"/>
  <c r="E548" i="4"/>
  <c r="F548" i="4"/>
  <c r="G548" i="4"/>
  <c r="H548" i="4"/>
  <c r="I548" i="4"/>
  <c r="J548" i="4"/>
  <c r="K548" i="4"/>
  <c r="L548" i="4"/>
  <c r="P548" i="1"/>
  <c r="M548" i="4" s="1"/>
  <c r="R548" i="1"/>
  <c r="N548" i="4" s="1"/>
  <c r="B549" i="4"/>
  <c r="E549" i="4"/>
  <c r="F549" i="4"/>
  <c r="G549" i="4"/>
  <c r="H549" i="4"/>
  <c r="I549" i="4"/>
  <c r="J549" i="4"/>
  <c r="K549" i="4"/>
  <c r="L549" i="4"/>
  <c r="P549" i="1"/>
  <c r="M549" i="4" s="1"/>
  <c r="R549" i="1"/>
  <c r="N549" i="4" s="1"/>
  <c r="B550" i="4"/>
  <c r="E550" i="4"/>
  <c r="F550" i="4"/>
  <c r="G550" i="4"/>
  <c r="H550" i="4"/>
  <c r="I550" i="4"/>
  <c r="J550" i="4"/>
  <c r="K550" i="4"/>
  <c r="L550" i="4"/>
  <c r="P550" i="1"/>
  <c r="M550" i="4" s="1"/>
  <c r="R550" i="1"/>
  <c r="N550" i="4" s="1"/>
  <c r="B551" i="4"/>
  <c r="E551" i="4"/>
  <c r="F551" i="4"/>
  <c r="G551" i="4"/>
  <c r="H551" i="4"/>
  <c r="I551" i="4"/>
  <c r="J551" i="4"/>
  <c r="K551" i="4"/>
  <c r="L551" i="4"/>
  <c r="P551" i="1"/>
  <c r="M551" i="4" s="1"/>
  <c r="R551" i="1"/>
  <c r="N551" i="4" s="1"/>
  <c r="B552" i="4"/>
  <c r="E552" i="4"/>
  <c r="F552" i="4"/>
  <c r="G552" i="4"/>
  <c r="H552" i="4"/>
  <c r="I552" i="4"/>
  <c r="J552" i="4"/>
  <c r="K552" i="4"/>
  <c r="L552" i="4"/>
  <c r="P552" i="1"/>
  <c r="M552" i="4" s="1"/>
  <c r="R552" i="1"/>
  <c r="N552" i="4" s="1"/>
  <c r="B553" i="4"/>
  <c r="E553" i="4"/>
  <c r="F553" i="4"/>
  <c r="G553" i="4"/>
  <c r="H553" i="4"/>
  <c r="I553" i="4"/>
  <c r="J553" i="4"/>
  <c r="K553" i="4"/>
  <c r="L553" i="4"/>
  <c r="P553" i="1"/>
  <c r="M553" i="4" s="1"/>
  <c r="R553" i="1"/>
  <c r="N553" i="4" s="1"/>
  <c r="B554" i="4"/>
  <c r="E554" i="4"/>
  <c r="F554" i="4"/>
  <c r="G554" i="4"/>
  <c r="H554" i="4"/>
  <c r="I554" i="4"/>
  <c r="J554" i="4"/>
  <c r="K554" i="4"/>
  <c r="L554" i="4"/>
  <c r="P554" i="1"/>
  <c r="M554" i="4" s="1"/>
  <c r="R554" i="1"/>
  <c r="N554" i="4" s="1"/>
  <c r="B555" i="4"/>
  <c r="E555" i="4"/>
  <c r="F555" i="4"/>
  <c r="G555" i="4"/>
  <c r="H555" i="4"/>
  <c r="I555" i="4"/>
  <c r="J555" i="4"/>
  <c r="K555" i="4"/>
  <c r="L555" i="4"/>
  <c r="P555" i="1"/>
  <c r="M555" i="4" s="1"/>
  <c r="R555" i="1"/>
  <c r="N555" i="4" s="1"/>
  <c r="B556" i="4"/>
  <c r="E556" i="4"/>
  <c r="F556" i="4"/>
  <c r="G556" i="4"/>
  <c r="H556" i="4"/>
  <c r="I556" i="4"/>
  <c r="J556" i="4"/>
  <c r="K556" i="4"/>
  <c r="L556" i="4"/>
  <c r="P556" i="1"/>
  <c r="M556" i="4" s="1"/>
  <c r="R556" i="1"/>
  <c r="N556" i="4" s="1"/>
  <c r="B557" i="4"/>
  <c r="E557" i="4"/>
  <c r="F557" i="4"/>
  <c r="G557" i="4"/>
  <c r="H557" i="4"/>
  <c r="I557" i="4"/>
  <c r="J557" i="4"/>
  <c r="K557" i="4"/>
  <c r="L557" i="4"/>
  <c r="P557" i="1"/>
  <c r="M557" i="4" s="1"/>
  <c r="R557" i="1"/>
  <c r="N557" i="4" s="1"/>
  <c r="B558" i="4"/>
  <c r="E558" i="4"/>
  <c r="F558" i="4"/>
  <c r="G558" i="4"/>
  <c r="H558" i="4"/>
  <c r="I558" i="4"/>
  <c r="J558" i="4"/>
  <c r="K558" i="4"/>
  <c r="L558" i="4"/>
  <c r="P558" i="1"/>
  <c r="M558" i="4" s="1"/>
  <c r="R558" i="1"/>
  <c r="N558" i="4" s="1"/>
  <c r="B559" i="4"/>
  <c r="E559" i="4"/>
  <c r="F559" i="4"/>
  <c r="G559" i="4"/>
  <c r="H559" i="4"/>
  <c r="I559" i="4"/>
  <c r="J559" i="4"/>
  <c r="K559" i="4"/>
  <c r="L559" i="4"/>
  <c r="P559" i="1"/>
  <c r="M559" i="4" s="1"/>
  <c r="R559" i="1"/>
  <c r="N559" i="4" s="1"/>
  <c r="B560" i="4"/>
  <c r="E560" i="4"/>
  <c r="F560" i="4"/>
  <c r="G560" i="4"/>
  <c r="H560" i="4"/>
  <c r="I560" i="4"/>
  <c r="J560" i="4"/>
  <c r="K560" i="4"/>
  <c r="L560" i="4"/>
  <c r="P560" i="1"/>
  <c r="M560" i="4" s="1"/>
  <c r="R560" i="1"/>
  <c r="N560" i="4" s="1"/>
  <c r="B561" i="4"/>
  <c r="E561" i="4"/>
  <c r="F561" i="4"/>
  <c r="G561" i="4"/>
  <c r="H561" i="4"/>
  <c r="I561" i="4"/>
  <c r="J561" i="4"/>
  <c r="K561" i="4"/>
  <c r="L561" i="4"/>
  <c r="P561" i="1"/>
  <c r="M561" i="4" s="1"/>
  <c r="R561" i="1"/>
  <c r="N561" i="4" s="1"/>
  <c r="B562" i="4"/>
  <c r="E562" i="4"/>
  <c r="F562" i="4"/>
  <c r="G562" i="4"/>
  <c r="H562" i="4"/>
  <c r="I562" i="4"/>
  <c r="J562" i="4"/>
  <c r="K562" i="4"/>
  <c r="L562" i="4"/>
  <c r="P562" i="1"/>
  <c r="M562" i="4" s="1"/>
  <c r="R562" i="1"/>
  <c r="N562" i="4" s="1"/>
  <c r="B563" i="4"/>
  <c r="E563" i="4"/>
  <c r="F563" i="4"/>
  <c r="G563" i="4"/>
  <c r="H563" i="4"/>
  <c r="I563" i="4"/>
  <c r="J563" i="4"/>
  <c r="K563" i="4"/>
  <c r="L563" i="4"/>
  <c r="P563" i="1"/>
  <c r="M563" i="4" s="1"/>
  <c r="R563" i="1"/>
  <c r="N563" i="4" s="1"/>
  <c r="B564" i="4"/>
  <c r="E564" i="4"/>
  <c r="F564" i="4"/>
  <c r="G564" i="4"/>
  <c r="H564" i="4"/>
  <c r="I564" i="4"/>
  <c r="J564" i="4"/>
  <c r="K564" i="4"/>
  <c r="L564" i="4"/>
  <c r="P564" i="1"/>
  <c r="M564" i="4" s="1"/>
  <c r="R564" i="1"/>
  <c r="N564" i="4" s="1"/>
  <c r="B565" i="4"/>
  <c r="E565" i="4"/>
  <c r="F565" i="4"/>
  <c r="G565" i="4"/>
  <c r="H565" i="4"/>
  <c r="I565" i="4"/>
  <c r="J565" i="4"/>
  <c r="K565" i="4"/>
  <c r="L565" i="4"/>
  <c r="P565" i="1"/>
  <c r="M565" i="4" s="1"/>
  <c r="R565" i="1"/>
  <c r="N565" i="4" s="1"/>
  <c r="B566" i="4"/>
  <c r="E566" i="4"/>
  <c r="F566" i="4"/>
  <c r="G566" i="4"/>
  <c r="H566" i="4"/>
  <c r="I566" i="4"/>
  <c r="J566" i="4"/>
  <c r="K566" i="4"/>
  <c r="L566" i="4"/>
  <c r="P566" i="1"/>
  <c r="M566" i="4" s="1"/>
  <c r="R566" i="1"/>
  <c r="N566" i="4" s="1"/>
  <c r="B567" i="4"/>
  <c r="E567" i="4"/>
  <c r="F567" i="4"/>
  <c r="G567" i="4"/>
  <c r="H567" i="4"/>
  <c r="I567" i="4"/>
  <c r="J567" i="4"/>
  <c r="K567" i="4"/>
  <c r="L567" i="4"/>
  <c r="P567" i="1"/>
  <c r="M567" i="4" s="1"/>
  <c r="R567" i="1"/>
  <c r="N567" i="4" s="1"/>
  <c r="B568" i="4"/>
  <c r="E568" i="4"/>
  <c r="F568" i="4"/>
  <c r="G568" i="4"/>
  <c r="H568" i="4"/>
  <c r="I568" i="4"/>
  <c r="J568" i="4"/>
  <c r="K568" i="4"/>
  <c r="L568" i="4"/>
  <c r="P568" i="1"/>
  <c r="M568" i="4" s="1"/>
  <c r="R568" i="1"/>
  <c r="N568" i="4" s="1"/>
  <c r="B569" i="4"/>
  <c r="E569" i="4"/>
  <c r="F569" i="4"/>
  <c r="G569" i="4"/>
  <c r="H569" i="4"/>
  <c r="I569" i="4"/>
  <c r="J569" i="4"/>
  <c r="K569" i="4"/>
  <c r="L569" i="4"/>
  <c r="P569" i="1"/>
  <c r="M569" i="4" s="1"/>
  <c r="R569" i="1"/>
  <c r="N569" i="4" s="1"/>
  <c r="B570" i="4"/>
  <c r="E570" i="4"/>
  <c r="F570" i="4"/>
  <c r="G570" i="4"/>
  <c r="H570" i="4"/>
  <c r="I570" i="4"/>
  <c r="J570" i="4"/>
  <c r="K570" i="4"/>
  <c r="L570" i="4"/>
  <c r="P570" i="1"/>
  <c r="M570" i="4" s="1"/>
  <c r="R570" i="1"/>
  <c r="N570" i="4" s="1"/>
  <c r="B571" i="4"/>
  <c r="E571" i="4"/>
  <c r="F571" i="4"/>
  <c r="G571" i="4"/>
  <c r="H571" i="4"/>
  <c r="I571" i="4"/>
  <c r="J571" i="4"/>
  <c r="K571" i="4"/>
  <c r="L571" i="4"/>
  <c r="P571" i="1"/>
  <c r="M571" i="4" s="1"/>
  <c r="R571" i="1"/>
  <c r="N571" i="4" s="1"/>
  <c r="B572" i="4"/>
  <c r="E572" i="4"/>
  <c r="F572" i="4"/>
  <c r="G572" i="4"/>
  <c r="H572" i="4"/>
  <c r="I572" i="4"/>
  <c r="J572" i="4"/>
  <c r="K572" i="4"/>
  <c r="L572" i="4"/>
  <c r="P572" i="1"/>
  <c r="M572" i="4" s="1"/>
  <c r="R572" i="1"/>
  <c r="N572" i="4" s="1"/>
  <c r="B573" i="4"/>
  <c r="E573" i="4"/>
  <c r="F573" i="4"/>
  <c r="G573" i="4"/>
  <c r="H573" i="4"/>
  <c r="I573" i="4"/>
  <c r="J573" i="4"/>
  <c r="K573" i="4"/>
  <c r="L573" i="4"/>
  <c r="P573" i="1"/>
  <c r="M573" i="4" s="1"/>
  <c r="R573" i="1"/>
  <c r="N573" i="4" s="1"/>
  <c r="B574" i="4"/>
  <c r="E574" i="4"/>
  <c r="F574" i="4"/>
  <c r="G574" i="4"/>
  <c r="H574" i="4"/>
  <c r="I574" i="4"/>
  <c r="J574" i="4"/>
  <c r="K574" i="4"/>
  <c r="L574" i="4"/>
  <c r="P574" i="1"/>
  <c r="M574" i="4" s="1"/>
  <c r="R574" i="1"/>
  <c r="N574" i="4" s="1"/>
  <c r="B575" i="4"/>
  <c r="E575" i="4"/>
  <c r="F575" i="4"/>
  <c r="G575" i="4"/>
  <c r="H575" i="4"/>
  <c r="I575" i="4"/>
  <c r="J575" i="4"/>
  <c r="K575" i="4"/>
  <c r="L575" i="4"/>
  <c r="P575" i="1"/>
  <c r="M575" i="4" s="1"/>
  <c r="R575" i="1"/>
  <c r="N575" i="4" s="1"/>
  <c r="B576" i="4"/>
  <c r="E576" i="4"/>
  <c r="F576" i="4"/>
  <c r="G576" i="4"/>
  <c r="H576" i="4"/>
  <c r="I576" i="4"/>
  <c r="J576" i="4"/>
  <c r="K576" i="4"/>
  <c r="L576" i="4"/>
  <c r="P576" i="1"/>
  <c r="M576" i="4" s="1"/>
  <c r="R576" i="1"/>
  <c r="N576" i="4" s="1"/>
  <c r="B577" i="4"/>
  <c r="E577" i="4"/>
  <c r="F577" i="4"/>
  <c r="G577" i="4"/>
  <c r="H577" i="4"/>
  <c r="I577" i="4"/>
  <c r="J577" i="4"/>
  <c r="K577" i="4"/>
  <c r="L577" i="4"/>
  <c r="P577" i="1"/>
  <c r="M577" i="4" s="1"/>
  <c r="R577" i="1"/>
  <c r="N577" i="4" s="1"/>
  <c r="B578" i="4"/>
  <c r="E578" i="4"/>
  <c r="F578" i="4"/>
  <c r="G578" i="4"/>
  <c r="H578" i="4"/>
  <c r="I578" i="4"/>
  <c r="J578" i="4"/>
  <c r="K578" i="4"/>
  <c r="L578" i="4"/>
  <c r="P578" i="1"/>
  <c r="M578" i="4" s="1"/>
  <c r="R578" i="1"/>
  <c r="N578" i="4" s="1"/>
  <c r="B579" i="4"/>
  <c r="E579" i="4"/>
  <c r="F579" i="4"/>
  <c r="G579" i="4"/>
  <c r="H579" i="4"/>
  <c r="I579" i="4"/>
  <c r="J579" i="4"/>
  <c r="K579" i="4"/>
  <c r="L579" i="4"/>
  <c r="P579" i="1"/>
  <c r="M579" i="4" s="1"/>
  <c r="R579" i="1"/>
  <c r="N579" i="4" s="1"/>
  <c r="B580" i="4"/>
  <c r="E580" i="4"/>
  <c r="F580" i="4"/>
  <c r="G580" i="4"/>
  <c r="H580" i="4"/>
  <c r="I580" i="4"/>
  <c r="J580" i="4"/>
  <c r="K580" i="4"/>
  <c r="L580" i="4"/>
  <c r="P580" i="1"/>
  <c r="M580" i="4" s="1"/>
  <c r="R580" i="1"/>
  <c r="N580" i="4" s="1"/>
  <c r="B581" i="4"/>
  <c r="E581" i="4"/>
  <c r="F581" i="4"/>
  <c r="G581" i="4"/>
  <c r="H581" i="4"/>
  <c r="I581" i="4"/>
  <c r="J581" i="4"/>
  <c r="K581" i="4"/>
  <c r="L581" i="4"/>
  <c r="P581" i="1"/>
  <c r="M581" i="4" s="1"/>
  <c r="R581" i="1"/>
  <c r="N581" i="4" s="1"/>
  <c r="B582" i="4"/>
  <c r="E582" i="4"/>
  <c r="F582" i="4"/>
  <c r="G582" i="4"/>
  <c r="H582" i="4"/>
  <c r="I582" i="4"/>
  <c r="J582" i="4"/>
  <c r="K582" i="4"/>
  <c r="L582" i="4"/>
  <c r="P582" i="1"/>
  <c r="M582" i="4" s="1"/>
  <c r="R582" i="1"/>
  <c r="N582" i="4" s="1"/>
  <c r="B583" i="4"/>
  <c r="E583" i="4"/>
  <c r="F583" i="4"/>
  <c r="G583" i="4"/>
  <c r="H583" i="4"/>
  <c r="I583" i="4"/>
  <c r="J583" i="4"/>
  <c r="K583" i="4"/>
  <c r="L583" i="4"/>
  <c r="P583" i="1"/>
  <c r="M583" i="4" s="1"/>
  <c r="R583" i="1"/>
  <c r="N583" i="4" s="1"/>
  <c r="B584" i="4"/>
  <c r="E584" i="4"/>
  <c r="F584" i="4"/>
  <c r="G584" i="4"/>
  <c r="H584" i="4"/>
  <c r="I584" i="4"/>
  <c r="J584" i="4"/>
  <c r="K584" i="4"/>
  <c r="L584" i="4"/>
  <c r="P584" i="1"/>
  <c r="M584" i="4" s="1"/>
  <c r="R584" i="1"/>
  <c r="N584" i="4" s="1"/>
  <c r="B585" i="4"/>
  <c r="E585" i="4"/>
  <c r="F585" i="4"/>
  <c r="G585" i="4"/>
  <c r="H585" i="4"/>
  <c r="I585" i="4"/>
  <c r="J585" i="4"/>
  <c r="K585" i="4"/>
  <c r="L585" i="4"/>
  <c r="P585" i="1"/>
  <c r="M585" i="4"/>
  <c r="R585" i="1"/>
  <c r="N585" i="4" s="1"/>
  <c r="B586" i="4"/>
  <c r="E586" i="4"/>
  <c r="F586" i="4"/>
  <c r="G586" i="4"/>
  <c r="H586" i="4"/>
  <c r="I586" i="4"/>
  <c r="J586" i="4"/>
  <c r="K586" i="4"/>
  <c r="L586" i="4"/>
  <c r="P586" i="1"/>
  <c r="M586" i="4"/>
  <c r="R586" i="1"/>
  <c r="N586" i="4" s="1"/>
  <c r="B587" i="4"/>
  <c r="E587" i="4"/>
  <c r="F587" i="4"/>
  <c r="G587" i="4"/>
  <c r="H587" i="4"/>
  <c r="I587" i="4"/>
  <c r="J587" i="4"/>
  <c r="K587" i="4"/>
  <c r="L587" i="4"/>
  <c r="P587" i="1"/>
  <c r="M587" i="4" s="1"/>
  <c r="R587" i="1"/>
  <c r="N587" i="4" s="1"/>
  <c r="B588" i="4"/>
  <c r="E588" i="4"/>
  <c r="F588" i="4"/>
  <c r="G588" i="4"/>
  <c r="H588" i="4"/>
  <c r="I588" i="4"/>
  <c r="J588" i="4"/>
  <c r="K588" i="4"/>
  <c r="L588" i="4"/>
  <c r="P588" i="1"/>
  <c r="M588" i="4" s="1"/>
  <c r="R588" i="1"/>
  <c r="N588" i="4" s="1"/>
  <c r="B589" i="4"/>
  <c r="E589" i="4"/>
  <c r="F589" i="4"/>
  <c r="G589" i="4"/>
  <c r="H589" i="4"/>
  <c r="I589" i="4"/>
  <c r="J589" i="4"/>
  <c r="K589" i="4"/>
  <c r="L589" i="4"/>
  <c r="P589" i="1"/>
  <c r="M589" i="4" s="1"/>
  <c r="R589" i="1"/>
  <c r="N589" i="4" s="1"/>
  <c r="B590" i="4"/>
  <c r="E590" i="4"/>
  <c r="F590" i="4"/>
  <c r="G590" i="4"/>
  <c r="H590" i="4"/>
  <c r="I590" i="4"/>
  <c r="J590" i="4"/>
  <c r="K590" i="4"/>
  <c r="L590" i="4"/>
  <c r="P590" i="1"/>
  <c r="M590" i="4" s="1"/>
  <c r="R590" i="1"/>
  <c r="N590" i="4" s="1"/>
  <c r="B591" i="4"/>
  <c r="E591" i="4"/>
  <c r="F591" i="4"/>
  <c r="G591" i="4"/>
  <c r="H591" i="4"/>
  <c r="I591" i="4"/>
  <c r="J591" i="4"/>
  <c r="K591" i="4"/>
  <c r="L591" i="4"/>
  <c r="P591" i="1"/>
  <c r="M591" i="4" s="1"/>
  <c r="R591" i="1"/>
  <c r="N591" i="4" s="1"/>
  <c r="B592" i="4"/>
  <c r="E592" i="4"/>
  <c r="F592" i="4"/>
  <c r="G592" i="4"/>
  <c r="H592" i="4"/>
  <c r="I592" i="4"/>
  <c r="J592" i="4"/>
  <c r="K592" i="4"/>
  <c r="L592" i="4"/>
  <c r="P592" i="1"/>
  <c r="M592" i="4" s="1"/>
  <c r="R592" i="1"/>
  <c r="N592" i="4" s="1"/>
  <c r="B593" i="4"/>
  <c r="E593" i="4"/>
  <c r="F593" i="4"/>
  <c r="G593" i="4"/>
  <c r="H593" i="4"/>
  <c r="I593" i="4"/>
  <c r="J593" i="4"/>
  <c r="K593" i="4"/>
  <c r="L593" i="4"/>
  <c r="P593" i="1"/>
  <c r="M593" i="4" s="1"/>
  <c r="R593" i="1"/>
  <c r="N593" i="4" s="1"/>
  <c r="B594" i="4"/>
  <c r="E594" i="4"/>
  <c r="F594" i="4"/>
  <c r="G594" i="4"/>
  <c r="H594" i="4"/>
  <c r="I594" i="4"/>
  <c r="J594" i="4"/>
  <c r="K594" i="4"/>
  <c r="L594" i="4"/>
  <c r="P594" i="1"/>
  <c r="M594" i="4" s="1"/>
  <c r="R594" i="1"/>
  <c r="N594" i="4" s="1"/>
  <c r="B595" i="4"/>
  <c r="E595" i="4"/>
  <c r="F595" i="4"/>
  <c r="G595" i="4"/>
  <c r="H595" i="4"/>
  <c r="I595" i="4"/>
  <c r="J595" i="4"/>
  <c r="K595" i="4"/>
  <c r="L595" i="4"/>
  <c r="P595" i="1"/>
  <c r="M595" i="4" s="1"/>
  <c r="R595" i="1"/>
  <c r="N595" i="4" s="1"/>
  <c r="B596" i="4"/>
  <c r="E596" i="4"/>
  <c r="F596" i="4"/>
  <c r="G596" i="4"/>
  <c r="H596" i="4"/>
  <c r="I596" i="4"/>
  <c r="J596" i="4"/>
  <c r="K596" i="4"/>
  <c r="L596" i="4"/>
  <c r="P596" i="1"/>
  <c r="M596" i="4" s="1"/>
  <c r="R596" i="1"/>
  <c r="N596" i="4" s="1"/>
  <c r="B597" i="4"/>
  <c r="E597" i="4"/>
  <c r="F597" i="4"/>
  <c r="G597" i="4"/>
  <c r="H597" i="4"/>
  <c r="I597" i="4"/>
  <c r="J597" i="4"/>
  <c r="K597" i="4"/>
  <c r="L597" i="4"/>
  <c r="P597" i="1"/>
  <c r="M597" i="4" s="1"/>
  <c r="R597" i="1"/>
  <c r="N597" i="4" s="1"/>
  <c r="B598" i="4"/>
  <c r="E598" i="4"/>
  <c r="F598" i="4"/>
  <c r="G598" i="4"/>
  <c r="H598" i="4"/>
  <c r="I598" i="4"/>
  <c r="J598" i="4"/>
  <c r="K598" i="4"/>
  <c r="L598" i="4"/>
  <c r="P598" i="1"/>
  <c r="M598" i="4" s="1"/>
  <c r="R598" i="1"/>
  <c r="N598" i="4" s="1"/>
  <c r="B599" i="4"/>
  <c r="E599" i="4"/>
  <c r="F599" i="4"/>
  <c r="G599" i="4"/>
  <c r="H599" i="4"/>
  <c r="I599" i="4"/>
  <c r="J599" i="4"/>
  <c r="K599" i="4"/>
  <c r="L599" i="4"/>
  <c r="P599" i="1"/>
  <c r="M599" i="4" s="1"/>
  <c r="R599" i="1"/>
  <c r="N599" i="4" s="1"/>
  <c r="B600" i="4"/>
  <c r="E600" i="4"/>
  <c r="F600" i="4"/>
  <c r="G600" i="4"/>
  <c r="H600" i="4"/>
  <c r="I600" i="4"/>
  <c r="J600" i="4"/>
  <c r="K600" i="4"/>
  <c r="L600" i="4"/>
  <c r="P600" i="1"/>
  <c r="M600" i="4" s="1"/>
  <c r="R600" i="1"/>
  <c r="N600" i="4" s="1"/>
  <c r="B601" i="4"/>
  <c r="E601" i="4"/>
  <c r="F601" i="4"/>
  <c r="G601" i="4"/>
  <c r="H601" i="4"/>
  <c r="I601" i="4"/>
  <c r="J601" i="4"/>
  <c r="K601" i="4"/>
  <c r="L601" i="4"/>
  <c r="P601" i="1"/>
  <c r="M601" i="4" s="1"/>
  <c r="R601" i="1"/>
  <c r="N601" i="4" s="1"/>
  <c r="B602" i="4"/>
  <c r="E602" i="4"/>
  <c r="F602" i="4"/>
  <c r="G602" i="4"/>
  <c r="H602" i="4"/>
  <c r="I602" i="4"/>
  <c r="J602" i="4"/>
  <c r="K602" i="4"/>
  <c r="L602" i="4"/>
  <c r="P602" i="1"/>
  <c r="M602" i="4" s="1"/>
  <c r="R602" i="1"/>
  <c r="N602" i="4" s="1"/>
  <c r="B603" i="4"/>
  <c r="E603" i="4"/>
  <c r="F603" i="4"/>
  <c r="G603" i="4"/>
  <c r="H603" i="4"/>
  <c r="I603" i="4"/>
  <c r="J603" i="4"/>
  <c r="K603" i="4"/>
  <c r="L603" i="4"/>
  <c r="P603" i="1"/>
  <c r="M603" i="4" s="1"/>
  <c r="R603" i="1"/>
  <c r="N603" i="4" s="1"/>
  <c r="B604" i="4"/>
  <c r="E604" i="4"/>
  <c r="F604" i="4"/>
  <c r="G604" i="4"/>
  <c r="H604" i="4"/>
  <c r="I604" i="4"/>
  <c r="J604" i="4"/>
  <c r="K604" i="4"/>
  <c r="L604" i="4"/>
  <c r="P604" i="1"/>
  <c r="M604" i="4" s="1"/>
  <c r="R604" i="1"/>
  <c r="N604" i="4" s="1"/>
  <c r="B605" i="4"/>
  <c r="E605" i="4"/>
  <c r="F605" i="4"/>
  <c r="G605" i="4"/>
  <c r="H605" i="4"/>
  <c r="I605" i="4"/>
  <c r="J605" i="4"/>
  <c r="K605" i="4"/>
  <c r="L605" i="4"/>
  <c r="P605" i="1"/>
  <c r="M605" i="4" s="1"/>
  <c r="R605" i="1"/>
  <c r="N605" i="4" s="1"/>
  <c r="B606" i="4"/>
  <c r="E606" i="4"/>
  <c r="F606" i="4"/>
  <c r="G606" i="4"/>
  <c r="H606" i="4"/>
  <c r="I606" i="4"/>
  <c r="J606" i="4"/>
  <c r="K606" i="4"/>
  <c r="L606" i="4"/>
  <c r="P606" i="1"/>
  <c r="M606" i="4" s="1"/>
  <c r="R606" i="1"/>
  <c r="N606" i="4" s="1"/>
  <c r="B607" i="4"/>
  <c r="E607" i="4"/>
  <c r="F607" i="4"/>
  <c r="G607" i="4"/>
  <c r="H607" i="4"/>
  <c r="I607" i="4"/>
  <c r="J607" i="4"/>
  <c r="K607" i="4"/>
  <c r="L607" i="4"/>
  <c r="P607" i="1"/>
  <c r="M607" i="4" s="1"/>
  <c r="R607" i="1"/>
  <c r="N607" i="4" s="1"/>
  <c r="B608" i="4"/>
  <c r="E608" i="4"/>
  <c r="F608" i="4"/>
  <c r="G608" i="4"/>
  <c r="H608" i="4"/>
  <c r="I608" i="4"/>
  <c r="J608" i="4"/>
  <c r="K608" i="4"/>
  <c r="L608" i="4"/>
  <c r="P608" i="1"/>
  <c r="M608" i="4" s="1"/>
  <c r="R608" i="1"/>
  <c r="N608" i="4" s="1"/>
  <c r="B609" i="4"/>
  <c r="E609" i="4"/>
  <c r="F609" i="4"/>
  <c r="G609" i="4"/>
  <c r="H609" i="4"/>
  <c r="I609" i="4"/>
  <c r="J609" i="4"/>
  <c r="K609" i="4"/>
  <c r="L609" i="4"/>
  <c r="P609" i="1"/>
  <c r="M609" i="4" s="1"/>
  <c r="R609" i="1"/>
  <c r="N609" i="4" s="1"/>
  <c r="B610" i="4"/>
  <c r="E610" i="4"/>
  <c r="F610" i="4"/>
  <c r="G610" i="4"/>
  <c r="H610" i="4"/>
  <c r="I610" i="4"/>
  <c r="J610" i="4"/>
  <c r="K610" i="4"/>
  <c r="L610" i="4"/>
  <c r="P610" i="1"/>
  <c r="M610" i="4" s="1"/>
  <c r="R610" i="1"/>
  <c r="N610" i="4" s="1"/>
  <c r="B611" i="4"/>
  <c r="E611" i="4"/>
  <c r="F611" i="4"/>
  <c r="G611" i="4"/>
  <c r="H611" i="4"/>
  <c r="I611" i="4"/>
  <c r="J611" i="4"/>
  <c r="K611" i="4"/>
  <c r="L611" i="4"/>
  <c r="P611" i="1"/>
  <c r="M611" i="4" s="1"/>
  <c r="R611" i="1"/>
  <c r="N611" i="4" s="1"/>
  <c r="B612" i="4"/>
  <c r="E612" i="4"/>
  <c r="F612" i="4"/>
  <c r="G612" i="4"/>
  <c r="H612" i="4"/>
  <c r="I612" i="4"/>
  <c r="J612" i="4"/>
  <c r="K612" i="4"/>
  <c r="L612" i="4"/>
  <c r="P612" i="1"/>
  <c r="M612" i="4" s="1"/>
  <c r="R612" i="1"/>
  <c r="N612" i="4" s="1"/>
  <c r="B613" i="4"/>
  <c r="E613" i="4"/>
  <c r="F613" i="4"/>
  <c r="G613" i="4"/>
  <c r="H613" i="4"/>
  <c r="I613" i="4"/>
  <c r="J613" i="4"/>
  <c r="K613" i="4"/>
  <c r="L613" i="4"/>
  <c r="P613" i="1"/>
  <c r="M613" i="4" s="1"/>
  <c r="R613" i="1"/>
  <c r="N613" i="4" s="1"/>
  <c r="B614" i="4"/>
  <c r="E614" i="4"/>
  <c r="F614" i="4"/>
  <c r="G614" i="4"/>
  <c r="H614" i="4"/>
  <c r="I614" i="4"/>
  <c r="J614" i="4"/>
  <c r="K614" i="4"/>
  <c r="L614" i="4"/>
  <c r="P614" i="1"/>
  <c r="M614" i="4" s="1"/>
  <c r="R614" i="1"/>
  <c r="N614" i="4" s="1"/>
  <c r="B615" i="4"/>
  <c r="E615" i="4"/>
  <c r="F615" i="4"/>
  <c r="G615" i="4"/>
  <c r="H615" i="4"/>
  <c r="I615" i="4"/>
  <c r="J615" i="4"/>
  <c r="K615" i="4"/>
  <c r="L615" i="4"/>
  <c r="P615" i="1"/>
  <c r="M615" i="4" s="1"/>
  <c r="R615" i="1"/>
  <c r="N615" i="4" s="1"/>
  <c r="B616" i="4"/>
  <c r="E616" i="4"/>
  <c r="F616" i="4"/>
  <c r="G616" i="4"/>
  <c r="H616" i="4"/>
  <c r="I616" i="4"/>
  <c r="J616" i="4"/>
  <c r="K616" i="4"/>
  <c r="L616" i="4"/>
  <c r="P616" i="1"/>
  <c r="M616" i="4" s="1"/>
  <c r="R616" i="1"/>
  <c r="N616" i="4" s="1"/>
  <c r="B617" i="4"/>
  <c r="E617" i="4"/>
  <c r="F617" i="4"/>
  <c r="G617" i="4"/>
  <c r="H617" i="4"/>
  <c r="I617" i="4"/>
  <c r="J617" i="4"/>
  <c r="K617" i="4"/>
  <c r="L617" i="4"/>
  <c r="P617" i="1"/>
  <c r="M617" i="4" s="1"/>
  <c r="R617" i="1"/>
  <c r="N617" i="4" s="1"/>
  <c r="B618" i="4"/>
  <c r="E618" i="4"/>
  <c r="F618" i="4"/>
  <c r="G618" i="4"/>
  <c r="H618" i="4"/>
  <c r="I618" i="4"/>
  <c r="J618" i="4"/>
  <c r="K618" i="4"/>
  <c r="L618" i="4"/>
  <c r="P618" i="1"/>
  <c r="M618" i="4" s="1"/>
  <c r="R618" i="1"/>
  <c r="N618" i="4" s="1"/>
  <c r="B619" i="4"/>
  <c r="E619" i="4"/>
  <c r="F619" i="4"/>
  <c r="G619" i="4"/>
  <c r="H619" i="4"/>
  <c r="I619" i="4"/>
  <c r="J619" i="4"/>
  <c r="K619" i="4"/>
  <c r="L619" i="4"/>
  <c r="P619" i="1"/>
  <c r="M619" i="4" s="1"/>
  <c r="R619" i="1"/>
  <c r="N619" i="4" s="1"/>
  <c r="B620" i="4"/>
  <c r="E620" i="4"/>
  <c r="F620" i="4"/>
  <c r="G620" i="4"/>
  <c r="H620" i="4"/>
  <c r="I620" i="4"/>
  <c r="J620" i="4"/>
  <c r="K620" i="4"/>
  <c r="L620" i="4"/>
  <c r="P620" i="1"/>
  <c r="M620" i="4" s="1"/>
  <c r="R620" i="1"/>
  <c r="N620" i="4" s="1"/>
  <c r="B621" i="4"/>
  <c r="E621" i="4"/>
  <c r="F621" i="4"/>
  <c r="G621" i="4"/>
  <c r="H621" i="4"/>
  <c r="I621" i="4"/>
  <c r="J621" i="4"/>
  <c r="K621" i="4"/>
  <c r="L621" i="4"/>
  <c r="P621" i="1"/>
  <c r="M621" i="4" s="1"/>
  <c r="R621" i="1"/>
  <c r="N621" i="4" s="1"/>
  <c r="B622" i="4"/>
  <c r="E622" i="4"/>
  <c r="F622" i="4"/>
  <c r="G622" i="4"/>
  <c r="H622" i="4"/>
  <c r="I622" i="4"/>
  <c r="J622" i="4"/>
  <c r="K622" i="4"/>
  <c r="L622" i="4"/>
  <c r="P622" i="1"/>
  <c r="M622" i="4" s="1"/>
  <c r="R622" i="1"/>
  <c r="N622" i="4" s="1"/>
  <c r="B623" i="4"/>
  <c r="E623" i="4"/>
  <c r="F623" i="4"/>
  <c r="G623" i="4"/>
  <c r="H623" i="4"/>
  <c r="I623" i="4"/>
  <c r="J623" i="4"/>
  <c r="K623" i="4"/>
  <c r="L623" i="4"/>
  <c r="P623" i="1"/>
  <c r="M623" i="4" s="1"/>
  <c r="R623" i="1"/>
  <c r="N623" i="4" s="1"/>
  <c r="B624" i="4"/>
  <c r="E624" i="4"/>
  <c r="F624" i="4"/>
  <c r="G624" i="4"/>
  <c r="H624" i="4"/>
  <c r="I624" i="4"/>
  <c r="J624" i="4"/>
  <c r="K624" i="4"/>
  <c r="L624" i="4"/>
  <c r="P624" i="1"/>
  <c r="M624" i="4" s="1"/>
  <c r="R624" i="1"/>
  <c r="N624" i="4" s="1"/>
  <c r="B625" i="4"/>
  <c r="E625" i="4"/>
  <c r="F625" i="4"/>
  <c r="G625" i="4"/>
  <c r="H625" i="4"/>
  <c r="I625" i="4"/>
  <c r="J625" i="4"/>
  <c r="K625" i="4"/>
  <c r="L625" i="4"/>
  <c r="P625" i="1"/>
  <c r="M625" i="4" s="1"/>
  <c r="R625" i="1"/>
  <c r="N625" i="4" s="1"/>
  <c r="B626" i="4"/>
  <c r="E626" i="4"/>
  <c r="F626" i="4"/>
  <c r="G626" i="4"/>
  <c r="H626" i="4"/>
  <c r="I626" i="4"/>
  <c r="J626" i="4"/>
  <c r="K626" i="4"/>
  <c r="L626" i="4"/>
  <c r="P626" i="1"/>
  <c r="M626" i="4" s="1"/>
  <c r="R626" i="1"/>
  <c r="N626" i="4" s="1"/>
  <c r="B627" i="4"/>
  <c r="E627" i="4"/>
  <c r="F627" i="4"/>
  <c r="G627" i="4"/>
  <c r="H627" i="4"/>
  <c r="I627" i="4"/>
  <c r="J627" i="4"/>
  <c r="K627" i="4"/>
  <c r="L627" i="4"/>
  <c r="P627" i="1"/>
  <c r="M627" i="4" s="1"/>
  <c r="R627" i="1"/>
  <c r="N627" i="4" s="1"/>
  <c r="B628" i="4"/>
  <c r="E628" i="4"/>
  <c r="F628" i="4"/>
  <c r="G628" i="4"/>
  <c r="H628" i="4"/>
  <c r="I628" i="4"/>
  <c r="J628" i="4"/>
  <c r="K628" i="4"/>
  <c r="L628" i="4"/>
  <c r="P628" i="1"/>
  <c r="M628" i="4" s="1"/>
  <c r="R628" i="1"/>
  <c r="N628" i="4" s="1"/>
  <c r="B629" i="4"/>
  <c r="E629" i="4"/>
  <c r="F629" i="4"/>
  <c r="G629" i="4"/>
  <c r="H629" i="4"/>
  <c r="I629" i="4"/>
  <c r="J629" i="4"/>
  <c r="K629" i="4"/>
  <c r="L629" i="4"/>
  <c r="P629" i="1"/>
  <c r="M629" i="4" s="1"/>
  <c r="R629" i="1"/>
  <c r="N629" i="4" s="1"/>
  <c r="B630" i="4"/>
  <c r="E630" i="4"/>
  <c r="F630" i="4"/>
  <c r="G630" i="4"/>
  <c r="H630" i="4"/>
  <c r="I630" i="4"/>
  <c r="J630" i="4"/>
  <c r="K630" i="4"/>
  <c r="L630" i="4"/>
  <c r="P630" i="1"/>
  <c r="M630" i="4" s="1"/>
  <c r="R630" i="1"/>
  <c r="N630" i="4" s="1"/>
  <c r="B631" i="4"/>
  <c r="E631" i="4"/>
  <c r="F631" i="4"/>
  <c r="G631" i="4"/>
  <c r="H631" i="4"/>
  <c r="I631" i="4"/>
  <c r="J631" i="4"/>
  <c r="K631" i="4"/>
  <c r="L631" i="4"/>
  <c r="P631" i="1"/>
  <c r="M631" i="4" s="1"/>
  <c r="R631" i="1"/>
  <c r="N631" i="4" s="1"/>
  <c r="B632" i="4"/>
  <c r="E632" i="4"/>
  <c r="F632" i="4"/>
  <c r="G632" i="4"/>
  <c r="H632" i="4"/>
  <c r="I632" i="4"/>
  <c r="J632" i="4"/>
  <c r="K632" i="4"/>
  <c r="L632" i="4"/>
  <c r="P632" i="1"/>
  <c r="M632" i="4" s="1"/>
  <c r="R632" i="1"/>
  <c r="N632" i="4" s="1"/>
  <c r="B633" i="4"/>
  <c r="E633" i="4"/>
  <c r="F633" i="4"/>
  <c r="G633" i="4"/>
  <c r="H633" i="4"/>
  <c r="I633" i="4"/>
  <c r="J633" i="4"/>
  <c r="K633" i="4"/>
  <c r="L633" i="4"/>
  <c r="P633" i="1"/>
  <c r="M633" i="4" s="1"/>
  <c r="R633" i="1"/>
  <c r="N633" i="4" s="1"/>
  <c r="B634" i="4"/>
  <c r="E634" i="4"/>
  <c r="F634" i="4"/>
  <c r="G634" i="4"/>
  <c r="H634" i="4"/>
  <c r="I634" i="4"/>
  <c r="J634" i="4"/>
  <c r="K634" i="4"/>
  <c r="L634" i="4"/>
  <c r="P634" i="1"/>
  <c r="M634" i="4" s="1"/>
  <c r="R634" i="1"/>
  <c r="N634" i="4" s="1"/>
  <c r="B635" i="4"/>
  <c r="E635" i="4"/>
  <c r="F635" i="4"/>
  <c r="G635" i="4"/>
  <c r="H635" i="4"/>
  <c r="I635" i="4"/>
  <c r="J635" i="4"/>
  <c r="K635" i="4"/>
  <c r="L635" i="4"/>
  <c r="P635" i="1"/>
  <c r="M635" i="4" s="1"/>
  <c r="R635" i="1"/>
  <c r="N635" i="4" s="1"/>
  <c r="B636" i="4"/>
  <c r="E636" i="4"/>
  <c r="F636" i="4"/>
  <c r="G636" i="4"/>
  <c r="H636" i="4"/>
  <c r="I636" i="4"/>
  <c r="J636" i="4"/>
  <c r="K636" i="4"/>
  <c r="L636" i="4"/>
  <c r="P636" i="1"/>
  <c r="M636" i="4" s="1"/>
  <c r="R636" i="1"/>
  <c r="N636" i="4" s="1"/>
  <c r="B637" i="4"/>
  <c r="E637" i="4"/>
  <c r="F637" i="4"/>
  <c r="G637" i="4"/>
  <c r="H637" i="4"/>
  <c r="I637" i="4"/>
  <c r="J637" i="4"/>
  <c r="K637" i="4"/>
  <c r="L637" i="4"/>
  <c r="P637" i="1"/>
  <c r="M637" i="4" s="1"/>
  <c r="R637" i="1"/>
  <c r="N637" i="4" s="1"/>
  <c r="B638" i="4"/>
  <c r="E638" i="4"/>
  <c r="F638" i="4"/>
  <c r="G638" i="4"/>
  <c r="H638" i="4"/>
  <c r="I638" i="4"/>
  <c r="J638" i="4"/>
  <c r="K638" i="4"/>
  <c r="L638" i="4"/>
  <c r="P638" i="1"/>
  <c r="M638" i="4" s="1"/>
  <c r="R638" i="1"/>
  <c r="N638" i="4" s="1"/>
  <c r="B639" i="4"/>
  <c r="E639" i="4"/>
  <c r="F639" i="4"/>
  <c r="G639" i="4"/>
  <c r="H639" i="4"/>
  <c r="I639" i="4"/>
  <c r="J639" i="4"/>
  <c r="K639" i="4"/>
  <c r="L639" i="4"/>
  <c r="P639" i="1"/>
  <c r="M639" i="4" s="1"/>
  <c r="R639" i="1"/>
  <c r="N639" i="4" s="1"/>
  <c r="B640" i="4"/>
  <c r="E640" i="4"/>
  <c r="F640" i="4"/>
  <c r="G640" i="4"/>
  <c r="H640" i="4"/>
  <c r="I640" i="4"/>
  <c r="J640" i="4"/>
  <c r="K640" i="4"/>
  <c r="L640" i="4"/>
  <c r="P640" i="1"/>
  <c r="M640" i="4" s="1"/>
  <c r="R640" i="1"/>
  <c r="N640" i="4" s="1"/>
  <c r="B641" i="4"/>
  <c r="E641" i="4"/>
  <c r="F641" i="4"/>
  <c r="G641" i="4"/>
  <c r="H641" i="4"/>
  <c r="I641" i="4"/>
  <c r="J641" i="4"/>
  <c r="K641" i="4"/>
  <c r="L641" i="4"/>
  <c r="P641" i="1"/>
  <c r="M641" i="4" s="1"/>
  <c r="R641" i="1"/>
  <c r="N641" i="4" s="1"/>
  <c r="B642" i="4"/>
  <c r="E642" i="4"/>
  <c r="F642" i="4"/>
  <c r="G642" i="4"/>
  <c r="H642" i="4"/>
  <c r="I642" i="4"/>
  <c r="J642" i="4"/>
  <c r="K642" i="4"/>
  <c r="L642" i="4"/>
  <c r="P642" i="1"/>
  <c r="M642" i="4" s="1"/>
  <c r="R642" i="1"/>
  <c r="N642" i="4" s="1"/>
  <c r="B643" i="4"/>
  <c r="E643" i="4"/>
  <c r="F643" i="4"/>
  <c r="G643" i="4"/>
  <c r="H643" i="4"/>
  <c r="I643" i="4"/>
  <c r="J643" i="4"/>
  <c r="K643" i="4"/>
  <c r="L643" i="4"/>
  <c r="P643" i="1"/>
  <c r="M643" i="4" s="1"/>
  <c r="R643" i="1"/>
  <c r="N643" i="4" s="1"/>
  <c r="B644" i="4"/>
  <c r="E644" i="4"/>
  <c r="F644" i="4"/>
  <c r="G644" i="4"/>
  <c r="H644" i="4"/>
  <c r="I644" i="4"/>
  <c r="J644" i="4"/>
  <c r="K644" i="4"/>
  <c r="L644" i="4"/>
  <c r="P644" i="1"/>
  <c r="M644" i="4" s="1"/>
  <c r="R644" i="1"/>
  <c r="N644" i="4" s="1"/>
  <c r="B645" i="4"/>
  <c r="E645" i="4"/>
  <c r="F645" i="4"/>
  <c r="G645" i="4"/>
  <c r="H645" i="4"/>
  <c r="I645" i="4"/>
  <c r="J645" i="4"/>
  <c r="K645" i="4"/>
  <c r="L645" i="4"/>
  <c r="P645" i="1"/>
  <c r="M645" i="4" s="1"/>
  <c r="R645" i="1"/>
  <c r="N645" i="4" s="1"/>
  <c r="B646" i="4"/>
  <c r="E646" i="4"/>
  <c r="F646" i="4"/>
  <c r="G646" i="4"/>
  <c r="H646" i="4"/>
  <c r="I646" i="4"/>
  <c r="J646" i="4"/>
  <c r="K646" i="4"/>
  <c r="L646" i="4"/>
  <c r="P646" i="1"/>
  <c r="M646" i="4" s="1"/>
  <c r="R646" i="1"/>
  <c r="N646" i="4" s="1"/>
  <c r="B647" i="4"/>
  <c r="E647" i="4"/>
  <c r="F647" i="4"/>
  <c r="G647" i="4"/>
  <c r="H647" i="4"/>
  <c r="I647" i="4"/>
  <c r="J647" i="4"/>
  <c r="K647" i="4"/>
  <c r="L647" i="4"/>
  <c r="P647" i="1"/>
  <c r="M647" i="4" s="1"/>
  <c r="R647" i="1"/>
  <c r="N647" i="4" s="1"/>
  <c r="B648" i="4"/>
  <c r="E648" i="4"/>
  <c r="F648" i="4"/>
  <c r="G648" i="4"/>
  <c r="H648" i="4"/>
  <c r="I648" i="4"/>
  <c r="J648" i="4"/>
  <c r="K648" i="4"/>
  <c r="L648" i="4"/>
  <c r="P648" i="1"/>
  <c r="M648" i="4" s="1"/>
  <c r="R648" i="1"/>
  <c r="N648" i="4" s="1"/>
  <c r="B649" i="4"/>
  <c r="E649" i="4"/>
  <c r="F649" i="4"/>
  <c r="G649" i="4"/>
  <c r="H649" i="4"/>
  <c r="I649" i="4"/>
  <c r="J649" i="4"/>
  <c r="K649" i="4"/>
  <c r="L649" i="4"/>
  <c r="P649" i="1"/>
  <c r="M649" i="4" s="1"/>
  <c r="R649" i="1"/>
  <c r="N649" i="4" s="1"/>
  <c r="B650" i="4"/>
  <c r="E650" i="4"/>
  <c r="F650" i="4"/>
  <c r="G650" i="4"/>
  <c r="H650" i="4"/>
  <c r="I650" i="4"/>
  <c r="J650" i="4"/>
  <c r="K650" i="4"/>
  <c r="L650" i="4"/>
  <c r="P650" i="1"/>
  <c r="M650" i="4" s="1"/>
  <c r="R650" i="1"/>
  <c r="N650" i="4" s="1"/>
  <c r="B651" i="4"/>
  <c r="E651" i="4"/>
  <c r="F651" i="4"/>
  <c r="G651" i="4"/>
  <c r="H651" i="4"/>
  <c r="I651" i="4"/>
  <c r="J651" i="4"/>
  <c r="K651" i="4"/>
  <c r="L651" i="4"/>
  <c r="P651" i="1"/>
  <c r="M651" i="4" s="1"/>
  <c r="R651" i="1"/>
  <c r="N651" i="4" s="1"/>
  <c r="B652" i="4"/>
  <c r="E652" i="4"/>
  <c r="F652" i="4"/>
  <c r="G652" i="4"/>
  <c r="H652" i="4"/>
  <c r="I652" i="4"/>
  <c r="J652" i="4"/>
  <c r="K652" i="4"/>
  <c r="L652" i="4"/>
  <c r="P652" i="1"/>
  <c r="M652" i="4" s="1"/>
  <c r="R652" i="1"/>
  <c r="N652" i="4" s="1"/>
  <c r="B653" i="4"/>
  <c r="E653" i="4"/>
  <c r="F653" i="4"/>
  <c r="G653" i="4"/>
  <c r="H653" i="4"/>
  <c r="I653" i="4"/>
  <c r="J653" i="4"/>
  <c r="K653" i="4"/>
  <c r="L653" i="4"/>
  <c r="P653" i="1"/>
  <c r="M653" i="4" s="1"/>
  <c r="R653" i="1"/>
  <c r="N653" i="4" s="1"/>
  <c r="B654" i="4"/>
  <c r="E654" i="4"/>
  <c r="F654" i="4"/>
  <c r="G654" i="4"/>
  <c r="H654" i="4"/>
  <c r="I654" i="4"/>
  <c r="J654" i="4"/>
  <c r="K654" i="4"/>
  <c r="L654" i="4"/>
  <c r="P654" i="1"/>
  <c r="M654" i="4" s="1"/>
  <c r="R654" i="1"/>
  <c r="N654" i="4" s="1"/>
  <c r="B655" i="4"/>
  <c r="E655" i="4"/>
  <c r="F655" i="4"/>
  <c r="G655" i="4"/>
  <c r="H655" i="4"/>
  <c r="I655" i="4"/>
  <c r="J655" i="4"/>
  <c r="K655" i="4"/>
  <c r="L655" i="4"/>
  <c r="P655" i="1"/>
  <c r="M655" i="4" s="1"/>
  <c r="R655" i="1"/>
  <c r="N655" i="4" s="1"/>
  <c r="B656" i="4"/>
  <c r="E656" i="4"/>
  <c r="F656" i="4"/>
  <c r="G656" i="4"/>
  <c r="H656" i="4"/>
  <c r="I656" i="4"/>
  <c r="J656" i="4"/>
  <c r="K656" i="4"/>
  <c r="L656" i="4"/>
  <c r="P656" i="1"/>
  <c r="M656" i="4" s="1"/>
  <c r="R656" i="1"/>
  <c r="N656" i="4" s="1"/>
  <c r="B657" i="4"/>
  <c r="E657" i="4"/>
  <c r="F657" i="4"/>
  <c r="G657" i="4"/>
  <c r="H657" i="4"/>
  <c r="I657" i="4"/>
  <c r="J657" i="4"/>
  <c r="K657" i="4"/>
  <c r="L657" i="4"/>
  <c r="P657" i="1"/>
  <c r="M657" i="4" s="1"/>
  <c r="R657" i="1"/>
  <c r="N657" i="4" s="1"/>
  <c r="B658" i="4"/>
  <c r="E658" i="4"/>
  <c r="F658" i="4"/>
  <c r="G658" i="4"/>
  <c r="H658" i="4"/>
  <c r="I658" i="4"/>
  <c r="J658" i="4"/>
  <c r="K658" i="4"/>
  <c r="L658" i="4"/>
  <c r="P658" i="1"/>
  <c r="M658" i="4" s="1"/>
  <c r="R658" i="1"/>
  <c r="N658" i="4" s="1"/>
  <c r="B659" i="4"/>
  <c r="E659" i="4"/>
  <c r="F659" i="4"/>
  <c r="G659" i="4"/>
  <c r="H659" i="4"/>
  <c r="I659" i="4"/>
  <c r="J659" i="4"/>
  <c r="K659" i="4"/>
  <c r="L659" i="4"/>
  <c r="P659" i="1"/>
  <c r="M659" i="4" s="1"/>
  <c r="R659" i="1"/>
  <c r="N659" i="4" s="1"/>
  <c r="B660" i="4"/>
  <c r="E660" i="4"/>
  <c r="F660" i="4"/>
  <c r="G660" i="4"/>
  <c r="H660" i="4"/>
  <c r="I660" i="4"/>
  <c r="J660" i="4"/>
  <c r="K660" i="4"/>
  <c r="L660" i="4"/>
  <c r="P660" i="1"/>
  <c r="M660" i="4" s="1"/>
  <c r="R660" i="1"/>
  <c r="N660" i="4" s="1"/>
  <c r="B661" i="4"/>
  <c r="E661" i="4"/>
  <c r="F661" i="4"/>
  <c r="G661" i="4"/>
  <c r="H661" i="4"/>
  <c r="I661" i="4"/>
  <c r="J661" i="4"/>
  <c r="K661" i="4"/>
  <c r="L661" i="4"/>
  <c r="P661" i="1"/>
  <c r="M661" i="4" s="1"/>
  <c r="R661" i="1"/>
  <c r="N661" i="4" s="1"/>
  <c r="B662" i="4"/>
  <c r="E662" i="4"/>
  <c r="F662" i="4"/>
  <c r="G662" i="4"/>
  <c r="H662" i="4"/>
  <c r="I662" i="4"/>
  <c r="J662" i="4"/>
  <c r="K662" i="4"/>
  <c r="L662" i="4"/>
  <c r="P662" i="1"/>
  <c r="M662" i="4" s="1"/>
  <c r="R662" i="1"/>
  <c r="N662" i="4" s="1"/>
  <c r="B663" i="4"/>
  <c r="E663" i="4"/>
  <c r="F663" i="4"/>
  <c r="G663" i="4"/>
  <c r="H663" i="4"/>
  <c r="I663" i="4"/>
  <c r="J663" i="4"/>
  <c r="K663" i="4"/>
  <c r="L663" i="4"/>
  <c r="P663" i="1"/>
  <c r="M663" i="4" s="1"/>
  <c r="R663" i="1"/>
  <c r="N663" i="4" s="1"/>
  <c r="B664" i="4"/>
  <c r="E664" i="4"/>
  <c r="F664" i="4"/>
  <c r="G664" i="4"/>
  <c r="H664" i="4"/>
  <c r="I664" i="4"/>
  <c r="J664" i="4"/>
  <c r="K664" i="4"/>
  <c r="L664" i="4"/>
  <c r="P664" i="1"/>
  <c r="M664" i="4" s="1"/>
  <c r="R664" i="1"/>
  <c r="N664" i="4" s="1"/>
  <c r="B665" i="4"/>
  <c r="E665" i="4"/>
  <c r="F665" i="4"/>
  <c r="G665" i="4"/>
  <c r="H665" i="4"/>
  <c r="I665" i="4"/>
  <c r="J665" i="4"/>
  <c r="K665" i="4"/>
  <c r="L665" i="4"/>
  <c r="P665" i="1"/>
  <c r="M665" i="4" s="1"/>
  <c r="R665" i="1"/>
  <c r="N665" i="4" s="1"/>
  <c r="B666" i="4"/>
  <c r="E666" i="4"/>
  <c r="F666" i="4"/>
  <c r="G666" i="4"/>
  <c r="H666" i="4"/>
  <c r="I666" i="4"/>
  <c r="J666" i="4"/>
  <c r="K666" i="4"/>
  <c r="L666" i="4"/>
  <c r="P666" i="1"/>
  <c r="M666" i="4" s="1"/>
  <c r="R666" i="1"/>
  <c r="N666" i="4" s="1"/>
  <c r="B667" i="4"/>
  <c r="E667" i="4"/>
  <c r="F667" i="4"/>
  <c r="G667" i="4"/>
  <c r="H667" i="4"/>
  <c r="I667" i="4"/>
  <c r="J667" i="4"/>
  <c r="K667" i="4"/>
  <c r="L667" i="4"/>
  <c r="P667" i="1"/>
  <c r="M667" i="4" s="1"/>
  <c r="R667" i="1"/>
  <c r="N667" i="4" s="1"/>
  <c r="B668" i="4"/>
  <c r="E668" i="4"/>
  <c r="F668" i="4"/>
  <c r="G668" i="4"/>
  <c r="H668" i="4"/>
  <c r="I668" i="4"/>
  <c r="J668" i="4"/>
  <c r="K668" i="4"/>
  <c r="L668" i="4"/>
  <c r="P668" i="1"/>
  <c r="M668" i="4" s="1"/>
  <c r="R668" i="1"/>
  <c r="N668" i="4" s="1"/>
  <c r="B669" i="4"/>
  <c r="E669" i="4"/>
  <c r="F669" i="4"/>
  <c r="G669" i="4"/>
  <c r="H669" i="4"/>
  <c r="I669" i="4"/>
  <c r="J669" i="4"/>
  <c r="K669" i="4"/>
  <c r="L669" i="4"/>
  <c r="P669" i="1"/>
  <c r="M669" i="4" s="1"/>
  <c r="R669" i="1"/>
  <c r="N669" i="4" s="1"/>
  <c r="B670" i="4"/>
  <c r="E670" i="4"/>
  <c r="F670" i="4"/>
  <c r="G670" i="4"/>
  <c r="H670" i="4"/>
  <c r="I670" i="4"/>
  <c r="J670" i="4"/>
  <c r="K670" i="4"/>
  <c r="L670" i="4"/>
  <c r="P670" i="1"/>
  <c r="M670" i="4" s="1"/>
  <c r="R670" i="1"/>
  <c r="N670" i="4" s="1"/>
  <c r="B671" i="4"/>
  <c r="E671" i="4"/>
  <c r="F671" i="4"/>
  <c r="G671" i="4"/>
  <c r="H671" i="4"/>
  <c r="I671" i="4"/>
  <c r="J671" i="4"/>
  <c r="K671" i="4"/>
  <c r="L671" i="4"/>
  <c r="P671" i="1"/>
  <c r="M671" i="4" s="1"/>
  <c r="R671" i="1"/>
  <c r="N671" i="4" s="1"/>
  <c r="B672" i="4"/>
  <c r="E672" i="4"/>
  <c r="F672" i="4"/>
  <c r="G672" i="4"/>
  <c r="H672" i="4"/>
  <c r="I672" i="4"/>
  <c r="J672" i="4"/>
  <c r="K672" i="4"/>
  <c r="L672" i="4"/>
  <c r="P672" i="1"/>
  <c r="M672" i="4" s="1"/>
  <c r="R672" i="1"/>
  <c r="N672" i="4" s="1"/>
  <c r="B673" i="4"/>
  <c r="E673" i="4"/>
  <c r="F673" i="4"/>
  <c r="G673" i="4"/>
  <c r="H673" i="4"/>
  <c r="I673" i="4"/>
  <c r="J673" i="4"/>
  <c r="K673" i="4"/>
  <c r="L673" i="4"/>
  <c r="P673" i="1"/>
  <c r="M673" i="4" s="1"/>
  <c r="R673" i="1"/>
  <c r="N673" i="4" s="1"/>
  <c r="B674" i="4"/>
  <c r="E674" i="4"/>
  <c r="F674" i="4"/>
  <c r="G674" i="4"/>
  <c r="H674" i="4"/>
  <c r="I674" i="4"/>
  <c r="J674" i="4"/>
  <c r="K674" i="4"/>
  <c r="L674" i="4"/>
  <c r="P674" i="1"/>
  <c r="M674" i="4" s="1"/>
  <c r="R674" i="1"/>
  <c r="N674" i="4" s="1"/>
  <c r="B675" i="4"/>
  <c r="E675" i="4"/>
  <c r="F675" i="4"/>
  <c r="G675" i="4"/>
  <c r="H675" i="4"/>
  <c r="I675" i="4"/>
  <c r="J675" i="4"/>
  <c r="K675" i="4"/>
  <c r="L675" i="4"/>
  <c r="P675" i="1"/>
  <c r="M675" i="4" s="1"/>
  <c r="R675" i="1"/>
  <c r="N675" i="4" s="1"/>
  <c r="B676" i="4"/>
  <c r="E676" i="4"/>
  <c r="F676" i="4"/>
  <c r="G676" i="4"/>
  <c r="H676" i="4"/>
  <c r="I676" i="4"/>
  <c r="J676" i="4"/>
  <c r="K676" i="4"/>
  <c r="L676" i="4"/>
  <c r="P676" i="1"/>
  <c r="M676" i="4" s="1"/>
  <c r="R676" i="1"/>
  <c r="N676" i="4" s="1"/>
  <c r="B677" i="4"/>
  <c r="E677" i="4"/>
  <c r="F677" i="4"/>
  <c r="G677" i="4"/>
  <c r="H677" i="4"/>
  <c r="I677" i="4"/>
  <c r="J677" i="4"/>
  <c r="K677" i="4"/>
  <c r="L677" i="4"/>
  <c r="P677" i="1"/>
  <c r="M677" i="4" s="1"/>
  <c r="R677" i="1"/>
  <c r="N677" i="4" s="1"/>
  <c r="B678" i="4"/>
  <c r="E678" i="4"/>
  <c r="F678" i="4"/>
  <c r="G678" i="4"/>
  <c r="H678" i="4"/>
  <c r="I678" i="4"/>
  <c r="J678" i="4"/>
  <c r="K678" i="4"/>
  <c r="L678" i="4"/>
  <c r="P678" i="1"/>
  <c r="M678" i="4" s="1"/>
  <c r="R678" i="1"/>
  <c r="N678" i="4" s="1"/>
  <c r="B679" i="4"/>
  <c r="E679" i="4"/>
  <c r="F679" i="4"/>
  <c r="G679" i="4"/>
  <c r="H679" i="4"/>
  <c r="I679" i="4"/>
  <c r="J679" i="4"/>
  <c r="K679" i="4"/>
  <c r="L679" i="4"/>
  <c r="P679" i="1"/>
  <c r="M679" i="4" s="1"/>
  <c r="R679" i="1"/>
  <c r="N679" i="4" s="1"/>
  <c r="B680" i="4"/>
  <c r="E680" i="4"/>
  <c r="F680" i="4"/>
  <c r="G680" i="4"/>
  <c r="H680" i="4"/>
  <c r="I680" i="4"/>
  <c r="J680" i="4"/>
  <c r="K680" i="4"/>
  <c r="L680" i="4"/>
  <c r="P680" i="1"/>
  <c r="M680" i="4" s="1"/>
  <c r="R680" i="1"/>
  <c r="N680" i="4" s="1"/>
  <c r="B681" i="4"/>
  <c r="E681" i="4"/>
  <c r="F681" i="4"/>
  <c r="G681" i="4"/>
  <c r="H681" i="4"/>
  <c r="I681" i="4"/>
  <c r="J681" i="4"/>
  <c r="K681" i="4"/>
  <c r="L681" i="4"/>
  <c r="P681" i="1"/>
  <c r="M681" i="4" s="1"/>
  <c r="R681" i="1"/>
  <c r="N681" i="4" s="1"/>
  <c r="B682" i="4"/>
  <c r="E682" i="4"/>
  <c r="F682" i="4"/>
  <c r="G682" i="4"/>
  <c r="H682" i="4"/>
  <c r="I682" i="4"/>
  <c r="J682" i="4"/>
  <c r="K682" i="4"/>
  <c r="L682" i="4"/>
  <c r="P682" i="1"/>
  <c r="M682" i="4" s="1"/>
  <c r="R682" i="1"/>
  <c r="N682" i="4" s="1"/>
  <c r="B683" i="4"/>
  <c r="E683" i="4"/>
  <c r="F683" i="4"/>
  <c r="G683" i="4"/>
  <c r="H683" i="4"/>
  <c r="I683" i="4"/>
  <c r="J683" i="4"/>
  <c r="K683" i="4"/>
  <c r="L683" i="4"/>
  <c r="P683" i="1"/>
  <c r="M683" i="4" s="1"/>
  <c r="R683" i="1"/>
  <c r="N683" i="4" s="1"/>
  <c r="B684" i="4"/>
  <c r="E684" i="4"/>
  <c r="F684" i="4"/>
  <c r="G684" i="4"/>
  <c r="H684" i="4"/>
  <c r="I684" i="4"/>
  <c r="J684" i="4"/>
  <c r="K684" i="4"/>
  <c r="L684" i="4"/>
  <c r="P684" i="1"/>
  <c r="M684" i="4" s="1"/>
  <c r="R684" i="1"/>
  <c r="N684" i="4" s="1"/>
  <c r="B685" i="4"/>
  <c r="E685" i="4"/>
  <c r="F685" i="4"/>
  <c r="G685" i="4"/>
  <c r="H685" i="4"/>
  <c r="I685" i="4"/>
  <c r="J685" i="4"/>
  <c r="K685" i="4"/>
  <c r="L685" i="4"/>
  <c r="P685" i="1"/>
  <c r="M685" i="4" s="1"/>
  <c r="R685" i="1"/>
  <c r="N685" i="4" s="1"/>
  <c r="B686" i="4"/>
  <c r="E686" i="4"/>
  <c r="F686" i="4"/>
  <c r="G686" i="4"/>
  <c r="H686" i="4"/>
  <c r="I686" i="4"/>
  <c r="J686" i="4"/>
  <c r="K686" i="4"/>
  <c r="L686" i="4"/>
  <c r="P686" i="1"/>
  <c r="M686" i="4" s="1"/>
  <c r="R686" i="1"/>
  <c r="N686" i="4" s="1"/>
  <c r="B687" i="4"/>
  <c r="E687" i="4"/>
  <c r="F687" i="4"/>
  <c r="G687" i="4"/>
  <c r="H687" i="4"/>
  <c r="I687" i="4"/>
  <c r="J687" i="4"/>
  <c r="K687" i="4"/>
  <c r="L687" i="4"/>
  <c r="P687" i="1"/>
  <c r="M687" i="4" s="1"/>
  <c r="R687" i="1"/>
  <c r="N687" i="4" s="1"/>
  <c r="B688" i="4"/>
  <c r="E688" i="4"/>
  <c r="F688" i="4"/>
  <c r="G688" i="4"/>
  <c r="H688" i="4"/>
  <c r="I688" i="4"/>
  <c r="J688" i="4"/>
  <c r="K688" i="4"/>
  <c r="L688" i="4"/>
  <c r="P688" i="1"/>
  <c r="M688" i="4" s="1"/>
  <c r="R688" i="1"/>
  <c r="N688" i="4" s="1"/>
  <c r="B689" i="4"/>
  <c r="E689" i="4"/>
  <c r="F689" i="4"/>
  <c r="G689" i="4"/>
  <c r="H689" i="4"/>
  <c r="I689" i="4"/>
  <c r="J689" i="4"/>
  <c r="K689" i="4"/>
  <c r="L689" i="4"/>
  <c r="P689" i="1"/>
  <c r="M689" i="4" s="1"/>
  <c r="R689" i="1"/>
  <c r="N689" i="4" s="1"/>
  <c r="B690" i="4"/>
  <c r="E690" i="4"/>
  <c r="F690" i="4"/>
  <c r="G690" i="4"/>
  <c r="H690" i="4"/>
  <c r="I690" i="4"/>
  <c r="J690" i="4"/>
  <c r="K690" i="4"/>
  <c r="L690" i="4"/>
  <c r="P690" i="1"/>
  <c r="M690" i="4" s="1"/>
  <c r="R690" i="1"/>
  <c r="N690" i="4" s="1"/>
  <c r="B691" i="4"/>
  <c r="E691" i="4"/>
  <c r="F691" i="4"/>
  <c r="G691" i="4"/>
  <c r="H691" i="4"/>
  <c r="I691" i="4"/>
  <c r="J691" i="4"/>
  <c r="K691" i="4"/>
  <c r="L691" i="4"/>
  <c r="P691" i="1"/>
  <c r="M691" i="4" s="1"/>
  <c r="R691" i="1"/>
  <c r="N691" i="4" s="1"/>
  <c r="B692" i="4"/>
  <c r="E692" i="4"/>
  <c r="F692" i="4"/>
  <c r="G692" i="4"/>
  <c r="H692" i="4"/>
  <c r="I692" i="4"/>
  <c r="J692" i="4"/>
  <c r="K692" i="4"/>
  <c r="L692" i="4"/>
  <c r="P692" i="1"/>
  <c r="M692" i="4" s="1"/>
  <c r="R692" i="1"/>
  <c r="N692" i="4" s="1"/>
  <c r="B693" i="4"/>
  <c r="E693" i="4"/>
  <c r="F693" i="4"/>
  <c r="G693" i="4"/>
  <c r="H693" i="4"/>
  <c r="I693" i="4"/>
  <c r="J693" i="4"/>
  <c r="K693" i="4"/>
  <c r="L693" i="4"/>
  <c r="P693" i="1"/>
  <c r="M693" i="4" s="1"/>
  <c r="R693" i="1"/>
  <c r="N693" i="4" s="1"/>
  <c r="B694" i="4"/>
  <c r="E694" i="4"/>
  <c r="F694" i="4"/>
  <c r="G694" i="4"/>
  <c r="H694" i="4"/>
  <c r="I694" i="4"/>
  <c r="J694" i="4"/>
  <c r="K694" i="4"/>
  <c r="L694" i="4"/>
  <c r="P694" i="1"/>
  <c r="M694" i="4" s="1"/>
  <c r="R694" i="1"/>
  <c r="N694" i="4" s="1"/>
  <c r="B695" i="4"/>
  <c r="E695" i="4"/>
  <c r="F695" i="4"/>
  <c r="G695" i="4"/>
  <c r="H695" i="4"/>
  <c r="I695" i="4"/>
  <c r="J695" i="4"/>
  <c r="K695" i="4"/>
  <c r="L695" i="4"/>
  <c r="P695" i="1"/>
  <c r="M695" i="4" s="1"/>
  <c r="R695" i="1"/>
  <c r="N695" i="4" s="1"/>
  <c r="B696" i="4"/>
  <c r="E696" i="4"/>
  <c r="F696" i="4"/>
  <c r="G696" i="4"/>
  <c r="H696" i="4"/>
  <c r="I696" i="4"/>
  <c r="J696" i="4"/>
  <c r="K696" i="4"/>
  <c r="L696" i="4"/>
  <c r="P696" i="1"/>
  <c r="M696" i="4" s="1"/>
  <c r="R696" i="1"/>
  <c r="N696" i="4" s="1"/>
  <c r="B697" i="4"/>
  <c r="E697" i="4"/>
  <c r="F697" i="4"/>
  <c r="G697" i="4"/>
  <c r="H697" i="4"/>
  <c r="I697" i="4"/>
  <c r="J697" i="4"/>
  <c r="K697" i="4"/>
  <c r="L697" i="4"/>
  <c r="P697" i="1"/>
  <c r="M697" i="4" s="1"/>
  <c r="R697" i="1"/>
  <c r="N697" i="4" s="1"/>
  <c r="B698" i="4"/>
  <c r="E698" i="4"/>
  <c r="F698" i="4"/>
  <c r="G698" i="4"/>
  <c r="H698" i="4"/>
  <c r="I698" i="4"/>
  <c r="J698" i="4"/>
  <c r="K698" i="4"/>
  <c r="L698" i="4"/>
  <c r="P698" i="1"/>
  <c r="M698" i="4" s="1"/>
  <c r="R698" i="1"/>
  <c r="N698" i="4" s="1"/>
  <c r="B699" i="4"/>
  <c r="E699" i="4"/>
  <c r="F699" i="4"/>
  <c r="G699" i="4"/>
  <c r="H699" i="4"/>
  <c r="I699" i="4"/>
  <c r="J699" i="4"/>
  <c r="K699" i="4"/>
  <c r="L699" i="4"/>
  <c r="P699" i="1"/>
  <c r="M699" i="4" s="1"/>
  <c r="R699" i="1"/>
  <c r="N699" i="4" s="1"/>
  <c r="B700" i="4"/>
  <c r="E700" i="4"/>
  <c r="F700" i="4"/>
  <c r="G700" i="4"/>
  <c r="H700" i="4"/>
  <c r="I700" i="4"/>
  <c r="J700" i="4"/>
  <c r="K700" i="4"/>
  <c r="L700" i="4"/>
  <c r="P700" i="1"/>
  <c r="M700" i="4" s="1"/>
  <c r="R700" i="1"/>
  <c r="N700" i="4" s="1"/>
  <c r="B701" i="4"/>
  <c r="E701" i="4"/>
  <c r="F701" i="4"/>
  <c r="G701" i="4"/>
  <c r="H701" i="4"/>
  <c r="I701" i="4"/>
  <c r="J701" i="4"/>
  <c r="K701" i="4"/>
  <c r="L701" i="4"/>
  <c r="P701" i="1"/>
  <c r="M701" i="4" s="1"/>
  <c r="R701" i="1"/>
  <c r="N701" i="4" s="1"/>
  <c r="B702" i="4"/>
  <c r="E702" i="4"/>
  <c r="F702" i="4"/>
  <c r="G702" i="4"/>
  <c r="H702" i="4"/>
  <c r="I702" i="4"/>
  <c r="J702" i="4"/>
  <c r="K702" i="4"/>
  <c r="L702" i="4"/>
  <c r="P702" i="1"/>
  <c r="M702" i="4" s="1"/>
  <c r="R702" i="1"/>
  <c r="N702" i="4" s="1"/>
  <c r="B703" i="4"/>
  <c r="E703" i="4"/>
  <c r="F703" i="4"/>
  <c r="G703" i="4"/>
  <c r="H703" i="4"/>
  <c r="I703" i="4"/>
  <c r="J703" i="4"/>
  <c r="K703" i="4"/>
  <c r="L703" i="4"/>
  <c r="P703" i="1"/>
  <c r="M703" i="4" s="1"/>
  <c r="R703" i="1"/>
  <c r="N703" i="4" s="1"/>
  <c r="B704" i="4"/>
  <c r="E704" i="4"/>
  <c r="F704" i="4"/>
  <c r="G704" i="4"/>
  <c r="H704" i="4"/>
  <c r="I704" i="4"/>
  <c r="J704" i="4"/>
  <c r="K704" i="4"/>
  <c r="L704" i="4"/>
  <c r="P704" i="1"/>
  <c r="M704" i="4" s="1"/>
  <c r="R704" i="1"/>
  <c r="N704" i="4" s="1"/>
  <c r="B705" i="4"/>
  <c r="E705" i="4"/>
  <c r="F705" i="4"/>
  <c r="G705" i="4"/>
  <c r="H705" i="4"/>
  <c r="I705" i="4"/>
  <c r="J705" i="4"/>
  <c r="K705" i="4"/>
  <c r="L705" i="4"/>
  <c r="P705" i="1"/>
  <c r="M705" i="4" s="1"/>
  <c r="R705" i="1"/>
  <c r="N705" i="4" s="1"/>
  <c r="B706" i="4"/>
  <c r="E706" i="4"/>
  <c r="F706" i="4"/>
  <c r="G706" i="4"/>
  <c r="H706" i="4"/>
  <c r="I706" i="4"/>
  <c r="J706" i="4"/>
  <c r="K706" i="4"/>
  <c r="L706" i="4"/>
  <c r="P706" i="1"/>
  <c r="M706" i="4" s="1"/>
  <c r="R706" i="1"/>
  <c r="N706" i="4" s="1"/>
  <c r="B707" i="4"/>
  <c r="E707" i="4"/>
  <c r="F707" i="4"/>
  <c r="G707" i="4"/>
  <c r="H707" i="4"/>
  <c r="I707" i="4"/>
  <c r="J707" i="4"/>
  <c r="K707" i="4"/>
  <c r="L707" i="4"/>
  <c r="P707" i="1"/>
  <c r="M707" i="4" s="1"/>
  <c r="R707" i="1"/>
  <c r="N707" i="4" s="1"/>
  <c r="B708" i="4"/>
  <c r="E708" i="4"/>
  <c r="F708" i="4"/>
  <c r="G708" i="4"/>
  <c r="H708" i="4"/>
  <c r="I708" i="4"/>
  <c r="J708" i="4"/>
  <c r="K708" i="4"/>
  <c r="L708" i="4"/>
  <c r="P708" i="1"/>
  <c r="M708" i="4" s="1"/>
  <c r="R708" i="1"/>
  <c r="N708" i="4" s="1"/>
  <c r="B709" i="4"/>
  <c r="E709" i="4"/>
  <c r="F709" i="4"/>
  <c r="G709" i="4"/>
  <c r="H709" i="4"/>
  <c r="I709" i="4"/>
  <c r="J709" i="4"/>
  <c r="K709" i="4"/>
  <c r="L709" i="4"/>
  <c r="P709" i="1"/>
  <c r="M709" i="4" s="1"/>
  <c r="R709" i="1"/>
  <c r="N709" i="4" s="1"/>
  <c r="B710" i="4"/>
  <c r="E710" i="4"/>
  <c r="F710" i="4"/>
  <c r="G710" i="4"/>
  <c r="H710" i="4"/>
  <c r="I710" i="4"/>
  <c r="J710" i="4"/>
  <c r="K710" i="4"/>
  <c r="L710" i="4"/>
  <c r="P710" i="1"/>
  <c r="M710" i="4" s="1"/>
  <c r="R710" i="1"/>
  <c r="N710" i="4" s="1"/>
  <c r="B711" i="4"/>
  <c r="E711" i="4"/>
  <c r="F711" i="4"/>
  <c r="G711" i="4"/>
  <c r="H711" i="4"/>
  <c r="I711" i="4"/>
  <c r="J711" i="4"/>
  <c r="K711" i="4"/>
  <c r="L711" i="4"/>
  <c r="P711" i="1"/>
  <c r="M711" i="4" s="1"/>
  <c r="R711" i="1"/>
  <c r="N711" i="4" s="1"/>
  <c r="B712" i="4"/>
  <c r="E712" i="4"/>
  <c r="F712" i="4"/>
  <c r="G712" i="4"/>
  <c r="H712" i="4"/>
  <c r="I712" i="4"/>
  <c r="J712" i="4"/>
  <c r="K712" i="4"/>
  <c r="L712" i="4"/>
  <c r="P712" i="1"/>
  <c r="M712" i="4" s="1"/>
  <c r="R712" i="1"/>
  <c r="N712" i="4" s="1"/>
  <c r="B713" i="4"/>
  <c r="E713" i="4"/>
  <c r="F713" i="4"/>
  <c r="G713" i="4"/>
  <c r="H713" i="4"/>
  <c r="I713" i="4"/>
  <c r="J713" i="4"/>
  <c r="K713" i="4"/>
  <c r="L713" i="4"/>
  <c r="P713" i="1"/>
  <c r="M713" i="4" s="1"/>
  <c r="R713" i="1"/>
  <c r="N713" i="4" s="1"/>
  <c r="B714" i="4"/>
  <c r="E714" i="4"/>
  <c r="F714" i="4"/>
  <c r="G714" i="4"/>
  <c r="H714" i="4"/>
  <c r="I714" i="4"/>
  <c r="J714" i="4"/>
  <c r="K714" i="4"/>
  <c r="L714" i="4"/>
  <c r="P714" i="1"/>
  <c r="M714" i="4" s="1"/>
  <c r="R714" i="1"/>
  <c r="N714" i="4" s="1"/>
  <c r="B715" i="4"/>
  <c r="E715" i="4"/>
  <c r="F715" i="4"/>
  <c r="G715" i="4"/>
  <c r="H715" i="4"/>
  <c r="I715" i="4"/>
  <c r="J715" i="4"/>
  <c r="K715" i="4"/>
  <c r="L715" i="4"/>
  <c r="P715" i="1"/>
  <c r="M715" i="4" s="1"/>
  <c r="R715" i="1"/>
  <c r="N715" i="4" s="1"/>
  <c r="B716" i="4"/>
  <c r="E716" i="4"/>
  <c r="F716" i="4"/>
  <c r="G716" i="4"/>
  <c r="H716" i="4"/>
  <c r="I716" i="4"/>
  <c r="J716" i="4"/>
  <c r="K716" i="4"/>
  <c r="L716" i="4"/>
  <c r="P716" i="1"/>
  <c r="M716" i="4" s="1"/>
  <c r="R716" i="1"/>
  <c r="N716" i="4" s="1"/>
  <c r="B717" i="4"/>
  <c r="E717" i="4"/>
  <c r="F717" i="4"/>
  <c r="G717" i="4"/>
  <c r="H717" i="4"/>
  <c r="I717" i="4"/>
  <c r="J717" i="4"/>
  <c r="K717" i="4"/>
  <c r="L717" i="4"/>
  <c r="P717" i="1"/>
  <c r="M717" i="4" s="1"/>
  <c r="R717" i="1"/>
  <c r="N717" i="4" s="1"/>
  <c r="B718" i="4"/>
  <c r="E718" i="4"/>
  <c r="F718" i="4"/>
  <c r="G718" i="4"/>
  <c r="H718" i="4"/>
  <c r="I718" i="4"/>
  <c r="J718" i="4"/>
  <c r="K718" i="4"/>
  <c r="L718" i="4"/>
  <c r="P718" i="1"/>
  <c r="M718" i="4" s="1"/>
  <c r="R718" i="1"/>
  <c r="N718" i="4" s="1"/>
  <c r="B719" i="4"/>
  <c r="E719" i="4"/>
  <c r="F719" i="4"/>
  <c r="G719" i="4"/>
  <c r="H719" i="4"/>
  <c r="I719" i="4"/>
  <c r="J719" i="4"/>
  <c r="K719" i="4"/>
  <c r="L719" i="4"/>
  <c r="P719" i="1"/>
  <c r="M719" i="4" s="1"/>
  <c r="R719" i="1"/>
  <c r="N719" i="4" s="1"/>
  <c r="B720" i="4"/>
  <c r="E720" i="4"/>
  <c r="F720" i="4"/>
  <c r="G720" i="4"/>
  <c r="H720" i="4"/>
  <c r="I720" i="4"/>
  <c r="J720" i="4"/>
  <c r="K720" i="4"/>
  <c r="L720" i="4"/>
  <c r="P720" i="1"/>
  <c r="M720" i="4" s="1"/>
  <c r="R720" i="1"/>
  <c r="N720" i="4" s="1"/>
  <c r="B721" i="4"/>
  <c r="E721" i="4"/>
  <c r="F721" i="4"/>
  <c r="G721" i="4"/>
  <c r="H721" i="4"/>
  <c r="I721" i="4"/>
  <c r="J721" i="4"/>
  <c r="K721" i="4"/>
  <c r="L721" i="4"/>
  <c r="P721" i="1"/>
  <c r="M721" i="4" s="1"/>
  <c r="R721" i="1"/>
  <c r="N721" i="4" s="1"/>
  <c r="B722" i="4"/>
  <c r="E722" i="4"/>
  <c r="F722" i="4"/>
  <c r="G722" i="4"/>
  <c r="H722" i="4"/>
  <c r="I722" i="4"/>
  <c r="J722" i="4"/>
  <c r="K722" i="4"/>
  <c r="L722" i="4"/>
  <c r="P722" i="1"/>
  <c r="M722" i="4" s="1"/>
  <c r="R722" i="1"/>
  <c r="N722" i="4" s="1"/>
  <c r="B723" i="4"/>
  <c r="E723" i="4"/>
  <c r="F723" i="4"/>
  <c r="G723" i="4"/>
  <c r="H723" i="4"/>
  <c r="I723" i="4"/>
  <c r="J723" i="4"/>
  <c r="K723" i="4"/>
  <c r="L723" i="4"/>
  <c r="P723" i="1"/>
  <c r="M723" i="4" s="1"/>
  <c r="R723" i="1"/>
  <c r="N723" i="4" s="1"/>
  <c r="B724" i="4"/>
  <c r="E724" i="4"/>
  <c r="F724" i="4"/>
  <c r="G724" i="4"/>
  <c r="H724" i="4"/>
  <c r="I724" i="4"/>
  <c r="J724" i="4"/>
  <c r="K724" i="4"/>
  <c r="L724" i="4"/>
  <c r="P724" i="1"/>
  <c r="M724" i="4" s="1"/>
  <c r="R724" i="1"/>
  <c r="N724" i="4" s="1"/>
  <c r="B725" i="4"/>
  <c r="E725" i="4"/>
  <c r="F725" i="4"/>
  <c r="G725" i="4"/>
  <c r="H725" i="4"/>
  <c r="I725" i="4"/>
  <c r="J725" i="4"/>
  <c r="K725" i="4"/>
  <c r="L725" i="4"/>
  <c r="P725" i="1"/>
  <c r="M725" i="4" s="1"/>
  <c r="R725" i="1"/>
  <c r="N725" i="4" s="1"/>
  <c r="B726" i="4"/>
  <c r="E726" i="4"/>
  <c r="F726" i="4"/>
  <c r="G726" i="4"/>
  <c r="H726" i="4"/>
  <c r="I726" i="4"/>
  <c r="J726" i="4"/>
  <c r="K726" i="4"/>
  <c r="L726" i="4"/>
  <c r="P726" i="1"/>
  <c r="M726" i="4" s="1"/>
  <c r="R726" i="1"/>
  <c r="N726" i="4" s="1"/>
  <c r="B727" i="4"/>
  <c r="E727" i="4"/>
  <c r="F727" i="4"/>
  <c r="G727" i="4"/>
  <c r="H727" i="4"/>
  <c r="I727" i="4"/>
  <c r="J727" i="4"/>
  <c r="K727" i="4"/>
  <c r="L727" i="4"/>
  <c r="P727" i="1"/>
  <c r="M727" i="4" s="1"/>
  <c r="R727" i="1"/>
  <c r="N727" i="4" s="1"/>
  <c r="B728" i="4"/>
  <c r="E728" i="4"/>
  <c r="F728" i="4"/>
  <c r="G728" i="4"/>
  <c r="H728" i="4"/>
  <c r="I728" i="4"/>
  <c r="J728" i="4"/>
  <c r="K728" i="4"/>
  <c r="L728" i="4"/>
  <c r="P728" i="1"/>
  <c r="M728" i="4" s="1"/>
  <c r="R728" i="1"/>
  <c r="N728" i="4" s="1"/>
  <c r="B729" i="4"/>
  <c r="E729" i="4"/>
  <c r="F729" i="4"/>
  <c r="G729" i="4"/>
  <c r="H729" i="4"/>
  <c r="I729" i="4"/>
  <c r="J729" i="4"/>
  <c r="K729" i="4"/>
  <c r="L729" i="4"/>
  <c r="P729" i="1"/>
  <c r="M729" i="4" s="1"/>
  <c r="R729" i="1"/>
  <c r="N729" i="4" s="1"/>
  <c r="B730" i="4"/>
  <c r="E730" i="4"/>
  <c r="F730" i="4"/>
  <c r="G730" i="4"/>
  <c r="H730" i="4"/>
  <c r="I730" i="4"/>
  <c r="J730" i="4"/>
  <c r="K730" i="4"/>
  <c r="L730" i="4"/>
  <c r="P730" i="1"/>
  <c r="M730" i="4" s="1"/>
  <c r="R730" i="1"/>
  <c r="N730" i="4" s="1"/>
  <c r="B731" i="4"/>
  <c r="E731" i="4"/>
  <c r="F731" i="4"/>
  <c r="G731" i="4"/>
  <c r="H731" i="4"/>
  <c r="I731" i="4"/>
  <c r="J731" i="4"/>
  <c r="K731" i="4"/>
  <c r="L731" i="4"/>
  <c r="P731" i="1"/>
  <c r="M731" i="4" s="1"/>
  <c r="R731" i="1"/>
  <c r="N731" i="4" s="1"/>
  <c r="B732" i="4"/>
  <c r="E732" i="4"/>
  <c r="F732" i="4"/>
  <c r="G732" i="4"/>
  <c r="H732" i="4"/>
  <c r="I732" i="4"/>
  <c r="J732" i="4"/>
  <c r="K732" i="4"/>
  <c r="L732" i="4"/>
  <c r="P732" i="1"/>
  <c r="M732" i="4" s="1"/>
  <c r="R732" i="1"/>
  <c r="N732" i="4" s="1"/>
  <c r="B733" i="4"/>
  <c r="E733" i="4"/>
  <c r="F733" i="4"/>
  <c r="G733" i="4"/>
  <c r="H733" i="4"/>
  <c r="I733" i="4"/>
  <c r="J733" i="4"/>
  <c r="K733" i="4"/>
  <c r="L733" i="4"/>
  <c r="P733" i="1"/>
  <c r="M733" i="4" s="1"/>
  <c r="R733" i="1"/>
  <c r="N733" i="4" s="1"/>
  <c r="B734" i="4"/>
  <c r="E734" i="4"/>
  <c r="F734" i="4"/>
  <c r="G734" i="4"/>
  <c r="H734" i="4"/>
  <c r="I734" i="4"/>
  <c r="J734" i="4"/>
  <c r="K734" i="4"/>
  <c r="L734" i="4"/>
  <c r="P734" i="1"/>
  <c r="M734" i="4" s="1"/>
  <c r="R734" i="1"/>
  <c r="N734" i="4" s="1"/>
  <c r="B735" i="4"/>
  <c r="E735" i="4"/>
  <c r="F735" i="4"/>
  <c r="G735" i="4"/>
  <c r="H735" i="4"/>
  <c r="I735" i="4"/>
  <c r="J735" i="4"/>
  <c r="K735" i="4"/>
  <c r="L735" i="4"/>
  <c r="P735" i="1"/>
  <c r="M735" i="4" s="1"/>
  <c r="R735" i="1"/>
  <c r="N735" i="4" s="1"/>
  <c r="B736" i="4"/>
  <c r="E736" i="4"/>
  <c r="F736" i="4"/>
  <c r="G736" i="4"/>
  <c r="H736" i="4"/>
  <c r="I736" i="4"/>
  <c r="J736" i="4"/>
  <c r="K736" i="4"/>
  <c r="L736" i="4"/>
  <c r="P736" i="1"/>
  <c r="M736" i="4" s="1"/>
  <c r="R736" i="1"/>
  <c r="N736" i="4" s="1"/>
  <c r="B737" i="4"/>
  <c r="E737" i="4"/>
  <c r="F737" i="4"/>
  <c r="G737" i="4"/>
  <c r="H737" i="4"/>
  <c r="I737" i="4"/>
  <c r="J737" i="4"/>
  <c r="K737" i="4"/>
  <c r="L737" i="4"/>
  <c r="P737" i="1"/>
  <c r="M737" i="4" s="1"/>
  <c r="R737" i="1"/>
  <c r="N737" i="4" s="1"/>
  <c r="B738" i="4"/>
  <c r="E738" i="4"/>
  <c r="F738" i="4"/>
  <c r="G738" i="4"/>
  <c r="H738" i="4"/>
  <c r="I738" i="4"/>
  <c r="J738" i="4"/>
  <c r="K738" i="4"/>
  <c r="L738" i="4"/>
  <c r="P738" i="1"/>
  <c r="M738" i="4" s="1"/>
  <c r="R738" i="1"/>
  <c r="N738" i="4" s="1"/>
  <c r="B739" i="4"/>
  <c r="E739" i="4"/>
  <c r="F739" i="4"/>
  <c r="G739" i="4"/>
  <c r="H739" i="4"/>
  <c r="I739" i="4"/>
  <c r="J739" i="4"/>
  <c r="K739" i="4"/>
  <c r="L739" i="4"/>
  <c r="P739" i="1"/>
  <c r="M739" i="4" s="1"/>
  <c r="R739" i="1"/>
  <c r="N739" i="4" s="1"/>
  <c r="B740" i="4"/>
  <c r="E740" i="4"/>
  <c r="F740" i="4"/>
  <c r="G740" i="4"/>
  <c r="H740" i="4"/>
  <c r="I740" i="4"/>
  <c r="J740" i="4"/>
  <c r="K740" i="4"/>
  <c r="L740" i="4"/>
  <c r="P740" i="1"/>
  <c r="M740" i="4" s="1"/>
  <c r="R740" i="1"/>
  <c r="N740" i="4" s="1"/>
  <c r="B741" i="4"/>
  <c r="E741" i="4"/>
  <c r="F741" i="4"/>
  <c r="G741" i="4"/>
  <c r="H741" i="4"/>
  <c r="I741" i="4"/>
  <c r="J741" i="4"/>
  <c r="K741" i="4"/>
  <c r="L741" i="4"/>
  <c r="P741" i="1"/>
  <c r="M741" i="4" s="1"/>
  <c r="R741" i="1"/>
  <c r="N741" i="4" s="1"/>
  <c r="B742" i="4"/>
  <c r="E742" i="4"/>
  <c r="F742" i="4"/>
  <c r="G742" i="4"/>
  <c r="H742" i="4"/>
  <c r="I742" i="4"/>
  <c r="J742" i="4"/>
  <c r="K742" i="4"/>
  <c r="L742" i="4"/>
  <c r="P742" i="1"/>
  <c r="M742" i="4" s="1"/>
  <c r="R742" i="1"/>
  <c r="N742" i="4" s="1"/>
  <c r="B743" i="4"/>
  <c r="E743" i="4"/>
  <c r="F743" i="4"/>
  <c r="G743" i="4"/>
  <c r="H743" i="4"/>
  <c r="I743" i="4"/>
  <c r="J743" i="4"/>
  <c r="K743" i="4"/>
  <c r="L743" i="4"/>
  <c r="P743" i="1"/>
  <c r="M743" i="4" s="1"/>
  <c r="R743" i="1"/>
  <c r="N743" i="4" s="1"/>
  <c r="B744" i="4"/>
  <c r="E744" i="4"/>
  <c r="F744" i="4"/>
  <c r="G744" i="4"/>
  <c r="H744" i="4"/>
  <c r="I744" i="4"/>
  <c r="J744" i="4"/>
  <c r="K744" i="4"/>
  <c r="L744" i="4"/>
  <c r="P744" i="1"/>
  <c r="M744" i="4" s="1"/>
  <c r="R744" i="1"/>
  <c r="N744" i="4" s="1"/>
  <c r="B745" i="4"/>
  <c r="E745" i="4"/>
  <c r="F745" i="4"/>
  <c r="G745" i="4"/>
  <c r="H745" i="4"/>
  <c r="I745" i="4"/>
  <c r="J745" i="4"/>
  <c r="K745" i="4"/>
  <c r="L745" i="4"/>
  <c r="P745" i="1"/>
  <c r="M745" i="4" s="1"/>
  <c r="R745" i="1"/>
  <c r="N745" i="4" s="1"/>
  <c r="B746" i="4"/>
  <c r="E746" i="4"/>
  <c r="F746" i="4"/>
  <c r="G746" i="4"/>
  <c r="H746" i="4"/>
  <c r="I746" i="4"/>
  <c r="J746" i="4"/>
  <c r="K746" i="4"/>
  <c r="L746" i="4"/>
  <c r="P746" i="1"/>
  <c r="M746" i="4" s="1"/>
  <c r="R746" i="1"/>
  <c r="N746" i="4" s="1"/>
  <c r="B747" i="4"/>
  <c r="E747" i="4"/>
  <c r="F747" i="4"/>
  <c r="G747" i="4"/>
  <c r="H747" i="4"/>
  <c r="I747" i="4"/>
  <c r="J747" i="4"/>
  <c r="K747" i="4"/>
  <c r="L747" i="4"/>
  <c r="P747" i="1"/>
  <c r="M747" i="4" s="1"/>
  <c r="R747" i="1"/>
  <c r="N747" i="4" s="1"/>
  <c r="B748" i="4"/>
  <c r="E748" i="4"/>
  <c r="F748" i="4"/>
  <c r="G748" i="4"/>
  <c r="H748" i="4"/>
  <c r="I748" i="4"/>
  <c r="J748" i="4"/>
  <c r="K748" i="4"/>
  <c r="L748" i="4"/>
  <c r="P748" i="1"/>
  <c r="M748" i="4" s="1"/>
  <c r="R748" i="1"/>
  <c r="N748" i="4" s="1"/>
  <c r="B749" i="4"/>
  <c r="E749" i="4"/>
  <c r="F749" i="4"/>
  <c r="G749" i="4"/>
  <c r="H749" i="4"/>
  <c r="I749" i="4"/>
  <c r="J749" i="4"/>
  <c r="K749" i="4"/>
  <c r="L749" i="4"/>
  <c r="P749" i="1"/>
  <c r="M749" i="4" s="1"/>
  <c r="R749" i="1"/>
  <c r="N749" i="4" s="1"/>
  <c r="B750" i="4"/>
  <c r="E750" i="4"/>
  <c r="F750" i="4"/>
  <c r="G750" i="4"/>
  <c r="H750" i="4"/>
  <c r="I750" i="4"/>
  <c r="J750" i="4"/>
  <c r="K750" i="4"/>
  <c r="L750" i="4"/>
  <c r="P750" i="1"/>
  <c r="M750" i="4" s="1"/>
  <c r="R750" i="1"/>
  <c r="N750" i="4" s="1"/>
  <c r="B751" i="4"/>
  <c r="E751" i="4"/>
  <c r="F751" i="4"/>
  <c r="G751" i="4"/>
  <c r="H751" i="4"/>
  <c r="I751" i="4"/>
  <c r="J751" i="4"/>
  <c r="K751" i="4"/>
  <c r="L751" i="4"/>
  <c r="P751" i="1"/>
  <c r="M751" i="4" s="1"/>
  <c r="R751" i="1"/>
  <c r="N751" i="4" s="1"/>
  <c r="B752" i="4"/>
  <c r="E752" i="4"/>
  <c r="F752" i="4"/>
  <c r="G752" i="4"/>
  <c r="H752" i="4"/>
  <c r="I752" i="4"/>
  <c r="J752" i="4"/>
  <c r="K752" i="4"/>
  <c r="L752" i="4"/>
  <c r="P752" i="1"/>
  <c r="M752" i="4" s="1"/>
  <c r="R752" i="1"/>
  <c r="N752" i="4" s="1"/>
  <c r="B753" i="4"/>
  <c r="E753" i="4"/>
  <c r="F753" i="4"/>
  <c r="G753" i="4"/>
  <c r="H753" i="4"/>
  <c r="I753" i="4"/>
  <c r="J753" i="4"/>
  <c r="K753" i="4"/>
  <c r="L753" i="4"/>
  <c r="P753" i="1"/>
  <c r="M753" i="4" s="1"/>
  <c r="R753" i="1"/>
  <c r="N753" i="4" s="1"/>
  <c r="B754" i="4"/>
  <c r="E754" i="4"/>
  <c r="F754" i="4"/>
  <c r="G754" i="4"/>
  <c r="H754" i="4"/>
  <c r="I754" i="4"/>
  <c r="J754" i="4"/>
  <c r="K754" i="4"/>
  <c r="L754" i="4"/>
  <c r="P754" i="1"/>
  <c r="M754" i="4" s="1"/>
  <c r="R754" i="1"/>
  <c r="N754" i="4" s="1"/>
  <c r="B755" i="4"/>
  <c r="E755" i="4"/>
  <c r="F755" i="4"/>
  <c r="G755" i="4"/>
  <c r="H755" i="4"/>
  <c r="I755" i="4"/>
  <c r="J755" i="4"/>
  <c r="K755" i="4"/>
  <c r="L755" i="4"/>
  <c r="P755" i="1"/>
  <c r="M755" i="4" s="1"/>
  <c r="R755" i="1"/>
  <c r="N755" i="4" s="1"/>
  <c r="B756" i="4"/>
  <c r="E756" i="4"/>
  <c r="F756" i="4"/>
  <c r="G756" i="4"/>
  <c r="H756" i="4"/>
  <c r="I756" i="4"/>
  <c r="J756" i="4"/>
  <c r="K756" i="4"/>
  <c r="L756" i="4"/>
  <c r="P756" i="1"/>
  <c r="M756" i="4" s="1"/>
  <c r="R756" i="1"/>
  <c r="N756" i="4" s="1"/>
  <c r="B757" i="4"/>
  <c r="E757" i="4"/>
  <c r="F757" i="4"/>
  <c r="G757" i="4"/>
  <c r="H757" i="4"/>
  <c r="I757" i="4"/>
  <c r="J757" i="4"/>
  <c r="K757" i="4"/>
  <c r="L757" i="4"/>
  <c r="P757" i="1"/>
  <c r="M757" i="4" s="1"/>
  <c r="R757" i="1"/>
  <c r="N757" i="4" s="1"/>
  <c r="B758" i="4"/>
  <c r="E758" i="4"/>
  <c r="F758" i="4"/>
  <c r="G758" i="4"/>
  <c r="H758" i="4"/>
  <c r="I758" i="4"/>
  <c r="J758" i="4"/>
  <c r="K758" i="4"/>
  <c r="L758" i="4"/>
  <c r="P758" i="1"/>
  <c r="M758" i="4" s="1"/>
  <c r="R758" i="1"/>
  <c r="N758" i="4" s="1"/>
  <c r="B759" i="4"/>
  <c r="E759" i="4"/>
  <c r="F759" i="4"/>
  <c r="G759" i="4"/>
  <c r="H759" i="4"/>
  <c r="I759" i="4"/>
  <c r="J759" i="4"/>
  <c r="K759" i="4"/>
  <c r="L759" i="4"/>
  <c r="P759" i="1"/>
  <c r="M759" i="4" s="1"/>
  <c r="R759" i="1"/>
  <c r="N759" i="4" s="1"/>
  <c r="B760" i="4"/>
  <c r="E760" i="4"/>
  <c r="F760" i="4"/>
  <c r="G760" i="4"/>
  <c r="H760" i="4"/>
  <c r="I760" i="4"/>
  <c r="J760" i="4"/>
  <c r="K760" i="4"/>
  <c r="L760" i="4"/>
  <c r="P760" i="1"/>
  <c r="M760" i="4" s="1"/>
  <c r="R760" i="1"/>
  <c r="N760" i="4" s="1"/>
  <c r="B761" i="4"/>
  <c r="E761" i="4"/>
  <c r="F761" i="4"/>
  <c r="G761" i="4"/>
  <c r="H761" i="4"/>
  <c r="I761" i="4"/>
  <c r="J761" i="4"/>
  <c r="K761" i="4"/>
  <c r="L761" i="4"/>
  <c r="P761" i="1"/>
  <c r="M761" i="4" s="1"/>
  <c r="R761" i="1"/>
  <c r="N761" i="4" s="1"/>
  <c r="B762" i="4"/>
  <c r="E762" i="4"/>
  <c r="F762" i="4"/>
  <c r="G762" i="4"/>
  <c r="H762" i="4"/>
  <c r="I762" i="4"/>
  <c r="J762" i="4"/>
  <c r="K762" i="4"/>
  <c r="L762" i="4"/>
  <c r="P762" i="1"/>
  <c r="M762" i="4" s="1"/>
  <c r="R762" i="1"/>
  <c r="N762" i="4" s="1"/>
  <c r="B763" i="4"/>
  <c r="E763" i="4"/>
  <c r="F763" i="4"/>
  <c r="G763" i="4"/>
  <c r="H763" i="4"/>
  <c r="I763" i="4"/>
  <c r="J763" i="4"/>
  <c r="K763" i="4"/>
  <c r="L763" i="4"/>
  <c r="P763" i="1"/>
  <c r="M763" i="4" s="1"/>
  <c r="R763" i="1"/>
  <c r="N763" i="4" s="1"/>
  <c r="B764" i="4"/>
  <c r="E764" i="4"/>
  <c r="F764" i="4"/>
  <c r="G764" i="4"/>
  <c r="H764" i="4"/>
  <c r="I764" i="4"/>
  <c r="J764" i="4"/>
  <c r="K764" i="4"/>
  <c r="L764" i="4"/>
  <c r="P764" i="1"/>
  <c r="M764" i="4" s="1"/>
  <c r="R764" i="1"/>
  <c r="N764" i="4" s="1"/>
  <c r="B765" i="4"/>
  <c r="E765" i="4"/>
  <c r="F765" i="4"/>
  <c r="G765" i="4"/>
  <c r="H765" i="4"/>
  <c r="I765" i="4"/>
  <c r="J765" i="4"/>
  <c r="K765" i="4"/>
  <c r="L765" i="4"/>
  <c r="P765" i="1"/>
  <c r="M765" i="4" s="1"/>
  <c r="R765" i="1"/>
  <c r="N765" i="4" s="1"/>
  <c r="B766" i="4"/>
  <c r="E766" i="4"/>
  <c r="F766" i="4"/>
  <c r="G766" i="4"/>
  <c r="H766" i="4"/>
  <c r="I766" i="4"/>
  <c r="J766" i="4"/>
  <c r="K766" i="4"/>
  <c r="L766" i="4"/>
  <c r="P766" i="1"/>
  <c r="M766" i="4" s="1"/>
  <c r="R766" i="1"/>
  <c r="N766" i="4" s="1"/>
  <c r="B767" i="4"/>
  <c r="E767" i="4"/>
  <c r="F767" i="4"/>
  <c r="G767" i="4"/>
  <c r="H767" i="4"/>
  <c r="I767" i="4"/>
  <c r="J767" i="4"/>
  <c r="K767" i="4"/>
  <c r="L767" i="4"/>
  <c r="P767" i="1"/>
  <c r="M767" i="4" s="1"/>
  <c r="R767" i="1"/>
  <c r="N767" i="4" s="1"/>
  <c r="B768" i="4"/>
  <c r="E768" i="4"/>
  <c r="F768" i="4"/>
  <c r="G768" i="4"/>
  <c r="H768" i="4"/>
  <c r="I768" i="4"/>
  <c r="J768" i="4"/>
  <c r="K768" i="4"/>
  <c r="L768" i="4"/>
  <c r="P768" i="1"/>
  <c r="M768" i="4" s="1"/>
  <c r="R768" i="1"/>
  <c r="N768" i="4" s="1"/>
  <c r="B769" i="4"/>
  <c r="E769" i="4"/>
  <c r="F769" i="4"/>
  <c r="G769" i="4"/>
  <c r="H769" i="4"/>
  <c r="I769" i="4"/>
  <c r="J769" i="4"/>
  <c r="K769" i="4"/>
  <c r="L769" i="4"/>
  <c r="P769" i="1"/>
  <c r="M769" i="4" s="1"/>
  <c r="R769" i="1"/>
  <c r="N769" i="4" s="1"/>
  <c r="B770" i="4"/>
  <c r="E770" i="4"/>
  <c r="F770" i="4"/>
  <c r="G770" i="4"/>
  <c r="H770" i="4"/>
  <c r="I770" i="4"/>
  <c r="J770" i="4"/>
  <c r="K770" i="4"/>
  <c r="L770" i="4"/>
  <c r="P770" i="1"/>
  <c r="M770" i="4" s="1"/>
  <c r="R770" i="1"/>
  <c r="N770" i="4" s="1"/>
  <c r="B771" i="4"/>
  <c r="E771" i="4"/>
  <c r="F771" i="4"/>
  <c r="G771" i="4"/>
  <c r="H771" i="4"/>
  <c r="I771" i="4"/>
  <c r="J771" i="4"/>
  <c r="K771" i="4"/>
  <c r="L771" i="4"/>
  <c r="P771" i="1"/>
  <c r="M771" i="4" s="1"/>
  <c r="R771" i="1"/>
  <c r="N771" i="4" s="1"/>
  <c r="B772" i="4"/>
  <c r="E772" i="4"/>
  <c r="F772" i="4"/>
  <c r="G772" i="4"/>
  <c r="H772" i="4"/>
  <c r="I772" i="4"/>
  <c r="J772" i="4"/>
  <c r="K772" i="4"/>
  <c r="L772" i="4"/>
  <c r="P772" i="1"/>
  <c r="M772" i="4" s="1"/>
  <c r="R772" i="1"/>
  <c r="N772" i="4" s="1"/>
  <c r="B773" i="4"/>
  <c r="E773" i="4"/>
  <c r="F773" i="4"/>
  <c r="G773" i="4"/>
  <c r="H773" i="4"/>
  <c r="I773" i="4"/>
  <c r="J773" i="4"/>
  <c r="K773" i="4"/>
  <c r="L773" i="4"/>
  <c r="P773" i="1"/>
  <c r="M773" i="4" s="1"/>
  <c r="R773" i="1"/>
  <c r="N773" i="4" s="1"/>
  <c r="B774" i="4"/>
  <c r="E774" i="4"/>
  <c r="F774" i="4"/>
  <c r="G774" i="4"/>
  <c r="H774" i="4"/>
  <c r="I774" i="4"/>
  <c r="J774" i="4"/>
  <c r="K774" i="4"/>
  <c r="L774" i="4"/>
  <c r="P774" i="1"/>
  <c r="M774" i="4" s="1"/>
  <c r="R774" i="1"/>
  <c r="N774" i="4" s="1"/>
  <c r="B775" i="4"/>
  <c r="E775" i="4"/>
  <c r="F775" i="4"/>
  <c r="G775" i="4"/>
  <c r="H775" i="4"/>
  <c r="I775" i="4"/>
  <c r="J775" i="4"/>
  <c r="K775" i="4"/>
  <c r="L775" i="4"/>
  <c r="P775" i="1"/>
  <c r="M775" i="4" s="1"/>
  <c r="R775" i="1"/>
  <c r="N775" i="4" s="1"/>
  <c r="B776" i="4"/>
  <c r="E776" i="4"/>
  <c r="F776" i="4"/>
  <c r="G776" i="4"/>
  <c r="H776" i="4"/>
  <c r="I776" i="4"/>
  <c r="J776" i="4"/>
  <c r="K776" i="4"/>
  <c r="L776" i="4"/>
  <c r="P776" i="1"/>
  <c r="M776" i="4" s="1"/>
  <c r="R776" i="1"/>
  <c r="N776" i="4" s="1"/>
  <c r="B777" i="4"/>
  <c r="E777" i="4"/>
  <c r="F777" i="4"/>
  <c r="G777" i="4"/>
  <c r="H777" i="4"/>
  <c r="I777" i="4"/>
  <c r="J777" i="4"/>
  <c r="K777" i="4"/>
  <c r="L777" i="4"/>
  <c r="P777" i="1"/>
  <c r="M777" i="4" s="1"/>
  <c r="R777" i="1"/>
  <c r="N777" i="4" s="1"/>
  <c r="B778" i="4"/>
  <c r="E778" i="4"/>
  <c r="F778" i="4"/>
  <c r="G778" i="4"/>
  <c r="H778" i="4"/>
  <c r="I778" i="4"/>
  <c r="J778" i="4"/>
  <c r="K778" i="4"/>
  <c r="L778" i="4"/>
  <c r="P778" i="1"/>
  <c r="M778" i="4" s="1"/>
  <c r="R778" i="1"/>
  <c r="N778" i="4" s="1"/>
  <c r="B779" i="4"/>
  <c r="E779" i="4"/>
  <c r="F779" i="4"/>
  <c r="G779" i="4"/>
  <c r="H779" i="4"/>
  <c r="I779" i="4"/>
  <c r="J779" i="4"/>
  <c r="K779" i="4"/>
  <c r="L779" i="4"/>
  <c r="P779" i="1"/>
  <c r="M779" i="4" s="1"/>
  <c r="R779" i="1"/>
  <c r="N779" i="4" s="1"/>
  <c r="B780" i="4"/>
  <c r="E780" i="4"/>
  <c r="F780" i="4"/>
  <c r="G780" i="4"/>
  <c r="H780" i="4"/>
  <c r="I780" i="4"/>
  <c r="J780" i="4"/>
  <c r="K780" i="4"/>
  <c r="L780" i="4"/>
  <c r="P780" i="1"/>
  <c r="M780" i="4" s="1"/>
  <c r="R780" i="1"/>
  <c r="N780" i="4" s="1"/>
  <c r="B781" i="4"/>
  <c r="E781" i="4"/>
  <c r="F781" i="4"/>
  <c r="G781" i="4"/>
  <c r="H781" i="4"/>
  <c r="I781" i="4"/>
  <c r="J781" i="4"/>
  <c r="K781" i="4"/>
  <c r="L781" i="4"/>
  <c r="P781" i="1"/>
  <c r="M781" i="4" s="1"/>
  <c r="R781" i="1"/>
  <c r="N781" i="4" s="1"/>
  <c r="B782" i="4"/>
  <c r="E782" i="4"/>
  <c r="F782" i="4"/>
  <c r="G782" i="4"/>
  <c r="H782" i="4"/>
  <c r="I782" i="4"/>
  <c r="J782" i="4"/>
  <c r="K782" i="4"/>
  <c r="L782" i="4"/>
  <c r="P782" i="1"/>
  <c r="M782" i="4" s="1"/>
  <c r="R782" i="1"/>
  <c r="N782" i="4" s="1"/>
  <c r="B783" i="4"/>
  <c r="E783" i="4"/>
  <c r="F783" i="4"/>
  <c r="G783" i="4"/>
  <c r="H783" i="4"/>
  <c r="I783" i="4"/>
  <c r="J783" i="4"/>
  <c r="K783" i="4"/>
  <c r="L783" i="4"/>
  <c r="P783" i="1"/>
  <c r="M783" i="4" s="1"/>
  <c r="R783" i="1"/>
  <c r="N783" i="4" s="1"/>
  <c r="B784" i="4"/>
  <c r="E784" i="4"/>
  <c r="F784" i="4"/>
  <c r="G784" i="4"/>
  <c r="H784" i="4"/>
  <c r="I784" i="4"/>
  <c r="J784" i="4"/>
  <c r="K784" i="4"/>
  <c r="L784" i="4"/>
  <c r="P784" i="1"/>
  <c r="M784" i="4" s="1"/>
  <c r="R784" i="1"/>
  <c r="N784" i="4" s="1"/>
  <c r="B785" i="4"/>
  <c r="E785" i="4"/>
  <c r="F785" i="4"/>
  <c r="G785" i="4"/>
  <c r="H785" i="4"/>
  <c r="I785" i="4"/>
  <c r="J785" i="4"/>
  <c r="K785" i="4"/>
  <c r="L785" i="4"/>
  <c r="P785" i="1"/>
  <c r="M785" i="4" s="1"/>
  <c r="R785" i="1"/>
  <c r="N785" i="4" s="1"/>
  <c r="B786" i="4"/>
  <c r="E786" i="4"/>
  <c r="F786" i="4"/>
  <c r="G786" i="4"/>
  <c r="H786" i="4"/>
  <c r="I786" i="4"/>
  <c r="J786" i="4"/>
  <c r="K786" i="4"/>
  <c r="L786" i="4"/>
  <c r="P786" i="1"/>
  <c r="M786" i="4" s="1"/>
  <c r="R786" i="1"/>
  <c r="N786" i="4" s="1"/>
  <c r="B787" i="4"/>
  <c r="E787" i="4"/>
  <c r="F787" i="4"/>
  <c r="G787" i="4"/>
  <c r="H787" i="4"/>
  <c r="I787" i="4"/>
  <c r="J787" i="4"/>
  <c r="K787" i="4"/>
  <c r="L787" i="4"/>
  <c r="P787" i="1"/>
  <c r="M787" i="4" s="1"/>
  <c r="R787" i="1"/>
  <c r="N787" i="4" s="1"/>
  <c r="B788" i="4"/>
  <c r="E788" i="4"/>
  <c r="F788" i="4"/>
  <c r="G788" i="4"/>
  <c r="H788" i="4"/>
  <c r="I788" i="4"/>
  <c r="J788" i="4"/>
  <c r="K788" i="4"/>
  <c r="L788" i="4"/>
  <c r="P788" i="1"/>
  <c r="M788" i="4" s="1"/>
  <c r="R788" i="1"/>
  <c r="N788" i="4" s="1"/>
  <c r="B789" i="4"/>
  <c r="E789" i="4"/>
  <c r="F789" i="4"/>
  <c r="G789" i="4"/>
  <c r="H789" i="4"/>
  <c r="I789" i="4"/>
  <c r="J789" i="4"/>
  <c r="K789" i="4"/>
  <c r="L789" i="4"/>
  <c r="P789" i="1"/>
  <c r="M789" i="4" s="1"/>
  <c r="R789" i="1"/>
  <c r="N789" i="4" s="1"/>
  <c r="B790" i="4"/>
  <c r="E790" i="4"/>
  <c r="F790" i="4"/>
  <c r="G790" i="4"/>
  <c r="H790" i="4"/>
  <c r="I790" i="4"/>
  <c r="J790" i="4"/>
  <c r="K790" i="4"/>
  <c r="L790" i="4"/>
  <c r="P790" i="1"/>
  <c r="M790" i="4" s="1"/>
  <c r="R790" i="1"/>
  <c r="N790" i="4" s="1"/>
  <c r="B791" i="4"/>
  <c r="E791" i="4"/>
  <c r="F791" i="4"/>
  <c r="G791" i="4"/>
  <c r="H791" i="4"/>
  <c r="I791" i="4"/>
  <c r="J791" i="4"/>
  <c r="K791" i="4"/>
  <c r="L791" i="4"/>
  <c r="P791" i="1"/>
  <c r="M791" i="4" s="1"/>
  <c r="R791" i="1"/>
  <c r="N791" i="4" s="1"/>
  <c r="B792" i="4"/>
  <c r="E792" i="4"/>
  <c r="F792" i="4"/>
  <c r="G792" i="4"/>
  <c r="H792" i="4"/>
  <c r="I792" i="4"/>
  <c r="J792" i="4"/>
  <c r="K792" i="4"/>
  <c r="L792" i="4"/>
  <c r="P792" i="1"/>
  <c r="M792" i="4" s="1"/>
  <c r="R792" i="1"/>
  <c r="N792" i="4" s="1"/>
  <c r="B793" i="4"/>
  <c r="E793" i="4"/>
  <c r="F793" i="4"/>
  <c r="G793" i="4"/>
  <c r="H793" i="4"/>
  <c r="I793" i="4"/>
  <c r="J793" i="4"/>
  <c r="K793" i="4"/>
  <c r="L793" i="4"/>
  <c r="P793" i="1"/>
  <c r="M793" i="4" s="1"/>
  <c r="R793" i="1"/>
  <c r="N793" i="4" s="1"/>
  <c r="B794" i="4"/>
  <c r="E794" i="4"/>
  <c r="F794" i="4"/>
  <c r="G794" i="4"/>
  <c r="H794" i="4"/>
  <c r="I794" i="4"/>
  <c r="J794" i="4"/>
  <c r="K794" i="4"/>
  <c r="L794" i="4"/>
  <c r="P794" i="1"/>
  <c r="M794" i="4" s="1"/>
  <c r="R794" i="1"/>
  <c r="N794" i="4" s="1"/>
  <c r="B795" i="4"/>
  <c r="E795" i="4"/>
  <c r="F795" i="4"/>
  <c r="G795" i="4"/>
  <c r="H795" i="4"/>
  <c r="I795" i="4"/>
  <c r="J795" i="4"/>
  <c r="K795" i="4"/>
  <c r="L795" i="4"/>
  <c r="P795" i="1"/>
  <c r="M795" i="4" s="1"/>
  <c r="R795" i="1"/>
  <c r="N795" i="4" s="1"/>
  <c r="B796" i="4"/>
  <c r="E796" i="4"/>
  <c r="F796" i="4"/>
  <c r="G796" i="4"/>
  <c r="H796" i="4"/>
  <c r="I796" i="4"/>
  <c r="J796" i="4"/>
  <c r="K796" i="4"/>
  <c r="L796" i="4"/>
  <c r="P796" i="1"/>
  <c r="M796" i="4" s="1"/>
  <c r="R796" i="1"/>
  <c r="N796" i="4" s="1"/>
  <c r="B797" i="4"/>
  <c r="E797" i="4"/>
  <c r="F797" i="4"/>
  <c r="G797" i="4"/>
  <c r="H797" i="4"/>
  <c r="I797" i="4"/>
  <c r="J797" i="4"/>
  <c r="K797" i="4"/>
  <c r="L797" i="4"/>
  <c r="P797" i="1"/>
  <c r="M797" i="4" s="1"/>
  <c r="R797" i="1"/>
  <c r="N797" i="4" s="1"/>
  <c r="B798" i="4"/>
  <c r="E798" i="4"/>
  <c r="F798" i="4"/>
  <c r="G798" i="4"/>
  <c r="H798" i="4"/>
  <c r="I798" i="4"/>
  <c r="J798" i="4"/>
  <c r="K798" i="4"/>
  <c r="L798" i="4"/>
  <c r="P798" i="1"/>
  <c r="M798" i="4" s="1"/>
  <c r="R798" i="1"/>
  <c r="N798" i="4" s="1"/>
  <c r="B799" i="4"/>
  <c r="E799" i="4"/>
  <c r="F799" i="4"/>
  <c r="G799" i="4"/>
  <c r="H799" i="4"/>
  <c r="I799" i="4"/>
  <c r="J799" i="4"/>
  <c r="K799" i="4"/>
  <c r="L799" i="4"/>
  <c r="P799" i="1"/>
  <c r="M799" i="4" s="1"/>
  <c r="R799" i="1"/>
  <c r="N799" i="4" s="1"/>
  <c r="B800" i="4"/>
  <c r="E800" i="4"/>
  <c r="F800" i="4"/>
  <c r="G800" i="4"/>
  <c r="H800" i="4"/>
  <c r="I800" i="4"/>
  <c r="J800" i="4"/>
  <c r="K800" i="4"/>
  <c r="L800" i="4"/>
  <c r="P800" i="1"/>
  <c r="M800" i="4" s="1"/>
  <c r="R800" i="1"/>
  <c r="N800" i="4" s="1"/>
  <c r="B801" i="4"/>
  <c r="E801" i="4"/>
  <c r="F801" i="4"/>
  <c r="G801" i="4"/>
  <c r="H801" i="4"/>
  <c r="I801" i="4"/>
  <c r="J801" i="4"/>
  <c r="K801" i="4"/>
  <c r="L801" i="4"/>
  <c r="P801" i="1"/>
  <c r="M801" i="4" s="1"/>
  <c r="R801" i="1"/>
  <c r="N801" i="4" s="1"/>
  <c r="B802" i="4"/>
  <c r="E802" i="4"/>
  <c r="F802" i="4"/>
  <c r="G802" i="4"/>
  <c r="H802" i="4"/>
  <c r="I802" i="4"/>
  <c r="J802" i="4"/>
  <c r="K802" i="4"/>
  <c r="L802" i="4"/>
  <c r="P802" i="1"/>
  <c r="M802" i="4" s="1"/>
  <c r="R802" i="1"/>
  <c r="N802" i="4" s="1"/>
  <c r="B803" i="4"/>
  <c r="E803" i="4"/>
  <c r="F803" i="4"/>
  <c r="G803" i="4"/>
  <c r="H803" i="4"/>
  <c r="I803" i="4"/>
  <c r="J803" i="4"/>
  <c r="K803" i="4"/>
  <c r="L803" i="4"/>
  <c r="P803" i="1"/>
  <c r="M803" i="4" s="1"/>
  <c r="R803" i="1"/>
  <c r="N803" i="4" s="1"/>
  <c r="B804" i="4"/>
  <c r="E804" i="4"/>
  <c r="F804" i="4"/>
  <c r="G804" i="4"/>
  <c r="H804" i="4"/>
  <c r="I804" i="4"/>
  <c r="J804" i="4"/>
  <c r="K804" i="4"/>
  <c r="L804" i="4"/>
  <c r="P804" i="1"/>
  <c r="M804" i="4" s="1"/>
  <c r="R804" i="1"/>
  <c r="N804" i="4" s="1"/>
  <c r="B805" i="4"/>
  <c r="E805" i="4"/>
  <c r="F805" i="4"/>
  <c r="G805" i="4"/>
  <c r="H805" i="4"/>
  <c r="I805" i="4"/>
  <c r="J805" i="4"/>
  <c r="K805" i="4"/>
  <c r="L805" i="4"/>
  <c r="P805" i="1"/>
  <c r="M805" i="4" s="1"/>
  <c r="R805" i="1"/>
  <c r="N805" i="4" s="1"/>
  <c r="B806" i="4"/>
  <c r="E806" i="4"/>
  <c r="F806" i="4"/>
  <c r="G806" i="4"/>
  <c r="H806" i="4"/>
  <c r="I806" i="4"/>
  <c r="J806" i="4"/>
  <c r="K806" i="4"/>
  <c r="L806" i="4"/>
  <c r="P806" i="1"/>
  <c r="M806" i="4" s="1"/>
  <c r="R806" i="1"/>
  <c r="N806" i="4" s="1"/>
  <c r="B807" i="4"/>
  <c r="E807" i="4"/>
  <c r="F807" i="4"/>
  <c r="G807" i="4"/>
  <c r="H807" i="4"/>
  <c r="I807" i="4"/>
  <c r="J807" i="4"/>
  <c r="K807" i="4"/>
  <c r="L807" i="4"/>
  <c r="P807" i="1"/>
  <c r="M807" i="4" s="1"/>
  <c r="R807" i="1"/>
  <c r="N807" i="4" s="1"/>
  <c r="B808" i="4"/>
  <c r="E808" i="4"/>
  <c r="F808" i="4"/>
  <c r="G808" i="4"/>
  <c r="H808" i="4"/>
  <c r="I808" i="4"/>
  <c r="J808" i="4"/>
  <c r="K808" i="4"/>
  <c r="L808" i="4"/>
  <c r="P808" i="1"/>
  <c r="M808" i="4" s="1"/>
  <c r="R808" i="1"/>
  <c r="N808" i="4" s="1"/>
  <c r="B809" i="4"/>
  <c r="E809" i="4"/>
  <c r="F809" i="4"/>
  <c r="G809" i="4"/>
  <c r="H809" i="4"/>
  <c r="I809" i="4"/>
  <c r="J809" i="4"/>
  <c r="K809" i="4"/>
  <c r="L809" i="4"/>
  <c r="P809" i="1"/>
  <c r="M809" i="4" s="1"/>
  <c r="R809" i="1"/>
  <c r="N809" i="4" s="1"/>
  <c r="B810" i="4"/>
  <c r="E810" i="4"/>
  <c r="F810" i="4"/>
  <c r="G810" i="4"/>
  <c r="H810" i="4"/>
  <c r="I810" i="4"/>
  <c r="J810" i="4"/>
  <c r="K810" i="4"/>
  <c r="L810" i="4"/>
  <c r="P810" i="1"/>
  <c r="M810" i="4" s="1"/>
  <c r="R810" i="1"/>
  <c r="N810" i="4" s="1"/>
  <c r="B811" i="4"/>
  <c r="E811" i="4"/>
  <c r="F811" i="4"/>
  <c r="G811" i="4"/>
  <c r="H811" i="4"/>
  <c r="I811" i="4"/>
  <c r="J811" i="4"/>
  <c r="K811" i="4"/>
  <c r="L811" i="4"/>
  <c r="P811" i="1"/>
  <c r="M811" i="4" s="1"/>
  <c r="R811" i="1"/>
  <c r="N811" i="4" s="1"/>
  <c r="B812" i="4"/>
  <c r="E812" i="4"/>
  <c r="F812" i="4"/>
  <c r="G812" i="4"/>
  <c r="H812" i="4"/>
  <c r="I812" i="4"/>
  <c r="J812" i="4"/>
  <c r="K812" i="4"/>
  <c r="L812" i="4"/>
  <c r="P812" i="1"/>
  <c r="M812" i="4" s="1"/>
  <c r="R812" i="1"/>
  <c r="N812" i="4" s="1"/>
  <c r="B813" i="4"/>
  <c r="E813" i="4"/>
  <c r="F813" i="4"/>
  <c r="G813" i="4"/>
  <c r="H813" i="4"/>
  <c r="I813" i="4"/>
  <c r="J813" i="4"/>
  <c r="K813" i="4"/>
  <c r="L813" i="4"/>
  <c r="P813" i="1"/>
  <c r="M813" i="4" s="1"/>
  <c r="R813" i="1"/>
  <c r="N813" i="4" s="1"/>
  <c r="B814" i="4"/>
  <c r="E814" i="4"/>
  <c r="F814" i="4"/>
  <c r="G814" i="4"/>
  <c r="H814" i="4"/>
  <c r="I814" i="4"/>
  <c r="J814" i="4"/>
  <c r="K814" i="4"/>
  <c r="L814" i="4"/>
  <c r="P814" i="1"/>
  <c r="M814" i="4" s="1"/>
  <c r="R814" i="1"/>
  <c r="N814" i="4" s="1"/>
  <c r="B815" i="4"/>
  <c r="E815" i="4"/>
  <c r="F815" i="4"/>
  <c r="G815" i="4"/>
  <c r="H815" i="4"/>
  <c r="I815" i="4"/>
  <c r="J815" i="4"/>
  <c r="K815" i="4"/>
  <c r="L815" i="4"/>
  <c r="P815" i="1"/>
  <c r="M815" i="4" s="1"/>
  <c r="R815" i="1"/>
  <c r="N815" i="4" s="1"/>
  <c r="B816" i="4"/>
  <c r="E816" i="4"/>
  <c r="F816" i="4"/>
  <c r="G816" i="4"/>
  <c r="H816" i="4"/>
  <c r="I816" i="4"/>
  <c r="J816" i="4"/>
  <c r="K816" i="4"/>
  <c r="L816" i="4"/>
  <c r="P816" i="1"/>
  <c r="M816" i="4" s="1"/>
  <c r="R816" i="1"/>
  <c r="N816" i="4" s="1"/>
  <c r="B817" i="4"/>
  <c r="E817" i="4"/>
  <c r="F817" i="4"/>
  <c r="G817" i="4"/>
  <c r="H817" i="4"/>
  <c r="I817" i="4"/>
  <c r="J817" i="4"/>
  <c r="K817" i="4"/>
  <c r="L817" i="4"/>
  <c r="P817" i="1"/>
  <c r="M817" i="4" s="1"/>
  <c r="R817" i="1"/>
  <c r="N817" i="4" s="1"/>
  <c r="B818" i="4"/>
  <c r="E818" i="4"/>
  <c r="F818" i="4"/>
  <c r="G818" i="4"/>
  <c r="H818" i="4"/>
  <c r="I818" i="4"/>
  <c r="J818" i="4"/>
  <c r="K818" i="4"/>
  <c r="L818" i="4"/>
  <c r="P818" i="1"/>
  <c r="M818" i="4" s="1"/>
  <c r="R818" i="1"/>
  <c r="N818" i="4" s="1"/>
  <c r="B819" i="4"/>
  <c r="E819" i="4"/>
  <c r="F819" i="4"/>
  <c r="G819" i="4"/>
  <c r="H819" i="4"/>
  <c r="I819" i="4"/>
  <c r="J819" i="4"/>
  <c r="K819" i="4"/>
  <c r="L819" i="4"/>
  <c r="P819" i="1"/>
  <c r="M819" i="4" s="1"/>
  <c r="R819" i="1"/>
  <c r="N819" i="4" s="1"/>
  <c r="B820" i="4"/>
  <c r="E820" i="4"/>
  <c r="F820" i="4"/>
  <c r="G820" i="4"/>
  <c r="H820" i="4"/>
  <c r="I820" i="4"/>
  <c r="J820" i="4"/>
  <c r="K820" i="4"/>
  <c r="L820" i="4"/>
  <c r="P820" i="1"/>
  <c r="M820" i="4" s="1"/>
  <c r="R820" i="1"/>
  <c r="N820" i="4" s="1"/>
  <c r="B821" i="4"/>
  <c r="E821" i="4"/>
  <c r="F821" i="4"/>
  <c r="G821" i="4"/>
  <c r="H821" i="4"/>
  <c r="I821" i="4"/>
  <c r="J821" i="4"/>
  <c r="K821" i="4"/>
  <c r="L821" i="4"/>
  <c r="P821" i="1"/>
  <c r="M821" i="4" s="1"/>
  <c r="R821" i="1"/>
  <c r="N821" i="4" s="1"/>
  <c r="B822" i="4"/>
  <c r="E822" i="4"/>
  <c r="F822" i="4"/>
  <c r="G822" i="4"/>
  <c r="H822" i="4"/>
  <c r="I822" i="4"/>
  <c r="J822" i="4"/>
  <c r="K822" i="4"/>
  <c r="L822" i="4"/>
  <c r="P822" i="1"/>
  <c r="M822" i="4" s="1"/>
  <c r="R822" i="1"/>
  <c r="N822" i="4" s="1"/>
  <c r="B823" i="4"/>
  <c r="E823" i="4"/>
  <c r="F823" i="4"/>
  <c r="G823" i="4"/>
  <c r="H823" i="4"/>
  <c r="I823" i="4"/>
  <c r="J823" i="4"/>
  <c r="K823" i="4"/>
  <c r="L823" i="4"/>
  <c r="P823" i="1"/>
  <c r="M823" i="4" s="1"/>
  <c r="R823" i="1"/>
  <c r="N823" i="4" s="1"/>
  <c r="B824" i="4"/>
  <c r="E824" i="4"/>
  <c r="F824" i="4"/>
  <c r="G824" i="4"/>
  <c r="H824" i="4"/>
  <c r="I824" i="4"/>
  <c r="J824" i="4"/>
  <c r="K824" i="4"/>
  <c r="L824" i="4"/>
  <c r="P824" i="1"/>
  <c r="M824" i="4" s="1"/>
  <c r="R824" i="1"/>
  <c r="N824" i="4" s="1"/>
  <c r="B825" i="4"/>
  <c r="E825" i="4"/>
  <c r="F825" i="4"/>
  <c r="G825" i="4"/>
  <c r="H825" i="4"/>
  <c r="I825" i="4"/>
  <c r="J825" i="4"/>
  <c r="K825" i="4"/>
  <c r="L825" i="4"/>
  <c r="P825" i="1"/>
  <c r="M825" i="4" s="1"/>
  <c r="R825" i="1"/>
  <c r="N825" i="4" s="1"/>
  <c r="B826" i="4"/>
  <c r="E826" i="4"/>
  <c r="F826" i="4"/>
  <c r="G826" i="4"/>
  <c r="H826" i="4"/>
  <c r="I826" i="4"/>
  <c r="J826" i="4"/>
  <c r="K826" i="4"/>
  <c r="L826" i="4"/>
  <c r="P826" i="1"/>
  <c r="M826" i="4" s="1"/>
  <c r="R826" i="1"/>
  <c r="N826" i="4" s="1"/>
  <c r="B827" i="4"/>
  <c r="E827" i="4"/>
  <c r="F827" i="4"/>
  <c r="G827" i="4"/>
  <c r="H827" i="4"/>
  <c r="I827" i="4"/>
  <c r="J827" i="4"/>
  <c r="K827" i="4"/>
  <c r="L827" i="4"/>
  <c r="P827" i="1"/>
  <c r="M827" i="4" s="1"/>
  <c r="R827" i="1"/>
  <c r="N827" i="4" s="1"/>
  <c r="B828" i="4"/>
  <c r="E828" i="4"/>
  <c r="F828" i="4"/>
  <c r="G828" i="4"/>
  <c r="H828" i="4"/>
  <c r="I828" i="4"/>
  <c r="J828" i="4"/>
  <c r="K828" i="4"/>
  <c r="L828" i="4"/>
  <c r="P828" i="1"/>
  <c r="M828" i="4" s="1"/>
  <c r="R828" i="1"/>
  <c r="N828" i="4" s="1"/>
  <c r="B829" i="4"/>
  <c r="E829" i="4"/>
  <c r="F829" i="4"/>
  <c r="G829" i="4"/>
  <c r="H829" i="4"/>
  <c r="I829" i="4"/>
  <c r="J829" i="4"/>
  <c r="K829" i="4"/>
  <c r="L829" i="4"/>
  <c r="P829" i="1"/>
  <c r="M829" i="4" s="1"/>
  <c r="R829" i="1"/>
  <c r="N829" i="4" s="1"/>
  <c r="B830" i="4"/>
  <c r="E830" i="4"/>
  <c r="F830" i="4"/>
  <c r="G830" i="4"/>
  <c r="H830" i="4"/>
  <c r="I830" i="4"/>
  <c r="J830" i="4"/>
  <c r="K830" i="4"/>
  <c r="L830" i="4"/>
  <c r="P830" i="1"/>
  <c r="M830" i="4" s="1"/>
  <c r="R830" i="1"/>
  <c r="N830" i="4" s="1"/>
  <c r="B831" i="4"/>
  <c r="E831" i="4"/>
  <c r="F831" i="4"/>
  <c r="G831" i="4"/>
  <c r="H831" i="4"/>
  <c r="I831" i="4"/>
  <c r="J831" i="4"/>
  <c r="K831" i="4"/>
  <c r="L831" i="4"/>
  <c r="P831" i="1"/>
  <c r="M831" i="4" s="1"/>
  <c r="R831" i="1"/>
  <c r="N831" i="4" s="1"/>
  <c r="B832" i="4"/>
  <c r="E832" i="4"/>
  <c r="F832" i="4"/>
  <c r="G832" i="4"/>
  <c r="H832" i="4"/>
  <c r="I832" i="4"/>
  <c r="J832" i="4"/>
  <c r="K832" i="4"/>
  <c r="L832" i="4"/>
  <c r="P832" i="1"/>
  <c r="M832" i="4" s="1"/>
  <c r="R832" i="1"/>
  <c r="N832" i="4" s="1"/>
  <c r="B833" i="4"/>
  <c r="E833" i="4"/>
  <c r="F833" i="4"/>
  <c r="G833" i="4"/>
  <c r="H833" i="4"/>
  <c r="I833" i="4"/>
  <c r="J833" i="4"/>
  <c r="K833" i="4"/>
  <c r="L833" i="4"/>
  <c r="P833" i="1"/>
  <c r="M833" i="4" s="1"/>
  <c r="R833" i="1"/>
  <c r="N833" i="4" s="1"/>
  <c r="B834" i="4"/>
  <c r="E834" i="4"/>
  <c r="F834" i="4"/>
  <c r="G834" i="4"/>
  <c r="H834" i="4"/>
  <c r="I834" i="4"/>
  <c r="J834" i="4"/>
  <c r="K834" i="4"/>
  <c r="L834" i="4"/>
  <c r="P834" i="1"/>
  <c r="M834" i="4" s="1"/>
  <c r="R834" i="1"/>
  <c r="N834" i="4" s="1"/>
  <c r="B835" i="4"/>
  <c r="E835" i="4"/>
  <c r="F835" i="4"/>
  <c r="G835" i="4"/>
  <c r="H835" i="4"/>
  <c r="I835" i="4"/>
  <c r="J835" i="4"/>
  <c r="K835" i="4"/>
  <c r="L835" i="4"/>
  <c r="P835" i="1"/>
  <c r="M835" i="4" s="1"/>
  <c r="R835" i="1"/>
  <c r="N835" i="4" s="1"/>
  <c r="B836" i="4"/>
  <c r="E836" i="4"/>
  <c r="F836" i="4"/>
  <c r="G836" i="4"/>
  <c r="H836" i="4"/>
  <c r="I836" i="4"/>
  <c r="J836" i="4"/>
  <c r="K836" i="4"/>
  <c r="L836" i="4"/>
  <c r="P836" i="1"/>
  <c r="M836" i="4" s="1"/>
  <c r="R836" i="1"/>
  <c r="N836" i="4" s="1"/>
  <c r="B837" i="4"/>
  <c r="E837" i="4"/>
  <c r="F837" i="4"/>
  <c r="G837" i="4"/>
  <c r="H837" i="4"/>
  <c r="I837" i="4"/>
  <c r="J837" i="4"/>
  <c r="K837" i="4"/>
  <c r="L837" i="4"/>
  <c r="P837" i="1"/>
  <c r="M837" i="4" s="1"/>
  <c r="R837" i="1"/>
  <c r="N837" i="4" s="1"/>
  <c r="B838" i="4"/>
  <c r="E838" i="4"/>
  <c r="F838" i="4"/>
  <c r="G838" i="4"/>
  <c r="H838" i="4"/>
  <c r="I838" i="4"/>
  <c r="J838" i="4"/>
  <c r="K838" i="4"/>
  <c r="L838" i="4"/>
  <c r="P838" i="1"/>
  <c r="M838" i="4" s="1"/>
  <c r="R838" i="1"/>
  <c r="N838" i="4" s="1"/>
  <c r="B839" i="4"/>
  <c r="E839" i="4"/>
  <c r="F839" i="4"/>
  <c r="G839" i="4"/>
  <c r="H839" i="4"/>
  <c r="I839" i="4"/>
  <c r="J839" i="4"/>
  <c r="K839" i="4"/>
  <c r="L839" i="4"/>
  <c r="P839" i="1"/>
  <c r="M839" i="4" s="1"/>
  <c r="R839" i="1"/>
  <c r="N839" i="4" s="1"/>
  <c r="B840" i="4"/>
  <c r="E840" i="4"/>
  <c r="F840" i="4"/>
  <c r="G840" i="4"/>
  <c r="H840" i="4"/>
  <c r="I840" i="4"/>
  <c r="J840" i="4"/>
  <c r="K840" i="4"/>
  <c r="L840" i="4"/>
  <c r="P840" i="1"/>
  <c r="M840" i="4" s="1"/>
  <c r="R840" i="1"/>
  <c r="N840" i="4" s="1"/>
  <c r="B841" i="4"/>
  <c r="E841" i="4"/>
  <c r="F841" i="4"/>
  <c r="G841" i="4"/>
  <c r="H841" i="4"/>
  <c r="I841" i="4"/>
  <c r="J841" i="4"/>
  <c r="K841" i="4"/>
  <c r="L841" i="4"/>
  <c r="P841" i="1"/>
  <c r="M841" i="4" s="1"/>
  <c r="R841" i="1"/>
  <c r="N841" i="4" s="1"/>
  <c r="B842" i="4"/>
  <c r="E842" i="4"/>
  <c r="F842" i="4"/>
  <c r="G842" i="4"/>
  <c r="H842" i="4"/>
  <c r="I842" i="4"/>
  <c r="J842" i="4"/>
  <c r="K842" i="4"/>
  <c r="L842" i="4"/>
  <c r="P842" i="1"/>
  <c r="M842" i="4"/>
  <c r="R842" i="1"/>
  <c r="N842" i="4" s="1"/>
  <c r="B843" i="4"/>
  <c r="E843" i="4"/>
  <c r="F843" i="4"/>
  <c r="G843" i="4"/>
  <c r="H843" i="4"/>
  <c r="I843" i="4"/>
  <c r="J843" i="4"/>
  <c r="K843" i="4"/>
  <c r="L843" i="4"/>
  <c r="P843" i="1"/>
  <c r="M843" i="4"/>
  <c r="R843" i="1"/>
  <c r="N843" i="4" s="1"/>
  <c r="B844" i="4"/>
  <c r="E844" i="4"/>
  <c r="F844" i="4"/>
  <c r="G844" i="4"/>
  <c r="H844" i="4"/>
  <c r="I844" i="4"/>
  <c r="J844" i="4"/>
  <c r="K844" i="4"/>
  <c r="L844" i="4"/>
  <c r="P844" i="1"/>
  <c r="M844" i="4" s="1"/>
  <c r="R844" i="1"/>
  <c r="N844" i="4" s="1"/>
  <c r="B845" i="4"/>
  <c r="E845" i="4"/>
  <c r="F845" i="4"/>
  <c r="G845" i="4"/>
  <c r="H845" i="4"/>
  <c r="I845" i="4"/>
  <c r="J845" i="4"/>
  <c r="K845" i="4"/>
  <c r="L845" i="4"/>
  <c r="P845" i="1"/>
  <c r="M845" i="4" s="1"/>
  <c r="R845" i="1"/>
  <c r="N845" i="4" s="1"/>
  <c r="B846" i="4"/>
  <c r="E846" i="4"/>
  <c r="F846" i="4"/>
  <c r="G846" i="4"/>
  <c r="H846" i="4"/>
  <c r="I846" i="4"/>
  <c r="J846" i="4"/>
  <c r="K846" i="4"/>
  <c r="L846" i="4"/>
  <c r="P846" i="1"/>
  <c r="M846" i="4" s="1"/>
  <c r="R846" i="1"/>
  <c r="N846" i="4"/>
  <c r="B847" i="4"/>
  <c r="E847" i="4"/>
  <c r="F847" i="4"/>
  <c r="G847" i="4"/>
  <c r="H847" i="4"/>
  <c r="I847" i="4"/>
  <c r="J847" i="4"/>
  <c r="K847" i="4"/>
  <c r="L847" i="4"/>
  <c r="P847" i="1"/>
  <c r="M847" i="4" s="1"/>
  <c r="R847" i="1"/>
  <c r="N847" i="4" s="1"/>
  <c r="B848" i="4"/>
  <c r="E848" i="4"/>
  <c r="F848" i="4"/>
  <c r="G848" i="4"/>
  <c r="H848" i="4"/>
  <c r="I848" i="4"/>
  <c r="J848" i="4"/>
  <c r="K848" i="4"/>
  <c r="L848" i="4"/>
  <c r="P848" i="1"/>
  <c r="M848" i="4" s="1"/>
  <c r="R848" i="1"/>
  <c r="N848" i="4" s="1"/>
  <c r="B849" i="4"/>
  <c r="E849" i="4"/>
  <c r="F849" i="4"/>
  <c r="G849" i="4"/>
  <c r="H849" i="4"/>
  <c r="I849" i="4"/>
  <c r="J849" i="4"/>
  <c r="K849" i="4"/>
  <c r="L849" i="4"/>
  <c r="P849" i="1"/>
  <c r="M849" i="4" s="1"/>
  <c r="R849" i="1"/>
  <c r="N849" i="4" s="1"/>
  <c r="B850" i="4"/>
  <c r="E850" i="4"/>
  <c r="F850" i="4"/>
  <c r="G850" i="4"/>
  <c r="H850" i="4"/>
  <c r="I850" i="4"/>
  <c r="J850" i="4"/>
  <c r="K850" i="4"/>
  <c r="L850" i="4"/>
  <c r="P850" i="1"/>
  <c r="M850" i="4" s="1"/>
  <c r="R850" i="1"/>
  <c r="N850" i="4" s="1"/>
  <c r="B851" i="4"/>
  <c r="E851" i="4"/>
  <c r="F851" i="4"/>
  <c r="G851" i="4"/>
  <c r="H851" i="4"/>
  <c r="I851" i="4"/>
  <c r="J851" i="4"/>
  <c r="K851" i="4"/>
  <c r="L851" i="4"/>
  <c r="P851" i="1"/>
  <c r="M851" i="4" s="1"/>
  <c r="R851" i="1"/>
  <c r="N851" i="4" s="1"/>
  <c r="B852" i="4"/>
  <c r="E852" i="4"/>
  <c r="F852" i="4"/>
  <c r="G852" i="4"/>
  <c r="H852" i="4"/>
  <c r="I852" i="4"/>
  <c r="J852" i="4"/>
  <c r="K852" i="4"/>
  <c r="L852" i="4"/>
  <c r="P852" i="1"/>
  <c r="M852" i="4" s="1"/>
  <c r="R852" i="1"/>
  <c r="N852" i="4" s="1"/>
  <c r="B853" i="4"/>
  <c r="E853" i="4"/>
  <c r="F853" i="4"/>
  <c r="G853" i="4"/>
  <c r="H853" i="4"/>
  <c r="I853" i="4"/>
  <c r="J853" i="4"/>
  <c r="K853" i="4"/>
  <c r="L853" i="4"/>
  <c r="P853" i="1"/>
  <c r="M853" i="4" s="1"/>
  <c r="R853" i="1"/>
  <c r="N853" i="4" s="1"/>
  <c r="B854" i="4"/>
  <c r="E854" i="4"/>
  <c r="F854" i="4"/>
  <c r="G854" i="4"/>
  <c r="H854" i="4"/>
  <c r="I854" i="4"/>
  <c r="J854" i="4"/>
  <c r="K854" i="4"/>
  <c r="L854" i="4"/>
  <c r="P854" i="1"/>
  <c r="M854" i="4" s="1"/>
  <c r="R854" i="1"/>
  <c r="N854" i="4" s="1"/>
  <c r="B855" i="4"/>
  <c r="E855" i="4"/>
  <c r="F855" i="4"/>
  <c r="G855" i="4"/>
  <c r="H855" i="4"/>
  <c r="I855" i="4"/>
  <c r="J855" i="4"/>
  <c r="K855" i="4"/>
  <c r="L855" i="4"/>
  <c r="P855" i="1"/>
  <c r="M855" i="4" s="1"/>
  <c r="R855" i="1"/>
  <c r="N855" i="4"/>
  <c r="B856" i="4"/>
  <c r="E856" i="4"/>
  <c r="F856" i="4"/>
  <c r="G856" i="4"/>
  <c r="H856" i="4"/>
  <c r="I856" i="4"/>
  <c r="J856" i="4"/>
  <c r="K856" i="4"/>
  <c r="L856" i="4"/>
  <c r="P856" i="1"/>
  <c r="M856" i="4" s="1"/>
  <c r="R856" i="1"/>
  <c r="N856" i="4" s="1"/>
  <c r="B857" i="4"/>
  <c r="E857" i="4"/>
  <c r="F857" i="4"/>
  <c r="G857" i="4"/>
  <c r="H857" i="4"/>
  <c r="I857" i="4"/>
  <c r="J857" i="4"/>
  <c r="K857" i="4"/>
  <c r="L857" i="4"/>
  <c r="P857" i="1"/>
  <c r="M857" i="4" s="1"/>
  <c r="R857" i="1"/>
  <c r="N857" i="4" s="1"/>
  <c r="B858" i="4"/>
  <c r="E858" i="4"/>
  <c r="F858" i="4"/>
  <c r="G858" i="4"/>
  <c r="H858" i="4"/>
  <c r="I858" i="4"/>
  <c r="J858" i="4"/>
  <c r="K858" i="4"/>
  <c r="L858" i="4"/>
  <c r="P858" i="1"/>
  <c r="M858" i="4" s="1"/>
  <c r="R858" i="1"/>
  <c r="N858" i="4" s="1"/>
  <c r="B859" i="4"/>
  <c r="E859" i="4"/>
  <c r="F859" i="4"/>
  <c r="G859" i="4"/>
  <c r="H859" i="4"/>
  <c r="I859" i="4"/>
  <c r="J859" i="4"/>
  <c r="K859" i="4"/>
  <c r="L859" i="4"/>
  <c r="P859" i="1"/>
  <c r="M859" i="4" s="1"/>
  <c r="R859" i="1"/>
  <c r="N859" i="4" s="1"/>
  <c r="B860" i="4"/>
  <c r="E860" i="4"/>
  <c r="F860" i="4"/>
  <c r="G860" i="4"/>
  <c r="H860" i="4"/>
  <c r="I860" i="4"/>
  <c r="J860" i="4"/>
  <c r="K860" i="4"/>
  <c r="L860" i="4"/>
  <c r="P860" i="1"/>
  <c r="M860" i="4" s="1"/>
  <c r="R860" i="1"/>
  <c r="N860" i="4" s="1"/>
  <c r="B861" i="4"/>
  <c r="E861" i="4"/>
  <c r="F861" i="4"/>
  <c r="G861" i="4"/>
  <c r="H861" i="4"/>
  <c r="I861" i="4"/>
  <c r="J861" i="4"/>
  <c r="K861" i="4"/>
  <c r="L861" i="4"/>
  <c r="P861" i="1"/>
  <c r="M861" i="4" s="1"/>
  <c r="R861" i="1"/>
  <c r="N861" i="4" s="1"/>
  <c r="B862" i="4"/>
  <c r="E862" i="4"/>
  <c r="F862" i="4"/>
  <c r="G862" i="4"/>
  <c r="H862" i="4"/>
  <c r="I862" i="4"/>
  <c r="J862" i="4"/>
  <c r="K862" i="4"/>
  <c r="L862" i="4"/>
  <c r="P862" i="1"/>
  <c r="M862" i="4" s="1"/>
  <c r="R862" i="1"/>
  <c r="N862" i="4" s="1"/>
  <c r="B863" i="4"/>
  <c r="E863" i="4"/>
  <c r="F863" i="4"/>
  <c r="G863" i="4"/>
  <c r="H863" i="4"/>
  <c r="I863" i="4"/>
  <c r="J863" i="4"/>
  <c r="K863" i="4"/>
  <c r="L863" i="4"/>
  <c r="P863" i="1"/>
  <c r="M863" i="4" s="1"/>
  <c r="R863" i="1"/>
  <c r="N863" i="4" s="1"/>
  <c r="B864" i="4"/>
  <c r="E864" i="4"/>
  <c r="F864" i="4"/>
  <c r="G864" i="4"/>
  <c r="H864" i="4"/>
  <c r="I864" i="4"/>
  <c r="J864" i="4"/>
  <c r="K864" i="4"/>
  <c r="L864" i="4"/>
  <c r="P864" i="1"/>
  <c r="M864" i="4" s="1"/>
  <c r="R864" i="1"/>
  <c r="N864" i="4" s="1"/>
  <c r="B865" i="4"/>
  <c r="E865" i="4"/>
  <c r="F865" i="4"/>
  <c r="G865" i="4"/>
  <c r="H865" i="4"/>
  <c r="I865" i="4"/>
  <c r="J865" i="4"/>
  <c r="K865" i="4"/>
  <c r="L865" i="4"/>
  <c r="P865" i="1"/>
  <c r="M865" i="4" s="1"/>
  <c r="R865" i="1"/>
  <c r="N865" i="4" s="1"/>
  <c r="B866" i="4"/>
  <c r="E866" i="4"/>
  <c r="F866" i="4"/>
  <c r="G866" i="4"/>
  <c r="H866" i="4"/>
  <c r="I866" i="4"/>
  <c r="J866" i="4"/>
  <c r="K866" i="4"/>
  <c r="L866" i="4"/>
  <c r="P866" i="1"/>
  <c r="M866" i="4" s="1"/>
  <c r="R866" i="1"/>
  <c r="N866" i="4" s="1"/>
  <c r="B867" i="4"/>
  <c r="E867" i="4"/>
  <c r="F867" i="4"/>
  <c r="G867" i="4"/>
  <c r="H867" i="4"/>
  <c r="I867" i="4"/>
  <c r="J867" i="4"/>
  <c r="K867" i="4"/>
  <c r="L867" i="4"/>
  <c r="P867" i="1"/>
  <c r="M867" i="4" s="1"/>
  <c r="R867" i="1"/>
  <c r="N867" i="4" s="1"/>
  <c r="B868" i="4"/>
  <c r="E868" i="4"/>
  <c r="F868" i="4"/>
  <c r="G868" i="4"/>
  <c r="H868" i="4"/>
  <c r="I868" i="4"/>
  <c r="J868" i="4"/>
  <c r="K868" i="4"/>
  <c r="L868" i="4"/>
  <c r="P868" i="1"/>
  <c r="M868" i="4" s="1"/>
  <c r="R868" i="1"/>
  <c r="N868" i="4" s="1"/>
  <c r="B869" i="4"/>
  <c r="E869" i="4"/>
  <c r="F869" i="4"/>
  <c r="G869" i="4"/>
  <c r="H869" i="4"/>
  <c r="I869" i="4"/>
  <c r="J869" i="4"/>
  <c r="K869" i="4"/>
  <c r="L869" i="4"/>
  <c r="P869" i="1"/>
  <c r="M869" i="4" s="1"/>
  <c r="R869" i="1"/>
  <c r="N869" i="4" s="1"/>
  <c r="B870" i="4"/>
  <c r="E870" i="4"/>
  <c r="F870" i="4"/>
  <c r="G870" i="4"/>
  <c r="H870" i="4"/>
  <c r="I870" i="4"/>
  <c r="J870" i="4"/>
  <c r="K870" i="4"/>
  <c r="L870" i="4"/>
  <c r="P870" i="1"/>
  <c r="M870" i="4" s="1"/>
  <c r="R870" i="1"/>
  <c r="N870" i="4" s="1"/>
  <c r="B871" i="4"/>
  <c r="E871" i="4"/>
  <c r="F871" i="4"/>
  <c r="G871" i="4"/>
  <c r="H871" i="4"/>
  <c r="I871" i="4"/>
  <c r="J871" i="4"/>
  <c r="K871" i="4"/>
  <c r="L871" i="4"/>
  <c r="P871" i="1"/>
  <c r="M871" i="4" s="1"/>
  <c r="R871" i="1"/>
  <c r="N871" i="4" s="1"/>
  <c r="B872" i="4"/>
  <c r="E872" i="4"/>
  <c r="F872" i="4"/>
  <c r="G872" i="4"/>
  <c r="H872" i="4"/>
  <c r="I872" i="4"/>
  <c r="J872" i="4"/>
  <c r="K872" i="4"/>
  <c r="L872" i="4"/>
  <c r="P872" i="1"/>
  <c r="M872" i="4" s="1"/>
  <c r="R872" i="1"/>
  <c r="N872" i="4" s="1"/>
  <c r="B873" i="4"/>
  <c r="E873" i="4"/>
  <c r="F873" i="4"/>
  <c r="G873" i="4"/>
  <c r="H873" i="4"/>
  <c r="I873" i="4"/>
  <c r="J873" i="4"/>
  <c r="K873" i="4"/>
  <c r="L873" i="4"/>
  <c r="P873" i="1"/>
  <c r="M873" i="4" s="1"/>
  <c r="R873" i="1"/>
  <c r="N873" i="4" s="1"/>
  <c r="B874" i="4"/>
  <c r="E874" i="4"/>
  <c r="F874" i="4"/>
  <c r="G874" i="4"/>
  <c r="H874" i="4"/>
  <c r="I874" i="4"/>
  <c r="J874" i="4"/>
  <c r="K874" i="4"/>
  <c r="L874" i="4"/>
  <c r="P874" i="1"/>
  <c r="M874" i="4" s="1"/>
  <c r="R874" i="1"/>
  <c r="N874" i="4" s="1"/>
  <c r="B875" i="4"/>
  <c r="E875" i="4"/>
  <c r="F875" i="4"/>
  <c r="G875" i="4"/>
  <c r="H875" i="4"/>
  <c r="I875" i="4"/>
  <c r="J875" i="4"/>
  <c r="K875" i="4"/>
  <c r="L875" i="4"/>
  <c r="P875" i="1"/>
  <c r="M875" i="4" s="1"/>
  <c r="R875" i="1"/>
  <c r="N875" i="4" s="1"/>
  <c r="B876" i="4"/>
  <c r="E876" i="4"/>
  <c r="F876" i="4"/>
  <c r="G876" i="4"/>
  <c r="H876" i="4"/>
  <c r="I876" i="4"/>
  <c r="J876" i="4"/>
  <c r="K876" i="4"/>
  <c r="L876" i="4"/>
  <c r="P876" i="1"/>
  <c r="M876" i="4" s="1"/>
  <c r="R876" i="1"/>
  <c r="N876" i="4" s="1"/>
  <c r="B877" i="4"/>
  <c r="E877" i="4"/>
  <c r="F877" i="4"/>
  <c r="G877" i="4"/>
  <c r="H877" i="4"/>
  <c r="I877" i="4"/>
  <c r="J877" i="4"/>
  <c r="K877" i="4"/>
  <c r="L877" i="4"/>
  <c r="P877" i="1"/>
  <c r="M877" i="4" s="1"/>
  <c r="R877" i="1"/>
  <c r="N877" i="4" s="1"/>
  <c r="B878" i="4"/>
  <c r="E878" i="4"/>
  <c r="F878" i="4"/>
  <c r="G878" i="4"/>
  <c r="H878" i="4"/>
  <c r="I878" i="4"/>
  <c r="J878" i="4"/>
  <c r="K878" i="4"/>
  <c r="L878" i="4"/>
  <c r="P878" i="1"/>
  <c r="M878" i="4" s="1"/>
  <c r="R878" i="1"/>
  <c r="N878" i="4" s="1"/>
  <c r="B879" i="4"/>
  <c r="E879" i="4"/>
  <c r="F879" i="4"/>
  <c r="G879" i="4"/>
  <c r="H879" i="4"/>
  <c r="I879" i="4"/>
  <c r="J879" i="4"/>
  <c r="K879" i="4"/>
  <c r="L879" i="4"/>
  <c r="P879" i="1"/>
  <c r="M879" i="4" s="1"/>
  <c r="R879" i="1"/>
  <c r="N879" i="4" s="1"/>
  <c r="B880" i="4"/>
  <c r="E880" i="4"/>
  <c r="F880" i="4"/>
  <c r="G880" i="4"/>
  <c r="H880" i="4"/>
  <c r="I880" i="4"/>
  <c r="J880" i="4"/>
  <c r="K880" i="4"/>
  <c r="L880" i="4"/>
  <c r="P880" i="1"/>
  <c r="M880" i="4" s="1"/>
  <c r="R880" i="1"/>
  <c r="N880" i="4" s="1"/>
  <c r="B881" i="4"/>
  <c r="E881" i="4"/>
  <c r="F881" i="4"/>
  <c r="G881" i="4"/>
  <c r="H881" i="4"/>
  <c r="I881" i="4"/>
  <c r="J881" i="4"/>
  <c r="K881" i="4"/>
  <c r="L881" i="4"/>
  <c r="P881" i="1"/>
  <c r="M881" i="4" s="1"/>
  <c r="R881" i="1"/>
  <c r="N881" i="4" s="1"/>
  <c r="B882" i="4"/>
  <c r="E882" i="4"/>
  <c r="F882" i="4"/>
  <c r="G882" i="4"/>
  <c r="H882" i="4"/>
  <c r="I882" i="4"/>
  <c r="J882" i="4"/>
  <c r="K882" i="4"/>
  <c r="L882" i="4"/>
  <c r="P882" i="1"/>
  <c r="M882" i="4" s="1"/>
  <c r="R882" i="1"/>
  <c r="N882" i="4" s="1"/>
  <c r="B883" i="4"/>
  <c r="E883" i="4"/>
  <c r="F883" i="4"/>
  <c r="G883" i="4"/>
  <c r="H883" i="4"/>
  <c r="I883" i="4"/>
  <c r="J883" i="4"/>
  <c r="K883" i="4"/>
  <c r="L883" i="4"/>
  <c r="P883" i="1"/>
  <c r="M883" i="4" s="1"/>
  <c r="R883" i="1"/>
  <c r="N883" i="4" s="1"/>
  <c r="B884" i="4"/>
  <c r="E884" i="4"/>
  <c r="F884" i="4"/>
  <c r="G884" i="4"/>
  <c r="H884" i="4"/>
  <c r="I884" i="4"/>
  <c r="J884" i="4"/>
  <c r="K884" i="4"/>
  <c r="L884" i="4"/>
  <c r="P884" i="1"/>
  <c r="M884" i="4" s="1"/>
  <c r="R884" i="1"/>
  <c r="N884" i="4" s="1"/>
  <c r="B885" i="4"/>
  <c r="E885" i="4"/>
  <c r="F885" i="4"/>
  <c r="G885" i="4"/>
  <c r="H885" i="4"/>
  <c r="I885" i="4"/>
  <c r="J885" i="4"/>
  <c r="K885" i="4"/>
  <c r="L885" i="4"/>
  <c r="P885" i="1"/>
  <c r="M885" i="4" s="1"/>
  <c r="R885" i="1"/>
  <c r="N885" i="4" s="1"/>
  <c r="B886" i="4"/>
  <c r="E886" i="4"/>
  <c r="F886" i="4"/>
  <c r="G886" i="4"/>
  <c r="H886" i="4"/>
  <c r="I886" i="4"/>
  <c r="J886" i="4"/>
  <c r="K886" i="4"/>
  <c r="L886" i="4"/>
  <c r="P886" i="1"/>
  <c r="M886" i="4" s="1"/>
  <c r="R886" i="1"/>
  <c r="N886" i="4" s="1"/>
  <c r="B887" i="4"/>
  <c r="E887" i="4"/>
  <c r="F887" i="4"/>
  <c r="G887" i="4"/>
  <c r="H887" i="4"/>
  <c r="I887" i="4"/>
  <c r="J887" i="4"/>
  <c r="K887" i="4"/>
  <c r="L887" i="4"/>
  <c r="P887" i="1"/>
  <c r="M887" i="4" s="1"/>
  <c r="R887" i="1"/>
  <c r="N887" i="4" s="1"/>
  <c r="B888" i="4"/>
  <c r="E888" i="4"/>
  <c r="F888" i="4"/>
  <c r="G888" i="4"/>
  <c r="H888" i="4"/>
  <c r="I888" i="4"/>
  <c r="J888" i="4"/>
  <c r="K888" i="4"/>
  <c r="L888" i="4"/>
  <c r="P888" i="1"/>
  <c r="M888" i="4" s="1"/>
  <c r="R888" i="1"/>
  <c r="N888" i="4" s="1"/>
  <c r="B889" i="4"/>
  <c r="E889" i="4"/>
  <c r="F889" i="4"/>
  <c r="G889" i="4"/>
  <c r="H889" i="4"/>
  <c r="I889" i="4"/>
  <c r="J889" i="4"/>
  <c r="K889" i="4"/>
  <c r="L889" i="4"/>
  <c r="P889" i="1"/>
  <c r="M889" i="4" s="1"/>
  <c r="R889" i="1"/>
  <c r="N889" i="4" s="1"/>
  <c r="B890" i="4"/>
  <c r="E890" i="4"/>
  <c r="F890" i="4"/>
  <c r="G890" i="4"/>
  <c r="H890" i="4"/>
  <c r="I890" i="4"/>
  <c r="J890" i="4"/>
  <c r="K890" i="4"/>
  <c r="L890" i="4"/>
  <c r="P890" i="1"/>
  <c r="M890" i="4" s="1"/>
  <c r="R890" i="1"/>
  <c r="N890" i="4" s="1"/>
  <c r="B891" i="4"/>
  <c r="E891" i="4"/>
  <c r="F891" i="4"/>
  <c r="G891" i="4"/>
  <c r="H891" i="4"/>
  <c r="I891" i="4"/>
  <c r="J891" i="4"/>
  <c r="K891" i="4"/>
  <c r="L891" i="4"/>
  <c r="P891" i="1"/>
  <c r="M891" i="4" s="1"/>
  <c r="R891" i="1"/>
  <c r="N891" i="4" s="1"/>
  <c r="B892" i="4"/>
  <c r="E892" i="4"/>
  <c r="F892" i="4"/>
  <c r="G892" i="4"/>
  <c r="H892" i="4"/>
  <c r="I892" i="4"/>
  <c r="J892" i="4"/>
  <c r="K892" i="4"/>
  <c r="L892" i="4"/>
  <c r="P892" i="1"/>
  <c r="M892" i="4" s="1"/>
  <c r="R892" i="1"/>
  <c r="N892" i="4" s="1"/>
  <c r="B893" i="4"/>
  <c r="E893" i="4"/>
  <c r="F893" i="4"/>
  <c r="G893" i="4"/>
  <c r="H893" i="4"/>
  <c r="I893" i="4"/>
  <c r="J893" i="4"/>
  <c r="K893" i="4"/>
  <c r="L893" i="4"/>
  <c r="P893" i="1"/>
  <c r="M893" i="4" s="1"/>
  <c r="R893" i="1"/>
  <c r="N893" i="4" s="1"/>
  <c r="B894" i="4"/>
  <c r="E894" i="4"/>
  <c r="F894" i="4"/>
  <c r="G894" i="4"/>
  <c r="H894" i="4"/>
  <c r="I894" i="4"/>
  <c r="J894" i="4"/>
  <c r="K894" i="4"/>
  <c r="L894" i="4"/>
  <c r="P894" i="1"/>
  <c r="M894" i="4" s="1"/>
  <c r="R894" i="1"/>
  <c r="N894" i="4" s="1"/>
  <c r="B895" i="4"/>
  <c r="E895" i="4"/>
  <c r="F895" i="4"/>
  <c r="G895" i="4"/>
  <c r="H895" i="4"/>
  <c r="I895" i="4"/>
  <c r="J895" i="4"/>
  <c r="K895" i="4"/>
  <c r="L895" i="4"/>
  <c r="P895" i="1"/>
  <c r="M895" i="4" s="1"/>
  <c r="R895" i="1"/>
  <c r="N895" i="4" s="1"/>
  <c r="B896" i="4"/>
  <c r="E896" i="4"/>
  <c r="F896" i="4"/>
  <c r="G896" i="4"/>
  <c r="H896" i="4"/>
  <c r="I896" i="4"/>
  <c r="J896" i="4"/>
  <c r="K896" i="4"/>
  <c r="L896" i="4"/>
  <c r="P896" i="1"/>
  <c r="M896" i="4" s="1"/>
  <c r="R896" i="1"/>
  <c r="N896" i="4" s="1"/>
  <c r="B897" i="4"/>
  <c r="E897" i="4"/>
  <c r="F897" i="4"/>
  <c r="G897" i="4"/>
  <c r="H897" i="4"/>
  <c r="I897" i="4"/>
  <c r="J897" i="4"/>
  <c r="K897" i="4"/>
  <c r="L897" i="4"/>
  <c r="P897" i="1"/>
  <c r="M897" i="4" s="1"/>
  <c r="R897" i="1"/>
  <c r="N897" i="4" s="1"/>
  <c r="B898" i="4"/>
  <c r="E898" i="4"/>
  <c r="F898" i="4"/>
  <c r="G898" i="4"/>
  <c r="H898" i="4"/>
  <c r="I898" i="4"/>
  <c r="J898" i="4"/>
  <c r="K898" i="4"/>
  <c r="L898" i="4"/>
  <c r="P898" i="1"/>
  <c r="M898" i="4" s="1"/>
  <c r="R898" i="1"/>
  <c r="N898" i="4" s="1"/>
  <c r="B899" i="4"/>
  <c r="E899" i="4"/>
  <c r="F899" i="4"/>
  <c r="G899" i="4"/>
  <c r="H899" i="4"/>
  <c r="I899" i="4"/>
  <c r="J899" i="4"/>
  <c r="K899" i="4"/>
  <c r="L899" i="4"/>
  <c r="P899" i="1"/>
  <c r="M899" i="4" s="1"/>
  <c r="R899" i="1"/>
  <c r="N899" i="4" s="1"/>
  <c r="B900" i="4"/>
  <c r="E900" i="4"/>
  <c r="F900" i="4"/>
  <c r="G900" i="4"/>
  <c r="H900" i="4"/>
  <c r="I900" i="4"/>
  <c r="J900" i="4"/>
  <c r="K900" i="4"/>
  <c r="L900" i="4"/>
  <c r="P900" i="1"/>
  <c r="M900" i="4" s="1"/>
  <c r="R900" i="1"/>
  <c r="N900" i="4" s="1"/>
  <c r="B901" i="4"/>
  <c r="E901" i="4"/>
  <c r="F901" i="4"/>
  <c r="G901" i="4"/>
  <c r="H901" i="4"/>
  <c r="I901" i="4"/>
  <c r="J901" i="4"/>
  <c r="K901" i="4"/>
  <c r="L901" i="4"/>
  <c r="P901" i="1"/>
  <c r="M901" i="4" s="1"/>
  <c r="R901" i="1"/>
  <c r="N901" i="4" s="1"/>
  <c r="B902" i="4"/>
  <c r="E902" i="4"/>
  <c r="F902" i="4"/>
  <c r="G902" i="4"/>
  <c r="H902" i="4"/>
  <c r="I902" i="4"/>
  <c r="J902" i="4"/>
  <c r="K902" i="4"/>
  <c r="L902" i="4"/>
  <c r="P902" i="1"/>
  <c r="M902" i="4" s="1"/>
  <c r="R902" i="1"/>
  <c r="N902" i="4" s="1"/>
  <c r="B903" i="4"/>
  <c r="E903" i="4"/>
  <c r="F903" i="4"/>
  <c r="G903" i="4"/>
  <c r="H903" i="4"/>
  <c r="I903" i="4"/>
  <c r="J903" i="4"/>
  <c r="K903" i="4"/>
  <c r="L903" i="4"/>
  <c r="P903" i="1"/>
  <c r="M903" i="4" s="1"/>
  <c r="R903" i="1"/>
  <c r="N903" i="4" s="1"/>
  <c r="B904" i="4"/>
  <c r="E904" i="4"/>
  <c r="F904" i="4"/>
  <c r="G904" i="4"/>
  <c r="H904" i="4"/>
  <c r="I904" i="4"/>
  <c r="J904" i="4"/>
  <c r="K904" i="4"/>
  <c r="L904" i="4"/>
  <c r="P904" i="1"/>
  <c r="M904" i="4" s="1"/>
  <c r="R904" i="1"/>
  <c r="N904" i="4" s="1"/>
  <c r="B905" i="4"/>
  <c r="E905" i="4"/>
  <c r="F905" i="4"/>
  <c r="G905" i="4"/>
  <c r="H905" i="4"/>
  <c r="I905" i="4"/>
  <c r="J905" i="4"/>
  <c r="K905" i="4"/>
  <c r="L905" i="4"/>
  <c r="P905" i="1"/>
  <c r="M905" i="4" s="1"/>
  <c r="R905" i="1"/>
  <c r="N905" i="4" s="1"/>
  <c r="B906" i="4"/>
  <c r="E906" i="4"/>
  <c r="F906" i="4"/>
  <c r="G906" i="4"/>
  <c r="H906" i="4"/>
  <c r="I906" i="4"/>
  <c r="J906" i="4"/>
  <c r="K906" i="4"/>
  <c r="L906" i="4"/>
  <c r="P906" i="1"/>
  <c r="M906" i="4" s="1"/>
  <c r="R906" i="1"/>
  <c r="N906" i="4" s="1"/>
  <c r="B907" i="4"/>
  <c r="E907" i="4"/>
  <c r="F907" i="4"/>
  <c r="G907" i="4"/>
  <c r="H907" i="4"/>
  <c r="I907" i="4"/>
  <c r="J907" i="4"/>
  <c r="K907" i="4"/>
  <c r="L907" i="4"/>
  <c r="P907" i="1"/>
  <c r="M907" i="4" s="1"/>
  <c r="R907" i="1"/>
  <c r="N907" i="4" s="1"/>
  <c r="B908" i="4"/>
  <c r="E908" i="4"/>
  <c r="F908" i="4"/>
  <c r="G908" i="4"/>
  <c r="H908" i="4"/>
  <c r="I908" i="4"/>
  <c r="J908" i="4"/>
  <c r="K908" i="4"/>
  <c r="L908" i="4"/>
  <c r="P908" i="1"/>
  <c r="M908" i="4" s="1"/>
  <c r="R908" i="1"/>
  <c r="N908" i="4" s="1"/>
  <c r="B909" i="4"/>
  <c r="E909" i="4"/>
  <c r="F909" i="4"/>
  <c r="G909" i="4"/>
  <c r="H909" i="4"/>
  <c r="I909" i="4"/>
  <c r="J909" i="4"/>
  <c r="K909" i="4"/>
  <c r="L909" i="4"/>
  <c r="P909" i="1"/>
  <c r="M909" i="4" s="1"/>
  <c r="R909" i="1"/>
  <c r="N909" i="4" s="1"/>
  <c r="B910" i="4"/>
  <c r="E910" i="4"/>
  <c r="F910" i="4"/>
  <c r="G910" i="4"/>
  <c r="H910" i="4"/>
  <c r="I910" i="4"/>
  <c r="J910" i="4"/>
  <c r="K910" i="4"/>
  <c r="L910" i="4"/>
  <c r="P910" i="1"/>
  <c r="M910" i="4" s="1"/>
  <c r="R910" i="1"/>
  <c r="N910" i="4" s="1"/>
  <c r="B911" i="4"/>
  <c r="E911" i="4"/>
  <c r="F911" i="4"/>
  <c r="G911" i="4"/>
  <c r="H911" i="4"/>
  <c r="I911" i="4"/>
  <c r="J911" i="4"/>
  <c r="K911" i="4"/>
  <c r="L911" i="4"/>
  <c r="P911" i="1"/>
  <c r="M911" i="4" s="1"/>
  <c r="R911" i="1"/>
  <c r="N911" i="4" s="1"/>
  <c r="B912" i="4"/>
  <c r="E912" i="4"/>
  <c r="F912" i="4"/>
  <c r="G912" i="4"/>
  <c r="H912" i="4"/>
  <c r="I912" i="4"/>
  <c r="J912" i="4"/>
  <c r="K912" i="4"/>
  <c r="L912" i="4"/>
  <c r="P912" i="1"/>
  <c r="M912" i="4" s="1"/>
  <c r="R912" i="1"/>
  <c r="N912" i="4" s="1"/>
  <c r="B913" i="4"/>
  <c r="E913" i="4"/>
  <c r="F913" i="4"/>
  <c r="G913" i="4"/>
  <c r="H913" i="4"/>
  <c r="I913" i="4"/>
  <c r="J913" i="4"/>
  <c r="K913" i="4"/>
  <c r="L913" i="4"/>
  <c r="P913" i="1"/>
  <c r="M913" i="4" s="1"/>
  <c r="R913" i="1"/>
  <c r="N913" i="4" s="1"/>
  <c r="B914" i="4"/>
  <c r="E914" i="4"/>
  <c r="F914" i="4"/>
  <c r="G914" i="4"/>
  <c r="H914" i="4"/>
  <c r="I914" i="4"/>
  <c r="J914" i="4"/>
  <c r="K914" i="4"/>
  <c r="L914" i="4"/>
  <c r="P914" i="1"/>
  <c r="M914" i="4" s="1"/>
  <c r="R914" i="1"/>
  <c r="N914" i="4" s="1"/>
  <c r="B915" i="4"/>
  <c r="E915" i="4"/>
  <c r="F915" i="4"/>
  <c r="G915" i="4"/>
  <c r="H915" i="4"/>
  <c r="I915" i="4"/>
  <c r="J915" i="4"/>
  <c r="K915" i="4"/>
  <c r="L915" i="4"/>
  <c r="P915" i="1"/>
  <c r="M915" i="4" s="1"/>
  <c r="R915" i="1"/>
  <c r="N915" i="4" s="1"/>
  <c r="B916" i="4"/>
  <c r="E916" i="4"/>
  <c r="F916" i="4"/>
  <c r="G916" i="4"/>
  <c r="H916" i="4"/>
  <c r="I916" i="4"/>
  <c r="J916" i="4"/>
  <c r="K916" i="4"/>
  <c r="L916" i="4"/>
  <c r="P916" i="1"/>
  <c r="M916" i="4" s="1"/>
  <c r="R916" i="1"/>
  <c r="N916" i="4" s="1"/>
  <c r="B917" i="4"/>
  <c r="E917" i="4"/>
  <c r="F917" i="4"/>
  <c r="G917" i="4"/>
  <c r="H917" i="4"/>
  <c r="I917" i="4"/>
  <c r="J917" i="4"/>
  <c r="K917" i="4"/>
  <c r="L917" i="4"/>
  <c r="P917" i="1"/>
  <c r="M917" i="4" s="1"/>
  <c r="R917" i="1"/>
  <c r="N917" i="4" s="1"/>
  <c r="B918" i="4"/>
  <c r="E918" i="4"/>
  <c r="F918" i="4"/>
  <c r="G918" i="4"/>
  <c r="H918" i="4"/>
  <c r="I918" i="4"/>
  <c r="J918" i="4"/>
  <c r="K918" i="4"/>
  <c r="L918" i="4"/>
  <c r="P918" i="1"/>
  <c r="M918" i="4" s="1"/>
  <c r="R918" i="1"/>
  <c r="N918" i="4" s="1"/>
  <c r="B919" i="4"/>
  <c r="E919" i="4"/>
  <c r="F919" i="4"/>
  <c r="G919" i="4"/>
  <c r="H919" i="4"/>
  <c r="I919" i="4"/>
  <c r="J919" i="4"/>
  <c r="K919" i="4"/>
  <c r="L919" i="4"/>
  <c r="P919" i="1"/>
  <c r="M919" i="4" s="1"/>
  <c r="R919" i="1"/>
  <c r="N919" i="4" s="1"/>
  <c r="B920" i="4"/>
  <c r="E920" i="4"/>
  <c r="F920" i="4"/>
  <c r="G920" i="4"/>
  <c r="H920" i="4"/>
  <c r="I920" i="4"/>
  <c r="J920" i="4"/>
  <c r="K920" i="4"/>
  <c r="L920" i="4"/>
  <c r="P920" i="1"/>
  <c r="M920" i="4" s="1"/>
  <c r="R920" i="1"/>
  <c r="N920" i="4" s="1"/>
  <c r="B921" i="4"/>
  <c r="E921" i="4"/>
  <c r="F921" i="4"/>
  <c r="G921" i="4"/>
  <c r="H921" i="4"/>
  <c r="I921" i="4"/>
  <c r="J921" i="4"/>
  <c r="K921" i="4"/>
  <c r="L921" i="4"/>
  <c r="P921" i="1"/>
  <c r="M921" i="4" s="1"/>
  <c r="R921" i="1"/>
  <c r="N921" i="4" s="1"/>
  <c r="B922" i="4"/>
  <c r="E922" i="4"/>
  <c r="F922" i="4"/>
  <c r="G922" i="4"/>
  <c r="H922" i="4"/>
  <c r="I922" i="4"/>
  <c r="J922" i="4"/>
  <c r="K922" i="4"/>
  <c r="L922" i="4"/>
  <c r="P922" i="1"/>
  <c r="M922" i="4" s="1"/>
  <c r="R922" i="1"/>
  <c r="N922" i="4"/>
  <c r="B923" i="4"/>
  <c r="E923" i="4"/>
  <c r="F923" i="4"/>
  <c r="G923" i="4"/>
  <c r="H923" i="4"/>
  <c r="I923" i="4"/>
  <c r="J923" i="4"/>
  <c r="K923" i="4"/>
  <c r="L923" i="4"/>
  <c r="P923" i="1"/>
  <c r="M923" i="4" s="1"/>
  <c r="R923" i="1"/>
  <c r="N923" i="4" s="1"/>
  <c r="B924" i="4"/>
  <c r="E924" i="4"/>
  <c r="F924" i="4"/>
  <c r="G924" i="4"/>
  <c r="H924" i="4"/>
  <c r="I924" i="4"/>
  <c r="J924" i="4"/>
  <c r="K924" i="4"/>
  <c r="L924" i="4"/>
  <c r="P924" i="1"/>
  <c r="M924" i="4" s="1"/>
  <c r="R924" i="1"/>
  <c r="N924" i="4" s="1"/>
  <c r="B925" i="4"/>
  <c r="E925" i="4"/>
  <c r="F925" i="4"/>
  <c r="G925" i="4"/>
  <c r="H925" i="4"/>
  <c r="I925" i="4"/>
  <c r="J925" i="4"/>
  <c r="K925" i="4"/>
  <c r="L925" i="4"/>
  <c r="P925" i="1"/>
  <c r="M925" i="4" s="1"/>
  <c r="R925" i="1"/>
  <c r="N925" i="4" s="1"/>
  <c r="B926" i="4"/>
  <c r="E926" i="4"/>
  <c r="F926" i="4"/>
  <c r="G926" i="4"/>
  <c r="H926" i="4"/>
  <c r="I926" i="4"/>
  <c r="J926" i="4"/>
  <c r="K926" i="4"/>
  <c r="L926" i="4"/>
  <c r="P926" i="1"/>
  <c r="M926" i="4" s="1"/>
  <c r="R926" i="1"/>
  <c r="N926" i="4" s="1"/>
  <c r="B927" i="4"/>
  <c r="E927" i="4"/>
  <c r="F927" i="4"/>
  <c r="G927" i="4"/>
  <c r="H927" i="4"/>
  <c r="I927" i="4"/>
  <c r="J927" i="4"/>
  <c r="K927" i="4"/>
  <c r="L927" i="4"/>
  <c r="P927" i="1"/>
  <c r="M927" i="4" s="1"/>
  <c r="R927" i="1"/>
  <c r="N927" i="4" s="1"/>
  <c r="B928" i="4"/>
  <c r="E928" i="4"/>
  <c r="F928" i="4"/>
  <c r="G928" i="4"/>
  <c r="H928" i="4"/>
  <c r="I928" i="4"/>
  <c r="J928" i="4"/>
  <c r="K928" i="4"/>
  <c r="L928" i="4"/>
  <c r="P928" i="1"/>
  <c r="M928" i="4" s="1"/>
  <c r="R928" i="1"/>
  <c r="N928" i="4" s="1"/>
  <c r="B929" i="4"/>
  <c r="E929" i="4"/>
  <c r="F929" i="4"/>
  <c r="G929" i="4"/>
  <c r="H929" i="4"/>
  <c r="I929" i="4"/>
  <c r="J929" i="4"/>
  <c r="K929" i="4"/>
  <c r="L929" i="4"/>
  <c r="P929" i="1"/>
  <c r="M929" i="4" s="1"/>
  <c r="R929" i="1"/>
  <c r="N929" i="4" s="1"/>
  <c r="B930" i="4"/>
  <c r="E930" i="4"/>
  <c r="F930" i="4"/>
  <c r="G930" i="4"/>
  <c r="H930" i="4"/>
  <c r="I930" i="4"/>
  <c r="J930" i="4"/>
  <c r="K930" i="4"/>
  <c r="L930" i="4"/>
  <c r="P930" i="1"/>
  <c r="M930" i="4" s="1"/>
  <c r="R930" i="1"/>
  <c r="N930" i="4" s="1"/>
  <c r="B931" i="4"/>
  <c r="E931" i="4"/>
  <c r="F931" i="4"/>
  <c r="G931" i="4"/>
  <c r="H931" i="4"/>
  <c r="I931" i="4"/>
  <c r="J931" i="4"/>
  <c r="K931" i="4"/>
  <c r="L931" i="4"/>
  <c r="P931" i="1"/>
  <c r="M931" i="4" s="1"/>
  <c r="R931" i="1"/>
  <c r="N931" i="4" s="1"/>
  <c r="B932" i="4"/>
  <c r="E932" i="4"/>
  <c r="F932" i="4"/>
  <c r="G932" i="4"/>
  <c r="H932" i="4"/>
  <c r="I932" i="4"/>
  <c r="J932" i="4"/>
  <c r="K932" i="4"/>
  <c r="L932" i="4"/>
  <c r="P932" i="1"/>
  <c r="M932" i="4" s="1"/>
  <c r="R932" i="1"/>
  <c r="N932" i="4" s="1"/>
  <c r="B933" i="4"/>
  <c r="E933" i="4"/>
  <c r="F933" i="4"/>
  <c r="G933" i="4"/>
  <c r="H933" i="4"/>
  <c r="I933" i="4"/>
  <c r="J933" i="4"/>
  <c r="K933" i="4"/>
  <c r="L933" i="4"/>
  <c r="P933" i="1"/>
  <c r="M933" i="4" s="1"/>
  <c r="R933" i="1"/>
  <c r="N933" i="4" s="1"/>
  <c r="B934" i="4"/>
  <c r="E934" i="4"/>
  <c r="F934" i="4"/>
  <c r="G934" i="4"/>
  <c r="H934" i="4"/>
  <c r="I934" i="4"/>
  <c r="J934" i="4"/>
  <c r="K934" i="4"/>
  <c r="L934" i="4"/>
  <c r="P934" i="1"/>
  <c r="M934" i="4" s="1"/>
  <c r="R934" i="1"/>
  <c r="N934" i="4" s="1"/>
  <c r="B935" i="4"/>
  <c r="E935" i="4"/>
  <c r="F935" i="4"/>
  <c r="G935" i="4"/>
  <c r="H935" i="4"/>
  <c r="I935" i="4"/>
  <c r="J935" i="4"/>
  <c r="K935" i="4"/>
  <c r="L935" i="4"/>
  <c r="P935" i="1"/>
  <c r="M935" i="4" s="1"/>
  <c r="R935" i="1"/>
  <c r="N935" i="4" s="1"/>
  <c r="B936" i="4"/>
  <c r="E936" i="4"/>
  <c r="F936" i="4"/>
  <c r="G936" i="4"/>
  <c r="H936" i="4"/>
  <c r="I936" i="4"/>
  <c r="J936" i="4"/>
  <c r="K936" i="4"/>
  <c r="L936" i="4"/>
  <c r="P936" i="1"/>
  <c r="M936" i="4" s="1"/>
  <c r="R936" i="1"/>
  <c r="N936" i="4" s="1"/>
  <c r="B937" i="4"/>
  <c r="E937" i="4"/>
  <c r="F937" i="4"/>
  <c r="G937" i="4"/>
  <c r="H937" i="4"/>
  <c r="I937" i="4"/>
  <c r="J937" i="4"/>
  <c r="K937" i="4"/>
  <c r="L937" i="4"/>
  <c r="P937" i="1"/>
  <c r="M937" i="4" s="1"/>
  <c r="R937" i="1"/>
  <c r="N937" i="4" s="1"/>
  <c r="B938" i="4"/>
  <c r="E938" i="4"/>
  <c r="F938" i="4"/>
  <c r="G938" i="4"/>
  <c r="H938" i="4"/>
  <c r="I938" i="4"/>
  <c r="J938" i="4"/>
  <c r="K938" i="4"/>
  <c r="L938" i="4"/>
  <c r="P938" i="1"/>
  <c r="M938" i="4" s="1"/>
  <c r="R938" i="1"/>
  <c r="N938" i="4" s="1"/>
  <c r="B939" i="4"/>
  <c r="E939" i="4"/>
  <c r="F939" i="4"/>
  <c r="G939" i="4"/>
  <c r="H939" i="4"/>
  <c r="I939" i="4"/>
  <c r="J939" i="4"/>
  <c r="K939" i="4"/>
  <c r="L939" i="4"/>
  <c r="P939" i="1"/>
  <c r="M939" i="4" s="1"/>
  <c r="R939" i="1"/>
  <c r="N939" i="4" s="1"/>
  <c r="B940" i="4"/>
  <c r="E940" i="4"/>
  <c r="F940" i="4"/>
  <c r="G940" i="4"/>
  <c r="H940" i="4"/>
  <c r="I940" i="4"/>
  <c r="J940" i="4"/>
  <c r="K940" i="4"/>
  <c r="L940" i="4"/>
  <c r="P940" i="1"/>
  <c r="M940" i="4" s="1"/>
  <c r="R940" i="1"/>
  <c r="N940" i="4" s="1"/>
  <c r="B941" i="4"/>
  <c r="E941" i="4"/>
  <c r="F941" i="4"/>
  <c r="G941" i="4"/>
  <c r="H941" i="4"/>
  <c r="I941" i="4"/>
  <c r="J941" i="4"/>
  <c r="K941" i="4"/>
  <c r="L941" i="4"/>
  <c r="P941" i="1"/>
  <c r="M941" i="4" s="1"/>
  <c r="R941" i="1"/>
  <c r="N941" i="4" s="1"/>
  <c r="B942" i="4"/>
  <c r="E942" i="4"/>
  <c r="F942" i="4"/>
  <c r="G942" i="4"/>
  <c r="H942" i="4"/>
  <c r="I942" i="4"/>
  <c r="J942" i="4"/>
  <c r="K942" i="4"/>
  <c r="L942" i="4"/>
  <c r="P942" i="1"/>
  <c r="M942" i="4" s="1"/>
  <c r="R942" i="1"/>
  <c r="N942" i="4" s="1"/>
  <c r="B943" i="4"/>
  <c r="E943" i="4"/>
  <c r="F943" i="4"/>
  <c r="G943" i="4"/>
  <c r="H943" i="4"/>
  <c r="I943" i="4"/>
  <c r="J943" i="4"/>
  <c r="K943" i="4"/>
  <c r="L943" i="4"/>
  <c r="P943" i="1"/>
  <c r="M943" i="4" s="1"/>
  <c r="R943" i="1"/>
  <c r="N943" i="4" s="1"/>
  <c r="B944" i="4"/>
  <c r="E944" i="4"/>
  <c r="F944" i="4"/>
  <c r="G944" i="4"/>
  <c r="H944" i="4"/>
  <c r="I944" i="4"/>
  <c r="J944" i="4"/>
  <c r="K944" i="4"/>
  <c r="L944" i="4"/>
  <c r="P944" i="1"/>
  <c r="M944" i="4" s="1"/>
  <c r="R944" i="1"/>
  <c r="N944" i="4" s="1"/>
  <c r="B945" i="4"/>
  <c r="E945" i="4"/>
  <c r="F945" i="4"/>
  <c r="G945" i="4"/>
  <c r="H945" i="4"/>
  <c r="I945" i="4"/>
  <c r="J945" i="4"/>
  <c r="K945" i="4"/>
  <c r="L945" i="4"/>
  <c r="P945" i="1"/>
  <c r="M945" i="4" s="1"/>
  <c r="R945" i="1"/>
  <c r="N945" i="4" s="1"/>
  <c r="B946" i="4"/>
  <c r="E946" i="4"/>
  <c r="F946" i="4"/>
  <c r="G946" i="4"/>
  <c r="H946" i="4"/>
  <c r="I946" i="4"/>
  <c r="J946" i="4"/>
  <c r="K946" i="4"/>
  <c r="L946" i="4"/>
  <c r="P946" i="1"/>
  <c r="M946" i="4" s="1"/>
  <c r="R946" i="1"/>
  <c r="N946" i="4" s="1"/>
  <c r="B947" i="4"/>
  <c r="E947" i="4"/>
  <c r="F947" i="4"/>
  <c r="G947" i="4"/>
  <c r="H947" i="4"/>
  <c r="I947" i="4"/>
  <c r="J947" i="4"/>
  <c r="K947" i="4"/>
  <c r="L947" i="4"/>
  <c r="P947" i="1"/>
  <c r="M947" i="4" s="1"/>
  <c r="R947" i="1"/>
  <c r="N947" i="4" s="1"/>
  <c r="B948" i="4"/>
  <c r="E948" i="4"/>
  <c r="F948" i="4"/>
  <c r="G948" i="4"/>
  <c r="H948" i="4"/>
  <c r="I948" i="4"/>
  <c r="J948" i="4"/>
  <c r="K948" i="4"/>
  <c r="L948" i="4"/>
  <c r="P948" i="1"/>
  <c r="M948" i="4" s="1"/>
  <c r="R948" i="1"/>
  <c r="N948" i="4" s="1"/>
  <c r="B949" i="4"/>
  <c r="E949" i="4"/>
  <c r="F949" i="4"/>
  <c r="G949" i="4"/>
  <c r="H949" i="4"/>
  <c r="I949" i="4"/>
  <c r="J949" i="4"/>
  <c r="K949" i="4"/>
  <c r="L949" i="4"/>
  <c r="P949" i="1"/>
  <c r="M949" i="4" s="1"/>
  <c r="R949" i="1"/>
  <c r="N949" i="4" s="1"/>
  <c r="B950" i="4"/>
  <c r="E950" i="4"/>
  <c r="F950" i="4"/>
  <c r="G950" i="4"/>
  <c r="H950" i="4"/>
  <c r="I950" i="4"/>
  <c r="J950" i="4"/>
  <c r="K950" i="4"/>
  <c r="L950" i="4"/>
  <c r="P950" i="1"/>
  <c r="M950" i="4" s="1"/>
  <c r="R950" i="1"/>
  <c r="N950" i="4" s="1"/>
  <c r="B951" i="4"/>
  <c r="E951" i="4"/>
  <c r="F951" i="4"/>
  <c r="G951" i="4"/>
  <c r="H951" i="4"/>
  <c r="I951" i="4"/>
  <c r="J951" i="4"/>
  <c r="K951" i="4"/>
  <c r="L951" i="4"/>
  <c r="P951" i="1"/>
  <c r="M951" i="4" s="1"/>
  <c r="R951" i="1"/>
  <c r="N951" i="4" s="1"/>
  <c r="B952" i="4"/>
  <c r="E952" i="4"/>
  <c r="F952" i="4"/>
  <c r="G952" i="4"/>
  <c r="H952" i="4"/>
  <c r="I952" i="4"/>
  <c r="J952" i="4"/>
  <c r="K952" i="4"/>
  <c r="L952" i="4"/>
  <c r="P952" i="1"/>
  <c r="M952" i="4" s="1"/>
  <c r="R952" i="1"/>
  <c r="N952" i="4" s="1"/>
  <c r="B953" i="4"/>
  <c r="E953" i="4"/>
  <c r="F953" i="4"/>
  <c r="G953" i="4"/>
  <c r="H953" i="4"/>
  <c r="I953" i="4"/>
  <c r="J953" i="4"/>
  <c r="K953" i="4"/>
  <c r="L953" i="4"/>
  <c r="P953" i="1"/>
  <c r="M953" i="4" s="1"/>
  <c r="R953" i="1"/>
  <c r="N953" i="4" s="1"/>
  <c r="B954" i="4"/>
  <c r="E954" i="4"/>
  <c r="F954" i="4"/>
  <c r="G954" i="4"/>
  <c r="H954" i="4"/>
  <c r="I954" i="4"/>
  <c r="J954" i="4"/>
  <c r="K954" i="4"/>
  <c r="L954" i="4"/>
  <c r="P954" i="1"/>
  <c r="M954" i="4" s="1"/>
  <c r="R954" i="1"/>
  <c r="N954" i="4" s="1"/>
  <c r="B955" i="4"/>
  <c r="E955" i="4"/>
  <c r="F955" i="4"/>
  <c r="G955" i="4"/>
  <c r="H955" i="4"/>
  <c r="I955" i="4"/>
  <c r="J955" i="4"/>
  <c r="K955" i="4"/>
  <c r="L955" i="4"/>
  <c r="P955" i="1"/>
  <c r="M955" i="4" s="1"/>
  <c r="R955" i="1"/>
  <c r="N955" i="4" s="1"/>
  <c r="B956" i="4"/>
  <c r="E956" i="4"/>
  <c r="F956" i="4"/>
  <c r="G956" i="4"/>
  <c r="H956" i="4"/>
  <c r="I956" i="4"/>
  <c r="J956" i="4"/>
  <c r="K956" i="4"/>
  <c r="L956" i="4"/>
  <c r="P956" i="1"/>
  <c r="M956" i="4" s="1"/>
  <c r="R956" i="1"/>
  <c r="N956" i="4" s="1"/>
  <c r="B957" i="4"/>
  <c r="E957" i="4"/>
  <c r="F957" i="4"/>
  <c r="G957" i="4"/>
  <c r="H957" i="4"/>
  <c r="I957" i="4"/>
  <c r="J957" i="4"/>
  <c r="K957" i="4"/>
  <c r="L957" i="4"/>
  <c r="P957" i="1"/>
  <c r="M957" i="4" s="1"/>
  <c r="R957" i="1"/>
  <c r="N957" i="4" s="1"/>
  <c r="B958" i="4"/>
  <c r="E958" i="4"/>
  <c r="F958" i="4"/>
  <c r="G958" i="4"/>
  <c r="H958" i="4"/>
  <c r="I958" i="4"/>
  <c r="J958" i="4"/>
  <c r="K958" i="4"/>
  <c r="L958" i="4"/>
  <c r="P958" i="1"/>
  <c r="M958" i="4" s="1"/>
  <c r="R958" i="1"/>
  <c r="N958" i="4" s="1"/>
  <c r="B959" i="4"/>
  <c r="E959" i="4"/>
  <c r="F959" i="4"/>
  <c r="G959" i="4"/>
  <c r="H959" i="4"/>
  <c r="I959" i="4"/>
  <c r="J959" i="4"/>
  <c r="K959" i="4"/>
  <c r="L959" i="4"/>
  <c r="P959" i="1"/>
  <c r="M959" i="4" s="1"/>
  <c r="R959" i="1"/>
  <c r="N959" i="4" s="1"/>
  <c r="B960" i="4"/>
  <c r="E960" i="4"/>
  <c r="F960" i="4"/>
  <c r="G960" i="4"/>
  <c r="H960" i="4"/>
  <c r="I960" i="4"/>
  <c r="J960" i="4"/>
  <c r="K960" i="4"/>
  <c r="L960" i="4"/>
  <c r="P960" i="1"/>
  <c r="M960" i="4" s="1"/>
  <c r="R960" i="1"/>
  <c r="N960" i="4" s="1"/>
  <c r="B961" i="4"/>
  <c r="E961" i="4"/>
  <c r="F961" i="4"/>
  <c r="G961" i="4"/>
  <c r="H961" i="4"/>
  <c r="I961" i="4"/>
  <c r="J961" i="4"/>
  <c r="K961" i="4"/>
  <c r="L961" i="4"/>
  <c r="P961" i="1"/>
  <c r="M961" i="4" s="1"/>
  <c r="R961" i="1"/>
  <c r="N961" i="4" s="1"/>
  <c r="B962" i="4"/>
  <c r="E962" i="4"/>
  <c r="F962" i="4"/>
  <c r="G962" i="4"/>
  <c r="H962" i="4"/>
  <c r="I962" i="4"/>
  <c r="J962" i="4"/>
  <c r="K962" i="4"/>
  <c r="L962" i="4"/>
  <c r="P962" i="1"/>
  <c r="M962" i="4" s="1"/>
  <c r="R962" i="1"/>
  <c r="N962" i="4" s="1"/>
  <c r="B963" i="4"/>
  <c r="E963" i="4"/>
  <c r="F963" i="4"/>
  <c r="G963" i="4"/>
  <c r="H963" i="4"/>
  <c r="I963" i="4"/>
  <c r="J963" i="4"/>
  <c r="K963" i="4"/>
  <c r="L963" i="4"/>
  <c r="P963" i="1"/>
  <c r="M963" i="4" s="1"/>
  <c r="R963" i="1"/>
  <c r="N963" i="4" s="1"/>
  <c r="B964" i="4"/>
  <c r="E964" i="4"/>
  <c r="F964" i="4"/>
  <c r="G964" i="4"/>
  <c r="H964" i="4"/>
  <c r="I964" i="4"/>
  <c r="J964" i="4"/>
  <c r="K964" i="4"/>
  <c r="L964" i="4"/>
  <c r="P964" i="1"/>
  <c r="M964" i="4" s="1"/>
  <c r="R964" i="1"/>
  <c r="N964" i="4" s="1"/>
  <c r="B965" i="4"/>
  <c r="E965" i="4"/>
  <c r="F965" i="4"/>
  <c r="G965" i="4"/>
  <c r="H965" i="4"/>
  <c r="I965" i="4"/>
  <c r="J965" i="4"/>
  <c r="K965" i="4"/>
  <c r="L965" i="4"/>
  <c r="P965" i="1"/>
  <c r="M965" i="4" s="1"/>
  <c r="R965" i="1"/>
  <c r="N965" i="4" s="1"/>
  <c r="B966" i="4"/>
  <c r="E966" i="4"/>
  <c r="F966" i="4"/>
  <c r="G966" i="4"/>
  <c r="H966" i="4"/>
  <c r="I966" i="4"/>
  <c r="J966" i="4"/>
  <c r="K966" i="4"/>
  <c r="L966" i="4"/>
  <c r="P966" i="1"/>
  <c r="M966" i="4" s="1"/>
  <c r="R966" i="1"/>
  <c r="N966" i="4" s="1"/>
  <c r="B967" i="4"/>
  <c r="E967" i="4"/>
  <c r="F967" i="4"/>
  <c r="G967" i="4"/>
  <c r="H967" i="4"/>
  <c r="I967" i="4"/>
  <c r="J967" i="4"/>
  <c r="K967" i="4"/>
  <c r="L967" i="4"/>
  <c r="P967" i="1"/>
  <c r="M967" i="4" s="1"/>
  <c r="R967" i="1"/>
  <c r="N967" i="4" s="1"/>
  <c r="B968" i="4"/>
  <c r="E968" i="4"/>
  <c r="F968" i="4"/>
  <c r="G968" i="4"/>
  <c r="H968" i="4"/>
  <c r="I968" i="4"/>
  <c r="J968" i="4"/>
  <c r="K968" i="4"/>
  <c r="L968" i="4"/>
  <c r="P968" i="1"/>
  <c r="M968" i="4" s="1"/>
  <c r="R968" i="1"/>
  <c r="N968" i="4" s="1"/>
  <c r="B969" i="4"/>
  <c r="E969" i="4"/>
  <c r="F969" i="4"/>
  <c r="G969" i="4"/>
  <c r="H969" i="4"/>
  <c r="I969" i="4"/>
  <c r="J969" i="4"/>
  <c r="K969" i="4"/>
  <c r="L969" i="4"/>
  <c r="P969" i="1"/>
  <c r="M969" i="4" s="1"/>
  <c r="R969" i="1"/>
  <c r="N969" i="4" s="1"/>
  <c r="B970" i="4"/>
  <c r="E970" i="4"/>
  <c r="F970" i="4"/>
  <c r="G970" i="4"/>
  <c r="H970" i="4"/>
  <c r="I970" i="4"/>
  <c r="J970" i="4"/>
  <c r="K970" i="4"/>
  <c r="L970" i="4"/>
  <c r="P970" i="1"/>
  <c r="M970" i="4" s="1"/>
  <c r="R970" i="1"/>
  <c r="N970" i="4" s="1"/>
  <c r="B971" i="4"/>
  <c r="E971" i="4"/>
  <c r="F971" i="4"/>
  <c r="G971" i="4"/>
  <c r="H971" i="4"/>
  <c r="I971" i="4"/>
  <c r="J971" i="4"/>
  <c r="K971" i="4"/>
  <c r="L971" i="4"/>
  <c r="P971" i="1"/>
  <c r="M971" i="4" s="1"/>
  <c r="R971" i="1"/>
  <c r="N971" i="4" s="1"/>
  <c r="B972" i="4"/>
  <c r="E972" i="4"/>
  <c r="F972" i="4"/>
  <c r="G972" i="4"/>
  <c r="H972" i="4"/>
  <c r="I972" i="4"/>
  <c r="J972" i="4"/>
  <c r="K972" i="4"/>
  <c r="L972" i="4"/>
  <c r="P972" i="1"/>
  <c r="M972" i="4" s="1"/>
  <c r="R972" i="1"/>
  <c r="N972" i="4" s="1"/>
  <c r="B973" i="4"/>
  <c r="E973" i="4"/>
  <c r="F973" i="4"/>
  <c r="G973" i="4"/>
  <c r="H973" i="4"/>
  <c r="I973" i="4"/>
  <c r="J973" i="4"/>
  <c r="K973" i="4"/>
  <c r="L973" i="4"/>
  <c r="P973" i="1"/>
  <c r="M973" i="4" s="1"/>
  <c r="R973" i="1"/>
  <c r="N973" i="4" s="1"/>
  <c r="B974" i="4"/>
  <c r="E974" i="4"/>
  <c r="F974" i="4"/>
  <c r="G974" i="4"/>
  <c r="H974" i="4"/>
  <c r="I974" i="4"/>
  <c r="J974" i="4"/>
  <c r="K974" i="4"/>
  <c r="L974" i="4"/>
  <c r="P974" i="1"/>
  <c r="M974" i="4" s="1"/>
  <c r="R974" i="1"/>
  <c r="N974" i="4" s="1"/>
  <c r="B975" i="4"/>
  <c r="E975" i="4"/>
  <c r="F975" i="4"/>
  <c r="G975" i="4"/>
  <c r="H975" i="4"/>
  <c r="I975" i="4"/>
  <c r="J975" i="4"/>
  <c r="K975" i="4"/>
  <c r="L975" i="4"/>
  <c r="P975" i="1"/>
  <c r="M975" i="4" s="1"/>
  <c r="R975" i="1"/>
  <c r="N975" i="4" s="1"/>
  <c r="B976" i="4"/>
  <c r="E976" i="4"/>
  <c r="F976" i="4"/>
  <c r="G976" i="4"/>
  <c r="H976" i="4"/>
  <c r="I976" i="4"/>
  <c r="J976" i="4"/>
  <c r="K976" i="4"/>
  <c r="L976" i="4"/>
  <c r="P976" i="1"/>
  <c r="M976" i="4" s="1"/>
  <c r="R976" i="1"/>
  <c r="N976" i="4" s="1"/>
  <c r="B977" i="4"/>
  <c r="E977" i="4"/>
  <c r="F977" i="4"/>
  <c r="G977" i="4"/>
  <c r="H977" i="4"/>
  <c r="I977" i="4"/>
  <c r="J977" i="4"/>
  <c r="K977" i="4"/>
  <c r="L977" i="4"/>
  <c r="P977" i="1"/>
  <c r="M977" i="4" s="1"/>
  <c r="R977" i="1"/>
  <c r="N977" i="4" s="1"/>
  <c r="B978" i="4"/>
  <c r="E978" i="4"/>
  <c r="F978" i="4"/>
  <c r="G978" i="4"/>
  <c r="H978" i="4"/>
  <c r="I978" i="4"/>
  <c r="J978" i="4"/>
  <c r="K978" i="4"/>
  <c r="L978" i="4"/>
  <c r="P978" i="1"/>
  <c r="M978" i="4" s="1"/>
  <c r="R978" i="1"/>
  <c r="N978" i="4" s="1"/>
  <c r="B979" i="4"/>
  <c r="E979" i="4"/>
  <c r="F979" i="4"/>
  <c r="G979" i="4"/>
  <c r="H979" i="4"/>
  <c r="I979" i="4"/>
  <c r="J979" i="4"/>
  <c r="K979" i="4"/>
  <c r="L979" i="4"/>
  <c r="P979" i="1"/>
  <c r="M979" i="4" s="1"/>
  <c r="R979" i="1"/>
  <c r="N979" i="4" s="1"/>
  <c r="B980" i="4"/>
  <c r="E980" i="4"/>
  <c r="F980" i="4"/>
  <c r="G980" i="4"/>
  <c r="H980" i="4"/>
  <c r="I980" i="4"/>
  <c r="J980" i="4"/>
  <c r="K980" i="4"/>
  <c r="L980" i="4"/>
  <c r="P980" i="1"/>
  <c r="M980" i="4" s="1"/>
  <c r="R980" i="1"/>
  <c r="N980" i="4" s="1"/>
  <c r="B981" i="4"/>
  <c r="E981" i="4"/>
  <c r="F981" i="4"/>
  <c r="G981" i="4"/>
  <c r="H981" i="4"/>
  <c r="I981" i="4"/>
  <c r="J981" i="4"/>
  <c r="K981" i="4"/>
  <c r="L981" i="4"/>
  <c r="P981" i="1"/>
  <c r="M981" i="4" s="1"/>
  <c r="R981" i="1"/>
  <c r="N981" i="4" s="1"/>
  <c r="B982" i="4"/>
  <c r="E982" i="4"/>
  <c r="F982" i="4"/>
  <c r="G982" i="4"/>
  <c r="H982" i="4"/>
  <c r="I982" i="4"/>
  <c r="J982" i="4"/>
  <c r="K982" i="4"/>
  <c r="L982" i="4"/>
  <c r="P982" i="1"/>
  <c r="M982" i="4" s="1"/>
  <c r="R982" i="1"/>
  <c r="N982" i="4" s="1"/>
  <c r="B983" i="4"/>
  <c r="E983" i="4"/>
  <c r="F983" i="4"/>
  <c r="G983" i="4"/>
  <c r="H983" i="4"/>
  <c r="I983" i="4"/>
  <c r="J983" i="4"/>
  <c r="K983" i="4"/>
  <c r="L983" i="4"/>
  <c r="P983" i="1"/>
  <c r="M983" i="4" s="1"/>
  <c r="R983" i="1"/>
  <c r="N983" i="4" s="1"/>
  <c r="B984" i="4"/>
  <c r="E984" i="4"/>
  <c r="F984" i="4"/>
  <c r="G984" i="4"/>
  <c r="H984" i="4"/>
  <c r="I984" i="4"/>
  <c r="J984" i="4"/>
  <c r="K984" i="4"/>
  <c r="L984" i="4"/>
  <c r="P984" i="1"/>
  <c r="M984" i="4" s="1"/>
  <c r="R984" i="1"/>
  <c r="N984" i="4" s="1"/>
  <c r="B985" i="4"/>
  <c r="E985" i="4"/>
  <c r="F985" i="4"/>
  <c r="G985" i="4"/>
  <c r="H985" i="4"/>
  <c r="I985" i="4"/>
  <c r="J985" i="4"/>
  <c r="K985" i="4"/>
  <c r="L985" i="4"/>
  <c r="P985" i="1"/>
  <c r="M985" i="4" s="1"/>
  <c r="R985" i="1"/>
  <c r="N985" i="4" s="1"/>
  <c r="B986" i="4"/>
  <c r="E986" i="4"/>
  <c r="F986" i="4"/>
  <c r="G986" i="4"/>
  <c r="H986" i="4"/>
  <c r="I986" i="4"/>
  <c r="J986" i="4"/>
  <c r="K986" i="4"/>
  <c r="L986" i="4"/>
  <c r="P986" i="1"/>
  <c r="M986" i="4" s="1"/>
  <c r="R986" i="1"/>
  <c r="N986" i="4" s="1"/>
  <c r="B987" i="4"/>
  <c r="E987" i="4"/>
  <c r="F987" i="4"/>
  <c r="G987" i="4"/>
  <c r="H987" i="4"/>
  <c r="I987" i="4"/>
  <c r="J987" i="4"/>
  <c r="K987" i="4"/>
  <c r="L987" i="4"/>
  <c r="P987" i="1"/>
  <c r="M987" i="4" s="1"/>
  <c r="R987" i="1"/>
  <c r="N987" i="4" s="1"/>
  <c r="B988" i="4"/>
  <c r="E988" i="4"/>
  <c r="F988" i="4"/>
  <c r="G988" i="4"/>
  <c r="H988" i="4"/>
  <c r="I988" i="4"/>
  <c r="J988" i="4"/>
  <c r="K988" i="4"/>
  <c r="L988" i="4"/>
  <c r="P988" i="1"/>
  <c r="M988" i="4" s="1"/>
  <c r="R988" i="1"/>
  <c r="N988" i="4" s="1"/>
  <c r="B989" i="4"/>
  <c r="E989" i="4"/>
  <c r="F989" i="4"/>
  <c r="G989" i="4"/>
  <c r="H989" i="4"/>
  <c r="I989" i="4"/>
  <c r="J989" i="4"/>
  <c r="K989" i="4"/>
  <c r="L989" i="4"/>
  <c r="P989" i="1"/>
  <c r="M989" i="4" s="1"/>
  <c r="R989" i="1"/>
  <c r="N989" i="4" s="1"/>
  <c r="B990" i="4"/>
  <c r="E990" i="4"/>
  <c r="F990" i="4"/>
  <c r="G990" i="4"/>
  <c r="H990" i="4"/>
  <c r="I990" i="4"/>
  <c r="J990" i="4"/>
  <c r="K990" i="4"/>
  <c r="L990" i="4"/>
  <c r="P990" i="1"/>
  <c r="M990" i="4" s="1"/>
  <c r="R990" i="1"/>
  <c r="N990" i="4" s="1"/>
  <c r="B991" i="4"/>
  <c r="E991" i="4"/>
  <c r="F991" i="4"/>
  <c r="G991" i="4"/>
  <c r="H991" i="4"/>
  <c r="I991" i="4"/>
  <c r="J991" i="4"/>
  <c r="K991" i="4"/>
  <c r="L991" i="4"/>
  <c r="P991" i="1"/>
  <c r="M991" i="4" s="1"/>
  <c r="R991" i="1"/>
  <c r="N991" i="4" s="1"/>
  <c r="B992" i="4"/>
  <c r="E992" i="4"/>
  <c r="F992" i="4"/>
  <c r="G992" i="4"/>
  <c r="H992" i="4"/>
  <c r="I992" i="4"/>
  <c r="J992" i="4"/>
  <c r="K992" i="4"/>
  <c r="L992" i="4"/>
  <c r="P992" i="1"/>
  <c r="M992" i="4" s="1"/>
  <c r="R992" i="1"/>
  <c r="N992" i="4" s="1"/>
  <c r="B993" i="4"/>
  <c r="E993" i="4"/>
  <c r="F993" i="4"/>
  <c r="G993" i="4"/>
  <c r="H993" i="4"/>
  <c r="I993" i="4"/>
  <c r="J993" i="4"/>
  <c r="K993" i="4"/>
  <c r="L993" i="4"/>
  <c r="P993" i="1"/>
  <c r="M993" i="4" s="1"/>
  <c r="R993" i="1"/>
  <c r="N993" i="4" s="1"/>
  <c r="B994" i="4"/>
  <c r="E994" i="4"/>
  <c r="F994" i="4"/>
  <c r="G994" i="4"/>
  <c r="H994" i="4"/>
  <c r="I994" i="4"/>
  <c r="J994" i="4"/>
  <c r="K994" i="4"/>
  <c r="L994" i="4"/>
  <c r="P994" i="1"/>
  <c r="M994" i="4" s="1"/>
  <c r="R994" i="1"/>
  <c r="N994" i="4" s="1"/>
  <c r="B995" i="4"/>
  <c r="E995" i="4"/>
  <c r="F995" i="4"/>
  <c r="G995" i="4"/>
  <c r="H995" i="4"/>
  <c r="I995" i="4"/>
  <c r="J995" i="4"/>
  <c r="K995" i="4"/>
  <c r="L995" i="4"/>
  <c r="P995" i="1"/>
  <c r="M995" i="4" s="1"/>
  <c r="R995" i="1"/>
  <c r="N995" i="4" s="1"/>
  <c r="B996" i="4"/>
  <c r="E996" i="4"/>
  <c r="F996" i="4"/>
  <c r="G996" i="4"/>
  <c r="H996" i="4"/>
  <c r="I996" i="4"/>
  <c r="J996" i="4"/>
  <c r="K996" i="4"/>
  <c r="L996" i="4"/>
  <c r="P996" i="1"/>
  <c r="M996" i="4" s="1"/>
  <c r="R996" i="1"/>
  <c r="N996" i="4" s="1"/>
  <c r="B997" i="4"/>
  <c r="E997" i="4"/>
  <c r="F997" i="4"/>
  <c r="G997" i="4"/>
  <c r="H997" i="4"/>
  <c r="I997" i="4"/>
  <c r="J997" i="4"/>
  <c r="K997" i="4"/>
  <c r="L997" i="4"/>
  <c r="P997" i="1"/>
  <c r="M997" i="4" s="1"/>
  <c r="R997" i="1"/>
  <c r="N997" i="4" s="1"/>
  <c r="B998" i="4"/>
  <c r="E998" i="4"/>
  <c r="F998" i="4"/>
  <c r="G998" i="4"/>
  <c r="H998" i="4"/>
  <c r="I998" i="4"/>
  <c r="J998" i="4"/>
  <c r="K998" i="4"/>
  <c r="L998" i="4"/>
  <c r="P998" i="1"/>
  <c r="M998" i="4" s="1"/>
  <c r="R998" i="1"/>
  <c r="N998" i="4" s="1"/>
  <c r="B999" i="4"/>
  <c r="E999" i="4"/>
  <c r="F999" i="4"/>
  <c r="G999" i="4"/>
  <c r="H999" i="4"/>
  <c r="I999" i="4"/>
  <c r="J999" i="4"/>
  <c r="K999" i="4"/>
  <c r="L999" i="4"/>
  <c r="P999" i="1"/>
  <c r="M999" i="4" s="1"/>
  <c r="R999" i="1"/>
  <c r="N999" i="4" s="1"/>
  <c r="B1000" i="4"/>
  <c r="E1000" i="4"/>
  <c r="F1000" i="4"/>
  <c r="G1000" i="4"/>
  <c r="H1000" i="4"/>
  <c r="I1000" i="4"/>
  <c r="J1000" i="4"/>
  <c r="K1000" i="4"/>
  <c r="L1000" i="4"/>
  <c r="P1000" i="1"/>
  <c r="M1000" i="4" s="1"/>
  <c r="R1000" i="1"/>
  <c r="N1000" i="4" s="1"/>
  <c r="B1001" i="4"/>
  <c r="E1001" i="4"/>
  <c r="F1001" i="4"/>
  <c r="G1001" i="4"/>
  <c r="H1001" i="4"/>
  <c r="I1001" i="4"/>
  <c r="J1001" i="4"/>
  <c r="K1001" i="4"/>
  <c r="L1001" i="4"/>
  <c r="P1001" i="1"/>
  <c r="M1001" i="4" s="1"/>
  <c r="R1001" i="1"/>
  <c r="N1001" i="4" s="1"/>
  <c r="B1002" i="4"/>
  <c r="E1002" i="4"/>
  <c r="F1002" i="4"/>
  <c r="G1002" i="4"/>
  <c r="H1002" i="4"/>
  <c r="I1002" i="4"/>
  <c r="J1002" i="4"/>
  <c r="K1002" i="4"/>
  <c r="L1002" i="4"/>
  <c r="P1002" i="1"/>
  <c r="M1002" i="4" s="1"/>
  <c r="R1002" i="1"/>
  <c r="N1002" i="4" s="1"/>
  <c r="B1003" i="4"/>
  <c r="E1003" i="4"/>
  <c r="F1003" i="4"/>
  <c r="G1003" i="4"/>
  <c r="H1003" i="4"/>
  <c r="I1003" i="4"/>
  <c r="J1003" i="4"/>
  <c r="K1003" i="4"/>
  <c r="L1003" i="4"/>
  <c r="P1003" i="1"/>
  <c r="M1003" i="4" s="1"/>
  <c r="R1003" i="1"/>
  <c r="N1003" i="4" s="1"/>
  <c r="B1004" i="4"/>
  <c r="E1004" i="4"/>
  <c r="F1004" i="4"/>
  <c r="G1004" i="4"/>
  <c r="H1004" i="4"/>
  <c r="I1004" i="4"/>
  <c r="J1004" i="4"/>
  <c r="K1004" i="4"/>
  <c r="L1004" i="4"/>
  <c r="P1004" i="1"/>
  <c r="M1004" i="4" s="1"/>
  <c r="R1004" i="1"/>
  <c r="N1004" i="4" s="1"/>
  <c r="B1005" i="4"/>
  <c r="E1005" i="4"/>
  <c r="F1005" i="4"/>
  <c r="G1005" i="4"/>
  <c r="H1005" i="4"/>
  <c r="I1005" i="4"/>
  <c r="J1005" i="4"/>
  <c r="K1005" i="4"/>
  <c r="L1005" i="4"/>
  <c r="P1005" i="1"/>
  <c r="M1005" i="4" s="1"/>
  <c r="R1005" i="1"/>
  <c r="N1005" i="4" s="1"/>
  <c r="B1006" i="4"/>
  <c r="E1006" i="4"/>
  <c r="F1006" i="4"/>
  <c r="G1006" i="4"/>
  <c r="H1006" i="4"/>
  <c r="I1006" i="4"/>
  <c r="J1006" i="4"/>
  <c r="K1006" i="4"/>
  <c r="L1006" i="4"/>
  <c r="P1006" i="1"/>
  <c r="M1006" i="4" s="1"/>
  <c r="R1006" i="1"/>
  <c r="N1006" i="4" s="1"/>
  <c r="B1007" i="4"/>
  <c r="E1007" i="4"/>
  <c r="F1007" i="4"/>
  <c r="G1007" i="4"/>
  <c r="H1007" i="4"/>
  <c r="I1007" i="4"/>
  <c r="J1007" i="4"/>
  <c r="K1007" i="4"/>
  <c r="L1007" i="4"/>
  <c r="P1007" i="1"/>
  <c r="M1007" i="4" s="1"/>
  <c r="R1007" i="1"/>
  <c r="N1007" i="4" s="1"/>
  <c r="B1008" i="4"/>
  <c r="E1008" i="4"/>
  <c r="F1008" i="4"/>
  <c r="G1008" i="4"/>
  <c r="H1008" i="4"/>
  <c r="I1008" i="4"/>
  <c r="J1008" i="4"/>
  <c r="K1008" i="4"/>
  <c r="L1008" i="4"/>
  <c r="P1008" i="1"/>
  <c r="M1008" i="4" s="1"/>
  <c r="R1008" i="1"/>
  <c r="N1008" i="4" s="1"/>
  <c r="B1009" i="4"/>
  <c r="E1009" i="4"/>
  <c r="F1009" i="4"/>
  <c r="G1009" i="4"/>
  <c r="H1009" i="4"/>
  <c r="I1009" i="4"/>
  <c r="J1009" i="4"/>
  <c r="K1009" i="4"/>
  <c r="L1009" i="4"/>
  <c r="P1009" i="1"/>
  <c r="M1009" i="4" s="1"/>
  <c r="R1009" i="1"/>
  <c r="N1009" i="4" s="1"/>
  <c r="B1010" i="4"/>
  <c r="E1010" i="4"/>
  <c r="F1010" i="4"/>
  <c r="G1010" i="4"/>
  <c r="H1010" i="4"/>
  <c r="I1010" i="4"/>
  <c r="J1010" i="4"/>
  <c r="K1010" i="4"/>
  <c r="L1010" i="4"/>
  <c r="P1010" i="1"/>
  <c r="M1010" i="4" s="1"/>
  <c r="R1010" i="1"/>
  <c r="N1010" i="4" s="1"/>
  <c r="B1011" i="4"/>
  <c r="E1011" i="4"/>
  <c r="F1011" i="4"/>
  <c r="G1011" i="4"/>
  <c r="H1011" i="4"/>
  <c r="I1011" i="4"/>
  <c r="J1011" i="4"/>
  <c r="K1011" i="4"/>
  <c r="L1011" i="4"/>
  <c r="P1011" i="1"/>
  <c r="M1011" i="4" s="1"/>
  <c r="R1011" i="1"/>
  <c r="N1011" i="4" s="1"/>
  <c r="B1012" i="4"/>
  <c r="E1012" i="4"/>
  <c r="F1012" i="4"/>
  <c r="G1012" i="4"/>
  <c r="H1012" i="4"/>
  <c r="I1012" i="4"/>
  <c r="J1012" i="4"/>
  <c r="K1012" i="4"/>
  <c r="L1012" i="4"/>
  <c r="P1012" i="1"/>
  <c r="M1012" i="4" s="1"/>
  <c r="R1012" i="1"/>
  <c r="N1012" i="4" s="1"/>
  <c r="B1013" i="4"/>
  <c r="E1013" i="4"/>
  <c r="F1013" i="4"/>
  <c r="G1013" i="4"/>
  <c r="H1013" i="4"/>
  <c r="I1013" i="4"/>
  <c r="J1013" i="4"/>
  <c r="K1013" i="4"/>
  <c r="L1013" i="4"/>
  <c r="P1013" i="1"/>
  <c r="M1013" i="4" s="1"/>
  <c r="R1013" i="1"/>
  <c r="N1013" i="4" s="1"/>
  <c r="B1014" i="4"/>
  <c r="E1014" i="4"/>
  <c r="F1014" i="4"/>
  <c r="G1014" i="4"/>
  <c r="H1014" i="4"/>
  <c r="I1014" i="4"/>
  <c r="J1014" i="4"/>
  <c r="K1014" i="4"/>
  <c r="L1014" i="4"/>
  <c r="P1014" i="1"/>
  <c r="M1014" i="4" s="1"/>
  <c r="R1014" i="1"/>
  <c r="N1014" i="4" s="1"/>
  <c r="B1015" i="4"/>
  <c r="E1015" i="4"/>
  <c r="F1015" i="4"/>
  <c r="G1015" i="4"/>
  <c r="H1015" i="4"/>
  <c r="I1015" i="4"/>
  <c r="J1015" i="4"/>
  <c r="K1015" i="4"/>
  <c r="L1015" i="4"/>
  <c r="P1015" i="1"/>
  <c r="M1015" i="4" s="1"/>
  <c r="R1015" i="1"/>
  <c r="N1015" i="4" s="1"/>
  <c r="B1016" i="4"/>
  <c r="E1016" i="4"/>
  <c r="F1016" i="4"/>
  <c r="G1016" i="4"/>
  <c r="H1016" i="4"/>
  <c r="I1016" i="4"/>
  <c r="J1016" i="4"/>
  <c r="K1016" i="4"/>
  <c r="L1016" i="4"/>
  <c r="P1016" i="1"/>
  <c r="M1016" i="4" s="1"/>
  <c r="R1016" i="1"/>
  <c r="N1016" i="4" s="1"/>
  <c r="B1017" i="4"/>
  <c r="E1017" i="4"/>
  <c r="F1017" i="4"/>
  <c r="G1017" i="4"/>
  <c r="H1017" i="4"/>
  <c r="I1017" i="4"/>
  <c r="J1017" i="4"/>
  <c r="K1017" i="4"/>
  <c r="L1017" i="4"/>
  <c r="P1017" i="1"/>
  <c r="M1017" i="4" s="1"/>
  <c r="R1017" i="1"/>
  <c r="N1017" i="4" s="1"/>
  <c r="B1018" i="4"/>
  <c r="E1018" i="4"/>
  <c r="F1018" i="4"/>
  <c r="G1018" i="4"/>
  <c r="H1018" i="4"/>
  <c r="I1018" i="4"/>
  <c r="J1018" i="4"/>
  <c r="K1018" i="4"/>
  <c r="L1018" i="4"/>
  <c r="P1018" i="1"/>
  <c r="M1018" i="4" s="1"/>
  <c r="R1018" i="1"/>
  <c r="N1018" i="4" s="1"/>
  <c r="B1019" i="4"/>
  <c r="E1019" i="4"/>
  <c r="F1019" i="4"/>
  <c r="G1019" i="4"/>
  <c r="H1019" i="4"/>
  <c r="I1019" i="4"/>
  <c r="J1019" i="4"/>
  <c r="K1019" i="4"/>
  <c r="L1019" i="4"/>
  <c r="P1019" i="1"/>
  <c r="M1019" i="4" s="1"/>
  <c r="R1019" i="1"/>
  <c r="N1019" i="4" s="1"/>
  <c r="B1020" i="4"/>
  <c r="E1020" i="4"/>
  <c r="F1020" i="4"/>
  <c r="G1020" i="4"/>
  <c r="H1020" i="4"/>
  <c r="I1020" i="4"/>
  <c r="J1020" i="4"/>
  <c r="K1020" i="4"/>
  <c r="L1020" i="4"/>
  <c r="P1020" i="1"/>
  <c r="M1020" i="4" s="1"/>
  <c r="R1020" i="1"/>
  <c r="N1020" i="4" s="1"/>
  <c r="B1021" i="4"/>
  <c r="E1021" i="4"/>
  <c r="F1021" i="4"/>
  <c r="G1021" i="4"/>
  <c r="H1021" i="4"/>
  <c r="I1021" i="4"/>
  <c r="J1021" i="4"/>
  <c r="K1021" i="4"/>
  <c r="L1021" i="4"/>
  <c r="P1021" i="1"/>
  <c r="M1021" i="4" s="1"/>
  <c r="R1021" i="1"/>
  <c r="N1021" i="4" s="1"/>
  <c r="B1022" i="4"/>
  <c r="E1022" i="4"/>
  <c r="F1022" i="4"/>
  <c r="G1022" i="4"/>
  <c r="H1022" i="4"/>
  <c r="I1022" i="4"/>
  <c r="J1022" i="4"/>
  <c r="K1022" i="4"/>
  <c r="L1022" i="4"/>
  <c r="P1022" i="1"/>
  <c r="M1022" i="4" s="1"/>
  <c r="R1022" i="1"/>
  <c r="N1022" i="4" s="1"/>
  <c r="B1023" i="4"/>
  <c r="E1023" i="4"/>
  <c r="F1023" i="4"/>
  <c r="G1023" i="4"/>
  <c r="H1023" i="4"/>
  <c r="I1023" i="4"/>
  <c r="J1023" i="4"/>
  <c r="K1023" i="4"/>
  <c r="L1023" i="4"/>
  <c r="P1023" i="1"/>
  <c r="M1023" i="4" s="1"/>
  <c r="R1023" i="1"/>
  <c r="N1023" i="4" s="1"/>
  <c r="B1024" i="4"/>
  <c r="E1024" i="4"/>
  <c r="F1024" i="4"/>
  <c r="G1024" i="4"/>
  <c r="H1024" i="4"/>
  <c r="I1024" i="4"/>
  <c r="J1024" i="4"/>
  <c r="K1024" i="4"/>
  <c r="L1024" i="4"/>
  <c r="P1024" i="1"/>
  <c r="M1024" i="4" s="1"/>
  <c r="R1024" i="1"/>
  <c r="N1024" i="4" s="1"/>
  <c r="B1025" i="4"/>
  <c r="E1025" i="4"/>
  <c r="F1025" i="4"/>
  <c r="G1025" i="4"/>
  <c r="H1025" i="4"/>
  <c r="I1025" i="4"/>
  <c r="J1025" i="4"/>
  <c r="K1025" i="4"/>
  <c r="L1025" i="4"/>
  <c r="P1025" i="1"/>
  <c r="M1025" i="4" s="1"/>
  <c r="R1025" i="1"/>
  <c r="N1025" i="4" s="1"/>
  <c r="B1026" i="4"/>
  <c r="E1026" i="4"/>
  <c r="F1026" i="4"/>
  <c r="G1026" i="4"/>
  <c r="H1026" i="4"/>
  <c r="I1026" i="4"/>
  <c r="J1026" i="4"/>
  <c r="K1026" i="4"/>
  <c r="L1026" i="4"/>
  <c r="P1026" i="1"/>
  <c r="M1026" i="4" s="1"/>
  <c r="R1026" i="1"/>
  <c r="N1026" i="4" s="1"/>
  <c r="B1027" i="4"/>
  <c r="E1027" i="4"/>
  <c r="F1027" i="4"/>
  <c r="G1027" i="4"/>
  <c r="H1027" i="4"/>
  <c r="I1027" i="4"/>
  <c r="J1027" i="4"/>
  <c r="K1027" i="4"/>
  <c r="L1027" i="4"/>
  <c r="P1027" i="1"/>
  <c r="M1027" i="4" s="1"/>
  <c r="R1027" i="1"/>
  <c r="N1027" i="4" s="1"/>
  <c r="B1028" i="4"/>
  <c r="E1028" i="4"/>
  <c r="F1028" i="4"/>
  <c r="G1028" i="4"/>
  <c r="H1028" i="4"/>
  <c r="I1028" i="4"/>
  <c r="J1028" i="4"/>
  <c r="K1028" i="4"/>
  <c r="L1028" i="4"/>
  <c r="P1028" i="1"/>
  <c r="M1028" i="4" s="1"/>
  <c r="R1028" i="1"/>
  <c r="N1028" i="4" s="1"/>
  <c r="B1029" i="4"/>
  <c r="E1029" i="4"/>
  <c r="F1029" i="4"/>
  <c r="G1029" i="4"/>
  <c r="H1029" i="4"/>
  <c r="I1029" i="4"/>
  <c r="J1029" i="4"/>
  <c r="K1029" i="4"/>
  <c r="L1029" i="4"/>
  <c r="P1029" i="1"/>
  <c r="M1029" i="4" s="1"/>
  <c r="R1029" i="1"/>
  <c r="N1029" i="4" s="1"/>
  <c r="B1030" i="4"/>
  <c r="E1030" i="4"/>
  <c r="F1030" i="4"/>
  <c r="G1030" i="4"/>
  <c r="H1030" i="4"/>
  <c r="I1030" i="4"/>
  <c r="J1030" i="4"/>
  <c r="K1030" i="4"/>
  <c r="L1030" i="4"/>
  <c r="P1030" i="1"/>
  <c r="M1030" i="4" s="1"/>
  <c r="R1030" i="1"/>
  <c r="N1030" i="4" s="1"/>
  <c r="B1031" i="4"/>
  <c r="E1031" i="4"/>
  <c r="F1031" i="4"/>
  <c r="G1031" i="4"/>
  <c r="H1031" i="4"/>
  <c r="I1031" i="4"/>
  <c r="J1031" i="4"/>
  <c r="K1031" i="4"/>
  <c r="L1031" i="4"/>
  <c r="P1031" i="1"/>
  <c r="M1031" i="4" s="1"/>
  <c r="R1031" i="1"/>
  <c r="N1031" i="4" s="1"/>
  <c r="B1032" i="4"/>
  <c r="E1032" i="4"/>
  <c r="F1032" i="4"/>
  <c r="G1032" i="4"/>
  <c r="H1032" i="4"/>
  <c r="I1032" i="4"/>
  <c r="J1032" i="4"/>
  <c r="K1032" i="4"/>
  <c r="L1032" i="4"/>
  <c r="P1032" i="1"/>
  <c r="M1032" i="4" s="1"/>
  <c r="R1032" i="1"/>
  <c r="N1032" i="4" s="1"/>
  <c r="B1033" i="4"/>
  <c r="E1033" i="4"/>
  <c r="F1033" i="4"/>
  <c r="G1033" i="4"/>
  <c r="H1033" i="4"/>
  <c r="I1033" i="4"/>
  <c r="J1033" i="4"/>
  <c r="K1033" i="4"/>
  <c r="L1033" i="4"/>
  <c r="P1033" i="1"/>
  <c r="M1033" i="4" s="1"/>
  <c r="R1033" i="1"/>
  <c r="N1033" i="4" s="1"/>
  <c r="B1034" i="4"/>
  <c r="E1034" i="4"/>
  <c r="F1034" i="4"/>
  <c r="G1034" i="4"/>
  <c r="H1034" i="4"/>
  <c r="I1034" i="4"/>
  <c r="J1034" i="4"/>
  <c r="K1034" i="4"/>
  <c r="L1034" i="4"/>
  <c r="P1034" i="1"/>
  <c r="M1034" i="4" s="1"/>
  <c r="R1034" i="1"/>
  <c r="N1034" i="4" s="1"/>
  <c r="B1035" i="4"/>
  <c r="E1035" i="4"/>
  <c r="F1035" i="4"/>
  <c r="G1035" i="4"/>
  <c r="H1035" i="4"/>
  <c r="I1035" i="4"/>
  <c r="J1035" i="4"/>
  <c r="K1035" i="4"/>
  <c r="L1035" i="4"/>
  <c r="P1035" i="1"/>
  <c r="M1035" i="4" s="1"/>
  <c r="R1035" i="1"/>
  <c r="N1035" i="4" s="1"/>
  <c r="B1036" i="4"/>
  <c r="E1036" i="4"/>
  <c r="F1036" i="4"/>
  <c r="G1036" i="4"/>
  <c r="H1036" i="4"/>
  <c r="I1036" i="4"/>
  <c r="J1036" i="4"/>
  <c r="K1036" i="4"/>
  <c r="L1036" i="4"/>
  <c r="P1036" i="1"/>
  <c r="M1036" i="4" s="1"/>
  <c r="R1036" i="1"/>
  <c r="N1036" i="4" s="1"/>
  <c r="B1037" i="4"/>
  <c r="E1037" i="4"/>
  <c r="F1037" i="4"/>
  <c r="G1037" i="4"/>
  <c r="H1037" i="4"/>
  <c r="I1037" i="4"/>
  <c r="J1037" i="4"/>
  <c r="K1037" i="4"/>
  <c r="L1037" i="4"/>
  <c r="P1037" i="1"/>
  <c r="M1037" i="4" s="1"/>
  <c r="R1037" i="1"/>
  <c r="N1037" i="4" s="1"/>
  <c r="B1038" i="4"/>
  <c r="E1038" i="4"/>
  <c r="F1038" i="4"/>
  <c r="G1038" i="4"/>
  <c r="H1038" i="4"/>
  <c r="I1038" i="4"/>
  <c r="J1038" i="4"/>
  <c r="K1038" i="4"/>
  <c r="L1038" i="4"/>
  <c r="P1038" i="1"/>
  <c r="M1038" i="4" s="1"/>
  <c r="R1038" i="1"/>
  <c r="N1038" i="4" s="1"/>
  <c r="B1039" i="4"/>
  <c r="E1039" i="4"/>
  <c r="F1039" i="4"/>
  <c r="G1039" i="4"/>
  <c r="H1039" i="4"/>
  <c r="I1039" i="4"/>
  <c r="J1039" i="4"/>
  <c r="K1039" i="4"/>
  <c r="L1039" i="4"/>
  <c r="P1039" i="1"/>
  <c r="M1039" i="4" s="1"/>
  <c r="R1039" i="1"/>
  <c r="N1039" i="4" s="1"/>
  <c r="B1040" i="4"/>
  <c r="E1040" i="4"/>
  <c r="F1040" i="4"/>
  <c r="G1040" i="4"/>
  <c r="H1040" i="4"/>
  <c r="I1040" i="4"/>
  <c r="J1040" i="4"/>
  <c r="K1040" i="4"/>
  <c r="L1040" i="4"/>
  <c r="P1040" i="1"/>
  <c r="M1040" i="4" s="1"/>
  <c r="R1040" i="1"/>
  <c r="N1040" i="4" s="1"/>
  <c r="B1041" i="4"/>
  <c r="E1041" i="4"/>
  <c r="F1041" i="4"/>
  <c r="G1041" i="4"/>
  <c r="H1041" i="4"/>
  <c r="I1041" i="4"/>
  <c r="J1041" i="4"/>
  <c r="K1041" i="4"/>
  <c r="L1041" i="4"/>
  <c r="P1041" i="1"/>
  <c r="M1041" i="4" s="1"/>
  <c r="R1041" i="1"/>
  <c r="N1041" i="4" s="1"/>
  <c r="B1042" i="4"/>
  <c r="E1042" i="4"/>
  <c r="F1042" i="4"/>
  <c r="G1042" i="4"/>
  <c r="H1042" i="4"/>
  <c r="I1042" i="4"/>
  <c r="J1042" i="4"/>
  <c r="K1042" i="4"/>
  <c r="L1042" i="4"/>
  <c r="P1042" i="1"/>
  <c r="M1042" i="4" s="1"/>
  <c r="R1042" i="1"/>
  <c r="N1042" i="4" s="1"/>
  <c r="B1043" i="4"/>
  <c r="E1043" i="4"/>
  <c r="F1043" i="4"/>
  <c r="G1043" i="4"/>
  <c r="H1043" i="4"/>
  <c r="I1043" i="4"/>
  <c r="J1043" i="4"/>
  <c r="K1043" i="4"/>
  <c r="L1043" i="4"/>
  <c r="P1043" i="1"/>
  <c r="M1043" i="4" s="1"/>
  <c r="R1043" i="1"/>
  <c r="N1043" i="4" s="1"/>
  <c r="B1044" i="4"/>
  <c r="E1044" i="4"/>
  <c r="F1044" i="4"/>
  <c r="G1044" i="4"/>
  <c r="H1044" i="4"/>
  <c r="I1044" i="4"/>
  <c r="J1044" i="4"/>
  <c r="K1044" i="4"/>
  <c r="L1044" i="4"/>
  <c r="P1044" i="1"/>
  <c r="M1044" i="4" s="1"/>
  <c r="R1044" i="1"/>
  <c r="N1044" i="4" s="1"/>
  <c r="B1045" i="4"/>
  <c r="E1045" i="4"/>
  <c r="F1045" i="4"/>
  <c r="G1045" i="4"/>
  <c r="H1045" i="4"/>
  <c r="I1045" i="4"/>
  <c r="J1045" i="4"/>
  <c r="K1045" i="4"/>
  <c r="L1045" i="4"/>
  <c r="P1045" i="1"/>
  <c r="M1045" i="4" s="1"/>
  <c r="R1045" i="1"/>
  <c r="N1045" i="4" s="1"/>
  <c r="B1046" i="4"/>
  <c r="E1046" i="4"/>
  <c r="F1046" i="4"/>
  <c r="G1046" i="4"/>
  <c r="H1046" i="4"/>
  <c r="I1046" i="4"/>
  <c r="J1046" i="4"/>
  <c r="K1046" i="4"/>
  <c r="L1046" i="4"/>
  <c r="P1046" i="1"/>
  <c r="M1046" i="4"/>
  <c r="R1046" i="1"/>
  <c r="N1046" i="4" s="1"/>
  <c r="B1047" i="4"/>
  <c r="E1047" i="4"/>
  <c r="F1047" i="4"/>
  <c r="G1047" i="4"/>
  <c r="H1047" i="4"/>
  <c r="I1047" i="4"/>
  <c r="J1047" i="4"/>
  <c r="K1047" i="4"/>
  <c r="L1047" i="4"/>
  <c r="P1047" i="1"/>
  <c r="M1047" i="4" s="1"/>
  <c r="R1047" i="1"/>
  <c r="N1047" i="4" s="1"/>
  <c r="B1048" i="4"/>
  <c r="E1048" i="4"/>
  <c r="F1048" i="4"/>
  <c r="G1048" i="4"/>
  <c r="H1048" i="4"/>
  <c r="I1048" i="4"/>
  <c r="J1048" i="4"/>
  <c r="K1048" i="4"/>
  <c r="L1048" i="4"/>
  <c r="P1048" i="1"/>
  <c r="M1048" i="4" s="1"/>
  <c r="R1048" i="1"/>
  <c r="N1048" i="4" s="1"/>
  <c r="B1049" i="4"/>
  <c r="E1049" i="4"/>
  <c r="F1049" i="4"/>
  <c r="G1049" i="4"/>
  <c r="H1049" i="4"/>
  <c r="I1049" i="4"/>
  <c r="J1049" i="4"/>
  <c r="K1049" i="4"/>
  <c r="L1049" i="4"/>
  <c r="P1049" i="1"/>
  <c r="M1049" i="4" s="1"/>
  <c r="R1049" i="1"/>
  <c r="N1049" i="4" s="1"/>
  <c r="B1050" i="4"/>
  <c r="E1050" i="4"/>
  <c r="F1050" i="4"/>
  <c r="G1050" i="4"/>
  <c r="H1050" i="4"/>
  <c r="I1050" i="4"/>
  <c r="J1050" i="4"/>
  <c r="K1050" i="4"/>
  <c r="L1050" i="4"/>
  <c r="P1050" i="1"/>
  <c r="M1050" i="4" s="1"/>
  <c r="R1050" i="1"/>
  <c r="N1050" i="4" s="1"/>
  <c r="B1051" i="4"/>
  <c r="E1051" i="4"/>
  <c r="F1051" i="4"/>
  <c r="G1051" i="4"/>
  <c r="H1051" i="4"/>
  <c r="I1051" i="4"/>
  <c r="J1051" i="4"/>
  <c r="K1051" i="4"/>
  <c r="L1051" i="4"/>
  <c r="P1051" i="1"/>
  <c r="M1051" i="4" s="1"/>
  <c r="R1051" i="1"/>
  <c r="N1051" i="4" s="1"/>
  <c r="B1052" i="4"/>
  <c r="E1052" i="4"/>
  <c r="F1052" i="4"/>
  <c r="G1052" i="4"/>
  <c r="H1052" i="4"/>
  <c r="I1052" i="4"/>
  <c r="J1052" i="4"/>
  <c r="K1052" i="4"/>
  <c r="L1052" i="4"/>
  <c r="P1052" i="1"/>
  <c r="M1052" i="4" s="1"/>
  <c r="R1052" i="1"/>
  <c r="N1052" i="4" s="1"/>
  <c r="B1053" i="4"/>
  <c r="E1053" i="4"/>
  <c r="F1053" i="4"/>
  <c r="G1053" i="4"/>
  <c r="H1053" i="4"/>
  <c r="I1053" i="4"/>
  <c r="J1053" i="4"/>
  <c r="K1053" i="4"/>
  <c r="L1053" i="4"/>
  <c r="P1053" i="1"/>
  <c r="M1053" i="4" s="1"/>
  <c r="R1053" i="1"/>
  <c r="N1053" i="4" s="1"/>
  <c r="B1054" i="4"/>
  <c r="E1054" i="4"/>
  <c r="F1054" i="4"/>
  <c r="G1054" i="4"/>
  <c r="H1054" i="4"/>
  <c r="I1054" i="4"/>
  <c r="J1054" i="4"/>
  <c r="K1054" i="4"/>
  <c r="L1054" i="4"/>
  <c r="P1054" i="1"/>
  <c r="M1054" i="4" s="1"/>
  <c r="R1054" i="1"/>
  <c r="N1054" i="4" s="1"/>
  <c r="B1055" i="4"/>
  <c r="E1055" i="4"/>
  <c r="F1055" i="4"/>
  <c r="G1055" i="4"/>
  <c r="H1055" i="4"/>
  <c r="I1055" i="4"/>
  <c r="J1055" i="4"/>
  <c r="K1055" i="4"/>
  <c r="L1055" i="4"/>
  <c r="P1055" i="1"/>
  <c r="M1055" i="4" s="1"/>
  <c r="R1055" i="1"/>
  <c r="N1055" i="4" s="1"/>
  <c r="B1056" i="4"/>
  <c r="E1056" i="4"/>
  <c r="F1056" i="4"/>
  <c r="G1056" i="4"/>
  <c r="H1056" i="4"/>
  <c r="I1056" i="4"/>
  <c r="J1056" i="4"/>
  <c r="K1056" i="4"/>
  <c r="L1056" i="4"/>
  <c r="P1056" i="1"/>
  <c r="M1056" i="4" s="1"/>
  <c r="R1056" i="1"/>
  <c r="N1056" i="4" s="1"/>
  <c r="B1057" i="4"/>
  <c r="E1057" i="4"/>
  <c r="F1057" i="4"/>
  <c r="G1057" i="4"/>
  <c r="H1057" i="4"/>
  <c r="I1057" i="4"/>
  <c r="J1057" i="4"/>
  <c r="K1057" i="4"/>
  <c r="L1057" i="4"/>
  <c r="P1057" i="1"/>
  <c r="M1057" i="4" s="1"/>
  <c r="R1057" i="1"/>
  <c r="N1057" i="4" s="1"/>
  <c r="B1058" i="4"/>
  <c r="E1058" i="4"/>
  <c r="F1058" i="4"/>
  <c r="G1058" i="4"/>
  <c r="H1058" i="4"/>
  <c r="I1058" i="4"/>
  <c r="J1058" i="4"/>
  <c r="K1058" i="4"/>
  <c r="L1058" i="4"/>
  <c r="P1058" i="1"/>
  <c r="M1058" i="4" s="1"/>
  <c r="R1058" i="1"/>
  <c r="N1058" i="4" s="1"/>
  <c r="B1059" i="4"/>
  <c r="E1059" i="4"/>
  <c r="F1059" i="4"/>
  <c r="G1059" i="4"/>
  <c r="H1059" i="4"/>
  <c r="I1059" i="4"/>
  <c r="J1059" i="4"/>
  <c r="K1059" i="4"/>
  <c r="L1059" i="4"/>
  <c r="P1059" i="1"/>
  <c r="M1059" i="4" s="1"/>
  <c r="R1059" i="1"/>
  <c r="N1059" i="4" s="1"/>
  <c r="B1060" i="4"/>
  <c r="E1060" i="4"/>
  <c r="F1060" i="4"/>
  <c r="G1060" i="4"/>
  <c r="H1060" i="4"/>
  <c r="I1060" i="4"/>
  <c r="J1060" i="4"/>
  <c r="K1060" i="4"/>
  <c r="L1060" i="4"/>
  <c r="P1060" i="1"/>
  <c r="M1060" i="4" s="1"/>
  <c r="R1060" i="1"/>
  <c r="N1060" i="4" s="1"/>
  <c r="B1061" i="4"/>
  <c r="E1061" i="4"/>
  <c r="F1061" i="4"/>
  <c r="G1061" i="4"/>
  <c r="H1061" i="4"/>
  <c r="I1061" i="4"/>
  <c r="J1061" i="4"/>
  <c r="K1061" i="4"/>
  <c r="L1061" i="4"/>
  <c r="P1061" i="1"/>
  <c r="M1061" i="4" s="1"/>
  <c r="R1061" i="1"/>
  <c r="N1061" i="4" s="1"/>
  <c r="B1062" i="4"/>
  <c r="E1062" i="4"/>
  <c r="F1062" i="4"/>
  <c r="G1062" i="4"/>
  <c r="H1062" i="4"/>
  <c r="I1062" i="4"/>
  <c r="J1062" i="4"/>
  <c r="K1062" i="4"/>
  <c r="L1062" i="4"/>
  <c r="P1062" i="1"/>
  <c r="M1062" i="4" s="1"/>
  <c r="R1062" i="1"/>
  <c r="N1062" i="4" s="1"/>
  <c r="B1063" i="4"/>
  <c r="E1063" i="4"/>
  <c r="F1063" i="4"/>
  <c r="G1063" i="4"/>
  <c r="H1063" i="4"/>
  <c r="I1063" i="4"/>
  <c r="J1063" i="4"/>
  <c r="K1063" i="4"/>
  <c r="L1063" i="4"/>
  <c r="P1063" i="1"/>
  <c r="M1063" i="4" s="1"/>
  <c r="R1063" i="1"/>
  <c r="N1063" i="4" s="1"/>
  <c r="B1064" i="4"/>
  <c r="E1064" i="4"/>
  <c r="F1064" i="4"/>
  <c r="G1064" i="4"/>
  <c r="H1064" i="4"/>
  <c r="I1064" i="4"/>
  <c r="J1064" i="4"/>
  <c r="K1064" i="4"/>
  <c r="L1064" i="4"/>
  <c r="P1064" i="1"/>
  <c r="M1064" i="4" s="1"/>
  <c r="R1064" i="1"/>
  <c r="N1064" i="4" s="1"/>
  <c r="B1065" i="4"/>
  <c r="E1065" i="4"/>
  <c r="F1065" i="4"/>
  <c r="G1065" i="4"/>
  <c r="H1065" i="4"/>
  <c r="I1065" i="4"/>
  <c r="J1065" i="4"/>
  <c r="K1065" i="4"/>
  <c r="L1065" i="4"/>
  <c r="P1065" i="1"/>
  <c r="M1065" i="4" s="1"/>
  <c r="R1065" i="1"/>
  <c r="N1065" i="4" s="1"/>
  <c r="B1066" i="4"/>
  <c r="E1066" i="4"/>
  <c r="F1066" i="4"/>
  <c r="G1066" i="4"/>
  <c r="H1066" i="4"/>
  <c r="I1066" i="4"/>
  <c r="J1066" i="4"/>
  <c r="K1066" i="4"/>
  <c r="L1066" i="4"/>
  <c r="P1066" i="1"/>
  <c r="M1066" i="4" s="1"/>
  <c r="R1066" i="1"/>
  <c r="N1066" i="4" s="1"/>
  <c r="B1067" i="4"/>
  <c r="E1067" i="4"/>
  <c r="F1067" i="4"/>
  <c r="G1067" i="4"/>
  <c r="H1067" i="4"/>
  <c r="I1067" i="4"/>
  <c r="J1067" i="4"/>
  <c r="K1067" i="4"/>
  <c r="L1067" i="4"/>
  <c r="P1067" i="1"/>
  <c r="M1067" i="4" s="1"/>
  <c r="R1067" i="1"/>
  <c r="N1067" i="4" s="1"/>
  <c r="B1068" i="4"/>
  <c r="E1068" i="4"/>
  <c r="F1068" i="4"/>
  <c r="G1068" i="4"/>
  <c r="H1068" i="4"/>
  <c r="I1068" i="4"/>
  <c r="J1068" i="4"/>
  <c r="K1068" i="4"/>
  <c r="L1068" i="4"/>
  <c r="P1068" i="1"/>
  <c r="M1068" i="4" s="1"/>
  <c r="R1068" i="1"/>
  <c r="N1068" i="4" s="1"/>
  <c r="B1069" i="4"/>
  <c r="E1069" i="4"/>
  <c r="F1069" i="4"/>
  <c r="G1069" i="4"/>
  <c r="H1069" i="4"/>
  <c r="I1069" i="4"/>
  <c r="J1069" i="4"/>
  <c r="K1069" i="4"/>
  <c r="L1069" i="4"/>
  <c r="P1069" i="1"/>
  <c r="M1069" i="4" s="1"/>
  <c r="R1069" i="1"/>
  <c r="N1069" i="4" s="1"/>
  <c r="B1070" i="4"/>
  <c r="E1070" i="4"/>
  <c r="F1070" i="4"/>
  <c r="G1070" i="4"/>
  <c r="H1070" i="4"/>
  <c r="I1070" i="4"/>
  <c r="J1070" i="4"/>
  <c r="K1070" i="4"/>
  <c r="L1070" i="4"/>
  <c r="P1070" i="1"/>
  <c r="M1070" i="4" s="1"/>
  <c r="R1070" i="1"/>
  <c r="N1070" i="4" s="1"/>
  <c r="B1071" i="4"/>
  <c r="E1071" i="4"/>
  <c r="F1071" i="4"/>
  <c r="G1071" i="4"/>
  <c r="H1071" i="4"/>
  <c r="I1071" i="4"/>
  <c r="J1071" i="4"/>
  <c r="K1071" i="4"/>
  <c r="L1071" i="4"/>
  <c r="P1071" i="1"/>
  <c r="M1071" i="4" s="1"/>
  <c r="R1071" i="1"/>
  <c r="N1071" i="4" s="1"/>
  <c r="B1072" i="4"/>
  <c r="E1072" i="4"/>
  <c r="F1072" i="4"/>
  <c r="G1072" i="4"/>
  <c r="H1072" i="4"/>
  <c r="I1072" i="4"/>
  <c r="J1072" i="4"/>
  <c r="K1072" i="4"/>
  <c r="L1072" i="4"/>
  <c r="P1072" i="1"/>
  <c r="M1072" i="4" s="1"/>
  <c r="R1072" i="1"/>
  <c r="N1072" i="4" s="1"/>
  <c r="B1073" i="4"/>
  <c r="E1073" i="4"/>
  <c r="F1073" i="4"/>
  <c r="G1073" i="4"/>
  <c r="H1073" i="4"/>
  <c r="I1073" i="4"/>
  <c r="J1073" i="4"/>
  <c r="K1073" i="4"/>
  <c r="L1073" i="4"/>
  <c r="P1073" i="1"/>
  <c r="M1073" i="4" s="1"/>
  <c r="R1073" i="1"/>
  <c r="N1073" i="4" s="1"/>
  <c r="B1074" i="4"/>
  <c r="E1074" i="4"/>
  <c r="F1074" i="4"/>
  <c r="G1074" i="4"/>
  <c r="H1074" i="4"/>
  <c r="I1074" i="4"/>
  <c r="J1074" i="4"/>
  <c r="K1074" i="4"/>
  <c r="L1074" i="4"/>
  <c r="P1074" i="1"/>
  <c r="M1074" i="4" s="1"/>
  <c r="R1074" i="1"/>
  <c r="N1074" i="4" s="1"/>
  <c r="B1075" i="4"/>
  <c r="E1075" i="4"/>
  <c r="F1075" i="4"/>
  <c r="G1075" i="4"/>
  <c r="H1075" i="4"/>
  <c r="I1075" i="4"/>
  <c r="J1075" i="4"/>
  <c r="K1075" i="4"/>
  <c r="L1075" i="4"/>
  <c r="P1075" i="1"/>
  <c r="M1075" i="4" s="1"/>
  <c r="R1075" i="1"/>
  <c r="N1075" i="4" s="1"/>
  <c r="B1076" i="4"/>
  <c r="E1076" i="4"/>
  <c r="F1076" i="4"/>
  <c r="G1076" i="4"/>
  <c r="H1076" i="4"/>
  <c r="I1076" i="4"/>
  <c r="J1076" i="4"/>
  <c r="K1076" i="4"/>
  <c r="L1076" i="4"/>
  <c r="P1076" i="1"/>
  <c r="M1076" i="4" s="1"/>
  <c r="R1076" i="1"/>
  <c r="N1076" i="4" s="1"/>
  <c r="B1077" i="4"/>
  <c r="E1077" i="4"/>
  <c r="F1077" i="4"/>
  <c r="G1077" i="4"/>
  <c r="H1077" i="4"/>
  <c r="I1077" i="4"/>
  <c r="J1077" i="4"/>
  <c r="K1077" i="4"/>
  <c r="L1077" i="4"/>
  <c r="P1077" i="1"/>
  <c r="M1077" i="4" s="1"/>
  <c r="R1077" i="1"/>
  <c r="N1077" i="4" s="1"/>
  <c r="B1078" i="4"/>
  <c r="E1078" i="4"/>
  <c r="F1078" i="4"/>
  <c r="G1078" i="4"/>
  <c r="H1078" i="4"/>
  <c r="I1078" i="4"/>
  <c r="J1078" i="4"/>
  <c r="K1078" i="4"/>
  <c r="L1078" i="4"/>
  <c r="P1078" i="1"/>
  <c r="M1078" i="4" s="1"/>
  <c r="R1078" i="1"/>
  <c r="N1078" i="4" s="1"/>
  <c r="B1079" i="4"/>
  <c r="E1079" i="4"/>
  <c r="F1079" i="4"/>
  <c r="G1079" i="4"/>
  <c r="H1079" i="4"/>
  <c r="I1079" i="4"/>
  <c r="J1079" i="4"/>
  <c r="K1079" i="4"/>
  <c r="L1079" i="4"/>
  <c r="P1079" i="1"/>
  <c r="M1079" i="4" s="1"/>
  <c r="R1079" i="1"/>
  <c r="N1079" i="4" s="1"/>
  <c r="B1080" i="4"/>
  <c r="E1080" i="4"/>
  <c r="F1080" i="4"/>
  <c r="G1080" i="4"/>
  <c r="H1080" i="4"/>
  <c r="I1080" i="4"/>
  <c r="J1080" i="4"/>
  <c r="K1080" i="4"/>
  <c r="L1080" i="4"/>
  <c r="P1080" i="1"/>
  <c r="M1080" i="4" s="1"/>
  <c r="R1080" i="1"/>
  <c r="N1080" i="4" s="1"/>
  <c r="B1081" i="4"/>
  <c r="E1081" i="4"/>
  <c r="F1081" i="4"/>
  <c r="G1081" i="4"/>
  <c r="H1081" i="4"/>
  <c r="I1081" i="4"/>
  <c r="J1081" i="4"/>
  <c r="K1081" i="4"/>
  <c r="L1081" i="4"/>
  <c r="P1081" i="1"/>
  <c r="M1081" i="4" s="1"/>
  <c r="R1081" i="1"/>
  <c r="N1081" i="4" s="1"/>
  <c r="B1082" i="4"/>
  <c r="E1082" i="4"/>
  <c r="F1082" i="4"/>
  <c r="G1082" i="4"/>
  <c r="H1082" i="4"/>
  <c r="I1082" i="4"/>
  <c r="J1082" i="4"/>
  <c r="K1082" i="4"/>
  <c r="L1082" i="4"/>
  <c r="P1082" i="1"/>
  <c r="M1082" i="4" s="1"/>
  <c r="R1082" i="1"/>
  <c r="N1082" i="4" s="1"/>
  <c r="B1083" i="4"/>
  <c r="E1083" i="4"/>
  <c r="F1083" i="4"/>
  <c r="G1083" i="4"/>
  <c r="H1083" i="4"/>
  <c r="I1083" i="4"/>
  <c r="J1083" i="4"/>
  <c r="K1083" i="4"/>
  <c r="L1083" i="4"/>
  <c r="P1083" i="1"/>
  <c r="M1083" i="4" s="1"/>
  <c r="R1083" i="1"/>
  <c r="N1083" i="4" s="1"/>
  <c r="B1084" i="4"/>
  <c r="E1084" i="4"/>
  <c r="F1084" i="4"/>
  <c r="G1084" i="4"/>
  <c r="H1084" i="4"/>
  <c r="I1084" i="4"/>
  <c r="J1084" i="4"/>
  <c r="K1084" i="4"/>
  <c r="L1084" i="4"/>
  <c r="P1084" i="1"/>
  <c r="M1084" i="4"/>
  <c r="R1084" i="1"/>
  <c r="N1084" i="4" s="1"/>
  <c r="B1085" i="4"/>
  <c r="E1085" i="4"/>
  <c r="F1085" i="4"/>
  <c r="G1085" i="4"/>
  <c r="H1085" i="4"/>
  <c r="I1085" i="4"/>
  <c r="J1085" i="4"/>
  <c r="K1085" i="4"/>
  <c r="L1085" i="4"/>
  <c r="P1085" i="1"/>
  <c r="M1085" i="4"/>
  <c r="R1085" i="1"/>
  <c r="N1085" i="4" s="1"/>
  <c r="B1086" i="4"/>
  <c r="E1086" i="4"/>
  <c r="F1086" i="4"/>
  <c r="G1086" i="4"/>
  <c r="H1086" i="4"/>
  <c r="I1086" i="4"/>
  <c r="J1086" i="4"/>
  <c r="K1086" i="4"/>
  <c r="L1086" i="4"/>
  <c r="P1086" i="1"/>
  <c r="M1086" i="4" s="1"/>
  <c r="R1086" i="1"/>
  <c r="N1086" i="4" s="1"/>
  <c r="B1087" i="4"/>
  <c r="E1087" i="4"/>
  <c r="F1087" i="4"/>
  <c r="G1087" i="4"/>
  <c r="H1087" i="4"/>
  <c r="I1087" i="4"/>
  <c r="J1087" i="4"/>
  <c r="K1087" i="4"/>
  <c r="L1087" i="4"/>
  <c r="P1087" i="1"/>
  <c r="M1087" i="4" s="1"/>
  <c r="R1087" i="1"/>
  <c r="N1087" i="4" s="1"/>
  <c r="B1088" i="4"/>
  <c r="E1088" i="4"/>
  <c r="F1088" i="4"/>
  <c r="G1088" i="4"/>
  <c r="H1088" i="4"/>
  <c r="I1088" i="4"/>
  <c r="J1088" i="4"/>
  <c r="K1088" i="4"/>
  <c r="L1088" i="4"/>
  <c r="P1088" i="1"/>
  <c r="M1088" i="4" s="1"/>
  <c r="R1088" i="1"/>
  <c r="N1088" i="4" s="1"/>
  <c r="B1089" i="4"/>
  <c r="E1089" i="4"/>
  <c r="F1089" i="4"/>
  <c r="G1089" i="4"/>
  <c r="H1089" i="4"/>
  <c r="I1089" i="4"/>
  <c r="J1089" i="4"/>
  <c r="K1089" i="4"/>
  <c r="L1089" i="4"/>
  <c r="P1089" i="1"/>
  <c r="M1089" i="4" s="1"/>
  <c r="R1089" i="1"/>
  <c r="N1089" i="4" s="1"/>
  <c r="B1090" i="4"/>
  <c r="E1090" i="4"/>
  <c r="F1090" i="4"/>
  <c r="G1090" i="4"/>
  <c r="H1090" i="4"/>
  <c r="I1090" i="4"/>
  <c r="J1090" i="4"/>
  <c r="K1090" i="4"/>
  <c r="L1090" i="4"/>
  <c r="P1090" i="1"/>
  <c r="M1090" i="4" s="1"/>
  <c r="R1090" i="1"/>
  <c r="N1090" i="4" s="1"/>
  <c r="B1091" i="4"/>
  <c r="E1091" i="4"/>
  <c r="F1091" i="4"/>
  <c r="G1091" i="4"/>
  <c r="H1091" i="4"/>
  <c r="I1091" i="4"/>
  <c r="J1091" i="4"/>
  <c r="K1091" i="4"/>
  <c r="L1091" i="4"/>
  <c r="P1091" i="1"/>
  <c r="M1091" i="4" s="1"/>
  <c r="R1091" i="1"/>
  <c r="N1091" i="4" s="1"/>
  <c r="B1092" i="4"/>
  <c r="E1092" i="4"/>
  <c r="F1092" i="4"/>
  <c r="G1092" i="4"/>
  <c r="H1092" i="4"/>
  <c r="I1092" i="4"/>
  <c r="J1092" i="4"/>
  <c r="K1092" i="4"/>
  <c r="L1092" i="4"/>
  <c r="P1092" i="1"/>
  <c r="M1092" i="4" s="1"/>
  <c r="R1092" i="1"/>
  <c r="N1092" i="4" s="1"/>
  <c r="B1093" i="4"/>
  <c r="E1093" i="4"/>
  <c r="F1093" i="4"/>
  <c r="G1093" i="4"/>
  <c r="H1093" i="4"/>
  <c r="I1093" i="4"/>
  <c r="J1093" i="4"/>
  <c r="K1093" i="4"/>
  <c r="L1093" i="4"/>
  <c r="P1093" i="1"/>
  <c r="M1093" i="4" s="1"/>
  <c r="R1093" i="1"/>
  <c r="N1093" i="4" s="1"/>
  <c r="B1094" i="4"/>
  <c r="E1094" i="4"/>
  <c r="F1094" i="4"/>
  <c r="G1094" i="4"/>
  <c r="H1094" i="4"/>
  <c r="I1094" i="4"/>
  <c r="J1094" i="4"/>
  <c r="K1094" i="4"/>
  <c r="L1094" i="4"/>
  <c r="P1094" i="1"/>
  <c r="M1094" i="4" s="1"/>
  <c r="R1094" i="1"/>
  <c r="N1094" i="4" s="1"/>
  <c r="B1095" i="4"/>
  <c r="E1095" i="4"/>
  <c r="F1095" i="4"/>
  <c r="G1095" i="4"/>
  <c r="H1095" i="4"/>
  <c r="I1095" i="4"/>
  <c r="J1095" i="4"/>
  <c r="K1095" i="4"/>
  <c r="L1095" i="4"/>
  <c r="P1095" i="1"/>
  <c r="M1095" i="4" s="1"/>
  <c r="R1095" i="1"/>
  <c r="N1095" i="4" s="1"/>
  <c r="B1096" i="4"/>
  <c r="E1096" i="4"/>
  <c r="F1096" i="4"/>
  <c r="G1096" i="4"/>
  <c r="H1096" i="4"/>
  <c r="I1096" i="4"/>
  <c r="J1096" i="4"/>
  <c r="K1096" i="4"/>
  <c r="L1096" i="4"/>
  <c r="P1096" i="1"/>
  <c r="M1096" i="4" s="1"/>
  <c r="R1096" i="1"/>
  <c r="N1096" i="4" s="1"/>
  <c r="B1097" i="4"/>
  <c r="E1097" i="4"/>
  <c r="F1097" i="4"/>
  <c r="G1097" i="4"/>
  <c r="H1097" i="4"/>
  <c r="I1097" i="4"/>
  <c r="J1097" i="4"/>
  <c r="K1097" i="4"/>
  <c r="L1097" i="4"/>
  <c r="P1097" i="1"/>
  <c r="M1097" i="4" s="1"/>
  <c r="R1097" i="1"/>
  <c r="N1097" i="4" s="1"/>
  <c r="B1098" i="4"/>
  <c r="E1098" i="4"/>
  <c r="F1098" i="4"/>
  <c r="G1098" i="4"/>
  <c r="H1098" i="4"/>
  <c r="I1098" i="4"/>
  <c r="J1098" i="4"/>
  <c r="K1098" i="4"/>
  <c r="L1098" i="4"/>
  <c r="P1098" i="1"/>
  <c r="M1098" i="4" s="1"/>
  <c r="R1098" i="1"/>
  <c r="N1098" i="4" s="1"/>
  <c r="B1099" i="4"/>
  <c r="E1099" i="4"/>
  <c r="F1099" i="4"/>
  <c r="G1099" i="4"/>
  <c r="H1099" i="4"/>
  <c r="I1099" i="4"/>
  <c r="J1099" i="4"/>
  <c r="K1099" i="4"/>
  <c r="L1099" i="4"/>
  <c r="P1099" i="1"/>
  <c r="M1099" i="4" s="1"/>
  <c r="R1099" i="1"/>
  <c r="N1099" i="4" s="1"/>
  <c r="B1100" i="4"/>
  <c r="E1100" i="4"/>
  <c r="F1100" i="4"/>
  <c r="G1100" i="4"/>
  <c r="H1100" i="4"/>
  <c r="I1100" i="4"/>
  <c r="J1100" i="4"/>
  <c r="K1100" i="4"/>
  <c r="L1100" i="4"/>
  <c r="P1100" i="1"/>
  <c r="M1100" i="4" s="1"/>
  <c r="R1100" i="1"/>
  <c r="N1100" i="4" s="1"/>
  <c r="B1101" i="4"/>
  <c r="E1101" i="4"/>
  <c r="F1101" i="4"/>
  <c r="G1101" i="4"/>
  <c r="H1101" i="4"/>
  <c r="I1101" i="4"/>
  <c r="J1101" i="4"/>
  <c r="K1101" i="4"/>
  <c r="L1101" i="4"/>
  <c r="P1101" i="1"/>
  <c r="M1101" i="4" s="1"/>
  <c r="R1101" i="1"/>
  <c r="N1101" i="4" s="1"/>
  <c r="B1102" i="4"/>
  <c r="E1102" i="4"/>
  <c r="F1102" i="4"/>
  <c r="G1102" i="4"/>
  <c r="H1102" i="4"/>
  <c r="I1102" i="4"/>
  <c r="J1102" i="4"/>
  <c r="K1102" i="4"/>
  <c r="L1102" i="4"/>
  <c r="P1102" i="1"/>
  <c r="M1102" i="4" s="1"/>
  <c r="R1102" i="1"/>
  <c r="N1102" i="4" s="1"/>
  <c r="B1103" i="4"/>
  <c r="E1103" i="4"/>
  <c r="F1103" i="4"/>
  <c r="G1103" i="4"/>
  <c r="H1103" i="4"/>
  <c r="I1103" i="4"/>
  <c r="J1103" i="4"/>
  <c r="K1103" i="4"/>
  <c r="L1103" i="4"/>
  <c r="P1103" i="1"/>
  <c r="M1103" i="4" s="1"/>
  <c r="R1103" i="1"/>
  <c r="N1103" i="4" s="1"/>
  <c r="B1104" i="4"/>
  <c r="E1104" i="4"/>
  <c r="F1104" i="4"/>
  <c r="G1104" i="4"/>
  <c r="H1104" i="4"/>
  <c r="I1104" i="4"/>
  <c r="J1104" i="4"/>
  <c r="K1104" i="4"/>
  <c r="L1104" i="4"/>
  <c r="P1104" i="1"/>
  <c r="M1104" i="4" s="1"/>
  <c r="R1104" i="1"/>
  <c r="N1104" i="4" s="1"/>
  <c r="B1105" i="4"/>
  <c r="E1105" i="4"/>
  <c r="F1105" i="4"/>
  <c r="G1105" i="4"/>
  <c r="H1105" i="4"/>
  <c r="I1105" i="4"/>
  <c r="J1105" i="4"/>
  <c r="K1105" i="4"/>
  <c r="L1105" i="4"/>
  <c r="P1105" i="1"/>
  <c r="M1105" i="4" s="1"/>
  <c r="R1105" i="1"/>
  <c r="N1105" i="4" s="1"/>
  <c r="B1106" i="4"/>
  <c r="E1106" i="4"/>
  <c r="F1106" i="4"/>
  <c r="G1106" i="4"/>
  <c r="H1106" i="4"/>
  <c r="I1106" i="4"/>
  <c r="J1106" i="4"/>
  <c r="K1106" i="4"/>
  <c r="L1106" i="4"/>
  <c r="P1106" i="1"/>
  <c r="M1106" i="4" s="1"/>
  <c r="R1106" i="1"/>
  <c r="N1106" i="4" s="1"/>
  <c r="B1107" i="4"/>
  <c r="E1107" i="4"/>
  <c r="F1107" i="4"/>
  <c r="G1107" i="4"/>
  <c r="H1107" i="4"/>
  <c r="I1107" i="4"/>
  <c r="J1107" i="4"/>
  <c r="K1107" i="4"/>
  <c r="L1107" i="4"/>
  <c r="P1107" i="1"/>
  <c r="M1107" i="4" s="1"/>
  <c r="R1107" i="1"/>
  <c r="N1107" i="4" s="1"/>
  <c r="B1108" i="4"/>
  <c r="E1108" i="4"/>
  <c r="F1108" i="4"/>
  <c r="G1108" i="4"/>
  <c r="H1108" i="4"/>
  <c r="I1108" i="4"/>
  <c r="J1108" i="4"/>
  <c r="K1108" i="4"/>
  <c r="L1108" i="4"/>
  <c r="P1108" i="1"/>
  <c r="M1108" i="4" s="1"/>
  <c r="R1108" i="1"/>
  <c r="N1108" i="4" s="1"/>
  <c r="B1109" i="4"/>
  <c r="E1109" i="4"/>
  <c r="F1109" i="4"/>
  <c r="G1109" i="4"/>
  <c r="H1109" i="4"/>
  <c r="I1109" i="4"/>
  <c r="J1109" i="4"/>
  <c r="K1109" i="4"/>
  <c r="L1109" i="4"/>
  <c r="P1109" i="1"/>
  <c r="M1109" i="4" s="1"/>
  <c r="R1109" i="1"/>
  <c r="N1109" i="4" s="1"/>
  <c r="B1110" i="4"/>
  <c r="E1110" i="4"/>
  <c r="F1110" i="4"/>
  <c r="G1110" i="4"/>
  <c r="H1110" i="4"/>
  <c r="I1110" i="4"/>
  <c r="J1110" i="4"/>
  <c r="K1110" i="4"/>
  <c r="L1110" i="4"/>
  <c r="P1110" i="1"/>
  <c r="M1110" i="4" s="1"/>
  <c r="R1110" i="1"/>
  <c r="N1110" i="4" s="1"/>
  <c r="B1111" i="4"/>
  <c r="E1111" i="4"/>
  <c r="F1111" i="4"/>
  <c r="G1111" i="4"/>
  <c r="H1111" i="4"/>
  <c r="I1111" i="4"/>
  <c r="J1111" i="4"/>
  <c r="K1111" i="4"/>
  <c r="L1111" i="4"/>
  <c r="P1111" i="1"/>
  <c r="M1111" i="4" s="1"/>
  <c r="R1111" i="1"/>
  <c r="N1111" i="4" s="1"/>
  <c r="B1112" i="4"/>
  <c r="E1112" i="4"/>
  <c r="F1112" i="4"/>
  <c r="G1112" i="4"/>
  <c r="H1112" i="4"/>
  <c r="I1112" i="4"/>
  <c r="J1112" i="4"/>
  <c r="K1112" i="4"/>
  <c r="L1112" i="4"/>
  <c r="P1112" i="1"/>
  <c r="M1112" i="4" s="1"/>
  <c r="R1112" i="1"/>
  <c r="N1112" i="4" s="1"/>
  <c r="B1113" i="4"/>
  <c r="E1113" i="4"/>
  <c r="F1113" i="4"/>
  <c r="G1113" i="4"/>
  <c r="H1113" i="4"/>
  <c r="I1113" i="4"/>
  <c r="J1113" i="4"/>
  <c r="K1113" i="4"/>
  <c r="L1113" i="4"/>
  <c r="P1113" i="1"/>
  <c r="M1113" i="4" s="1"/>
  <c r="R1113" i="1"/>
  <c r="N1113" i="4" s="1"/>
  <c r="B1114" i="4"/>
  <c r="E1114" i="4"/>
  <c r="F1114" i="4"/>
  <c r="G1114" i="4"/>
  <c r="H1114" i="4"/>
  <c r="I1114" i="4"/>
  <c r="J1114" i="4"/>
  <c r="K1114" i="4"/>
  <c r="L1114" i="4"/>
  <c r="P1114" i="1"/>
  <c r="M1114" i="4" s="1"/>
  <c r="R1114" i="1"/>
  <c r="N1114" i="4" s="1"/>
  <c r="B1115" i="4"/>
  <c r="E1115" i="4"/>
  <c r="F1115" i="4"/>
  <c r="G1115" i="4"/>
  <c r="H1115" i="4"/>
  <c r="I1115" i="4"/>
  <c r="J1115" i="4"/>
  <c r="K1115" i="4"/>
  <c r="L1115" i="4"/>
  <c r="P1115" i="1"/>
  <c r="M1115" i="4" s="1"/>
  <c r="R1115" i="1"/>
  <c r="N1115" i="4" s="1"/>
  <c r="B1116" i="4"/>
  <c r="E1116" i="4"/>
  <c r="F1116" i="4"/>
  <c r="G1116" i="4"/>
  <c r="H1116" i="4"/>
  <c r="I1116" i="4"/>
  <c r="J1116" i="4"/>
  <c r="K1116" i="4"/>
  <c r="L1116" i="4"/>
  <c r="P1116" i="1"/>
  <c r="M1116" i="4" s="1"/>
  <c r="R1116" i="1"/>
  <c r="N1116" i="4" s="1"/>
  <c r="B1117" i="4"/>
  <c r="E1117" i="4"/>
  <c r="F1117" i="4"/>
  <c r="G1117" i="4"/>
  <c r="H1117" i="4"/>
  <c r="I1117" i="4"/>
  <c r="J1117" i="4"/>
  <c r="K1117" i="4"/>
  <c r="L1117" i="4"/>
  <c r="P1117" i="1"/>
  <c r="M1117" i="4" s="1"/>
  <c r="R1117" i="1"/>
  <c r="N1117" i="4" s="1"/>
  <c r="B1118" i="4"/>
  <c r="E1118" i="4"/>
  <c r="F1118" i="4"/>
  <c r="G1118" i="4"/>
  <c r="H1118" i="4"/>
  <c r="I1118" i="4"/>
  <c r="J1118" i="4"/>
  <c r="K1118" i="4"/>
  <c r="L1118" i="4"/>
  <c r="P1118" i="1"/>
  <c r="M1118" i="4" s="1"/>
  <c r="R1118" i="1"/>
  <c r="N1118" i="4" s="1"/>
  <c r="B1119" i="4"/>
  <c r="E1119" i="4"/>
  <c r="F1119" i="4"/>
  <c r="G1119" i="4"/>
  <c r="H1119" i="4"/>
  <c r="I1119" i="4"/>
  <c r="J1119" i="4"/>
  <c r="K1119" i="4"/>
  <c r="L1119" i="4"/>
  <c r="P1119" i="1"/>
  <c r="M1119" i="4" s="1"/>
  <c r="R1119" i="1"/>
  <c r="N1119" i="4" s="1"/>
  <c r="B1120" i="4"/>
  <c r="E1120" i="4"/>
  <c r="F1120" i="4"/>
  <c r="G1120" i="4"/>
  <c r="H1120" i="4"/>
  <c r="I1120" i="4"/>
  <c r="J1120" i="4"/>
  <c r="K1120" i="4"/>
  <c r="L1120" i="4"/>
  <c r="P1120" i="1"/>
  <c r="M1120" i="4" s="1"/>
  <c r="R1120" i="1"/>
  <c r="N1120" i="4" s="1"/>
  <c r="B1121" i="4"/>
  <c r="E1121" i="4"/>
  <c r="F1121" i="4"/>
  <c r="G1121" i="4"/>
  <c r="H1121" i="4"/>
  <c r="I1121" i="4"/>
  <c r="J1121" i="4"/>
  <c r="K1121" i="4"/>
  <c r="L1121" i="4"/>
  <c r="P1121" i="1"/>
  <c r="M1121" i="4" s="1"/>
  <c r="R1121" i="1"/>
  <c r="N1121" i="4" s="1"/>
  <c r="B1122" i="4"/>
  <c r="E1122" i="4"/>
  <c r="F1122" i="4"/>
  <c r="G1122" i="4"/>
  <c r="H1122" i="4"/>
  <c r="I1122" i="4"/>
  <c r="J1122" i="4"/>
  <c r="K1122" i="4"/>
  <c r="L1122" i="4"/>
  <c r="P1122" i="1"/>
  <c r="M1122" i="4" s="1"/>
  <c r="R1122" i="1"/>
  <c r="N1122" i="4" s="1"/>
  <c r="B1123" i="4"/>
  <c r="E1123" i="4"/>
  <c r="F1123" i="4"/>
  <c r="G1123" i="4"/>
  <c r="H1123" i="4"/>
  <c r="I1123" i="4"/>
  <c r="J1123" i="4"/>
  <c r="K1123" i="4"/>
  <c r="L1123" i="4"/>
  <c r="P1123" i="1"/>
  <c r="M1123" i="4" s="1"/>
  <c r="R1123" i="1"/>
  <c r="N1123" i="4" s="1"/>
  <c r="B1124" i="4"/>
  <c r="E1124" i="4"/>
  <c r="F1124" i="4"/>
  <c r="G1124" i="4"/>
  <c r="H1124" i="4"/>
  <c r="I1124" i="4"/>
  <c r="J1124" i="4"/>
  <c r="K1124" i="4"/>
  <c r="L1124" i="4"/>
  <c r="P1124" i="1"/>
  <c r="M1124" i="4" s="1"/>
  <c r="R1124" i="1"/>
  <c r="N1124" i="4" s="1"/>
  <c r="B1125" i="4"/>
  <c r="E1125" i="4"/>
  <c r="F1125" i="4"/>
  <c r="G1125" i="4"/>
  <c r="H1125" i="4"/>
  <c r="I1125" i="4"/>
  <c r="J1125" i="4"/>
  <c r="K1125" i="4"/>
  <c r="L1125" i="4"/>
  <c r="P1125" i="1"/>
  <c r="M1125" i="4" s="1"/>
  <c r="R1125" i="1"/>
  <c r="N1125" i="4" s="1"/>
  <c r="B1126" i="4"/>
  <c r="E1126" i="4"/>
  <c r="F1126" i="4"/>
  <c r="G1126" i="4"/>
  <c r="H1126" i="4"/>
  <c r="I1126" i="4"/>
  <c r="J1126" i="4"/>
  <c r="K1126" i="4"/>
  <c r="L1126" i="4"/>
  <c r="P1126" i="1"/>
  <c r="M1126" i="4" s="1"/>
  <c r="R1126" i="1"/>
  <c r="N1126" i="4" s="1"/>
  <c r="B1127" i="4"/>
  <c r="E1127" i="4"/>
  <c r="F1127" i="4"/>
  <c r="G1127" i="4"/>
  <c r="H1127" i="4"/>
  <c r="I1127" i="4"/>
  <c r="J1127" i="4"/>
  <c r="K1127" i="4"/>
  <c r="L1127" i="4"/>
  <c r="P1127" i="1"/>
  <c r="M1127" i="4" s="1"/>
  <c r="R1127" i="1"/>
  <c r="N1127" i="4" s="1"/>
  <c r="B1128" i="4"/>
  <c r="E1128" i="4"/>
  <c r="F1128" i="4"/>
  <c r="G1128" i="4"/>
  <c r="H1128" i="4"/>
  <c r="I1128" i="4"/>
  <c r="J1128" i="4"/>
  <c r="K1128" i="4"/>
  <c r="L1128" i="4"/>
  <c r="P1128" i="1"/>
  <c r="M1128" i="4" s="1"/>
  <c r="R1128" i="1"/>
  <c r="N1128" i="4" s="1"/>
  <c r="B1129" i="4"/>
  <c r="E1129" i="4"/>
  <c r="F1129" i="4"/>
  <c r="G1129" i="4"/>
  <c r="H1129" i="4"/>
  <c r="I1129" i="4"/>
  <c r="J1129" i="4"/>
  <c r="K1129" i="4"/>
  <c r="L1129" i="4"/>
  <c r="P1129" i="1"/>
  <c r="M1129" i="4" s="1"/>
  <c r="R1129" i="1"/>
  <c r="N1129" i="4" s="1"/>
  <c r="B1130" i="4"/>
  <c r="E1130" i="4"/>
  <c r="F1130" i="4"/>
  <c r="G1130" i="4"/>
  <c r="H1130" i="4"/>
  <c r="I1130" i="4"/>
  <c r="J1130" i="4"/>
  <c r="K1130" i="4"/>
  <c r="L1130" i="4"/>
  <c r="P1130" i="1"/>
  <c r="M1130" i="4" s="1"/>
  <c r="R1130" i="1"/>
  <c r="N1130" i="4" s="1"/>
  <c r="B1131" i="4"/>
  <c r="E1131" i="4"/>
  <c r="F1131" i="4"/>
  <c r="G1131" i="4"/>
  <c r="H1131" i="4"/>
  <c r="I1131" i="4"/>
  <c r="J1131" i="4"/>
  <c r="K1131" i="4"/>
  <c r="L1131" i="4"/>
  <c r="P1131" i="1"/>
  <c r="M1131" i="4" s="1"/>
  <c r="R1131" i="1"/>
  <c r="N1131" i="4" s="1"/>
  <c r="B1132" i="4"/>
  <c r="E1132" i="4"/>
  <c r="F1132" i="4"/>
  <c r="G1132" i="4"/>
  <c r="H1132" i="4"/>
  <c r="I1132" i="4"/>
  <c r="J1132" i="4"/>
  <c r="K1132" i="4"/>
  <c r="L1132" i="4"/>
  <c r="P1132" i="1"/>
  <c r="M1132" i="4" s="1"/>
  <c r="R1132" i="1"/>
  <c r="N1132" i="4" s="1"/>
  <c r="B1133" i="4"/>
  <c r="E1133" i="4"/>
  <c r="F1133" i="4"/>
  <c r="G1133" i="4"/>
  <c r="H1133" i="4"/>
  <c r="I1133" i="4"/>
  <c r="J1133" i="4"/>
  <c r="K1133" i="4"/>
  <c r="L1133" i="4"/>
  <c r="P1133" i="1"/>
  <c r="M1133" i="4" s="1"/>
  <c r="R1133" i="1"/>
  <c r="N1133" i="4" s="1"/>
  <c r="B1134" i="4"/>
  <c r="E1134" i="4"/>
  <c r="F1134" i="4"/>
  <c r="G1134" i="4"/>
  <c r="H1134" i="4"/>
  <c r="I1134" i="4"/>
  <c r="J1134" i="4"/>
  <c r="K1134" i="4"/>
  <c r="L1134" i="4"/>
  <c r="P1134" i="1"/>
  <c r="M1134" i="4" s="1"/>
  <c r="R1134" i="1"/>
  <c r="N1134" i="4" s="1"/>
  <c r="B1135" i="4"/>
  <c r="E1135" i="4"/>
  <c r="F1135" i="4"/>
  <c r="G1135" i="4"/>
  <c r="H1135" i="4"/>
  <c r="I1135" i="4"/>
  <c r="J1135" i="4"/>
  <c r="K1135" i="4"/>
  <c r="L1135" i="4"/>
  <c r="P1135" i="1"/>
  <c r="M1135" i="4" s="1"/>
  <c r="R1135" i="1"/>
  <c r="N1135" i="4" s="1"/>
  <c r="B1136" i="4"/>
  <c r="E1136" i="4"/>
  <c r="F1136" i="4"/>
  <c r="G1136" i="4"/>
  <c r="H1136" i="4"/>
  <c r="I1136" i="4"/>
  <c r="J1136" i="4"/>
  <c r="K1136" i="4"/>
  <c r="L1136" i="4"/>
  <c r="P1136" i="1"/>
  <c r="M1136" i="4" s="1"/>
  <c r="R1136" i="1"/>
  <c r="N1136" i="4" s="1"/>
  <c r="B1137" i="4"/>
  <c r="E1137" i="4"/>
  <c r="F1137" i="4"/>
  <c r="G1137" i="4"/>
  <c r="H1137" i="4"/>
  <c r="I1137" i="4"/>
  <c r="J1137" i="4"/>
  <c r="K1137" i="4"/>
  <c r="L1137" i="4"/>
  <c r="P1137" i="1"/>
  <c r="M1137" i="4" s="1"/>
  <c r="R1137" i="1"/>
  <c r="N1137" i="4" s="1"/>
  <c r="B1138" i="4"/>
  <c r="E1138" i="4"/>
  <c r="F1138" i="4"/>
  <c r="G1138" i="4"/>
  <c r="H1138" i="4"/>
  <c r="I1138" i="4"/>
  <c r="J1138" i="4"/>
  <c r="K1138" i="4"/>
  <c r="L1138" i="4"/>
  <c r="P1138" i="1"/>
  <c r="M1138" i="4" s="1"/>
  <c r="R1138" i="1"/>
  <c r="N1138" i="4" s="1"/>
  <c r="B1139" i="4"/>
  <c r="E1139" i="4"/>
  <c r="F1139" i="4"/>
  <c r="G1139" i="4"/>
  <c r="H1139" i="4"/>
  <c r="I1139" i="4"/>
  <c r="J1139" i="4"/>
  <c r="K1139" i="4"/>
  <c r="L1139" i="4"/>
  <c r="P1139" i="1"/>
  <c r="M1139" i="4" s="1"/>
  <c r="R1139" i="1"/>
  <c r="N1139" i="4" s="1"/>
  <c r="B1140" i="4"/>
  <c r="E1140" i="4"/>
  <c r="F1140" i="4"/>
  <c r="G1140" i="4"/>
  <c r="H1140" i="4"/>
  <c r="I1140" i="4"/>
  <c r="J1140" i="4"/>
  <c r="K1140" i="4"/>
  <c r="L1140" i="4"/>
  <c r="P1140" i="1"/>
  <c r="M1140" i="4" s="1"/>
  <c r="R1140" i="1"/>
  <c r="N1140" i="4" s="1"/>
  <c r="B1141" i="4"/>
  <c r="E1141" i="4"/>
  <c r="F1141" i="4"/>
  <c r="G1141" i="4"/>
  <c r="H1141" i="4"/>
  <c r="I1141" i="4"/>
  <c r="J1141" i="4"/>
  <c r="K1141" i="4"/>
  <c r="L1141" i="4"/>
  <c r="P1141" i="1"/>
  <c r="M1141" i="4" s="1"/>
  <c r="R1141" i="1"/>
  <c r="N1141" i="4" s="1"/>
  <c r="B1142" i="4"/>
  <c r="E1142" i="4"/>
  <c r="F1142" i="4"/>
  <c r="G1142" i="4"/>
  <c r="H1142" i="4"/>
  <c r="I1142" i="4"/>
  <c r="J1142" i="4"/>
  <c r="K1142" i="4"/>
  <c r="L1142" i="4"/>
  <c r="P1142" i="1"/>
  <c r="M1142" i="4" s="1"/>
  <c r="R1142" i="1"/>
  <c r="N1142" i="4" s="1"/>
  <c r="B1143" i="4"/>
  <c r="E1143" i="4"/>
  <c r="F1143" i="4"/>
  <c r="G1143" i="4"/>
  <c r="H1143" i="4"/>
  <c r="I1143" i="4"/>
  <c r="J1143" i="4"/>
  <c r="K1143" i="4"/>
  <c r="L1143" i="4"/>
  <c r="P1143" i="1"/>
  <c r="M1143" i="4" s="1"/>
  <c r="R1143" i="1"/>
  <c r="N1143" i="4" s="1"/>
  <c r="B1144" i="4"/>
  <c r="E1144" i="4"/>
  <c r="F1144" i="4"/>
  <c r="G1144" i="4"/>
  <c r="H1144" i="4"/>
  <c r="I1144" i="4"/>
  <c r="J1144" i="4"/>
  <c r="K1144" i="4"/>
  <c r="L1144" i="4"/>
  <c r="P1144" i="1"/>
  <c r="M1144" i="4" s="1"/>
  <c r="R1144" i="1"/>
  <c r="N1144" i="4" s="1"/>
  <c r="B1145" i="4"/>
  <c r="E1145" i="4"/>
  <c r="F1145" i="4"/>
  <c r="G1145" i="4"/>
  <c r="H1145" i="4"/>
  <c r="I1145" i="4"/>
  <c r="J1145" i="4"/>
  <c r="K1145" i="4"/>
  <c r="L1145" i="4"/>
  <c r="P1145" i="1"/>
  <c r="M1145" i="4" s="1"/>
  <c r="R1145" i="1"/>
  <c r="N1145" i="4" s="1"/>
  <c r="B1146" i="4"/>
  <c r="E1146" i="4"/>
  <c r="F1146" i="4"/>
  <c r="G1146" i="4"/>
  <c r="H1146" i="4"/>
  <c r="I1146" i="4"/>
  <c r="J1146" i="4"/>
  <c r="K1146" i="4"/>
  <c r="L1146" i="4"/>
  <c r="P1146" i="1"/>
  <c r="M1146" i="4"/>
  <c r="R1146" i="1"/>
  <c r="N1146" i="4" s="1"/>
  <c r="B1147" i="4"/>
  <c r="E1147" i="4"/>
  <c r="F1147" i="4"/>
  <c r="G1147" i="4"/>
  <c r="H1147" i="4"/>
  <c r="I1147" i="4"/>
  <c r="J1147" i="4"/>
  <c r="K1147" i="4"/>
  <c r="L1147" i="4"/>
  <c r="P1147" i="1"/>
  <c r="M1147" i="4" s="1"/>
  <c r="R1147" i="1"/>
  <c r="N1147" i="4" s="1"/>
  <c r="B1148" i="4"/>
  <c r="E1148" i="4"/>
  <c r="F1148" i="4"/>
  <c r="G1148" i="4"/>
  <c r="H1148" i="4"/>
  <c r="I1148" i="4"/>
  <c r="J1148" i="4"/>
  <c r="K1148" i="4"/>
  <c r="L1148" i="4"/>
  <c r="P1148" i="1"/>
  <c r="M1148" i="4" s="1"/>
  <c r="R1148" i="1"/>
  <c r="N1148" i="4" s="1"/>
  <c r="B1149" i="4"/>
  <c r="E1149" i="4"/>
  <c r="F1149" i="4"/>
  <c r="G1149" i="4"/>
  <c r="H1149" i="4"/>
  <c r="I1149" i="4"/>
  <c r="J1149" i="4"/>
  <c r="K1149" i="4"/>
  <c r="L1149" i="4"/>
  <c r="P1149" i="1"/>
  <c r="M1149" i="4" s="1"/>
  <c r="R1149" i="1"/>
  <c r="N1149" i="4" s="1"/>
  <c r="B1150" i="4"/>
  <c r="E1150" i="4"/>
  <c r="F1150" i="4"/>
  <c r="G1150" i="4"/>
  <c r="H1150" i="4"/>
  <c r="I1150" i="4"/>
  <c r="J1150" i="4"/>
  <c r="K1150" i="4"/>
  <c r="L1150" i="4"/>
  <c r="P1150" i="1"/>
  <c r="M1150" i="4" s="1"/>
  <c r="R1150" i="1"/>
  <c r="N1150" i="4" s="1"/>
  <c r="B1151" i="4"/>
  <c r="E1151" i="4"/>
  <c r="F1151" i="4"/>
  <c r="G1151" i="4"/>
  <c r="H1151" i="4"/>
  <c r="I1151" i="4"/>
  <c r="J1151" i="4"/>
  <c r="K1151" i="4"/>
  <c r="L1151" i="4"/>
  <c r="P1151" i="1"/>
  <c r="M1151" i="4" s="1"/>
  <c r="R1151" i="1"/>
  <c r="N1151" i="4" s="1"/>
  <c r="B1152" i="4"/>
  <c r="E1152" i="4"/>
  <c r="F1152" i="4"/>
  <c r="G1152" i="4"/>
  <c r="H1152" i="4"/>
  <c r="I1152" i="4"/>
  <c r="J1152" i="4"/>
  <c r="K1152" i="4"/>
  <c r="L1152" i="4"/>
  <c r="P1152" i="1"/>
  <c r="M1152" i="4" s="1"/>
  <c r="R1152" i="1"/>
  <c r="N1152" i="4" s="1"/>
  <c r="B1153" i="4"/>
  <c r="E1153" i="4"/>
  <c r="F1153" i="4"/>
  <c r="G1153" i="4"/>
  <c r="H1153" i="4"/>
  <c r="I1153" i="4"/>
  <c r="J1153" i="4"/>
  <c r="K1153" i="4"/>
  <c r="L1153" i="4"/>
  <c r="P1153" i="1"/>
  <c r="M1153" i="4" s="1"/>
  <c r="R1153" i="1"/>
  <c r="N1153" i="4" s="1"/>
  <c r="B1154" i="4"/>
  <c r="E1154" i="4"/>
  <c r="F1154" i="4"/>
  <c r="G1154" i="4"/>
  <c r="H1154" i="4"/>
  <c r="I1154" i="4"/>
  <c r="J1154" i="4"/>
  <c r="K1154" i="4"/>
  <c r="L1154" i="4"/>
  <c r="P1154" i="1"/>
  <c r="M1154" i="4" s="1"/>
  <c r="R1154" i="1"/>
  <c r="N1154" i="4" s="1"/>
  <c r="B1155" i="4"/>
  <c r="E1155" i="4"/>
  <c r="F1155" i="4"/>
  <c r="G1155" i="4"/>
  <c r="H1155" i="4"/>
  <c r="I1155" i="4"/>
  <c r="J1155" i="4"/>
  <c r="K1155" i="4"/>
  <c r="L1155" i="4"/>
  <c r="P1155" i="1"/>
  <c r="M1155" i="4" s="1"/>
  <c r="R1155" i="1"/>
  <c r="N1155" i="4" s="1"/>
  <c r="B1156" i="4"/>
  <c r="E1156" i="4"/>
  <c r="F1156" i="4"/>
  <c r="G1156" i="4"/>
  <c r="H1156" i="4"/>
  <c r="I1156" i="4"/>
  <c r="J1156" i="4"/>
  <c r="K1156" i="4"/>
  <c r="L1156" i="4"/>
  <c r="P1156" i="1"/>
  <c r="M1156" i="4" s="1"/>
  <c r="R1156" i="1"/>
  <c r="N1156" i="4" s="1"/>
  <c r="B1157" i="4"/>
  <c r="E1157" i="4"/>
  <c r="F1157" i="4"/>
  <c r="G1157" i="4"/>
  <c r="H1157" i="4"/>
  <c r="I1157" i="4"/>
  <c r="J1157" i="4"/>
  <c r="K1157" i="4"/>
  <c r="L1157" i="4"/>
  <c r="P1157" i="1"/>
  <c r="M1157" i="4" s="1"/>
  <c r="R1157" i="1"/>
  <c r="N1157" i="4" s="1"/>
  <c r="B1158" i="4"/>
  <c r="E1158" i="4"/>
  <c r="F1158" i="4"/>
  <c r="G1158" i="4"/>
  <c r="H1158" i="4"/>
  <c r="I1158" i="4"/>
  <c r="J1158" i="4"/>
  <c r="K1158" i="4"/>
  <c r="L1158" i="4"/>
  <c r="P1158" i="1"/>
  <c r="M1158" i="4" s="1"/>
  <c r="R1158" i="1"/>
  <c r="N1158" i="4" s="1"/>
  <c r="B1159" i="4"/>
  <c r="E1159" i="4"/>
  <c r="F1159" i="4"/>
  <c r="G1159" i="4"/>
  <c r="H1159" i="4"/>
  <c r="I1159" i="4"/>
  <c r="J1159" i="4"/>
  <c r="K1159" i="4"/>
  <c r="L1159" i="4"/>
  <c r="P1159" i="1"/>
  <c r="M1159" i="4" s="1"/>
  <c r="R1159" i="1"/>
  <c r="N1159" i="4" s="1"/>
  <c r="B1160" i="4"/>
  <c r="E1160" i="4"/>
  <c r="F1160" i="4"/>
  <c r="G1160" i="4"/>
  <c r="H1160" i="4"/>
  <c r="I1160" i="4"/>
  <c r="J1160" i="4"/>
  <c r="K1160" i="4"/>
  <c r="L1160" i="4"/>
  <c r="P1160" i="1"/>
  <c r="M1160" i="4" s="1"/>
  <c r="R1160" i="1"/>
  <c r="N1160" i="4" s="1"/>
  <c r="B1161" i="4"/>
  <c r="E1161" i="4"/>
  <c r="F1161" i="4"/>
  <c r="G1161" i="4"/>
  <c r="H1161" i="4"/>
  <c r="I1161" i="4"/>
  <c r="J1161" i="4"/>
  <c r="K1161" i="4"/>
  <c r="L1161" i="4"/>
  <c r="P1161" i="1"/>
  <c r="M1161" i="4" s="1"/>
  <c r="R1161" i="1"/>
  <c r="N1161" i="4" s="1"/>
  <c r="B1162" i="4"/>
  <c r="E1162" i="4"/>
  <c r="F1162" i="4"/>
  <c r="G1162" i="4"/>
  <c r="H1162" i="4"/>
  <c r="I1162" i="4"/>
  <c r="J1162" i="4"/>
  <c r="K1162" i="4"/>
  <c r="L1162" i="4"/>
  <c r="P1162" i="1"/>
  <c r="M1162" i="4" s="1"/>
  <c r="R1162" i="1"/>
  <c r="N1162" i="4" s="1"/>
  <c r="B1163" i="4"/>
  <c r="E1163" i="4"/>
  <c r="F1163" i="4"/>
  <c r="G1163" i="4"/>
  <c r="H1163" i="4"/>
  <c r="I1163" i="4"/>
  <c r="J1163" i="4"/>
  <c r="K1163" i="4"/>
  <c r="L1163" i="4"/>
  <c r="P1163" i="1"/>
  <c r="M1163" i="4" s="1"/>
  <c r="R1163" i="1"/>
  <c r="N1163" i="4" s="1"/>
  <c r="B1164" i="4"/>
  <c r="E1164" i="4"/>
  <c r="F1164" i="4"/>
  <c r="G1164" i="4"/>
  <c r="H1164" i="4"/>
  <c r="I1164" i="4"/>
  <c r="J1164" i="4"/>
  <c r="K1164" i="4"/>
  <c r="L1164" i="4"/>
  <c r="P1164" i="1"/>
  <c r="M1164" i="4" s="1"/>
  <c r="R1164" i="1"/>
  <c r="N1164" i="4" s="1"/>
  <c r="B1165" i="4"/>
  <c r="E1165" i="4"/>
  <c r="F1165" i="4"/>
  <c r="G1165" i="4"/>
  <c r="H1165" i="4"/>
  <c r="I1165" i="4"/>
  <c r="J1165" i="4"/>
  <c r="K1165" i="4"/>
  <c r="L1165" i="4"/>
  <c r="P1165" i="1"/>
  <c r="M1165" i="4" s="1"/>
  <c r="R1165" i="1"/>
  <c r="N1165" i="4" s="1"/>
  <c r="B1166" i="4"/>
  <c r="E1166" i="4"/>
  <c r="F1166" i="4"/>
  <c r="G1166" i="4"/>
  <c r="H1166" i="4"/>
  <c r="I1166" i="4"/>
  <c r="J1166" i="4"/>
  <c r="K1166" i="4"/>
  <c r="L1166" i="4"/>
  <c r="P1166" i="1"/>
  <c r="M1166" i="4" s="1"/>
  <c r="R1166" i="1"/>
  <c r="N1166" i="4" s="1"/>
  <c r="B1167" i="4"/>
  <c r="E1167" i="4"/>
  <c r="F1167" i="4"/>
  <c r="G1167" i="4"/>
  <c r="H1167" i="4"/>
  <c r="I1167" i="4"/>
  <c r="J1167" i="4"/>
  <c r="K1167" i="4"/>
  <c r="L1167" i="4"/>
  <c r="P1167" i="1"/>
  <c r="M1167" i="4" s="1"/>
  <c r="R1167" i="1"/>
  <c r="N1167" i="4" s="1"/>
  <c r="B1168" i="4"/>
  <c r="E1168" i="4"/>
  <c r="F1168" i="4"/>
  <c r="G1168" i="4"/>
  <c r="H1168" i="4"/>
  <c r="I1168" i="4"/>
  <c r="J1168" i="4"/>
  <c r="K1168" i="4"/>
  <c r="L1168" i="4"/>
  <c r="P1168" i="1"/>
  <c r="M1168" i="4" s="1"/>
  <c r="R1168" i="1"/>
  <c r="N1168" i="4" s="1"/>
  <c r="B1169" i="4"/>
  <c r="E1169" i="4"/>
  <c r="F1169" i="4"/>
  <c r="G1169" i="4"/>
  <c r="H1169" i="4"/>
  <c r="I1169" i="4"/>
  <c r="J1169" i="4"/>
  <c r="K1169" i="4"/>
  <c r="L1169" i="4"/>
  <c r="P1169" i="1"/>
  <c r="M1169" i="4" s="1"/>
  <c r="R1169" i="1"/>
  <c r="N1169" i="4" s="1"/>
  <c r="B1170" i="4"/>
  <c r="E1170" i="4"/>
  <c r="F1170" i="4"/>
  <c r="G1170" i="4"/>
  <c r="H1170" i="4"/>
  <c r="I1170" i="4"/>
  <c r="J1170" i="4"/>
  <c r="K1170" i="4"/>
  <c r="L1170" i="4"/>
  <c r="P1170" i="1"/>
  <c r="M1170" i="4" s="1"/>
  <c r="R1170" i="1"/>
  <c r="N1170" i="4" s="1"/>
  <c r="B1171" i="4"/>
  <c r="E1171" i="4"/>
  <c r="F1171" i="4"/>
  <c r="G1171" i="4"/>
  <c r="H1171" i="4"/>
  <c r="I1171" i="4"/>
  <c r="J1171" i="4"/>
  <c r="K1171" i="4"/>
  <c r="L1171" i="4"/>
  <c r="P1171" i="1"/>
  <c r="M1171" i="4" s="1"/>
  <c r="R1171" i="1"/>
  <c r="N1171" i="4" s="1"/>
  <c r="B1172" i="4"/>
  <c r="E1172" i="4"/>
  <c r="F1172" i="4"/>
  <c r="G1172" i="4"/>
  <c r="H1172" i="4"/>
  <c r="I1172" i="4"/>
  <c r="J1172" i="4"/>
  <c r="K1172" i="4"/>
  <c r="L1172" i="4"/>
  <c r="P1172" i="1"/>
  <c r="M1172" i="4" s="1"/>
  <c r="R1172" i="1"/>
  <c r="N1172" i="4" s="1"/>
  <c r="B1173" i="4"/>
  <c r="E1173" i="4"/>
  <c r="F1173" i="4"/>
  <c r="G1173" i="4"/>
  <c r="H1173" i="4"/>
  <c r="I1173" i="4"/>
  <c r="J1173" i="4"/>
  <c r="K1173" i="4"/>
  <c r="L1173" i="4"/>
  <c r="P1173" i="1"/>
  <c r="M1173" i="4" s="1"/>
  <c r="R1173" i="1"/>
  <c r="N1173" i="4" s="1"/>
  <c r="B1174" i="4"/>
  <c r="E1174" i="4"/>
  <c r="F1174" i="4"/>
  <c r="G1174" i="4"/>
  <c r="H1174" i="4"/>
  <c r="I1174" i="4"/>
  <c r="J1174" i="4"/>
  <c r="K1174" i="4"/>
  <c r="L1174" i="4"/>
  <c r="P1174" i="1"/>
  <c r="M1174" i="4" s="1"/>
  <c r="R1174" i="1"/>
  <c r="N1174" i="4" s="1"/>
  <c r="B1175" i="4"/>
  <c r="E1175" i="4"/>
  <c r="F1175" i="4"/>
  <c r="G1175" i="4"/>
  <c r="H1175" i="4"/>
  <c r="I1175" i="4"/>
  <c r="J1175" i="4"/>
  <c r="K1175" i="4"/>
  <c r="L1175" i="4"/>
  <c r="P1175" i="1"/>
  <c r="M1175" i="4" s="1"/>
  <c r="R1175" i="1"/>
  <c r="N1175" i="4" s="1"/>
  <c r="B1176" i="4"/>
  <c r="E1176" i="4"/>
  <c r="F1176" i="4"/>
  <c r="G1176" i="4"/>
  <c r="H1176" i="4"/>
  <c r="I1176" i="4"/>
  <c r="J1176" i="4"/>
  <c r="K1176" i="4"/>
  <c r="L1176" i="4"/>
  <c r="P1176" i="1"/>
  <c r="M1176" i="4" s="1"/>
  <c r="R1176" i="1"/>
  <c r="N1176" i="4" s="1"/>
  <c r="B1177" i="4"/>
  <c r="E1177" i="4"/>
  <c r="F1177" i="4"/>
  <c r="G1177" i="4"/>
  <c r="H1177" i="4"/>
  <c r="I1177" i="4"/>
  <c r="J1177" i="4"/>
  <c r="K1177" i="4"/>
  <c r="L1177" i="4"/>
  <c r="P1177" i="1"/>
  <c r="M1177" i="4" s="1"/>
  <c r="R1177" i="1"/>
  <c r="N1177" i="4" s="1"/>
  <c r="B1178" i="4"/>
  <c r="E1178" i="4"/>
  <c r="F1178" i="4"/>
  <c r="G1178" i="4"/>
  <c r="H1178" i="4"/>
  <c r="I1178" i="4"/>
  <c r="J1178" i="4"/>
  <c r="K1178" i="4"/>
  <c r="L1178" i="4"/>
  <c r="P1178" i="1"/>
  <c r="M1178" i="4" s="1"/>
  <c r="R1178" i="1"/>
  <c r="N1178" i="4" s="1"/>
  <c r="B1179" i="4"/>
  <c r="E1179" i="4"/>
  <c r="F1179" i="4"/>
  <c r="G1179" i="4"/>
  <c r="H1179" i="4"/>
  <c r="I1179" i="4"/>
  <c r="J1179" i="4"/>
  <c r="K1179" i="4"/>
  <c r="L1179" i="4"/>
  <c r="P1179" i="1"/>
  <c r="M1179" i="4" s="1"/>
  <c r="R1179" i="1"/>
  <c r="N1179" i="4" s="1"/>
  <c r="B1180" i="4"/>
  <c r="E1180" i="4"/>
  <c r="F1180" i="4"/>
  <c r="G1180" i="4"/>
  <c r="H1180" i="4"/>
  <c r="I1180" i="4"/>
  <c r="J1180" i="4"/>
  <c r="K1180" i="4"/>
  <c r="L1180" i="4"/>
  <c r="P1180" i="1"/>
  <c r="M1180" i="4" s="1"/>
  <c r="R1180" i="1"/>
  <c r="N1180" i="4" s="1"/>
  <c r="B1181" i="4"/>
  <c r="E1181" i="4"/>
  <c r="F1181" i="4"/>
  <c r="G1181" i="4"/>
  <c r="H1181" i="4"/>
  <c r="I1181" i="4"/>
  <c r="J1181" i="4"/>
  <c r="K1181" i="4"/>
  <c r="L1181" i="4"/>
  <c r="P1181" i="1"/>
  <c r="M1181" i="4" s="1"/>
  <c r="R1181" i="1"/>
  <c r="N1181" i="4" s="1"/>
  <c r="B1182" i="4"/>
  <c r="E1182" i="4"/>
  <c r="F1182" i="4"/>
  <c r="G1182" i="4"/>
  <c r="H1182" i="4"/>
  <c r="I1182" i="4"/>
  <c r="J1182" i="4"/>
  <c r="K1182" i="4"/>
  <c r="L1182" i="4"/>
  <c r="P1182" i="1"/>
  <c r="M1182" i="4" s="1"/>
  <c r="R1182" i="1"/>
  <c r="N1182" i="4" s="1"/>
  <c r="B1183" i="4"/>
  <c r="E1183" i="4"/>
  <c r="F1183" i="4"/>
  <c r="G1183" i="4"/>
  <c r="H1183" i="4"/>
  <c r="I1183" i="4"/>
  <c r="J1183" i="4"/>
  <c r="K1183" i="4"/>
  <c r="L1183" i="4"/>
  <c r="P1183" i="1"/>
  <c r="M1183" i="4" s="1"/>
  <c r="R1183" i="1"/>
  <c r="N1183" i="4" s="1"/>
  <c r="B1184" i="4"/>
  <c r="E1184" i="4"/>
  <c r="F1184" i="4"/>
  <c r="G1184" i="4"/>
  <c r="H1184" i="4"/>
  <c r="I1184" i="4"/>
  <c r="J1184" i="4"/>
  <c r="K1184" i="4"/>
  <c r="L1184" i="4"/>
  <c r="P1184" i="1"/>
  <c r="M1184" i="4" s="1"/>
  <c r="R1184" i="1"/>
  <c r="N1184" i="4" s="1"/>
  <c r="B1185" i="4"/>
  <c r="E1185" i="4"/>
  <c r="F1185" i="4"/>
  <c r="G1185" i="4"/>
  <c r="H1185" i="4"/>
  <c r="I1185" i="4"/>
  <c r="J1185" i="4"/>
  <c r="K1185" i="4"/>
  <c r="L1185" i="4"/>
  <c r="P1185" i="1"/>
  <c r="M1185" i="4" s="1"/>
  <c r="R1185" i="1"/>
  <c r="N1185" i="4" s="1"/>
  <c r="B1186" i="4"/>
  <c r="E1186" i="4"/>
  <c r="F1186" i="4"/>
  <c r="G1186" i="4"/>
  <c r="H1186" i="4"/>
  <c r="I1186" i="4"/>
  <c r="J1186" i="4"/>
  <c r="K1186" i="4"/>
  <c r="L1186" i="4"/>
  <c r="P1186" i="1"/>
  <c r="M1186" i="4" s="1"/>
  <c r="R1186" i="1"/>
  <c r="N1186" i="4" s="1"/>
  <c r="B1187" i="4"/>
  <c r="E1187" i="4"/>
  <c r="F1187" i="4"/>
  <c r="G1187" i="4"/>
  <c r="H1187" i="4"/>
  <c r="I1187" i="4"/>
  <c r="J1187" i="4"/>
  <c r="K1187" i="4"/>
  <c r="L1187" i="4"/>
  <c r="P1187" i="1"/>
  <c r="M1187" i="4" s="1"/>
  <c r="R1187" i="1"/>
  <c r="N1187" i="4" s="1"/>
  <c r="B1188" i="4"/>
  <c r="E1188" i="4"/>
  <c r="F1188" i="4"/>
  <c r="G1188" i="4"/>
  <c r="H1188" i="4"/>
  <c r="I1188" i="4"/>
  <c r="J1188" i="4"/>
  <c r="K1188" i="4"/>
  <c r="L1188" i="4"/>
  <c r="P1188" i="1"/>
  <c r="M1188" i="4" s="1"/>
  <c r="R1188" i="1"/>
  <c r="N1188" i="4" s="1"/>
  <c r="B1189" i="4"/>
  <c r="E1189" i="4"/>
  <c r="F1189" i="4"/>
  <c r="G1189" i="4"/>
  <c r="H1189" i="4"/>
  <c r="I1189" i="4"/>
  <c r="J1189" i="4"/>
  <c r="K1189" i="4"/>
  <c r="L1189" i="4"/>
  <c r="P1189" i="1"/>
  <c r="M1189" i="4" s="1"/>
  <c r="R1189" i="1"/>
  <c r="N1189" i="4" s="1"/>
  <c r="B1190" i="4"/>
  <c r="E1190" i="4"/>
  <c r="F1190" i="4"/>
  <c r="G1190" i="4"/>
  <c r="H1190" i="4"/>
  <c r="I1190" i="4"/>
  <c r="J1190" i="4"/>
  <c r="K1190" i="4"/>
  <c r="L1190" i="4"/>
  <c r="P1190" i="1"/>
  <c r="M1190" i="4" s="1"/>
  <c r="R1190" i="1"/>
  <c r="N1190" i="4" s="1"/>
  <c r="B1191" i="4"/>
  <c r="E1191" i="4"/>
  <c r="F1191" i="4"/>
  <c r="G1191" i="4"/>
  <c r="H1191" i="4"/>
  <c r="I1191" i="4"/>
  <c r="J1191" i="4"/>
  <c r="K1191" i="4"/>
  <c r="L1191" i="4"/>
  <c r="P1191" i="1"/>
  <c r="M1191" i="4" s="1"/>
  <c r="R1191" i="1"/>
  <c r="N1191" i="4" s="1"/>
  <c r="B1192" i="4"/>
  <c r="E1192" i="4"/>
  <c r="F1192" i="4"/>
  <c r="G1192" i="4"/>
  <c r="H1192" i="4"/>
  <c r="I1192" i="4"/>
  <c r="J1192" i="4"/>
  <c r="K1192" i="4"/>
  <c r="L1192" i="4"/>
  <c r="P1192" i="1"/>
  <c r="M1192" i="4" s="1"/>
  <c r="R1192" i="1"/>
  <c r="N1192" i="4" s="1"/>
  <c r="B1193" i="4"/>
  <c r="E1193" i="4"/>
  <c r="F1193" i="4"/>
  <c r="G1193" i="4"/>
  <c r="H1193" i="4"/>
  <c r="I1193" i="4"/>
  <c r="J1193" i="4"/>
  <c r="K1193" i="4"/>
  <c r="L1193" i="4"/>
  <c r="P1193" i="1"/>
  <c r="M1193" i="4" s="1"/>
  <c r="R1193" i="1"/>
  <c r="N1193" i="4" s="1"/>
  <c r="B1194" i="4"/>
  <c r="E1194" i="4"/>
  <c r="F1194" i="4"/>
  <c r="G1194" i="4"/>
  <c r="H1194" i="4"/>
  <c r="I1194" i="4"/>
  <c r="J1194" i="4"/>
  <c r="K1194" i="4"/>
  <c r="L1194" i="4"/>
  <c r="P1194" i="1"/>
  <c r="M1194" i="4" s="1"/>
  <c r="R1194" i="1"/>
  <c r="N1194" i="4" s="1"/>
  <c r="B1195" i="4"/>
  <c r="E1195" i="4"/>
  <c r="F1195" i="4"/>
  <c r="G1195" i="4"/>
  <c r="H1195" i="4"/>
  <c r="I1195" i="4"/>
  <c r="J1195" i="4"/>
  <c r="K1195" i="4"/>
  <c r="L1195" i="4"/>
  <c r="P1195" i="1"/>
  <c r="M1195" i="4" s="1"/>
  <c r="R1195" i="1"/>
  <c r="N1195" i="4" s="1"/>
  <c r="B1196" i="4"/>
  <c r="E1196" i="4"/>
  <c r="F1196" i="4"/>
  <c r="G1196" i="4"/>
  <c r="H1196" i="4"/>
  <c r="I1196" i="4"/>
  <c r="J1196" i="4"/>
  <c r="K1196" i="4"/>
  <c r="L1196" i="4"/>
  <c r="P1196" i="1"/>
  <c r="M1196" i="4" s="1"/>
  <c r="R1196" i="1"/>
  <c r="N1196" i="4" s="1"/>
  <c r="B1197" i="4"/>
  <c r="E1197" i="4"/>
  <c r="F1197" i="4"/>
  <c r="G1197" i="4"/>
  <c r="H1197" i="4"/>
  <c r="I1197" i="4"/>
  <c r="J1197" i="4"/>
  <c r="K1197" i="4"/>
  <c r="L1197" i="4"/>
  <c r="P1197" i="1"/>
  <c r="M1197" i="4" s="1"/>
  <c r="R1197" i="1"/>
  <c r="N1197" i="4" s="1"/>
  <c r="B1198" i="4"/>
  <c r="E1198" i="4"/>
  <c r="F1198" i="4"/>
  <c r="G1198" i="4"/>
  <c r="H1198" i="4"/>
  <c r="I1198" i="4"/>
  <c r="J1198" i="4"/>
  <c r="K1198" i="4"/>
  <c r="L1198" i="4"/>
  <c r="P1198" i="1"/>
  <c r="M1198" i="4" s="1"/>
  <c r="R1198" i="1"/>
  <c r="N1198" i="4" s="1"/>
  <c r="B1199" i="4"/>
  <c r="E1199" i="4"/>
  <c r="F1199" i="4"/>
  <c r="G1199" i="4"/>
  <c r="H1199" i="4"/>
  <c r="I1199" i="4"/>
  <c r="J1199" i="4"/>
  <c r="K1199" i="4"/>
  <c r="L1199" i="4"/>
  <c r="P1199" i="1"/>
  <c r="M1199" i="4" s="1"/>
  <c r="R1199" i="1"/>
  <c r="N1199" i="4" s="1"/>
  <c r="B1200" i="4"/>
  <c r="E1200" i="4"/>
  <c r="F1200" i="4"/>
  <c r="G1200" i="4"/>
  <c r="H1200" i="4"/>
  <c r="I1200" i="4"/>
  <c r="J1200" i="4"/>
  <c r="K1200" i="4"/>
  <c r="L1200" i="4"/>
  <c r="P1200" i="1"/>
  <c r="M1200" i="4" s="1"/>
  <c r="R1200" i="1"/>
  <c r="N1200" i="4" s="1"/>
  <c r="B1201" i="4"/>
  <c r="E1201" i="4"/>
  <c r="F1201" i="4"/>
  <c r="G1201" i="4"/>
  <c r="H1201" i="4"/>
  <c r="I1201" i="4"/>
  <c r="J1201" i="4"/>
  <c r="K1201" i="4"/>
  <c r="L1201" i="4"/>
  <c r="P1201" i="1"/>
  <c r="M1201" i="4" s="1"/>
  <c r="R1201" i="1"/>
  <c r="N1201" i="4" s="1"/>
  <c r="B1202" i="4"/>
  <c r="E1202" i="4"/>
  <c r="F1202" i="4"/>
  <c r="G1202" i="4"/>
  <c r="H1202" i="4"/>
  <c r="I1202" i="4"/>
  <c r="J1202" i="4"/>
  <c r="K1202" i="4"/>
  <c r="L1202" i="4"/>
  <c r="P1202" i="1"/>
  <c r="M1202" i="4" s="1"/>
  <c r="R1202" i="1"/>
  <c r="N1202" i="4" s="1"/>
  <c r="B1203" i="4"/>
  <c r="E1203" i="4"/>
  <c r="F1203" i="4"/>
  <c r="G1203" i="4"/>
  <c r="H1203" i="4"/>
  <c r="I1203" i="4"/>
  <c r="J1203" i="4"/>
  <c r="K1203" i="4"/>
  <c r="L1203" i="4"/>
  <c r="P1203" i="1"/>
  <c r="M1203" i="4" s="1"/>
  <c r="R1203" i="1"/>
  <c r="N1203" i="4" s="1"/>
  <c r="B1204" i="4"/>
  <c r="E1204" i="4"/>
  <c r="F1204" i="4"/>
  <c r="G1204" i="4"/>
  <c r="H1204" i="4"/>
  <c r="I1204" i="4"/>
  <c r="J1204" i="4"/>
  <c r="K1204" i="4"/>
  <c r="L1204" i="4"/>
  <c r="P1204" i="1"/>
  <c r="M1204" i="4" s="1"/>
  <c r="R1204" i="1"/>
  <c r="N1204" i="4" s="1"/>
  <c r="B1205" i="4"/>
  <c r="E1205" i="4"/>
  <c r="F1205" i="4"/>
  <c r="G1205" i="4"/>
  <c r="H1205" i="4"/>
  <c r="I1205" i="4"/>
  <c r="J1205" i="4"/>
  <c r="K1205" i="4"/>
  <c r="L1205" i="4"/>
  <c r="P1205" i="1"/>
  <c r="M1205" i="4" s="1"/>
  <c r="R1205" i="1"/>
  <c r="N1205" i="4" s="1"/>
  <c r="B1206" i="4"/>
  <c r="E1206" i="4"/>
  <c r="F1206" i="4"/>
  <c r="G1206" i="4"/>
  <c r="H1206" i="4"/>
  <c r="I1206" i="4"/>
  <c r="J1206" i="4"/>
  <c r="K1206" i="4"/>
  <c r="L1206" i="4"/>
  <c r="P1206" i="1"/>
  <c r="M1206" i="4" s="1"/>
  <c r="R1206" i="1"/>
  <c r="N1206" i="4" s="1"/>
  <c r="B1207" i="4"/>
  <c r="E1207" i="4"/>
  <c r="F1207" i="4"/>
  <c r="G1207" i="4"/>
  <c r="H1207" i="4"/>
  <c r="I1207" i="4"/>
  <c r="J1207" i="4"/>
  <c r="K1207" i="4"/>
  <c r="L1207" i="4"/>
  <c r="P1207" i="1"/>
  <c r="M1207" i="4" s="1"/>
  <c r="R1207" i="1"/>
  <c r="N1207" i="4" s="1"/>
  <c r="B1208" i="4"/>
  <c r="E1208" i="4"/>
  <c r="F1208" i="4"/>
  <c r="G1208" i="4"/>
  <c r="H1208" i="4"/>
  <c r="I1208" i="4"/>
  <c r="J1208" i="4"/>
  <c r="K1208" i="4"/>
  <c r="L1208" i="4"/>
  <c r="P1208" i="1"/>
  <c r="M1208" i="4" s="1"/>
  <c r="R1208" i="1"/>
  <c r="N1208" i="4" s="1"/>
  <c r="B1209" i="4"/>
  <c r="E1209" i="4"/>
  <c r="F1209" i="4"/>
  <c r="G1209" i="4"/>
  <c r="H1209" i="4"/>
  <c r="I1209" i="4"/>
  <c r="J1209" i="4"/>
  <c r="K1209" i="4"/>
  <c r="L1209" i="4"/>
  <c r="P1209" i="1"/>
  <c r="M1209" i="4" s="1"/>
  <c r="R1209" i="1"/>
  <c r="N1209" i="4" s="1"/>
  <c r="B1210" i="4"/>
  <c r="E1210" i="4"/>
  <c r="F1210" i="4"/>
  <c r="G1210" i="4"/>
  <c r="H1210" i="4"/>
  <c r="I1210" i="4"/>
  <c r="J1210" i="4"/>
  <c r="K1210" i="4"/>
  <c r="L1210" i="4"/>
  <c r="P1210" i="1"/>
  <c r="M1210" i="4" s="1"/>
  <c r="R1210" i="1"/>
  <c r="N1210" i="4" s="1"/>
  <c r="B1211" i="4"/>
  <c r="E1211" i="4"/>
  <c r="F1211" i="4"/>
  <c r="G1211" i="4"/>
  <c r="H1211" i="4"/>
  <c r="I1211" i="4"/>
  <c r="J1211" i="4"/>
  <c r="K1211" i="4"/>
  <c r="L1211" i="4"/>
  <c r="P1211" i="1"/>
  <c r="M1211" i="4" s="1"/>
  <c r="R1211" i="1"/>
  <c r="N1211" i="4" s="1"/>
  <c r="B1212" i="4"/>
  <c r="E1212" i="4"/>
  <c r="F1212" i="4"/>
  <c r="G1212" i="4"/>
  <c r="H1212" i="4"/>
  <c r="I1212" i="4"/>
  <c r="J1212" i="4"/>
  <c r="K1212" i="4"/>
  <c r="L1212" i="4"/>
  <c r="P1212" i="1"/>
  <c r="M1212" i="4" s="1"/>
  <c r="R1212" i="1"/>
  <c r="N1212" i="4" s="1"/>
  <c r="B1213" i="4"/>
  <c r="E1213" i="4"/>
  <c r="F1213" i="4"/>
  <c r="G1213" i="4"/>
  <c r="H1213" i="4"/>
  <c r="I1213" i="4"/>
  <c r="J1213" i="4"/>
  <c r="K1213" i="4"/>
  <c r="L1213" i="4"/>
  <c r="P1213" i="1"/>
  <c r="M1213" i="4" s="1"/>
  <c r="R1213" i="1"/>
  <c r="N1213" i="4" s="1"/>
  <c r="B1214" i="4"/>
  <c r="E1214" i="4"/>
  <c r="F1214" i="4"/>
  <c r="G1214" i="4"/>
  <c r="H1214" i="4"/>
  <c r="I1214" i="4"/>
  <c r="J1214" i="4"/>
  <c r="K1214" i="4"/>
  <c r="L1214" i="4"/>
  <c r="P1214" i="1"/>
  <c r="M1214" i="4" s="1"/>
  <c r="R1214" i="1"/>
  <c r="N1214" i="4" s="1"/>
  <c r="B1215" i="4"/>
  <c r="E1215" i="4"/>
  <c r="F1215" i="4"/>
  <c r="G1215" i="4"/>
  <c r="H1215" i="4"/>
  <c r="I1215" i="4"/>
  <c r="J1215" i="4"/>
  <c r="K1215" i="4"/>
  <c r="L1215" i="4"/>
  <c r="P1215" i="1"/>
  <c r="M1215" i="4" s="1"/>
  <c r="R1215" i="1"/>
  <c r="N1215" i="4" s="1"/>
  <c r="B1216" i="4"/>
  <c r="E1216" i="4"/>
  <c r="F1216" i="4"/>
  <c r="G1216" i="4"/>
  <c r="H1216" i="4"/>
  <c r="I1216" i="4"/>
  <c r="J1216" i="4"/>
  <c r="K1216" i="4"/>
  <c r="L1216" i="4"/>
  <c r="P1216" i="1"/>
  <c r="M1216" i="4" s="1"/>
  <c r="R1216" i="1"/>
  <c r="N1216" i="4" s="1"/>
  <c r="B1217" i="4"/>
  <c r="E1217" i="4"/>
  <c r="F1217" i="4"/>
  <c r="G1217" i="4"/>
  <c r="H1217" i="4"/>
  <c r="I1217" i="4"/>
  <c r="J1217" i="4"/>
  <c r="K1217" i="4"/>
  <c r="L1217" i="4"/>
  <c r="P1217" i="1"/>
  <c r="M1217" i="4" s="1"/>
  <c r="R1217" i="1"/>
  <c r="N1217" i="4" s="1"/>
  <c r="B1218" i="4"/>
  <c r="E1218" i="4"/>
  <c r="F1218" i="4"/>
  <c r="G1218" i="4"/>
  <c r="H1218" i="4"/>
  <c r="I1218" i="4"/>
  <c r="J1218" i="4"/>
  <c r="K1218" i="4"/>
  <c r="L1218" i="4"/>
  <c r="P1218" i="1"/>
  <c r="M1218" i="4" s="1"/>
  <c r="R1218" i="1"/>
  <c r="N1218" i="4" s="1"/>
  <c r="B1219" i="4"/>
  <c r="E1219" i="4"/>
  <c r="F1219" i="4"/>
  <c r="G1219" i="4"/>
  <c r="H1219" i="4"/>
  <c r="I1219" i="4"/>
  <c r="J1219" i="4"/>
  <c r="K1219" i="4"/>
  <c r="L1219" i="4"/>
  <c r="P1219" i="1"/>
  <c r="M1219" i="4" s="1"/>
  <c r="R1219" i="1"/>
  <c r="N1219" i="4" s="1"/>
  <c r="B1220" i="4"/>
  <c r="E1220" i="4"/>
  <c r="F1220" i="4"/>
  <c r="G1220" i="4"/>
  <c r="H1220" i="4"/>
  <c r="I1220" i="4"/>
  <c r="J1220" i="4"/>
  <c r="K1220" i="4"/>
  <c r="L1220" i="4"/>
  <c r="P1220" i="1"/>
  <c r="M1220" i="4" s="1"/>
  <c r="R1220" i="1"/>
  <c r="N1220" i="4" s="1"/>
  <c r="B1221" i="4"/>
  <c r="E1221" i="4"/>
  <c r="F1221" i="4"/>
  <c r="G1221" i="4"/>
  <c r="H1221" i="4"/>
  <c r="I1221" i="4"/>
  <c r="J1221" i="4"/>
  <c r="K1221" i="4"/>
  <c r="L1221" i="4"/>
  <c r="P1221" i="1"/>
  <c r="M1221" i="4" s="1"/>
  <c r="R1221" i="1"/>
  <c r="N1221" i="4" s="1"/>
  <c r="B1222" i="4"/>
  <c r="E1222" i="4"/>
  <c r="F1222" i="4"/>
  <c r="G1222" i="4"/>
  <c r="H1222" i="4"/>
  <c r="I1222" i="4"/>
  <c r="J1222" i="4"/>
  <c r="K1222" i="4"/>
  <c r="L1222" i="4"/>
  <c r="P1222" i="1"/>
  <c r="M1222" i="4" s="1"/>
  <c r="R1222" i="1"/>
  <c r="N1222" i="4" s="1"/>
  <c r="B1223" i="4"/>
  <c r="E1223" i="4"/>
  <c r="F1223" i="4"/>
  <c r="G1223" i="4"/>
  <c r="H1223" i="4"/>
  <c r="I1223" i="4"/>
  <c r="J1223" i="4"/>
  <c r="K1223" i="4"/>
  <c r="L1223" i="4"/>
  <c r="P1223" i="1"/>
  <c r="M1223" i="4"/>
  <c r="R1223" i="1"/>
  <c r="N1223" i="4" s="1"/>
  <c r="B1224" i="4"/>
  <c r="E1224" i="4"/>
  <c r="F1224" i="4"/>
  <c r="G1224" i="4"/>
  <c r="H1224" i="4"/>
  <c r="I1224" i="4"/>
  <c r="J1224" i="4"/>
  <c r="K1224" i="4"/>
  <c r="L1224" i="4"/>
  <c r="P1224" i="1"/>
  <c r="M1224" i="4" s="1"/>
  <c r="R1224" i="1"/>
  <c r="N1224" i="4" s="1"/>
  <c r="B1225" i="4"/>
  <c r="E1225" i="4"/>
  <c r="F1225" i="4"/>
  <c r="G1225" i="4"/>
  <c r="H1225" i="4"/>
  <c r="I1225" i="4"/>
  <c r="J1225" i="4"/>
  <c r="K1225" i="4"/>
  <c r="L1225" i="4"/>
  <c r="P1225" i="1"/>
  <c r="M1225" i="4" s="1"/>
  <c r="R1225" i="1"/>
  <c r="N1225" i="4" s="1"/>
  <c r="B1226" i="4"/>
  <c r="E1226" i="4"/>
  <c r="F1226" i="4"/>
  <c r="G1226" i="4"/>
  <c r="H1226" i="4"/>
  <c r="I1226" i="4"/>
  <c r="J1226" i="4"/>
  <c r="K1226" i="4"/>
  <c r="L1226" i="4"/>
  <c r="P1226" i="1"/>
  <c r="M1226" i="4" s="1"/>
  <c r="R1226" i="1"/>
  <c r="N1226" i="4" s="1"/>
  <c r="B1227" i="4"/>
  <c r="E1227" i="4"/>
  <c r="F1227" i="4"/>
  <c r="G1227" i="4"/>
  <c r="H1227" i="4"/>
  <c r="I1227" i="4"/>
  <c r="J1227" i="4"/>
  <c r="K1227" i="4"/>
  <c r="L1227" i="4"/>
  <c r="P1227" i="1"/>
  <c r="M1227" i="4" s="1"/>
  <c r="R1227" i="1"/>
  <c r="N1227" i="4" s="1"/>
  <c r="B1228" i="4"/>
  <c r="E1228" i="4"/>
  <c r="F1228" i="4"/>
  <c r="G1228" i="4"/>
  <c r="H1228" i="4"/>
  <c r="I1228" i="4"/>
  <c r="J1228" i="4"/>
  <c r="K1228" i="4"/>
  <c r="L1228" i="4"/>
  <c r="P1228" i="1"/>
  <c r="M1228" i="4" s="1"/>
  <c r="R1228" i="1"/>
  <c r="N1228" i="4" s="1"/>
  <c r="B1229" i="4"/>
  <c r="E1229" i="4"/>
  <c r="F1229" i="4"/>
  <c r="G1229" i="4"/>
  <c r="H1229" i="4"/>
  <c r="I1229" i="4"/>
  <c r="J1229" i="4"/>
  <c r="K1229" i="4"/>
  <c r="L1229" i="4"/>
  <c r="P1229" i="1"/>
  <c r="M1229" i="4" s="1"/>
  <c r="R1229" i="1"/>
  <c r="N1229" i="4" s="1"/>
  <c r="B1230" i="4"/>
  <c r="E1230" i="4"/>
  <c r="F1230" i="4"/>
  <c r="G1230" i="4"/>
  <c r="H1230" i="4"/>
  <c r="I1230" i="4"/>
  <c r="J1230" i="4"/>
  <c r="K1230" i="4"/>
  <c r="L1230" i="4"/>
  <c r="P1230" i="1"/>
  <c r="M1230" i="4" s="1"/>
  <c r="R1230" i="1"/>
  <c r="N1230" i="4" s="1"/>
  <c r="B1231" i="4"/>
  <c r="E1231" i="4"/>
  <c r="F1231" i="4"/>
  <c r="G1231" i="4"/>
  <c r="H1231" i="4"/>
  <c r="I1231" i="4"/>
  <c r="J1231" i="4"/>
  <c r="K1231" i="4"/>
  <c r="L1231" i="4"/>
  <c r="P1231" i="1"/>
  <c r="M1231" i="4" s="1"/>
  <c r="R1231" i="1"/>
  <c r="N1231" i="4" s="1"/>
  <c r="B1232" i="4"/>
  <c r="E1232" i="4"/>
  <c r="F1232" i="4"/>
  <c r="G1232" i="4"/>
  <c r="H1232" i="4"/>
  <c r="I1232" i="4"/>
  <c r="J1232" i="4"/>
  <c r="K1232" i="4"/>
  <c r="L1232" i="4"/>
  <c r="P1232" i="1"/>
  <c r="M1232" i="4" s="1"/>
  <c r="R1232" i="1"/>
  <c r="N1232" i="4" s="1"/>
  <c r="B1233" i="4"/>
  <c r="E1233" i="4"/>
  <c r="F1233" i="4"/>
  <c r="G1233" i="4"/>
  <c r="H1233" i="4"/>
  <c r="I1233" i="4"/>
  <c r="J1233" i="4"/>
  <c r="K1233" i="4"/>
  <c r="L1233" i="4"/>
  <c r="P1233" i="1"/>
  <c r="M1233" i="4" s="1"/>
  <c r="R1233" i="1"/>
  <c r="N1233" i="4" s="1"/>
  <c r="B1234" i="4"/>
  <c r="E1234" i="4"/>
  <c r="F1234" i="4"/>
  <c r="G1234" i="4"/>
  <c r="H1234" i="4"/>
  <c r="I1234" i="4"/>
  <c r="J1234" i="4"/>
  <c r="K1234" i="4"/>
  <c r="L1234" i="4"/>
  <c r="P1234" i="1"/>
  <c r="M1234" i="4" s="1"/>
  <c r="R1234" i="1"/>
  <c r="N1234" i="4" s="1"/>
  <c r="B1235" i="4"/>
  <c r="E1235" i="4"/>
  <c r="F1235" i="4"/>
  <c r="G1235" i="4"/>
  <c r="H1235" i="4"/>
  <c r="I1235" i="4"/>
  <c r="J1235" i="4"/>
  <c r="K1235" i="4"/>
  <c r="L1235" i="4"/>
  <c r="P1235" i="1"/>
  <c r="M1235" i="4" s="1"/>
  <c r="R1235" i="1"/>
  <c r="N1235" i="4" s="1"/>
  <c r="B1236" i="4"/>
  <c r="E1236" i="4"/>
  <c r="F1236" i="4"/>
  <c r="G1236" i="4"/>
  <c r="H1236" i="4"/>
  <c r="I1236" i="4"/>
  <c r="J1236" i="4"/>
  <c r="K1236" i="4"/>
  <c r="L1236" i="4"/>
  <c r="P1236" i="1"/>
  <c r="M1236" i="4" s="1"/>
  <c r="R1236" i="1"/>
  <c r="N1236" i="4" s="1"/>
  <c r="B1237" i="4"/>
  <c r="E1237" i="4"/>
  <c r="F1237" i="4"/>
  <c r="G1237" i="4"/>
  <c r="H1237" i="4"/>
  <c r="I1237" i="4"/>
  <c r="J1237" i="4"/>
  <c r="K1237" i="4"/>
  <c r="L1237" i="4"/>
  <c r="P1237" i="1"/>
  <c r="M1237" i="4" s="1"/>
  <c r="R1237" i="1"/>
  <c r="N1237" i="4" s="1"/>
  <c r="B1238" i="4"/>
  <c r="E1238" i="4"/>
  <c r="F1238" i="4"/>
  <c r="G1238" i="4"/>
  <c r="H1238" i="4"/>
  <c r="I1238" i="4"/>
  <c r="J1238" i="4"/>
  <c r="K1238" i="4"/>
  <c r="L1238" i="4"/>
  <c r="P1238" i="1"/>
  <c r="M1238" i="4" s="1"/>
  <c r="R1238" i="1"/>
  <c r="N1238" i="4" s="1"/>
  <c r="B1239" i="4"/>
  <c r="E1239" i="4"/>
  <c r="F1239" i="4"/>
  <c r="G1239" i="4"/>
  <c r="H1239" i="4"/>
  <c r="I1239" i="4"/>
  <c r="J1239" i="4"/>
  <c r="K1239" i="4"/>
  <c r="L1239" i="4"/>
  <c r="P1239" i="1"/>
  <c r="M1239" i="4" s="1"/>
  <c r="R1239" i="1"/>
  <c r="N1239" i="4" s="1"/>
  <c r="B1240" i="4"/>
  <c r="E1240" i="4"/>
  <c r="F1240" i="4"/>
  <c r="G1240" i="4"/>
  <c r="H1240" i="4"/>
  <c r="I1240" i="4"/>
  <c r="J1240" i="4"/>
  <c r="K1240" i="4"/>
  <c r="L1240" i="4"/>
  <c r="P1240" i="1"/>
  <c r="M1240" i="4" s="1"/>
  <c r="R1240" i="1"/>
  <c r="N1240" i="4" s="1"/>
  <c r="B1241" i="4"/>
  <c r="E1241" i="4"/>
  <c r="F1241" i="4"/>
  <c r="G1241" i="4"/>
  <c r="H1241" i="4"/>
  <c r="I1241" i="4"/>
  <c r="J1241" i="4"/>
  <c r="K1241" i="4"/>
  <c r="L1241" i="4"/>
  <c r="P1241" i="1"/>
  <c r="M1241" i="4" s="1"/>
  <c r="R1241" i="1"/>
  <c r="N1241" i="4" s="1"/>
  <c r="B1242" i="4"/>
  <c r="E1242" i="4"/>
  <c r="F1242" i="4"/>
  <c r="G1242" i="4"/>
  <c r="H1242" i="4"/>
  <c r="I1242" i="4"/>
  <c r="J1242" i="4"/>
  <c r="K1242" i="4"/>
  <c r="L1242" i="4"/>
  <c r="P1242" i="1"/>
  <c r="M1242" i="4" s="1"/>
  <c r="R1242" i="1"/>
  <c r="N1242" i="4" s="1"/>
  <c r="B1243" i="4"/>
  <c r="E1243" i="4"/>
  <c r="F1243" i="4"/>
  <c r="G1243" i="4"/>
  <c r="H1243" i="4"/>
  <c r="I1243" i="4"/>
  <c r="J1243" i="4"/>
  <c r="K1243" i="4"/>
  <c r="L1243" i="4"/>
  <c r="P1243" i="1"/>
  <c r="M1243" i="4" s="1"/>
  <c r="R1243" i="1"/>
  <c r="N1243" i="4" s="1"/>
  <c r="B1244" i="4"/>
  <c r="E1244" i="4"/>
  <c r="F1244" i="4"/>
  <c r="G1244" i="4"/>
  <c r="H1244" i="4"/>
  <c r="I1244" i="4"/>
  <c r="J1244" i="4"/>
  <c r="K1244" i="4"/>
  <c r="L1244" i="4"/>
  <c r="P1244" i="1"/>
  <c r="M1244" i="4" s="1"/>
  <c r="R1244" i="1"/>
  <c r="N1244" i="4" s="1"/>
  <c r="B1245" i="4"/>
  <c r="E1245" i="4"/>
  <c r="F1245" i="4"/>
  <c r="G1245" i="4"/>
  <c r="H1245" i="4"/>
  <c r="I1245" i="4"/>
  <c r="J1245" i="4"/>
  <c r="K1245" i="4"/>
  <c r="L1245" i="4"/>
  <c r="P1245" i="1"/>
  <c r="M1245" i="4" s="1"/>
  <c r="R1245" i="1"/>
  <c r="N1245" i="4" s="1"/>
  <c r="B1246" i="4"/>
  <c r="E1246" i="4"/>
  <c r="F1246" i="4"/>
  <c r="G1246" i="4"/>
  <c r="H1246" i="4"/>
  <c r="I1246" i="4"/>
  <c r="J1246" i="4"/>
  <c r="K1246" i="4"/>
  <c r="L1246" i="4"/>
  <c r="P1246" i="1"/>
  <c r="M1246" i="4" s="1"/>
  <c r="R1246" i="1"/>
  <c r="N1246" i="4" s="1"/>
  <c r="B1247" i="4"/>
  <c r="E1247" i="4"/>
  <c r="F1247" i="4"/>
  <c r="G1247" i="4"/>
  <c r="H1247" i="4"/>
  <c r="I1247" i="4"/>
  <c r="J1247" i="4"/>
  <c r="K1247" i="4"/>
  <c r="L1247" i="4"/>
  <c r="P1247" i="1"/>
  <c r="M1247" i="4" s="1"/>
  <c r="R1247" i="1"/>
  <c r="N1247" i="4" s="1"/>
  <c r="B1248" i="4"/>
  <c r="E1248" i="4"/>
  <c r="F1248" i="4"/>
  <c r="G1248" i="4"/>
  <c r="H1248" i="4"/>
  <c r="I1248" i="4"/>
  <c r="J1248" i="4"/>
  <c r="K1248" i="4"/>
  <c r="L1248" i="4"/>
  <c r="P1248" i="1"/>
  <c r="M1248" i="4" s="1"/>
  <c r="R1248" i="1"/>
  <c r="N1248" i="4" s="1"/>
  <c r="B1249" i="4"/>
  <c r="E1249" i="4"/>
  <c r="F1249" i="4"/>
  <c r="G1249" i="4"/>
  <c r="H1249" i="4"/>
  <c r="I1249" i="4"/>
  <c r="J1249" i="4"/>
  <c r="K1249" i="4"/>
  <c r="L1249" i="4"/>
  <c r="P1249" i="1"/>
  <c r="M1249" i="4" s="1"/>
  <c r="R1249" i="1"/>
  <c r="N1249" i="4" s="1"/>
  <c r="B1250" i="4"/>
  <c r="E1250" i="4"/>
  <c r="F1250" i="4"/>
  <c r="G1250" i="4"/>
  <c r="H1250" i="4"/>
  <c r="I1250" i="4"/>
  <c r="J1250" i="4"/>
  <c r="K1250" i="4"/>
  <c r="L1250" i="4"/>
  <c r="P1250" i="1"/>
  <c r="M1250" i="4" s="1"/>
  <c r="R1250" i="1"/>
  <c r="N1250" i="4" s="1"/>
  <c r="B1251" i="4"/>
  <c r="E1251" i="4"/>
  <c r="F1251" i="4"/>
  <c r="G1251" i="4"/>
  <c r="H1251" i="4"/>
  <c r="I1251" i="4"/>
  <c r="J1251" i="4"/>
  <c r="K1251" i="4"/>
  <c r="L1251" i="4"/>
  <c r="P1251" i="1"/>
  <c r="M1251" i="4" s="1"/>
  <c r="R1251" i="1"/>
  <c r="N1251" i="4" s="1"/>
  <c r="B1252" i="4"/>
  <c r="E1252" i="4"/>
  <c r="F1252" i="4"/>
  <c r="G1252" i="4"/>
  <c r="H1252" i="4"/>
  <c r="I1252" i="4"/>
  <c r="J1252" i="4"/>
  <c r="K1252" i="4"/>
  <c r="L1252" i="4"/>
  <c r="P1252" i="1"/>
  <c r="M1252" i="4" s="1"/>
  <c r="R1252" i="1"/>
  <c r="N1252" i="4" s="1"/>
  <c r="B1253" i="4"/>
  <c r="E1253" i="4"/>
  <c r="F1253" i="4"/>
  <c r="G1253" i="4"/>
  <c r="H1253" i="4"/>
  <c r="I1253" i="4"/>
  <c r="J1253" i="4"/>
  <c r="K1253" i="4"/>
  <c r="L1253" i="4"/>
  <c r="P1253" i="1"/>
  <c r="M1253" i="4" s="1"/>
  <c r="R1253" i="1"/>
  <c r="N1253" i="4" s="1"/>
  <c r="B1254" i="4"/>
  <c r="E1254" i="4"/>
  <c r="F1254" i="4"/>
  <c r="G1254" i="4"/>
  <c r="H1254" i="4"/>
  <c r="I1254" i="4"/>
  <c r="J1254" i="4"/>
  <c r="K1254" i="4"/>
  <c r="L1254" i="4"/>
  <c r="P1254" i="1"/>
  <c r="M1254" i="4" s="1"/>
  <c r="R1254" i="1"/>
  <c r="N1254" i="4" s="1"/>
  <c r="B1255" i="4"/>
  <c r="E1255" i="4"/>
  <c r="F1255" i="4"/>
  <c r="G1255" i="4"/>
  <c r="H1255" i="4"/>
  <c r="I1255" i="4"/>
  <c r="J1255" i="4"/>
  <c r="K1255" i="4"/>
  <c r="L1255" i="4"/>
  <c r="P1255" i="1"/>
  <c r="M1255" i="4" s="1"/>
  <c r="R1255" i="1"/>
  <c r="N1255" i="4" s="1"/>
  <c r="B1256" i="4"/>
  <c r="E1256" i="4"/>
  <c r="F1256" i="4"/>
  <c r="G1256" i="4"/>
  <c r="H1256" i="4"/>
  <c r="I1256" i="4"/>
  <c r="J1256" i="4"/>
  <c r="K1256" i="4"/>
  <c r="L1256" i="4"/>
  <c r="P1256" i="1"/>
  <c r="M1256" i="4" s="1"/>
  <c r="R1256" i="1"/>
  <c r="N1256" i="4" s="1"/>
  <c r="B1257" i="4"/>
  <c r="E1257" i="4"/>
  <c r="F1257" i="4"/>
  <c r="G1257" i="4"/>
  <c r="H1257" i="4"/>
  <c r="I1257" i="4"/>
  <c r="J1257" i="4"/>
  <c r="K1257" i="4"/>
  <c r="L1257" i="4"/>
  <c r="P1257" i="1"/>
  <c r="M1257" i="4" s="1"/>
  <c r="R1257" i="1"/>
  <c r="N1257" i="4" s="1"/>
  <c r="B1258" i="4"/>
  <c r="E1258" i="4"/>
  <c r="F1258" i="4"/>
  <c r="G1258" i="4"/>
  <c r="H1258" i="4"/>
  <c r="I1258" i="4"/>
  <c r="J1258" i="4"/>
  <c r="K1258" i="4"/>
  <c r="L1258" i="4"/>
  <c r="P1258" i="1"/>
  <c r="M1258" i="4" s="1"/>
  <c r="R1258" i="1"/>
  <c r="N1258" i="4" s="1"/>
  <c r="B1259" i="4"/>
  <c r="E1259" i="4"/>
  <c r="F1259" i="4"/>
  <c r="G1259" i="4"/>
  <c r="H1259" i="4"/>
  <c r="I1259" i="4"/>
  <c r="J1259" i="4"/>
  <c r="K1259" i="4"/>
  <c r="L1259" i="4"/>
  <c r="P1259" i="1"/>
  <c r="M1259" i="4" s="1"/>
  <c r="R1259" i="1"/>
  <c r="N1259" i="4" s="1"/>
  <c r="B1260" i="4"/>
  <c r="E1260" i="4"/>
  <c r="F1260" i="4"/>
  <c r="G1260" i="4"/>
  <c r="H1260" i="4"/>
  <c r="I1260" i="4"/>
  <c r="J1260" i="4"/>
  <c r="K1260" i="4"/>
  <c r="L1260" i="4"/>
  <c r="P1260" i="1"/>
  <c r="M1260" i="4" s="1"/>
  <c r="R1260" i="1"/>
  <c r="N1260" i="4" s="1"/>
  <c r="B1261" i="4"/>
  <c r="E1261" i="4"/>
  <c r="F1261" i="4"/>
  <c r="G1261" i="4"/>
  <c r="H1261" i="4"/>
  <c r="I1261" i="4"/>
  <c r="J1261" i="4"/>
  <c r="K1261" i="4"/>
  <c r="L1261" i="4"/>
  <c r="P1261" i="1"/>
  <c r="M1261" i="4" s="1"/>
  <c r="R1261" i="1"/>
  <c r="N1261" i="4" s="1"/>
  <c r="B1262" i="4"/>
  <c r="E1262" i="4"/>
  <c r="F1262" i="4"/>
  <c r="G1262" i="4"/>
  <c r="H1262" i="4"/>
  <c r="I1262" i="4"/>
  <c r="J1262" i="4"/>
  <c r="K1262" i="4"/>
  <c r="L1262" i="4"/>
  <c r="P1262" i="1"/>
  <c r="M1262" i="4" s="1"/>
  <c r="R1262" i="1"/>
  <c r="N1262" i="4" s="1"/>
  <c r="B1263" i="4"/>
  <c r="E1263" i="4"/>
  <c r="F1263" i="4"/>
  <c r="G1263" i="4"/>
  <c r="H1263" i="4"/>
  <c r="I1263" i="4"/>
  <c r="J1263" i="4"/>
  <c r="K1263" i="4"/>
  <c r="L1263" i="4"/>
  <c r="P1263" i="1"/>
  <c r="M1263" i="4" s="1"/>
  <c r="R1263" i="1"/>
  <c r="N1263" i="4" s="1"/>
  <c r="B1264" i="4"/>
  <c r="E1264" i="4"/>
  <c r="F1264" i="4"/>
  <c r="G1264" i="4"/>
  <c r="H1264" i="4"/>
  <c r="I1264" i="4"/>
  <c r="J1264" i="4"/>
  <c r="K1264" i="4"/>
  <c r="L1264" i="4"/>
  <c r="P1264" i="1"/>
  <c r="M1264" i="4" s="1"/>
  <c r="R1264" i="1"/>
  <c r="N1264" i="4" s="1"/>
  <c r="B1265" i="4"/>
  <c r="E1265" i="4"/>
  <c r="F1265" i="4"/>
  <c r="G1265" i="4"/>
  <c r="H1265" i="4"/>
  <c r="I1265" i="4"/>
  <c r="J1265" i="4"/>
  <c r="K1265" i="4"/>
  <c r="L1265" i="4"/>
  <c r="P1265" i="1"/>
  <c r="M1265" i="4" s="1"/>
  <c r="R1265" i="1"/>
  <c r="N1265" i="4" s="1"/>
  <c r="B1266" i="4"/>
  <c r="E1266" i="4"/>
  <c r="F1266" i="4"/>
  <c r="G1266" i="4"/>
  <c r="H1266" i="4"/>
  <c r="I1266" i="4"/>
  <c r="J1266" i="4"/>
  <c r="K1266" i="4"/>
  <c r="L1266" i="4"/>
  <c r="P1266" i="1"/>
  <c r="M1266" i="4" s="1"/>
  <c r="R1266" i="1"/>
  <c r="N1266" i="4" s="1"/>
  <c r="B1267" i="4"/>
  <c r="E1267" i="4"/>
  <c r="F1267" i="4"/>
  <c r="G1267" i="4"/>
  <c r="H1267" i="4"/>
  <c r="I1267" i="4"/>
  <c r="J1267" i="4"/>
  <c r="K1267" i="4"/>
  <c r="L1267" i="4"/>
  <c r="P1267" i="1"/>
  <c r="M1267" i="4" s="1"/>
  <c r="R1267" i="1"/>
  <c r="N1267" i="4" s="1"/>
  <c r="B1268" i="4"/>
  <c r="E1268" i="4"/>
  <c r="F1268" i="4"/>
  <c r="G1268" i="4"/>
  <c r="H1268" i="4"/>
  <c r="I1268" i="4"/>
  <c r="J1268" i="4"/>
  <c r="K1268" i="4"/>
  <c r="L1268" i="4"/>
  <c r="P1268" i="1"/>
  <c r="M1268" i="4" s="1"/>
  <c r="R1268" i="1"/>
  <c r="N1268" i="4" s="1"/>
  <c r="B1269" i="4"/>
  <c r="E1269" i="4"/>
  <c r="F1269" i="4"/>
  <c r="G1269" i="4"/>
  <c r="H1269" i="4"/>
  <c r="I1269" i="4"/>
  <c r="J1269" i="4"/>
  <c r="K1269" i="4"/>
  <c r="L1269" i="4"/>
  <c r="P1269" i="1"/>
  <c r="M1269" i="4" s="1"/>
  <c r="R1269" i="1"/>
  <c r="N1269" i="4" s="1"/>
  <c r="B1270" i="4"/>
  <c r="E1270" i="4"/>
  <c r="F1270" i="4"/>
  <c r="G1270" i="4"/>
  <c r="H1270" i="4"/>
  <c r="I1270" i="4"/>
  <c r="J1270" i="4"/>
  <c r="K1270" i="4"/>
  <c r="L1270" i="4"/>
  <c r="P1270" i="1"/>
  <c r="M1270" i="4" s="1"/>
  <c r="R1270" i="1"/>
  <c r="N1270" i="4" s="1"/>
  <c r="B1271" i="4"/>
  <c r="E1271" i="4"/>
  <c r="F1271" i="4"/>
  <c r="G1271" i="4"/>
  <c r="H1271" i="4"/>
  <c r="I1271" i="4"/>
  <c r="J1271" i="4"/>
  <c r="K1271" i="4"/>
  <c r="L1271" i="4"/>
  <c r="P1271" i="1"/>
  <c r="M1271" i="4" s="1"/>
  <c r="R1271" i="1"/>
  <c r="N1271" i="4" s="1"/>
  <c r="B1272" i="4"/>
  <c r="E1272" i="4"/>
  <c r="F1272" i="4"/>
  <c r="G1272" i="4"/>
  <c r="H1272" i="4"/>
  <c r="I1272" i="4"/>
  <c r="J1272" i="4"/>
  <c r="K1272" i="4"/>
  <c r="L1272" i="4"/>
  <c r="P1272" i="1"/>
  <c r="M1272" i="4" s="1"/>
  <c r="R1272" i="1"/>
  <c r="N1272" i="4" s="1"/>
  <c r="B1273" i="4"/>
  <c r="E1273" i="4"/>
  <c r="F1273" i="4"/>
  <c r="G1273" i="4"/>
  <c r="H1273" i="4"/>
  <c r="I1273" i="4"/>
  <c r="J1273" i="4"/>
  <c r="K1273" i="4"/>
  <c r="L1273" i="4"/>
  <c r="P1273" i="1"/>
  <c r="M1273" i="4" s="1"/>
  <c r="R1273" i="1"/>
  <c r="N1273" i="4" s="1"/>
  <c r="B1274" i="4"/>
  <c r="E1274" i="4"/>
  <c r="F1274" i="4"/>
  <c r="G1274" i="4"/>
  <c r="H1274" i="4"/>
  <c r="I1274" i="4"/>
  <c r="J1274" i="4"/>
  <c r="K1274" i="4"/>
  <c r="L1274" i="4"/>
  <c r="P1274" i="1"/>
  <c r="M1274" i="4" s="1"/>
  <c r="R1274" i="1"/>
  <c r="N1274" i="4" s="1"/>
  <c r="B1275" i="4"/>
  <c r="E1275" i="4"/>
  <c r="F1275" i="4"/>
  <c r="G1275" i="4"/>
  <c r="H1275" i="4"/>
  <c r="I1275" i="4"/>
  <c r="J1275" i="4"/>
  <c r="K1275" i="4"/>
  <c r="L1275" i="4"/>
  <c r="P1275" i="1"/>
  <c r="M1275" i="4" s="1"/>
  <c r="R1275" i="1"/>
  <c r="N1275" i="4" s="1"/>
  <c r="B1276" i="4"/>
  <c r="E1276" i="4"/>
  <c r="F1276" i="4"/>
  <c r="G1276" i="4"/>
  <c r="H1276" i="4"/>
  <c r="I1276" i="4"/>
  <c r="J1276" i="4"/>
  <c r="K1276" i="4"/>
  <c r="L1276" i="4"/>
  <c r="P1276" i="1"/>
  <c r="M1276" i="4" s="1"/>
  <c r="R1276" i="1"/>
  <c r="N1276" i="4" s="1"/>
  <c r="B1277" i="4"/>
  <c r="E1277" i="4"/>
  <c r="F1277" i="4"/>
  <c r="G1277" i="4"/>
  <c r="H1277" i="4"/>
  <c r="I1277" i="4"/>
  <c r="J1277" i="4"/>
  <c r="K1277" i="4"/>
  <c r="L1277" i="4"/>
  <c r="P1277" i="1"/>
  <c r="M1277" i="4" s="1"/>
  <c r="R1277" i="1"/>
  <c r="N1277" i="4" s="1"/>
  <c r="B1278" i="4"/>
  <c r="E1278" i="4"/>
  <c r="F1278" i="4"/>
  <c r="G1278" i="4"/>
  <c r="H1278" i="4"/>
  <c r="I1278" i="4"/>
  <c r="J1278" i="4"/>
  <c r="K1278" i="4"/>
  <c r="L1278" i="4"/>
  <c r="P1278" i="1"/>
  <c r="M1278" i="4" s="1"/>
  <c r="R1278" i="1"/>
  <c r="N1278" i="4" s="1"/>
  <c r="B1279" i="4"/>
  <c r="E1279" i="4"/>
  <c r="F1279" i="4"/>
  <c r="G1279" i="4"/>
  <c r="H1279" i="4"/>
  <c r="I1279" i="4"/>
  <c r="J1279" i="4"/>
  <c r="K1279" i="4"/>
  <c r="L1279" i="4"/>
  <c r="P1279" i="1"/>
  <c r="M1279" i="4" s="1"/>
  <c r="R1279" i="1"/>
  <c r="N1279" i="4" s="1"/>
  <c r="B1280" i="4"/>
  <c r="E1280" i="4"/>
  <c r="F1280" i="4"/>
  <c r="G1280" i="4"/>
  <c r="H1280" i="4"/>
  <c r="I1280" i="4"/>
  <c r="J1280" i="4"/>
  <c r="K1280" i="4"/>
  <c r="L1280" i="4"/>
  <c r="P1280" i="1"/>
  <c r="M1280" i="4" s="1"/>
  <c r="R1280" i="1"/>
  <c r="N1280" i="4" s="1"/>
  <c r="B1281" i="4"/>
  <c r="E1281" i="4"/>
  <c r="F1281" i="4"/>
  <c r="G1281" i="4"/>
  <c r="H1281" i="4"/>
  <c r="I1281" i="4"/>
  <c r="J1281" i="4"/>
  <c r="K1281" i="4"/>
  <c r="L1281" i="4"/>
  <c r="P1281" i="1"/>
  <c r="M1281" i="4" s="1"/>
  <c r="R1281" i="1"/>
  <c r="N1281" i="4" s="1"/>
  <c r="B1282" i="4"/>
  <c r="E1282" i="4"/>
  <c r="F1282" i="4"/>
  <c r="G1282" i="4"/>
  <c r="H1282" i="4"/>
  <c r="I1282" i="4"/>
  <c r="J1282" i="4"/>
  <c r="K1282" i="4"/>
  <c r="L1282" i="4"/>
  <c r="P1282" i="1"/>
  <c r="M1282" i="4" s="1"/>
  <c r="R1282" i="1"/>
  <c r="N1282" i="4" s="1"/>
  <c r="B1283" i="4"/>
  <c r="E1283" i="4"/>
  <c r="F1283" i="4"/>
  <c r="G1283" i="4"/>
  <c r="H1283" i="4"/>
  <c r="I1283" i="4"/>
  <c r="J1283" i="4"/>
  <c r="K1283" i="4"/>
  <c r="L1283" i="4"/>
  <c r="P1283" i="1"/>
  <c r="M1283" i="4" s="1"/>
  <c r="R1283" i="1"/>
  <c r="N1283" i="4" s="1"/>
  <c r="B1284" i="4"/>
  <c r="E1284" i="4"/>
  <c r="F1284" i="4"/>
  <c r="G1284" i="4"/>
  <c r="H1284" i="4"/>
  <c r="I1284" i="4"/>
  <c r="J1284" i="4"/>
  <c r="K1284" i="4"/>
  <c r="L1284" i="4"/>
  <c r="P1284" i="1"/>
  <c r="M1284" i="4" s="1"/>
  <c r="R1284" i="1"/>
  <c r="N1284" i="4" s="1"/>
  <c r="B1285" i="4"/>
  <c r="E1285" i="4"/>
  <c r="F1285" i="4"/>
  <c r="G1285" i="4"/>
  <c r="H1285" i="4"/>
  <c r="I1285" i="4"/>
  <c r="J1285" i="4"/>
  <c r="K1285" i="4"/>
  <c r="L1285" i="4"/>
  <c r="P1285" i="1"/>
  <c r="M1285" i="4" s="1"/>
  <c r="R1285" i="1"/>
  <c r="N1285" i="4" s="1"/>
  <c r="B1286" i="4"/>
  <c r="E1286" i="4"/>
  <c r="F1286" i="4"/>
  <c r="G1286" i="4"/>
  <c r="H1286" i="4"/>
  <c r="I1286" i="4"/>
  <c r="J1286" i="4"/>
  <c r="K1286" i="4"/>
  <c r="L1286" i="4"/>
  <c r="P1286" i="1"/>
  <c r="M1286" i="4" s="1"/>
  <c r="R1286" i="1"/>
  <c r="N1286" i="4" s="1"/>
  <c r="B1287" i="4"/>
  <c r="E1287" i="4"/>
  <c r="F1287" i="4"/>
  <c r="G1287" i="4"/>
  <c r="H1287" i="4"/>
  <c r="I1287" i="4"/>
  <c r="J1287" i="4"/>
  <c r="K1287" i="4"/>
  <c r="L1287" i="4"/>
  <c r="P1287" i="1"/>
  <c r="M1287" i="4" s="1"/>
  <c r="R1287" i="1"/>
  <c r="N1287" i="4" s="1"/>
  <c r="B1288" i="4"/>
  <c r="E1288" i="4"/>
  <c r="F1288" i="4"/>
  <c r="G1288" i="4"/>
  <c r="H1288" i="4"/>
  <c r="I1288" i="4"/>
  <c r="J1288" i="4"/>
  <c r="K1288" i="4"/>
  <c r="L1288" i="4"/>
  <c r="P1288" i="1"/>
  <c r="M1288" i="4" s="1"/>
  <c r="R1288" i="1"/>
  <c r="N1288" i="4" s="1"/>
  <c r="B1289" i="4"/>
  <c r="E1289" i="4"/>
  <c r="F1289" i="4"/>
  <c r="G1289" i="4"/>
  <c r="H1289" i="4"/>
  <c r="I1289" i="4"/>
  <c r="J1289" i="4"/>
  <c r="K1289" i="4"/>
  <c r="L1289" i="4"/>
  <c r="P1289" i="1"/>
  <c r="M1289" i="4" s="1"/>
  <c r="R1289" i="1"/>
  <c r="N1289" i="4" s="1"/>
  <c r="B1290" i="4"/>
  <c r="E1290" i="4"/>
  <c r="F1290" i="4"/>
  <c r="G1290" i="4"/>
  <c r="H1290" i="4"/>
  <c r="I1290" i="4"/>
  <c r="J1290" i="4"/>
  <c r="K1290" i="4"/>
  <c r="L1290" i="4"/>
  <c r="P1290" i="1"/>
  <c r="M1290" i="4" s="1"/>
  <c r="R1290" i="1"/>
  <c r="N1290" i="4" s="1"/>
  <c r="B1291" i="4"/>
  <c r="E1291" i="4"/>
  <c r="F1291" i="4"/>
  <c r="G1291" i="4"/>
  <c r="H1291" i="4"/>
  <c r="I1291" i="4"/>
  <c r="J1291" i="4"/>
  <c r="K1291" i="4"/>
  <c r="L1291" i="4"/>
  <c r="P1291" i="1"/>
  <c r="M1291" i="4" s="1"/>
  <c r="R1291" i="1"/>
  <c r="N1291" i="4" s="1"/>
  <c r="B1292" i="4"/>
  <c r="E1292" i="4"/>
  <c r="F1292" i="4"/>
  <c r="G1292" i="4"/>
  <c r="H1292" i="4"/>
  <c r="I1292" i="4"/>
  <c r="J1292" i="4"/>
  <c r="K1292" i="4"/>
  <c r="L1292" i="4"/>
  <c r="P1292" i="1"/>
  <c r="M1292" i="4" s="1"/>
  <c r="R1292" i="1"/>
  <c r="N1292" i="4" s="1"/>
  <c r="B1293" i="4"/>
  <c r="E1293" i="4"/>
  <c r="F1293" i="4"/>
  <c r="G1293" i="4"/>
  <c r="H1293" i="4"/>
  <c r="I1293" i="4"/>
  <c r="J1293" i="4"/>
  <c r="K1293" i="4"/>
  <c r="L1293" i="4"/>
  <c r="P1293" i="1"/>
  <c r="M1293" i="4" s="1"/>
  <c r="R1293" i="1"/>
  <c r="N1293" i="4" s="1"/>
  <c r="B1294" i="4"/>
  <c r="E1294" i="4"/>
  <c r="F1294" i="4"/>
  <c r="G1294" i="4"/>
  <c r="H1294" i="4"/>
  <c r="I1294" i="4"/>
  <c r="J1294" i="4"/>
  <c r="K1294" i="4"/>
  <c r="L1294" i="4"/>
  <c r="P1294" i="1"/>
  <c r="M1294" i="4" s="1"/>
  <c r="R1294" i="1"/>
  <c r="N1294" i="4" s="1"/>
  <c r="B1295" i="4"/>
  <c r="E1295" i="4"/>
  <c r="F1295" i="4"/>
  <c r="G1295" i="4"/>
  <c r="H1295" i="4"/>
  <c r="I1295" i="4"/>
  <c r="J1295" i="4"/>
  <c r="K1295" i="4"/>
  <c r="L1295" i="4"/>
  <c r="P1295" i="1"/>
  <c r="M1295" i="4" s="1"/>
  <c r="R1295" i="1"/>
  <c r="N1295" i="4" s="1"/>
  <c r="B1296" i="4"/>
  <c r="E1296" i="4"/>
  <c r="F1296" i="4"/>
  <c r="G1296" i="4"/>
  <c r="H1296" i="4"/>
  <c r="I1296" i="4"/>
  <c r="J1296" i="4"/>
  <c r="K1296" i="4"/>
  <c r="L1296" i="4"/>
  <c r="P1296" i="1"/>
  <c r="M1296" i="4" s="1"/>
  <c r="R1296" i="1"/>
  <c r="N1296" i="4" s="1"/>
  <c r="B1297" i="4"/>
  <c r="E1297" i="4"/>
  <c r="F1297" i="4"/>
  <c r="G1297" i="4"/>
  <c r="H1297" i="4"/>
  <c r="I1297" i="4"/>
  <c r="J1297" i="4"/>
  <c r="K1297" i="4"/>
  <c r="L1297" i="4"/>
  <c r="P1297" i="1"/>
  <c r="M1297" i="4" s="1"/>
  <c r="R1297" i="1"/>
  <c r="N1297" i="4" s="1"/>
  <c r="B1298" i="4"/>
  <c r="E1298" i="4"/>
  <c r="F1298" i="4"/>
  <c r="G1298" i="4"/>
  <c r="H1298" i="4"/>
  <c r="I1298" i="4"/>
  <c r="J1298" i="4"/>
  <c r="K1298" i="4"/>
  <c r="L1298" i="4"/>
  <c r="P1298" i="1"/>
  <c r="M1298" i="4" s="1"/>
  <c r="R1298" i="1"/>
  <c r="N1298" i="4" s="1"/>
  <c r="B1299" i="4"/>
  <c r="E1299" i="4"/>
  <c r="F1299" i="4"/>
  <c r="G1299" i="4"/>
  <c r="H1299" i="4"/>
  <c r="I1299" i="4"/>
  <c r="J1299" i="4"/>
  <c r="K1299" i="4"/>
  <c r="L1299" i="4"/>
  <c r="P1299" i="1"/>
  <c r="M1299" i="4" s="1"/>
  <c r="R1299" i="1"/>
  <c r="N1299" i="4" s="1"/>
  <c r="B1300" i="4"/>
  <c r="E1300" i="4"/>
  <c r="F1300" i="4"/>
  <c r="G1300" i="4"/>
  <c r="H1300" i="4"/>
  <c r="I1300" i="4"/>
  <c r="J1300" i="4"/>
  <c r="K1300" i="4"/>
  <c r="L1300" i="4"/>
  <c r="P1300" i="1"/>
  <c r="M1300" i="4" s="1"/>
  <c r="R1300" i="1"/>
  <c r="N1300" i="4" s="1"/>
  <c r="B1301" i="4"/>
  <c r="E1301" i="4"/>
  <c r="F1301" i="4"/>
  <c r="G1301" i="4"/>
  <c r="H1301" i="4"/>
  <c r="I1301" i="4"/>
  <c r="J1301" i="4"/>
  <c r="K1301" i="4"/>
  <c r="L1301" i="4"/>
  <c r="P1301" i="1"/>
  <c r="M1301" i="4" s="1"/>
  <c r="R1301" i="1"/>
  <c r="N1301" i="4" s="1"/>
  <c r="B1302" i="4"/>
  <c r="E1302" i="4"/>
  <c r="F1302" i="4"/>
  <c r="G1302" i="4"/>
  <c r="H1302" i="4"/>
  <c r="I1302" i="4"/>
  <c r="J1302" i="4"/>
  <c r="K1302" i="4"/>
  <c r="L1302" i="4"/>
  <c r="P1302" i="1"/>
  <c r="M1302" i="4" s="1"/>
  <c r="R1302" i="1"/>
  <c r="N1302" i="4" s="1"/>
  <c r="B1303" i="4"/>
  <c r="E1303" i="4"/>
  <c r="F1303" i="4"/>
  <c r="G1303" i="4"/>
  <c r="H1303" i="4"/>
  <c r="I1303" i="4"/>
  <c r="J1303" i="4"/>
  <c r="K1303" i="4"/>
  <c r="L1303" i="4"/>
  <c r="P1303" i="1"/>
  <c r="M1303" i="4"/>
  <c r="R1303" i="1"/>
  <c r="N1303" i="4" s="1"/>
  <c r="B1304" i="4"/>
  <c r="E1304" i="4"/>
  <c r="F1304" i="4"/>
  <c r="G1304" i="4"/>
  <c r="H1304" i="4"/>
  <c r="I1304" i="4"/>
  <c r="J1304" i="4"/>
  <c r="K1304" i="4"/>
  <c r="L1304" i="4"/>
  <c r="P1304" i="1"/>
  <c r="M1304" i="4" s="1"/>
  <c r="R1304" i="1"/>
  <c r="N1304" i="4" s="1"/>
  <c r="B1305" i="4"/>
  <c r="E1305" i="4"/>
  <c r="F1305" i="4"/>
  <c r="G1305" i="4"/>
  <c r="H1305" i="4"/>
  <c r="I1305" i="4"/>
  <c r="J1305" i="4"/>
  <c r="K1305" i="4"/>
  <c r="L1305" i="4"/>
  <c r="P1305" i="1"/>
  <c r="M1305" i="4" s="1"/>
  <c r="R1305" i="1"/>
  <c r="N1305" i="4" s="1"/>
  <c r="B1306" i="4"/>
  <c r="E1306" i="4"/>
  <c r="F1306" i="4"/>
  <c r="G1306" i="4"/>
  <c r="H1306" i="4"/>
  <c r="I1306" i="4"/>
  <c r="J1306" i="4"/>
  <c r="K1306" i="4"/>
  <c r="L1306" i="4"/>
  <c r="P1306" i="1"/>
  <c r="M1306" i="4" s="1"/>
  <c r="R1306" i="1"/>
  <c r="N1306" i="4" s="1"/>
  <c r="B1307" i="4"/>
  <c r="E1307" i="4"/>
  <c r="F1307" i="4"/>
  <c r="G1307" i="4"/>
  <c r="H1307" i="4"/>
  <c r="I1307" i="4"/>
  <c r="J1307" i="4"/>
  <c r="K1307" i="4"/>
  <c r="L1307" i="4"/>
  <c r="P1307" i="1"/>
  <c r="M1307" i="4" s="1"/>
  <c r="R1307" i="1"/>
  <c r="N1307" i="4" s="1"/>
  <c r="B1308" i="4"/>
  <c r="E1308" i="4"/>
  <c r="F1308" i="4"/>
  <c r="G1308" i="4"/>
  <c r="H1308" i="4"/>
  <c r="I1308" i="4"/>
  <c r="J1308" i="4"/>
  <c r="K1308" i="4"/>
  <c r="L1308" i="4"/>
  <c r="P1308" i="1"/>
  <c r="M1308" i="4" s="1"/>
  <c r="R1308" i="1"/>
  <c r="N1308" i="4" s="1"/>
  <c r="B1309" i="4"/>
  <c r="E1309" i="4"/>
  <c r="F1309" i="4"/>
  <c r="G1309" i="4"/>
  <c r="H1309" i="4"/>
  <c r="I1309" i="4"/>
  <c r="J1309" i="4"/>
  <c r="K1309" i="4"/>
  <c r="L1309" i="4"/>
  <c r="P1309" i="1"/>
  <c r="M1309" i="4" s="1"/>
  <c r="R1309" i="1"/>
  <c r="N1309" i="4" s="1"/>
  <c r="B1310" i="4"/>
  <c r="E1310" i="4"/>
  <c r="F1310" i="4"/>
  <c r="G1310" i="4"/>
  <c r="H1310" i="4"/>
  <c r="I1310" i="4"/>
  <c r="J1310" i="4"/>
  <c r="K1310" i="4"/>
  <c r="L1310" i="4"/>
  <c r="P1310" i="1"/>
  <c r="M1310" i="4" s="1"/>
  <c r="R1310" i="1"/>
  <c r="N1310" i="4" s="1"/>
  <c r="B1311" i="4"/>
  <c r="E1311" i="4"/>
  <c r="F1311" i="4"/>
  <c r="G1311" i="4"/>
  <c r="H1311" i="4"/>
  <c r="I1311" i="4"/>
  <c r="J1311" i="4"/>
  <c r="K1311" i="4"/>
  <c r="L1311" i="4"/>
  <c r="P1311" i="1"/>
  <c r="M1311" i="4" s="1"/>
  <c r="R1311" i="1"/>
  <c r="N1311" i="4" s="1"/>
  <c r="B1312" i="4"/>
  <c r="E1312" i="4"/>
  <c r="F1312" i="4"/>
  <c r="G1312" i="4"/>
  <c r="H1312" i="4"/>
  <c r="I1312" i="4"/>
  <c r="J1312" i="4"/>
  <c r="K1312" i="4"/>
  <c r="L1312" i="4"/>
  <c r="P1312" i="1"/>
  <c r="M1312" i="4" s="1"/>
  <c r="R1312" i="1"/>
  <c r="N1312" i="4" s="1"/>
  <c r="B1313" i="4"/>
  <c r="E1313" i="4"/>
  <c r="F1313" i="4"/>
  <c r="G1313" i="4"/>
  <c r="H1313" i="4"/>
  <c r="I1313" i="4"/>
  <c r="J1313" i="4"/>
  <c r="K1313" i="4"/>
  <c r="L1313" i="4"/>
  <c r="P1313" i="1"/>
  <c r="M1313" i="4" s="1"/>
  <c r="R1313" i="1"/>
  <c r="N1313" i="4" s="1"/>
  <c r="B1314" i="4"/>
  <c r="E1314" i="4"/>
  <c r="F1314" i="4"/>
  <c r="G1314" i="4"/>
  <c r="H1314" i="4"/>
  <c r="I1314" i="4"/>
  <c r="J1314" i="4"/>
  <c r="K1314" i="4"/>
  <c r="L1314" i="4"/>
  <c r="P1314" i="1"/>
  <c r="M1314" i="4" s="1"/>
  <c r="R1314" i="1"/>
  <c r="N1314" i="4" s="1"/>
  <c r="B1315" i="4"/>
  <c r="E1315" i="4"/>
  <c r="F1315" i="4"/>
  <c r="G1315" i="4"/>
  <c r="H1315" i="4"/>
  <c r="I1315" i="4"/>
  <c r="J1315" i="4"/>
  <c r="K1315" i="4"/>
  <c r="L1315" i="4"/>
  <c r="P1315" i="1"/>
  <c r="M1315" i="4" s="1"/>
  <c r="R1315" i="1"/>
  <c r="N1315" i="4" s="1"/>
  <c r="B1316" i="4"/>
  <c r="E1316" i="4"/>
  <c r="F1316" i="4"/>
  <c r="G1316" i="4"/>
  <c r="H1316" i="4"/>
  <c r="I1316" i="4"/>
  <c r="J1316" i="4"/>
  <c r="K1316" i="4"/>
  <c r="L1316" i="4"/>
  <c r="P1316" i="1"/>
  <c r="M1316" i="4" s="1"/>
  <c r="R1316" i="1"/>
  <c r="N1316" i="4" s="1"/>
  <c r="B1317" i="4"/>
  <c r="E1317" i="4"/>
  <c r="F1317" i="4"/>
  <c r="G1317" i="4"/>
  <c r="H1317" i="4"/>
  <c r="I1317" i="4"/>
  <c r="J1317" i="4"/>
  <c r="K1317" i="4"/>
  <c r="L1317" i="4"/>
  <c r="P1317" i="1"/>
  <c r="M1317" i="4" s="1"/>
  <c r="R1317" i="1"/>
  <c r="N1317" i="4" s="1"/>
  <c r="B1318" i="4"/>
  <c r="E1318" i="4"/>
  <c r="F1318" i="4"/>
  <c r="G1318" i="4"/>
  <c r="H1318" i="4"/>
  <c r="I1318" i="4"/>
  <c r="J1318" i="4"/>
  <c r="K1318" i="4"/>
  <c r="L1318" i="4"/>
  <c r="P1318" i="1"/>
  <c r="M1318" i="4" s="1"/>
  <c r="R1318" i="1"/>
  <c r="N1318" i="4" s="1"/>
  <c r="B1319" i="4"/>
  <c r="E1319" i="4"/>
  <c r="F1319" i="4"/>
  <c r="G1319" i="4"/>
  <c r="H1319" i="4"/>
  <c r="I1319" i="4"/>
  <c r="J1319" i="4"/>
  <c r="K1319" i="4"/>
  <c r="L1319" i="4"/>
  <c r="P1319" i="1"/>
  <c r="M1319" i="4" s="1"/>
  <c r="R1319" i="1"/>
  <c r="N1319" i="4" s="1"/>
  <c r="B1320" i="4"/>
  <c r="E1320" i="4"/>
  <c r="F1320" i="4"/>
  <c r="G1320" i="4"/>
  <c r="H1320" i="4"/>
  <c r="I1320" i="4"/>
  <c r="J1320" i="4"/>
  <c r="K1320" i="4"/>
  <c r="L1320" i="4"/>
  <c r="P1320" i="1"/>
  <c r="M1320" i="4" s="1"/>
  <c r="R1320" i="1"/>
  <c r="N1320" i="4" s="1"/>
  <c r="B1321" i="4"/>
  <c r="E1321" i="4"/>
  <c r="F1321" i="4"/>
  <c r="G1321" i="4"/>
  <c r="H1321" i="4"/>
  <c r="I1321" i="4"/>
  <c r="J1321" i="4"/>
  <c r="K1321" i="4"/>
  <c r="L1321" i="4"/>
  <c r="P1321" i="1"/>
  <c r="M1321" i="4" s="1"/>
  <c r="R1321" i="1"/>
  <c r="N1321" i="4" s="1"/>
  <c r="B1322" i="4"/>
  <c r="E1322" i="4"/>
  <c r="F1322" i="4"/>
  <c r="G1322" i="4"/>
  <c r="H1322" i="4"/>
  <c r="I1322" i="4"/>
  <c r="J1322" i="4"/>
  <c r="K1322" i="4"/>
  <c r="L1322" i="4"/>
  <c r="P1322" i="1"/>
  <c r="M1322" i="4" s="1"/>
  <c r="R1322" i="1"/>
  <c r="N1322" i="4" s="1"/>
  <c r="B1323" i="4"/>
  <c r="E1323" i="4"/>
  <c r="F1323" i="4"/>
  <c r="G1323" i="4"/>
  <c r="H1323" i="4"/>
  <c r="I1323" i="4"/>
  <c r="J1323" i="4"/>
  <c r="K1323" i="4"/>
  <c r="L1323" i="4"/>
  <c r="P1323" i="1"/>
  <c r="M1323" i="4" s="1"/>
  <c r="R1323" i="1"/>
  <c r="N1323" i="4" s="1"/>
  <c r="B1324" i="4"/>
  <c r="E1324" i="4"/>
  <c r="F1324" i="4"/>
  <c r="G1324" i="4"/>
  <c r="H1324" i="4"/>
  <c r="I1324" i="4"/>
  <c r="J1324" i="4"/>
  <c r="K1324" i="4"/>
  <c r="L1324" i="4"/>
  <c r="P1324" i="1"/>
  <c r="M1324" i="4" s="1"/>
  <c r="R1324" i="1"/>
  <c r="N1324" i="4" s="1"/>
  <c r="B1325" i="4"/>
  <c r="E1325" i="4"/>
  <c r="F1325" i="4"/>
  <c r="G1325" i="4"/>
  <c r="H1325" i="4"/>
  <c r="I1325" i="4"/>
  <c r="J1325" i="4"/>
  <c r="K1325" i="4"/>
  <c r="L1325" i="4"/>
  <c r="P1325" i="1"/>
  <c r="M1325" i="4" s="1"/>
  <c r="R1325" i="1"/>
  <c r="N1325" i="4" s="1"/>
  <c r="B1326" i="4"/>
  <c r="E1326" i="4"/>
  <c r="F1326" i="4"/>
  <c r="G1326" i="4"/>
  <c r="H1326" i="4"/>
  <c r="I1326" i="4"/>
  <c r="J1326" i="4"/>
  <c r="K1326" i="4"/>
  <c r="L1326" i="4"/>
  <c r="P1326" i="1"/>
  <c r="M1326" i="4" s="1"/>
  <c r="R1326" i="1"/>
  <c r="N1326" i="4" s="1"/>
  <c r="B1327" i="4"/>
  <c r="E1327" i="4"/>
  <c r="F1327" i="4"/>
  <c r="G1327" i="4"/>
  <c r="H1327" i="4"/>
  <c r="I1327" i="4"/>
  <c r="J1327" i="4"/>
  <c r="K1327" i="4"/>
  <c r="L1327" i="4"/>
  <c r="P1327" i="1"/>
  <c r="M1327" i="4" s="1"/>
  <c r="R1327" i="1"/>
  <c r="N1327" i="4" s="1"/>
  <c r="B1328" i="4"/>
  <c r="E1328" i="4"/>
  <c r="F1328" i="4"/>
  <c r="G1328" i="4"/>
  <c r="H1328" i="4"/>
  <c r="I1328" i="4"/>
  <c r="J1328" i="4"/>
  <c r="K1328" i="4"/>
  <c r="L1328" i="4"/>
  <c r="P1328" i="1"/>
  <c r="M1328" i="4" s="1"/>
  <c r="R1328" i="1"/>
  <c r="N1328" i="4" s="1"/>
  <c r="B1329" i="4"/>
  <c r="E1329" i="4"/>
  <c r="F1329" i="4"/>
  <c r="G1329" i="4"/>
  <c r="H1329" i="4"/>
  <c r="I1329" i="4"/>
  <c r="J1329" i="4"/>
  <c r="K1329" i="4"/>
  <c r="L1329" i="4"/>
  <c r="P1329" i="1"/>
  <c r="M1329" i="4" s="1"/>
  <c r="R1329" i="1"/>
  <c r="N1329" i="4" s="1"/>
  <c r="B1330" i="4"/>
  <c r="E1330" i="4"/>
  <c r="F1330" i="4"/>
  <c r="G1330" i="4"/>
  <c r="H1330" i="4"/>
  <c r="I1330" i="4"/>
  <c r="J1330" i="4"/>
  <c r="K1330" i="4"/>
  <c r="L1330" i="4"/>
  <c r="P1330" i="1"/>
  <c r="M1330" i="4" s="1"/>
  <c r="R1330" i="1"/>
  <c r="N1330" i="4" s="1"/>
  <c r="B1331" i="4"/>
  <c r="E1331" i="4"/>
  <c r="F1331" i="4"/>
  <c r="G1331" i="4"/>
  <c r="H1331" i="4"/>
  <c r="I1331" i="4"/>
  <c r="J1331" i="4"/>
  <c r="K1331" i="4"/>
  <c r="L1331" i="4"/>
  <c r="P1331" i="1"/>
  <c r="M1331" i="4" s="1"/>
  <c r="R1331" i="1"/>
  <c r="N1331" i="4" s="1"/>
  <c r="B1332" i="4"/>
  <c r="E1332" i="4"/>
  <c r="F1332" i="4"/>
  <c r="G1332" i="4"/>
  <c r="H1332" i="4"/>
  <c r="I1332" i="4"/>
  <c r="J1332" i="4"/>
  <c r="K1332" i="4"/>
  <c r="L1332" i="4"/>
  <c r="P1332" i="1"/>
  <c r="M1332" i="4" s="1"/>
  <c r="R1332" i="1"/>
  <c r="N1332" i="4" s="1"/>
  <c r="B1333" i="4"/>
  <c r="E1333" i="4"/>
  <c r="F1333" i="4"/>
  <c r="G1333" i="4"/>
  <c r="H1333" i="4"/>
  <c r="I1333" i="4"/>
  <c r="J1333" i="4"/>
  <c r="K1333" i="4"/>
  <c r="L1333" i="4"/>
  <c r="P1333" i="1"/>
  <c r="M1333" i="4" s="1"/>
  <c r="R1333" i="1"/>
  <c r="N1333" i="4" s="1"/>
  <c r="B1334" i="4"/>
  <c r="E1334" i="4"/>
  <c r="F1334" i="4"/>
  <c r="G1334" i="4"/>
  <c r="H1334" i="4"/>
  <c r="I1334" i="4"/>
  <c r="J1334" i="4"/>
  <c r="K1334" i="4"/>
  <c r="L1334" i="4"/>
  <c r="P1334" i="1"/>
  <c r="M1334" i="4" s="1"/>
  <c r="R1334" i="1"/>
  <c r="N1334" i="4" s="1"/>
  <c r="B1335" i="4"/>
  <c r="E1335" i="4"/>
  <c r="F1335" i="4"/>
  <c r="G1335" i="4"/>
  <c r="H1335" i="4"/>
  <c r="I1335" i="4"/>
  <c r="J1335" i="4"/>
  <c r="K1335" i="4"/>
  <c r="L1335" i="4"/>
  <c r="P1335" i="1"/>
  <c r="M1335" i="4" s="1"/>
  <c r="R1335" i="1"/>
  <c r="N1335" i="4" s="1"/>
  <c r="B1336" i="4"/>
  <c r="E1336" i="4"/>
  <c r="F1336" i="4"/>
  <c r="G1336" i="4"/>
  <c r="H1336" i="4"/>
  <c r="I1336" i="4"/>
  <c r="J1336" i="4"/>
  <c r="K1336" i="4"/>
  <c r="L1336" i="4"/>
  <c r="P1336" i="1"/>
  <c r="M1336" i="4" s="1"/>
  <c r="R1336" i="1"/>
  <c r="N1336" i="4" s="1"/>
  <c r="B1337" i="4"/>
  <c r="E1337" i="4"/>
  <c r="F1337" i="4"/>
  <c r="G1337" i="4"/>
  <c r="H1337" i="4"/>
  <c r="I1337" i="4"/>
  <c r="J1337" i="4"/>
  <c r="K1337" i="4"/>
  <c r="L1337" i="4"/>
  <c r="P1337" i="1"/>
  <c r="M1337" i="4" s="1"/>
  <c r="R1337" i="1"/>
  <c r="N1337" i="4" s="1"/>
  <c r="B1338" i="4"/>
  <c r="E1338" i="4"/>
  <c r="F1338" i="4"/>
  <c r="G1338" i="4"/>
  <c r="H1338" i="4"/>
  <c r="I1338" i="4"/>
  <c r="J1338" i="4"/>
  <c r="K1338" i="4"/>
  <c r="L1338" i="4"/>
  <c r="P1338" i="1"/>
  <c r="M1338" i="4" s="1"/>
  <c r="R1338" i="1"/>
  <c r="N1338" i="4" s="1"/>
  <c r="B1339" i="4"/>
  <c r="E1339" i="4"/>
  <c r="F1339" i="4"/>
  <c r="G1339" i="4"/>
  <c r="H1339" i="4"/>
  <c r="I1339" i="4"/>
  <c r="J1339" i="4"/>
  <c r="K1339" i="4"/>
  <c r="L1339" i="4"/>
  <c r="P1339" i="1"/>
  <c r="M1339" i="4" s="1"/>
  <c r="R1339" i="1"/>
  <c r="N1339" i="4" s="1"/>
  <c r="B1340" i="4"/>
  <c r="E1340" i="4"/>
  <c r="F1340" i="4"/>
  <c r="G1340" i="4"/>
  <c r="H1340" i="4"/>
  <c r="I1340" i="4"/>
  <c r="J1340" i="4"/>
  <c r="K1340" i="4"/>
  <c r="L1340" i="4"/>
  <c r="P1340" i="1"/>
  <c r="M1340" i="4" s="1"/>
  <c r="R1340" i="1"/>
  <c r="N1340" i="4" s="1"/>
  <c r="B1341" i="4"/>
  <c r="E1341" i="4"/>
  <c r="F1341" i="4"/>
  <c r="G1341" i="4"/>
  <c r="H1341" i="4"/>
  <c r="I1341" i="4"/>
  <c r="J1341" i="4"/>
  <c r="K1341" i="4"/>
  <c r="L1341" i="4"/>
  <c r="P1341" i="1"/>
  <c r="M1341" i="4" s="1"/>
  <c r="R1341" i="1"/>
  <c r="N1341" i="4" s="1"/>
  <c r="B1342" i="4"/>
  <c r="E1342" i="4"/>
  <c r="F1342" i="4"/>
  <c r="G1342" i="4"/>
  <c r="H1342" i="4"/>
  <c r="I1342" i="4"/>
  <c r="J1342" i="4"/>
  <c r="K1342" i="4"/>
  <c r="L1342" i="4"/>
  <c r="P1342" i="1"/>
  <c r="M1342" i="4" s="1"/>
  <c r="R1342" i="1"/>
  <c r="N1342" i="4" s="1"/>
  <c r="B1343" i="4"/>
  <c r="E1343" i="4"/>
  <c r="F1343" i="4"/>
  <c r="G1343" i="4"/>
  <c r="H1343" i="4"/>
  <c r="I1343" i="4"/>
  <c r="J1343" i="4"/>
  <c r="K1343" i="4"/>
  <c r="L1343" i="4"/>
  <c r="P1343" i="1"/>
  <c r="M1343" i="4" s="1"/>
  <c r="R1343" i="1"/>
  <c r="N1343" i="4" s="1"/>
  <c r="B1344" i="4"/>
  <c r="E1344" i="4"/>
  <c r="F1344" i="4"/>
  <c r="G1344" i="4"/>
  <c r="H1344" i="4"/>
  <c r="I1344" i="4"/>
  <c r="J1344" i="4"/>
  <c r="K1344" i="4"/>
  <c r="L1344" i="4"/>
  <c r="P1344" i="1"/>
  <c r="M1344" i="4" s="1"/>
  <c r="R1344" i="1"/>
  <c r="N1344" i="4" s="1"/>
  <c r="B1345" i="4"/>
  <c r="E1345" i="4"/>
  <c r="F1345" i="4"/>
  <c r="G1345" i="4"/>
  <c r="H1345" i="4"/>
  <c r="I1345" i="4"/>
  <c r="J1345" i="4"/>
  <c r="K1345" i="4"/>
  <c r="L1345" i="4"/>
  <c r="P1345" i="1"/>
  <c r="M1345" i="4" s="1"/>
  <c r="R1345" i="1"/>
  <c r="N1345" i="4" s="1"/>
  <c r="B1346" i="4"/>
  <c r="E1346" i="4"/>
  <c r="F1346" i="4"/>
  <c r="G1346" i="4"/>
  <c r="H1346" i="4"/>
  <c r="I1346" i="4"/>
  <c r="J1346" i="4"/>
  <c r="K1346" i="4"/>
  <c r="L1346" i="4"/>
  <c r="P1346" i="1"/>
  <c r="M1346" i="4" s="1"/>
  <c r="R1346" i="1"/>
  <c r="N1346" i="4" s="1"/>
  <c r="B1347" i="4"/>
  <c r="E1347" i="4"/>
  <c r="F1347" i="4"/>
  <c r="G1347" i="4"/>
  <c r="H1347" i="4"/>
  <c r="I1347" i="4"/>
  <c r="J1347" i="4"/>
  <c r="K1347" i="4"/>
  <c r="L1347" i="4"/>
  <c r="P1347" i="1"/>
  <c r="M1347" i="4" s="1"/>
  <c r="R1347" i="1"/>
  <c r="N1347" i="4" s="1"/>
  <c r="B1348" i="4"/>
  <c r="E1348" i="4"/>
  <c r="F1348" i="4"/>
  <c r="G1348" i="4"/>
  <c r="H1348" i="4"/>
  <c r="I1348" i="4"/>
  <c r="J1348" i="4"/>
  <c r="K1348" i="4"/>
  <c r="L1348" i="4"/>
  <c r="P1348" i="1"/>
  <c r="M1348" i="4" s="1"/>
  <c r="R1348" i="1"/>
  <c r="N1348" i="4" s="1"/>
  <c r="B1349" i="4"/>
  <c r="E1349" i="4"/>
  <c r="F1349" i="4"/>
  <c r="G1349" i="4"/>
  <c r="H1349" i="4"/>
  <c r="I1349" i="4"/>
  <c r="J1349" i="4"/>
  <c r="K1349" i="4"/>
  <c r="L1349" i="4"/>
  <c r="P1349" i="1"/>
  <c r="M1349" i="4" s="1"/>
  <c r="R1349" i="1"/>
  <c r="N1349" i="4" s="1"/>
  <c r="B1350" i="4"/>
  <c r="E1350" i="4"/>
  <c r="F1350" i="4"/>
  <c r="G1350" i="4"/>
  <c r="H1350" i="4"/>
  <c r="I1350" i="4"/>
  <c r="J1350" i="4"/>
  <c r="K1350" i="4"/>
  <c r="L1350" i="4"/>
  <c r="P1350" i="1"/>
  <c r="M1350" i="4" s="1"/>
  <c r="R1350" i="1"/>
  <c r="N1350" i="4" s="1"/>
  <c r="B1351" i="4"/>
  <c r="E1351" i="4"/>
  <c r="F1351" i="4"/>
  <c r="G1351" i="4"/>
  <c r="H1351" i="4"/>
  <c r="I1351" i="4"/>
  <c r="J1351" i="4"/>
  <c r="K1351" i="4"/>
  <c r="L1351" i="4"/>
  <c r="P1351" i="1"/>
  <c r="M1351" i="4" s="1"/>
  <c r="R1351" i="1"/>
  <c r="N1351" i="4" s="1"/>
  <c r="B1352" i="4"/>
  <c r="E1352" i="4"/>
  <c r="F1352" i="4"/>
  <c r="G1352" i="4"/>
  <c r="H1352" i="4"/>
  <c r="I1352" i="4"/>
  <c r="J1352" i="4"/>
  <c r="K1352" i="4"/>
  <c r="L1352" i="4"/>
  <c r="P1352" i="1"/>
  <c r="M1352" i="4" s="1"/>
  <c r="R1352" i="1"/>
  <c r="N1352" i="4" s="1"/>
  <c r="B1353" i="4"/>
  <c r="E1353" i="4"/>
  <c r="F1353" i="4"/>
  <c r="G1353" i="4"/>
  <c r="H1353" i="4"/>
  <c r="I1353" i="4"/>
  <c r="J1353" i="4"/>
  <c r="K1353" i="4"/>
  <c r="L1353" i="4"/>
  <c r="P1353" i="1"/>
  <c r="M1353" i="4" s="1"/>
  <c r="R1353" i="1"/>
  <c r="N1353" i="4" s="1"/>
  <c r="B1354" i="4"/>
  <c r="E1354" i="4"/>
  <c r="F1354" i="4"/>
  <c r="G1354" i="4"/>
  <c r="H1354" i="4"/>
  <c r="I1354" i="4"/>
  <c r="J1354" i="4"/>
  <c r="K1354" i="4"/>
  <c r="L1354" i="4"/>
  <c r="P1354" i="1"/>
  <c r="M1354" i="4" s="1"/>
  <c r="R1354" i="1"/>
  <c r="N1354" i="4" s="1"/>
  <c r="B1355" i="4"/>
  <c r="E1355" i="4"/>
  <c r="F1355" i="4"/>
  <c r="G1355" i="4"/>
  <c r="H1355" i="4"/>
  <c r="I1355" i="4"/>
  <c r="J1355" i="4"/>
  <c r="K1355" i="4"/>
  <c r="L1355" i="4"/>
  <c r="P1355" i="1"/>
  <c r="M1355" i="4" s="1"/>
  <c r="R1355" i="1"/>
  <c r="N1355" i="4" s="1"/>
  <c r="B1356" i="4"/>
  <c r="E1356" i="4"/>
  <c r="F1356" i="4"/>
  <c r="G1356" i="4"/>
  <c r="H1356" i="4"/>
  <c r="I1356" i="4"/>
  <c r="J1356" i="4"/>
  <c r="K1356" i="4"/>
  <c r="L1356" i="4"/>
  <c r="P1356" i="1"/>
  <c r="M1356" i="4" s="1"/>
  <c r="R1356" i="1"/>
  <c r="N1356" i="4"/>
  <c r="B1357" i="4"/>
  <c r="E1357" i="4"/>
  <c r="F1357" i="4"/>
  <c r="G1357" i="4"/>
  <c r="H1357" i="4"/>
  <c r="I1357" i="4"/>
  <c r="J1357" i="4"/>
  <c r="K1357" i="4"/>
  <c r="L1357" i="4"/>
  <c r="P1357" i="1"/>
  <c r="M1357" i="4" s="1"/>
  <c r="R1357" i="1"/>
  <c r="N1357" i="4" s="1"/>
  <c r="B1358" i="4"/>
  <c r="E1358" i="4"/>
  <c r="F1358" i="4"/>
  <c r="G1358" i="4"/>
  <c r="H1358" i="4"/>
  <c r="I1358" i="4"/>
  <c r="J1358" i="4"/>
  <c r="K1358" i="4"/>
  <c r="L1358" i="4"/>
  <c r="P1358" i="1"/>
  <c r="M1358" i="4" s="1"/>
  <c r="R1358" i="1"/>
  <c r="N1358" i="4" s="1"/>
  <c r="B1359" i="4"/>
  <c r="E1359" i="4"/>
  <c r="F1359" i="4"/>
  <c r="G1359" i="4"/>
  <c r="H1359" i="4"/>
  <c r="I1359" i="4"/>
  <c r="J1359" i="4"/>
  <c r="K1359" i="4"/>
  <c r="L1359" i="4"/>
  <c r="P1359" i="1"/>
  <c r="M1359" i="4" s="1"/>
  <c r="R1359" i="1"/>
  <c r="N1359" i="4" s="1"/>
  <c r="B1360" i="4"/>
  <c r="E1360" i="4"/>
  <c r="F1360" i="4"/>
  <c r="G1360" i="4"/>
  <c r="H1360" i="4"/>
  <c r="I1360" i="4"/>
  <c r="J1360" i="4"/>
  <c r="K1360" i="4"/>
  <c r="L1360" i="4"/>
  <c r="P1360" i="1"/>
  <c r="M1360" i="4" s="1"/>
  <c r="R1360" i="1"/>
  <c r="N1360" i="4" s="1"/>
  <c r="B1361" i="4"/>
  <c r="E1361" i="4"/>
  <c r="F1361" i="4"/>
  <c r="G1361" i="4"/>
  <c r="H1361" i="4"/>
  <c r="I1361" i="4"/>
  <c r="J1361" i="4"/>
  <c r="K1361" i="4"/>
  <c r="L1361" i="4"/>
  <c r="P1361" i="1"/>
  <c r="M1361" i="4" s="1"/>
  <c r="R1361" i="1"/>
  <c r="N1361" i="4" s="1"/>
  <c r="B1362" i="4"/>
  <c r="E1362" i="4"/>
  <c r="F1362" i="4"/>
  <c r="G1362" i="4"/>
  <c r="H1362" i="4"/>
  <c r="I1362" i="4"/>
  <c r="J1362" i="4"/>
  <c r="K1362" i="4"/>
  <c r="L1362" i="4"/>
  <c r="P1362" i="1"/>
  <c r="M1362" i="4" s="1"/>
  <c r="R1362" i="1"/>
  <c r="N1362" i="4" s="1"/>
  <c r="B1363" i="4"/>
  <c r="E1363" i="4"/>
  <c r="F1363" i="4"/>
  <c r="G1363" i="4"/>
  <c r="H1363" i="4"/>
  <c r="I1363" i="4"/>
  <c r="J1363" i="4"/>
  <c r="K1363" i="4"/>
  <c r="L1363" i="4"/>
  <c r="P1363" i="1"/>
  <c r="M1363" i="4" s="1"/>
  <c r="R1363" i="1"/>
  <c r="N1363" i="4" s="1"/>
  <c r="B1364" i="4"/>
  <c r="E1364" i="4"/>
  <c r="F1364" i="4"/>
  <c r="G1364" i="4"/>
  <c r="H1364" i="4"/>
  <c r="I1364" i="4"/>
  <c r="J1364" i="4"/>
  <c r="K1364" i="4"/>
  <c r="L1364" i="4"/>
  <c r="P1364" i="1"/>
  <c r="M1364" i="4" s="1"/>
  <c r="R1364" i="1"/>
  <c r="N1364" i="4" s="1"/>
  <c r="B1365" i="4"/>
  <c r="E1365" i="4"/>
  <c r="F1365" i="4"/>
  <c r="G1365" i="4"/>
  <c r="H1365" i="4"/>
  <c r="I1365" i="4"/>
  <c r="J1365" i="4"/>
  <c r="K1365" i="4"/>
  <c r="L1365" i="4"/>
  <c r="P1365" i="1"/>
  <c r="M1365" i="4" s="1"/>
  <c r="R1365" i="1"/>
  <c r="N1365" i="4" s="1"/>
  <c r="B1366" i="4"/>
  <c r="E1366" i="4"/>
  <c r="F1366" i="4"/>
  <c r="G1366" i="4"/>
  <c r="H1366" i="4"/>
  <c r="I1366" i="4"/>
  <c r="J1366" i="4"/>
  <c r="K1366" i="4"/>
  <c r="L1366" i="4"/>
  <c r="P1366" i="1"/>
  <c r="M1366" i="4" s="1"/>
  <c r="R1366" i="1"/>
  <c r="N1366" i="4" s="1"/>
  <c r="B1367" i="4"/>
  <c r="E1367" i="4"/>
  <c r="F1367" i="4"/>
  <c r="G1367" i="4"/>
  <c r="H1367" i="4"/>
  <c r="I1367" i="4"/>
  <c r="J1367" i="4"/>
  <c r="K1367" i="4"/>
  <c r="L1367" i="4"/>
  <c r="P1367" i="1"/>
  <c r="M1367" i="4" s="1"/>
  <c r="R1367" i="1"/>
  <c r="N1367" i="4" s="1"/>
  <c r="B1368" i="4"/>
  <c r="E1368" i="4"/>
  <c r="F1368" i="4"/>
  <c r="G1368" i="4"/>
  <c r="H1368" i="4"/>
  <c r="I1368" i="4"/>
  <c r="J1368" i="4"/>
  <c r="K1368" i="4"/>
  <c r="L1368" i="4"/>
  <c r="P1368" i="1"/>
  <c r="M1368" i="4" s="1"/>
  <c r="R1368" i="1"/>
  <c r="N1368" i="4" s="1"/>
  <c r="B1369" i="4"/>
  <c r="E1369" i="4"/>
  <c r="F1369" i="4"/>
  <c r="G1369" i="4"/>
  <c r="H1369" i="4"/>
  <c r="I1369" i="4"/>
  <c r="J1369" i="4"/>
  <c r="K1369" i="4"/>
  <c r="L1369" i="4"/>
  <c r="P1369" i="1"/>
  <c r="M1369" i="4" s="1"/>
  <c r="R1369" i="1"/>
  <c r="N1369" i="4" s="1"/>
  <c r="B1370" i="4"/>
  <c r="E1370" i="4"/>
  <c r="F1370" i="4"/>
  <c r="G1370" i="4"/>
  <c r="H1370" i="4"/>
  <c r="I1370" i="4"/>
  <c r="J1370" i="4"/>
  <c r="K1370" i="4"/>
  <c r="L1370" i="4"/>
  <c r="P1370" i="1"/>
  <c r="M1370" i="4" s="1"/>
  <c r="R1370" i="1"/>
  <c r="N1370" i="4" s="1"/>
  <c r="B1371" i="4"/>
  <c r="E1371" i="4"/>
  <c r="F1371" i="4"/>
  <c r="G1371" i="4"/>
  <c r="H1371" i="4"/>
  <c r="I1371" i="4"/>
  <c r="J1371" i="4"/>
  <c r="K1371" i="4"/>
  <c r="L1371" i="4"/>
  <c r="P1371" i="1"/>
  <c r="M1371" i="4" s="1"/>
  <c r="R1371" i="1"/>
  <c r="N1371" i="4" s="1"/>
  <c r="B1372" i="4"/>
  <c r="E1372" i="4"/>
  <c r="F1372" i="4"/>
  <c r="G1372" i="4"/>
  <c r="H1372" i="4"/>
  <c r="I1372" i="4"/>
  <c r="J1372" i="4"/>
  <c r="K1372" i="4"/>
  <c r="L1372" i="4"/>
  <c r="P1372" i="1"/>
  <c r="M1372" i="4" s="1"/>
  <c r="R1372" i="1"/>
  <c r="N1372" i="4" s="1"/>
  <c r="B1373" i="4"/>
  <c r="E1373" i="4"/>
  <c r="F1373" i="4"/>
  <c r="G1373" i="4"/>
  <c r="H1373" i="4"/>
  <c r="I1373" i="4"/>
  <c r="J1373" i="4"/>
  <c r="K1373" i="4"/>
  <c r="L1373" i="4"/>
  <c r="P1373" i="1"/>
  <c r="M1373" i="4" s="1"/>
  <c r="R1373" i="1"/>
  <c r="N1373" i="4" s="1"/>
  <c r="B1374" i="4"/>
  <c r="E1374" i="4"/>
  <c r="F1374" i="4"/>
  <c r="G1374" i="4"/>
  <c r="H1374" i="4"/>
  <c r="I1374" i="4"/>
  <c r="J1374" i="4"/>
  <c r="K1374" i="4"/>
  <c r="L1374" i="4"/>
  <c r="P1374" i="1"/>
  <c r="M1374" i="4" s="1"/>
  <c r="R1374" i="1"/>
  <c r="N1374" i="4" s="1"/>
  <c r="B1375" i="4"/>
  <c r="E1375" i="4"/>
  <c r="F1375" i="4"/>
  <c r="G1375" i="4"/>
  <c r="H1375" i="4"/>
  <c r="I1375" i="4"/>
  <c r="J1375" i="4"/>
  <c r="K1375" i="4"/>
  <c r="L1375" i="4"/>
  <c r="P1375" i="1"/>
  <c r="M1375" i="4" s="1"/>
  <c r="R1375" i="1"/>
  <c r="N1375" i="4" s="1"/>
  <c r="B1376" i="4"/>
  <c r="E1376" i="4"/>
  <c r="F1376" i="4"/>
  <c r="G1376" i="4"/>
  <c r="H1376" i="4"/>
  <c r="I1376" i="4"/>
  <c r="J1376" i="4"/>
  <c r="K1376" i="4"/>
  <c r="L1376" i="4"/>
  <c r="P1376" i="1"/>
  <c r="M1376" i="4" s="1"/>
  <c r="R1376" i="1"/>
  <c r="N1376" i="4" s="1"/>
  <c r="B1377" i="4"/>
  <c r="E1377" i="4"/>
  <c r="F1377" i="4"/>
  <c r="G1377" i="4"/>
  <c r="H1377" i="4"/>
  <c r="I1377" i="4"/>
  <c r="J1377" i="4"/>
  <c r="K1377" i="4"/>
  <c r="L1377" i="4"/>
  <c r="P1377" i="1"/>
  <c r="M1377" i="4" s="1"/>
  <c r="R1377" i="1"/>
  <c r="N1377" i="4" s="1"/>
  <c r="B1378" i="4"/>
  <c r="E1378" i="4"/>
  <c r="F1378" i="4"/>
  <c r="G1378" i="4"/>
  <c r="H1378" i="4"/>
  <c r="I1378" i="4"/>
  <c r="J1378" i="4"/>
  <c r="K1378" i="4"/>
  <c r="L1378" i="4"/>
  <c r="P1378" i="1"/>
  <c r="M1378" i="4" s="1"/>
  <c r="R1378" i="1"/>
  <c r="N1378" i="4" s="1"/>
  <c r="B1379" i="4"/>
  <c r="E1379" i="4"/>
  <c r="F1379" i="4"/>
  <c r="G1379" i="4"/>
  <c r="H1379" i="4"/>
  <c r="I1379" i="4"/>
  <c r="J1379" i="4"/>
  <c r="K1379" i="4"/>
  <c r="L1379" i="4"/>
  <c r="P1379" i="1"/>
  <c r="M1379" i="4" s="1"/>
  <c r="R1379" i="1"/>
  <c r="N1379" i="4" s="1"/>
  <c r="B1380" i="4"/>
  <c r="E1380" i="4"/>
  <c r="F1380" i="4"/>
  <c r="G1380" i="4"/>
  <c r="H1380" i="4"/>
  <c r="I1380" i="4"/>
  <c r="J1380" i="4"/>
  <c r="K1380" i="4"/>
  <c r="L1380" i="4"/>
  <c r="P1380" i="1"/>
  <c r="M1380" i="4" s="1"/>
  <c r="R1380" i="1"/>
  <c r="N1380" i="4" s="1"/>
  <c r="B1381" i="4"/>
  <c r="E1381" i="4"/>
  <c r="F1381" i="4"/>
  <c r="G1381" i="4"/>
  <c r="H1381" i="4"/>
  <c r="I1381" i="4"/>
  <c r="J1381" i="4"/>
  <c r="K1381" i="4"/>
  <c r="L1381" i="4"/>
  <c r="P1381" i="1"/>
  <c r="M1381" i="4" s="1"/>
  <c r="R1381" i="1"/>
  <c r="N1381" i="4" s="1"/>
  <c r="B1382" i="4"/>
  <c r="E1382" i="4"/>
  <c r="F1382" i="4"/>
  <c r="G1382" i="4"/>
  <c r="H1382" i="4"/>
  <c r="I1382" i="4"/>
  <c r="J1382" i="4"/>
  <c r="K1382" i="4"/>
  <c r="L1382" i="4"/>
  <c r="P1382" i="1"/>
  <c r="M1382" i="4" s="1"/>
  <c r="R1382" i="1"/>
  <c r="N1382" i="4" s="1"/>
  <c r="B1383" i="4"/>
  <c r="E1383" i="4"/>
  <c r="F1383" i="4"/>
  <c r="G1383" i="4"/>
  <c r="H1383" i="4"/>
  <c r="I1383" i="4"/>
  <c r="J1383" i="4"/>
  <c r="K1383" i="4"/>
  <c r="L1383" i="4"/>
  <c r="P1383" i="1"/>
  <c r="M1383" i="4" s="1"/>
  <c r="R1383" i="1"/>
  <c r="N1383" i="4" s="1"/>
  <c r="B1384" i="4"/>
  <c r="E1384" i="4"/>
  <c r="F1384" i="4"/>
  <c r="G1384" i="4"/>
  <c r="H1384" i="4"/>
  <c r="I1384" i="4"/>
  <c r="J1384" i="4"/>
  <c r="K1384" i="4"/>
  <c r="L1384" i="4"/>
  <c r="P1384" i="1"/>
  <c r="M1384" i="4" s="1"/>
  <c r="R1384" i="1"/>
  <c r="N1384" i="4" s="1"/>
  <c r="B1385" i="4"/>
  <c r="E1385" i="4"/>
  <c r="F1385" i="4"/>
  <c r="G1385" i="4"/>
  <c r="H1385" i="4"/>
  <c r="I1385" i="4"/>
  <c r="J1385" i="4"/>
  <c r="K1385" i="4"/>
  <c r="L1385" i="4"/>
  <c r="P1385" i="1"/>
  <c r="M1385" i="4" s="1"/>
  <c r="R1385" i="1"/>
  <c r="N1385" i="4" s="1"/>
  <c r="B1386" i="4"/>
  <c r="E1386" i="4"/>
  <c r="F1386" i="4"/>
  <c r="G1386" i="4"/>
  <c r="H1386" i="4"/>
  <c r="I1386" i="4"/>
  <c r="J1386" i="4"/>
  <c r="K1386" i="4"/>
  <c r="L1386" i="4"/>
  <c r="P1386" i="1"/>
  <c r="M1386" i="4" s="1"/>
  <c r="R1386" i="1"/>
  <c r="N1386" i="4" s="1"/>
  <c r="B1387" i="4"/>
  <c r="E1387" i="4"/>
  <c r="F1387" i="4"/>
  <c r="G1387" i="4"/>
  <c r="H1387" i="4"/>
  <c r="I1387" i="4"/>
  <c r="J1387" i="4"/>
  <c r="K1387" i="4"/>
  <c r="L1387" i="4"/>
  <c r="P1387" i="1"/>
  <c r="M1387" i="4" s="1"/>
  <c r="R1387" i="1"/>
  <c r="N1387" i="4" s="1"/>
  <c r="B1388" i="4"/>
  <c r="E1388" i="4"/>
  <c r="F1388" i="4"/>
  <c r="G1388" i="4"/>
  <c r="H1388" i="4"/>
  <c r="I1388" i="4"/>
  <c r="J1388" i="4"/>
  <c r="K1388" i="4"/>
  <c r="L1388" i="4"/>
  <c r="P1388" i="1"/>
  <c r="M1388" i="4" s="1"/>
  <c r="R1388" i="1"/>
  <c r="N1388" i="4" s="1"/>
  <c r="B1389" i="4"/>
  <c r="E1389" i="4"/>
  <c r="F1389" i="4"/>
  <c r="G1389" i="4"/>
  <c r="H1389" i="4"/>
  <c r="I1389" i="4"/>
  <c r="J1389" i="4"/>
  <c r="K1389" i="4"/>
  <c r="L1389" i="4"/>
  <c r="P1389" i="1"/>
  <c r="M1389" i="4" s="1"/>
  <c r="R1389" i="1"/>
  <c r="N1389" i="4" s="1"/>
  <c r="B1390" i="4"/>
  <c r="E1390" i="4"/>
  <c r="F1390" i="4"/>
  <c r="G1390" i="4"/>
  <c r="H1390" i="4"/>
  <c r="I1390" i="4"/>
  <c r="J1390" i="4"/>
  <c r="K1390" i="4"/>
  <c r="L1390" i="4"/>
  <c r="P1390" i="1"/>
  <c r="M1390" i="4" s="1"/>
  <c r="R1390" i="1"/>
  <c r="N1390" i="4" s="1"/>
  <c r="B1391" i="4"/>
  <c r="E1391" i="4"/>
  <c r="F1391" i="4"/>
  <c r="G1391" i="4"/>
  <c r="H1391" i="4"/>
  <c r="I1391" i="4"/>
  <c r="J1391" i="4"/>
  <c r="K1391" i="4"/>
  <c r="L1391" i="4"/>
  <c r="P1391" i="1"/>
  <c r="M1391" i="4" s="1"/>
  <c r="R1391" i="1"/>
  <c r="N1391" i="4" s="1"/>
  <c r="B1392" i="4"/>
  <c r="E1392" i="4"/>
  <c r="F1392" i="4"/>
  <c r="G1392" i="4"/>
  <c r="H1392" i="4"/>
  <c r="I1392" i="4"/>
  <c r="J1392" i="4"/>
  <c r="K1392" i="4"/>
  <c r="L1392" i="4"/>
  <c r="P1392" i="1"/>
  <c r="R1392" i="1"/>
  <c r="N1392" i="4" s="1"/>
  <c r="B1393" i="4"/>
  <c r="E1393" i="4"/>
  <c r="F1393" i="4"/>
  <c r="G1393" i="4"/>
  <c r="H1393" i="4"/>
  <c r="I1393" i="4"/>
  <c r="J1393" i="4"/>
  <c r="K1393" i="4"/>
  <c r="L1393" i="4"/>
  <c r="P1393" i="1"/>
  <c r="M1393" i="4" s="1"/>
  <c r="R1393" i="1"/>
  <c r="N1393" i="4" s="1"/>
  <c r="B1394" i="4"/>
  <c r="E1394" i="4"/>
  <c r="F1394" i="4"/>
  <c r="G1394" i="4"/>
  <c r="H1394" i="4"/>
  <c r="I1394" i="4"/>
  <c r="J1394" i="4"/>
  <c r="K1394" i="4"/>
  <c r="L1394" i="4"/>
  <c r="P1394" i="1"/>
  <c r="M1394" i="4" s="1"/>
  <c r="R1394" i="1"/>
  <c r="N1394" i="4" s="1"/>
  <c r="B1395" i="4"/>
  <c r="E1395" i="4"/>
  <c r="F1395" i="4"/>
  <c r="G1395" i="4"/>
  <c r="H1395" i="4"/>
  <c r="I1395" i="4"/>
  <c r="J1395" i="4"/>
  <c r="K1395" i="4"/>
  <c r="L1395" i="4"/>
  <c r="P1395" i="1"/>
  <c r="M1395" i="4" s="1"/>
  <c r="R1395" i="1"/>
  <c r="N1395" i="4" s="1"/>
  <c r="B1396" i="4"/>
  <c r="E1396" i="4"/>
  <c r="F1396" i="4"/>
  <c r="G1396" i="4"/>
  <c r="H1396" i="4"/>
  <c r="I1396" i="4"/>
  <c r="J1396" i="4"/>
  <c r="K1396" i="4"/>
  <c r="L1396" i="4"/>
  <c r="P1396" i="1"/>
  <c r="M1396" i="4" s="1"/>
  <c r="R1396" i="1"/>
  <c r="N1396" i="4" s="1"/>
  <c r="B1397" i="4"/>
  <c r="E1397" i="4"/>
  <c r="F1397" i="4"/>
  <c r="G1397" i="4"/>
  <c r="H1397" i="4"/>
  <c r="I1397" i="4"/>
  <c r="J1397" i="4"/>
  <c r="K1397" i="4"/>
  <c r="L1397" i="4"/>
  <c r="P1397" i="1"/>
  <c r="M1397" i="4" s="1"/>
  <c r="R1397" i="1"/>
  <c r="N1397" i="4" s="1"/>
  <c r="B1398" i="4"/>
  <c r="E1398" i="4"/>
  <c r="F1398" i="4"/>
  <c r="G1398" i="4"/>
  <c r="H1398" i="4"/>
  <c r="I1398" i="4"/>
  <c r="J1398" i="4"/>
  <c r="K1398" i="4"/>
  <c r="L1398" i="4"/>
  <c r="P1398" i="1"/>
  <c r="M1398" i="4" s="1"/>
  <c r="R1398" i="1"/>
  <c r="N1398" i="4" s="1"/>
  <c r="B1399" i="4"/>
  <c r="E1399" i="4"/>
  <c r="F1399" i="4"/>
  <c r="G1399" i="4"/>
  <c r="H1399" i="4"/>
  <c r="I1399" i="4"/>
  <c r="J1399" i="4"/>
  <c r="K1399" i="4"/>
  <c r="L1399" i="4"/>
  <c r="P1399" i="1"/>
  <c r="M1399" i="4" s="1"/>
  <c r="R1399" i="1"/>
  <c r="N1399" i="4" s="1"/>
  <c r="B1400" i="4"/>
  <c r="E1400" i="4"/>
  <c r="F1400" i="4"/>
  <c r="G1400" i="4"/>
  <c r="H1400" i="4"/>
  <c r="I1400" i="4"/>
  <c r="J1400" i="4"/>
  <c r="K1400" i="4"/>
  <c r="L1400" i="4"/>
  <c r="P1400" i="1"/>
  <c r="M1400" i="4" s="1"/>
  <c r="R1400" i="1"/>
  <c r="N1400" i="4" s="1"/>
  <c r="B1401" i="4"/>
  <c r="E1401" i="4"/>
  <c r="F1401" i="4"/>
  <c r="G1401" i="4"/>
  <c r="H1401" i="4"/>
  <c r="I1401" i="4"/>
  <c r="J1401" i="4"/>
  <c r="K1401" i="4"/>
  <c r="L1401" i="4"/>
  <c r="P1401" i="1"/>
  <c r="M1401" i="4" s="1"/>
  <c r="R1401" i="1"/>
  <c r="N1401" i="4" s="1"/>
  <c r="B1402" i="4"/>
  <c r="E1402" i="4"/>
  <c r="F1402" i="4"/>
  <c r="G1402" i="4"/>
  <c r="H1402" i="4"/>
  <c r="I1402" i="4"/>
  <c r="J1402" i="4"/>
  <c r="K1402" i="4"/>
  <c r="L1402" i="4"/>
  <c r="P1402" i="1"/>
  <c r="M1402" i="4" s="1"/>
  <c r="R1402" i="1"/>
  <c r="N1402" i="4" s="1"/>
  <c r="B1403" i="4"/>
  <c r="E1403" i="4"/>
  <c r="F1403" i="4"/>
  <c r="G1403" i="4"/>
  <c r="H1403" i="4"/>
  <c r="I1403" i="4"/>
  <c r="J1403" i="4"/>
  <c r="K1403" i="4"/>
  <c r="L1403" i="4"/>
  <c r="P1403" i="1"/>
  <c r="M1403" i="4" s="1"/>
  <c r="R1403" i="1"/>
  <c r="N1403" i="4" s="1"/>
  <c r="B1404" i="4"/>
  <c r="E1404" i="4"/>
  <c r="F1404" i="4"/>
  <c r="G1404" i="4"/>
  <c r="H1404" i="4"/>
  <c r="I1404" i="4"/>
  <c r="J1404" i="4"/>
  <c r="K1404" i="4"/>
  <c r="L1404" i="4"/>
  <c r="P1404" i="1"/>
  <c r="M1404" i="4" s="1"/>
  <c r="R1404" i="1"/>
  <c r="N1404" i="4" s="1"/>
  <c r="B1405" i="4"/>
  <c r="E1405" i="4"/>
  <c r="F1405" i="4"/>
  <c r="G1405" i="4"/>
  <c r="H1405" i="4"/>
  <c r="I1405" i="4"/>
  <c r="J1405" i="4"/>
  <c r="K1405" i="4"/>
  <c r="L1405" i="4"/>
  <c r="P1405" i="1"/>
  <c r="M1405" i="4" s="1"/>
  <c r="R1405" i="1"/>
  <c r="N1405" i="4" s="1"/>
  <c r="B1406" i="4"/>
  <c r="E1406" i="4"/>
  <c r="F1406" i="4"/>
  <c r="G1406" i="4"/>
  <c r="H1406" i="4"/>
  <c r="I1406" i="4"/>
  <c r="J1406" i="4"/>
  <c r="K1406" i="4"/>
  <c r="L1406" i="4"/>
  <c r="P1406" i="1"/>
  <c r="M1406" i="4" s="1"/>
  <c r="R1406" i="1"/>
  <c r="N1406" i="4" s="1"/>
  <c r="B1407" i="4"/>
  <c r="E1407" i="4"/>
  <c r="F1407" i="4"/>
  <c r="G1407" i="4"/>
  <c r="H1407" i="4"/>
  <c r="I1407" i="4"/>
  <c r="J1407" i="4"/>
  <c r="K1407" i="4"/>
  <c r="L1407" i="4"/>
  <c r="P1407" i="1"/>
  <c r="M1407" i="4" s="1"/>
  <c r="R1407" i="1"/>
  <c r="N1407" i="4" s="1"/>
  <c r="B1408" i="4"/>
  <c r="E1408" i="4"/>
  <c r="F1408" i="4"/>
  <c r="G1408" i="4"/>
  <c r="H1408" i="4"/>
  <c r="I1408" i="4"/>
  <c r="J1408" i="4"/>
  <c r="K1408" i="4"/>
  <c r="L1408" i="4"/>
  <c r="P1408" i="1"/>
  <c r="M1408" i="4" s="1"/>
  <c r="R1408" i="1"/>
  <c r="N1408" i="4" s="1"/>
  <c r="B1409" i="4"/>
  <c r="E1409" i="4"/>
  <c r="F1409" i="4"/>
  <c r="G1409" i="4"/>
  <c r="H1409" i="4"/>
  <c r="I1409" i="4"/>
  <c r="J1409" i="4"/>
  <c r="K1409" i="4"/>
  <c r="L1409" i="4"/>
  <c r="P1409" i="1"/>
  <c r="M1409" i="4" s="1"/>
  <c r="R1409" i="1"/>
  <c r="N1409" i="4" s="1"/>
  <c r="B1410" i="4"/>
  <c r="E1410" i="4"/>
  <c r="F1410" i="4"/>
  <c r="G1410" i="4"/>
  <c r="H1410" i="4"/>
  <c r="I1410" i="4"/>
  <c r="J1410" i="4"/>
  <c r="K1410" i="4"/>
  <c r="L1410" i="4"/>
  <c r="P1410" i="1"/>
  <c r="M1410" i="4" s="1"/>
  <c r="R1410" i="1"/>
  <c r="N1410" i="4" s="1"/>
  <c r="B1411" i="4"/>
  <c r="E1411" i="4"/>
  <c r="F1411" i="4"/>
  <c r="G1411" i="4"/>
  <c r="H1411" i="4"/>
  <c r="I1411" i="4"/>
  <c r="J1411" i="4"/>
  <c r="K1411" i="4"/>
  <c r="L1411" i="4"/>
  <c r="P1411" i="1"/>
  <c r="M1411" i="4" s="1"/>
  <c r="R1411" i="1"/>
  <c r="N1411" i="4" s="1"/>
  <c r="B1412" i="4"/>
  <c r="E1412" i="4"/>
  <c r="F1412" i="4"/>
  <c r="G1412" i="4"/>
  <c r="H1412" i="4"/>
  <c r="I1412" i="4"/>
  <c r="J1412" i="4"/>
  <c r="K1412" i="4"/>
  <c r="L1412" i="4"/>
  <c r="P1412" i="1"/>
  <c r="M1412" i="4" s="1"/>
  <c r="R1412" i="1"/>
  <c r="N1412" i="4" s="1"/>
  <c r="B1413" i="4"/>
  <c r="E1413" i="4"/>
  <c r="F1413" i="4"/>
  <c r="G1413" i="4"/>
  <c r="H1413" i="4"/>
  <c r="I1413" i="4"/>
  <c r="J1413" i="4"/>
  <c r="K1413" i="4"/>
  <c r="L1413" i="4"/>
  <c r="P1413" i="1"/>
  <c r="M1413" i="4" s="1"/>
  <c r="R1413" i="1"/>
  <c r="N1413" i="4" s="1"/>
  <c r="B1414" i="4"/>
  <c r="E1414" i="4"/>
  <c r="F1414" i="4"/>
  <c r="G1414" i="4"/>
  <c r="H1414" i="4"/>
  <c r="I1414" i="4"/>
  <c r="J1414" i="4"/>
  <c r="K1414" i="4"/>
  <c r="L1414" i="4"/>
  <c r="P1414" i="1"/>
  <c r="M1414" i="4" s="1"/>
  <c r="R1414" i="1"/>
  <c r="N1414" i="4" s="1"/>
  <c r="B1415" i="4"/>
  <c r="E1415" i="4"/>
  <c r="F1415" i="4"/>
  <c r="G1415" i="4"/>
  <c r="H1415" i="4"/>
  <c r="I1415" i="4"/>
  <c r="J1415" i="4"/>
  <c r="K1415" i="4"/>
  <c r="L1415" i="4"/>
  <c r="P1415" i="1"/>
  <c r="M1415" i="4" s="1"/>
  <c r="R1415" i="1"/>
  <c r="N1415" i="4" s="1"/>
  <c r="B1416" i="4"/>
  <c r="E1416" i="4"/>
  <c r="F1416" i="4"/>
  <c r="G1416" i="4"/>
  <c r="H1416" i="4"/>
  <c r="I1416" i="4"/>
  <c r="J1416" i="4"/>
  <c r="K1416" i="4"/>
  <c r="L1416" i="4"/>
  <c r="P1416" i="1"/>
  <c r="M1416" i="4" s="1"/>
  <c r="R1416" i="1"/>
  <c r="N1416" i="4" s="1"/>
  <c r="B1417" i="4"/>
  <c r="E1417" i="4"/>
  <c r="F1417" i="4"/>
  <c r="G1417" i="4"/>
  <c r="H1417" i="4"/>
  <c r="I1417" i="4"/>
  <c r="J1417" i="4"/>
  <c r="K1417" i="4"/>
  <c r="L1417" i="4"/>
  <c r="P1417" i="1"/>
  <c r="M1417" i="4" s="1"/>
  <c r="R1417" i="1"/>
  <c r="N1417" i="4" s="1"/>
  <c r="B1418" i="4"/>
  <c r="E1418" i="4"/>
  <c r="F1418" i="4"/>
  <c r="G1418" i="4"/>
  <c r="H1418" i="4"/>
  <c r="I1418" i="4"/>
  <c r="J1418" i="4"/>
  <c r="K1418" i="4"/>
  <c r="L1418" i="4"/>
  <c r="P1418" i="1"/>
  <c r="M1418" i="4" s="1"/>
  <c r="R1418" i="1"/>
  <c r="N1418" i="4" s="1"/>
  <c r="B1419" i="4"/>
  <c r="E1419" i="4"/>
  <c r="F1419" i="4"/>
  <c r="G1419" i="4"/>
  <c r="H1419" i="4"/>
  <c r="I1419" i="4"/>
  <c r="J1419" i="4"/>
  <c r="K1419" i="4"/>
  <c r="L1419" i="4"/>
  <c r="P1419" i="1"/>
  <c r="M1419" i="4" s="1"/>
  <c r="R1419" i="1"/>
  <c r="N1419" i="4" s="1"/>
  <c r="B1420" i="4"/>
  <c r="E1420" i="4"/>
  <c r="F1420" i="4"/>
  <c r="G1420" i="4"/>
  <c r="H1420" i="4"/>
  <c r="I1420" i="4"/>
  <c r="J1420" i="4"/>
  <c r="K1420" i="4"/>
  <c r="L1420" i="4"/>
  <c r="P1420" i="1"/>
  <c r="M1420" i="4" s="1"/>
  <c r="R1420" i="1"/>
  <c r="N1420" i="4" s="1"/>
  <c r="B1421" i="4"/>
  <c r="E1421" i="4"/>
  <c r="F1421" i="4"/>
  <c r="G1421" i="4"/>
  <c r="H1421" i="4"/>
  <c r="I1421" i="4"/>
  <c r="J1421" i="4"/>
  <c r="K1421" i="4"/>
  <c r="L1421" i="4"/>
  <c r="P1421" i="1"/>
  <c r="M1421" i="4" s="1"/>
  <c r="R1421" i="1"/>
  <c r="N1421" i="4"/>
  <c r="B1422" i="4"/>
  <c r="E1422" i="4"/>
  <c r="F1422" i="4"/>
  <c r="G1422" i="4"/>
  <c r="H1422" i="4"/>
  <c r="I1422" i="4"/>
  <c r="J1422" i="4"/>
  <c r="K1422" i="4"/>
  <c r="L1422" i="4"/>
  <c r="P1422" i="1"/>
  <c r="M1422" i="4" s="1"/>
  <c r="R1422" i="1"/>
  <c r="N1422" i="4" s="1"/>
  <c r="B1423" i="4"/>
  <c r="E1423" i="4"/>
  <c r="F1423" i="4"/>
  <c r="G1423" i="4"/>
  <c r="H1423" i="4"/>
  <c r="I1423" i="4"/>
  <c r="J1423" i="4"/>
  <c r="K1423" i="4"/>
  <c r="L1423" i="4"/>
  <c r="P1423" i="1"/>
  <c r="M1423" i="4" s="1"/>
  <c r="R1423" i="1"/>
  <c r="N1423" i="4" s="1"/>
  <c r="B1424" i="4"/>
  <c r="E1424" i="4"/>
  <c r="F1424" i="4"/>
  <c r="G1424" i="4"/>
  <c r="H1424" i="4"/>
  <c r="I1424" i="4"/>
  <c r="J1424" i="4"/>
  <c r="K1424" i="4"/>
  <c r="L1424" i="4"/>
  <c r="P1424" i="1"/>
  <c r="M1424" i="4" s="1"/>
  <c r="R1424" i="1"/>
  <c r="N1424" i="4" s="1"/>
  <c r="B1425" i="4"/>
  <c r="E1425" i="4"/>
  <c r="F1425" i="4"/>
  <c r="G1425" i="4"/>
  <c r="H1425" i="4"/>
  <c r="I1425" i="4"/>
  <c r="J1425" i="4"/>
  <c r="K1425" i="4"/>
  <c r="L1425" i="4"/>
  <c r="P1425" i="1"/>
  <c r="M1425" i="4" s="1"/>
  <c r="R1425" i="1"/>
  <c r="N1425" i="4" s="1"/>
  <c r="B1426" i="4"/>
  <c r="E1426" i="4"/>
  <c r="F1426" i="4"/>
  <c r="G1426" i="4"/>
  <c r="H1426" i="4"/>
  <c r="I1426" i="4"/>
  <c r="J1426" i="4"/>
  <c r="K1426" i="4"/>
  <c r="L1426" i="4"/>
  <c r="P1426" i="1"/>
  <c r="M1426" i="4" s="1"/>
  <c r="R1426" i="1"/>
  <c r="N1426" i="4" s="1"/>
  <c r="B1427" i="4"/>
  <c r="E1427" i="4"/>
  <c r="F1427" i="4"/>
  <c r="G1427" i="4"/>
  <c r="H1427" i="4"/>
  <c r="I1427" i="4"/>
  <c r="J1427" i="4"/>
  <c r="K1427" i="4"/>
  <c r="L1427" i="4"/>
  <c r="P1427" i="1"/>
  <c r="M1427" i="4" s="1"/>
  <c r="R1427" i="1"/>
  <c r="N1427" i="4" s="1"/>
  <c r="B1428" i="4"/>
  <c r="E1428" i="4"/>
  <c r="F1428" i="4"/>
  <c r="G1428" i="4"/>
  <c r="H1428" i="4"/>
  <c r="I1428" i="4"/>
  <c r="J1428" i="4"/>
  <c r="K1428" i="4"/>
  <c r="L1428" i="4"/>
  <c r="P1428" i="1"/>
  <c r="M1428" i="4" s="1"/>
  <c r="R1428" i="1"/>
  <c r="N1428" i="4" s="1"/>
  <c r="B1429" i="4"/>
  <c r="E1429" i="4"/>
  <c r="F1429" i="4"/>
  <c r="G1429" i="4"/>
  <c r="H1429" i="4"/>
  <c r="I1429" i="4"/>
  <c r="J1429" i="4"/>
  <c r="K1429" i="4"/>
  <c r="L1429" i="4"/>
  <c r="P1429" i="1"/>
  <c r="M1429" i="4" s="1"/>
  <c r="R1429" i="1"/>
  <c r="N1429" i="4" s="1"/>
  <c r="B1430" i="4"/>
  <c r="E1430" i="4"/>
  <c r="F1430" i="4"/>
  <c r="G1430" i="4"/>
  <c r="H1430" i="4"/>
  <c r="I1430" i="4"/>
  <c r="J1430" i="4"/>
  <c r="K1430" i="4"/>
  <c r="L1430" i="4"/>
  <c r="P1430" i="1"/>
  <c r="M1430" i="4" s="1"/>
  <c r="R1430" i="1"/>
  <c r="N1430" i="4" s="1"/>
  <c r="B1431" i="4"/>
  <c r="E1431" i="4"/>
  <c r="F1431" i="4"/>
  <c r="G1431" i="4"/>
  <c r="H1431" i="4"/>
  <c r="I1431" i="4"/>
  <c r="J1431" i="4"/>
  <c r="K1431" i="4"/>
  <c r="L1431" i="4"/>
  <c r="P1431" i="1"/>
  <c r="M1431" i="4" s="1"/>
  <c r="R1431" i="1"/>
  <c r="N1431" i="4" s="1"/>
  <c r="B1432" i="4"/>
  <c r="E1432" i="4"/>
  <c r="F1432" i="4"/>
  <c r="G1432" i="4"/>
  <c r="H1432" i="4"/>
  <c r="I1432" i="4"/>
  <c r="J1432" i="4"/>
  <c r="K1432" i="4"/>
  <c r="L1432" i="4"/>
  <c r="P1432" i="1"/>
  <c r="M1432" i="4" s="1"/>
  <c r="R1432" i="1"/>
  <c r="N1432" i="4" s="1"/>
  <c r="B1433" i="4"/>
  <c r="E1433" i="4"/>
  <c r="F1433" i="4"/>
  <c r="G1433" i="4"/>
  <c r="H1433" i="4"/>
  <c r="I1433" i="4"/>
  <c r="J1433" i="4"/>
  <c r="K1433" i="4"/>
  <c r="L1433" i="4"/>
  <c r="P1433" i="1"/>
  <c r="M1433" i="4" s="1"/>
  <c r="R1433" i="1"/>
  <c r="N1433" i="4" s="1"/>
  <c r="B1434" i="4"/>
  <c r="E1434" i="4"/>
  <c r="F1434" i="4"/>
  <c r="G1434" i="4"/>
  <c r="H1434" i="4"/>
  <c r="I1434" i="4"/>
  <c r="J1434" i="4"/>
  <c r="K1434" i="4"/>
  <c r="L1434" i="4"/>
  <c r="P1434" i="1"/>
  <c r="M1434" i="4" s="1"/>
  <c r="R1434" i="1"/>
  <c r="N1434" i="4" s="1"/>
  <c r="B1435" i="4"/>
  <c r="E1435" i="4"/>
  <c r="F1435" i="4"/>
  <c r="G1435" i="4"/>
  <c r="H1435" i="4"/>
  <c r="I1435" i="4"/>
  <c r="J1435" i="4"/>
  <c r="K1435" i="4"/>
  <c r="L1435" i="4"/>
  <c r="P1435" i="1"/>
  <c r="M1435" i="4" s="1"/>
  <c r="R1435" i="1"/>
  <c r="N1435" i="4" s="1"/>
  <c r="B1436" i="4"/>
  <c r="E1436" i="4"/>
  <c r="F1436" i="4"/>
  <c r="G1436" i="4"/>
  <c r="H1436" i="4"/>
  <c r="I1436" i="4"/>
  <c r="J1436" i="4"/>
  <c r="K1436" i="4"/>
  <c r="L1436" i="4"/>
  <c r="P1436" i="1"/>
  <c r="M1436" i="4" s="1"/>
  <c r="R1436" i="1"/>
  <c r="N1436" i="4" s="1"/>
  <c r="B1437" i="4"/>
  <c r="E1437" i="4"/>
  <c r="F1437" i="4"/>
  <c r="G1437" i="4"/>
  <c r="H1437" i="4"/>
  <c r="I1437" i="4"/>
  <c r="J1437" i="4"/>
  <c r="K1437" i="4"/>
  <c r="L1437" i="4"/>
  <c r="P1437" i="1"/>
  <c r="M1437" i="4" s="1"/>
  <c r="R1437" i="1"/>
  <c r="N1437" i="4" s="1"/>
  <c r="B1438" i="4"/>
  <c r="E1438" i="4"/>
  <c r="F1438" i="4"/>
  <c r="G1438" i="4"/>
  <c r="H1438" i="4"/>
  <c r="I1438" i="4"/>
  <c r="J1438" i="4"/>
  <c r="K1438" i="4"/>
  <c r="L1438" i="4"/>
  <c r="P1438" i="1"/>
  <c r="M1438" i="4" s="1"/>
  <c r="R1438" i="1"/>
  <c r="N1438" i="4" s="1"/>
  <c r="B1439" i="4"/>
  <c r="E1439" i="4"/>
  <c r="F1439" i="4"/>
  <c r="G1439" i="4"/>
  <c r="H1439" i="4"/>
  <c r="I1439" i="4"/>
  <c r="J1439" i="4"/>
  <c r="K1439" i="4"/>
  <c r="L1439" i="4"/>
  <c r="P1439" i="1"/>
  <c r="M1439" i="4" s="1"/>
  <c r="R1439" i="1"/>
  <c r="N1439" i="4" s="1"/>
  <c r="B1440" i="4"/>
  <c r="E1440" i="4"/>
  <c r="F1440" i="4"/>
  <c r="G1440" i="4"/>
  <c r="H1440" i="4"/>
  <c r="I1440" i="4"/>
  <c r="J1440" i="4"/>
  <c r="K1440" i="4"/>
  <c r="L1440" i="4"/>
  <c r="P1440" i="1"/>
  <c r="M1440" i="4" s="1"/>
  <c r="R1440" i="1"/>
  <c r="N1440" i="4" s="1"/>
  <c r="B1441" i="4"/>
  <c r="E1441" i="4"/>
  <c r="F1441" i="4"/>
  <c r="G1441" i="4"/>
  <c r="H1441" i="4"/>
  <c r="I1441" i="4"/>
  <c r="J1441" i="4"/>
  <c r="K1441" i="4"/>
  <c r="L1441" i="4"/>
  <c r="P1441" i="1"/>
  <c r="M1441" i="4" s="1"/>
  <c r="R1441" i="1"/>
  <c r="N1441" i="4" s="1"/>
  <c r="B1442" i="4"/>
  <c r="E1442" i="4"/>
  <c r="F1442" i="4"/>
  <c r="G1442" i="4"/>
  <c r="H1442" i="4"/>
  <c r="I1442" i="4"/>
  <c r="J1442" i="4"/>
  <c r="K1442" i="4"/>
  <c r="L1442" i="4"/>
  <c r="P1442" i="1"/>
  <c r="M1442" i="4" s="1"/>
  <c r="R1442" i="1"/>
  <c r="N1442" i="4" s="1"/>
  <c r="B1443" i="4"/>
  <c r="E1443" i="4"/>
  <c r="F1443" i="4"/>
  <c r="G1443" i="4"/>
  <c r="H1443" i="4"/>
  <c r="I1443" i="4"/>
  <c r="J1443" i="4"/>
  <c r="K1443" i="4"/>
  <c r="L1443" i="4"/>
  <c r="P1443" i="1"/>
  <c r="M1443" i="4" s="1"/>
  <c r="R1443" i="1"/>
  <c r="N1443" i="4" s="1"/>
  <c r="B1444" i="4"/>
  <c r="E1444" i="4"/>
  <c r="F1444" i="4"/>
  <c r="G1444" i="4"/>
  <c r="H1444" i="4"/>
  <c r="I1444" i="4"/>
  <c r="J1444" i="4"/>
  <c r="K1444" i="4"/>
  <c r="L1444" i="4"/>
  <c r="P1444" i="1"/>
  <c r="M1444" i="4" s="1"/>
  <c r="R1444" i="1"/>
  <c r="N1444" i="4" s="1"/>
  <c r="B1445" i="4"/>
  <c r="E1445" i="4"/>
  <c r="F1445" i="4"/>
  <c r="G1445" i="4"/>
  <c r="H1445" i="4"/>
  <c r="I1445" i="4"/>
  <c r="J1445" i="4"/>
  <c r="K1445" i="4"/>
  <c r="L1445" i="4"/>
  <c r="P1445" i="1"/>
  <c r="M1445" i="4" s="1"/>
  <c r="R1445" i="1"/>
  <c r="N1445" i="4" s="1"/>
  <c r="B1446" i="4"/>
  <c r="E1446" i="4"/>
  <c r="F1446" i="4"/>
  <c r="G1446" i="4"/>
  <c r="H1446" i="4"/>
  <c r="I1446" i="4"/>
  <c r="J1446" i="4"/>
  <c r="K1446" i="4"/>
  <c r="L1446" i="4"/>
  <c r="P1446" i="1"/>
  <c r="M1446" i="4" s="1"/>
  <c r="R1446" i="1"/>
  <c r="N1446" i="4" s="1"/>
  <c r="B1447" i="4"/>
  <c r="E1447" i="4"/>
  <c r="F1447" i="4"/>
  <c r="G1447" i="4"/>
  <c r="H1447" i="4"/>
  <c r="I1447" i="4"/>
  <c r="J1447" i="4"/>
  <c r="K1447" i="4"/>
  <c r="L1447" i="4"/>
  <c r="P1447" i="1"/>
  <c r="M1447" i="4" s="1"/>
  <c r="R1447" i="1"/>
  <c r="N1447" i="4" s="1"/>
  <c r="B1448" i="4"/>
  <c r="E1448" i="4"/>
  <c r="F1448" i="4"/>
  <c r="G1448" i="4"/>
  <c r="H1448" i="4"/>
  <c r="I1448" i="4"/>
  <c r="J1448" i="4"/>
  <c r="K1448" i="4"/>
  <c r="L1448" i="4"/>
  <c r="P1448" i="1"/>
  <c r="M1448" i="4" s="1"/>
  <c r="R1448" i="1"/>
  <c r="N1448" i="4" s="1"/>
  <c r="B1449" i="4"/>
  <c r="E1449" i="4"/>
  <c r="F1449" i="4"/>
  <c r="G1449" i="4"/>
  <c r="H1449" i="4"/>
  <c r="I1449" i="4"/>
  <c r="J1449" i="4"/>
  <c r="K1449" i="4"/>
  <c r="L1449" i="4"/>
  <c r="P1449" i="1"/>
  <c r="M1449" i="4" s="1"/>
  <c r="R1449" i="1"/>
  <c r="N1449" i="4" s="1"/>
  <c r="B1450" i="4"/>
  <c r="E1450" i="4"/>
  <c r="F1450" i="4"/>
  <c r="G1450" i="4"/>
  <c r="H1450" i="4"/>
  <c r="I1450" i="4"/>
  <c r="J1450" i="4"/>
  <c r="K1450" i="4"/>
  <c r="L1450" i="4"/>
  <c r="P1450" i="1"/>
  <c r="M1450" i="4" s="1"/>
  <c r="R1450" i="1"/>
  <c r="N1450" i="4" s="1"/>
  <c r="B1451" i="4"/>
  <c r="E1451" i="4"/>
  <c r="F1451" i="4"/>
  <c r="G1451" i="4"/>
  <c r="H1451" i="4"/>
  <c r="I1451" i="4"/>
  <c r="J1451" i="4"/>
  <c r="K1451" i="4"/>
  <c r="L1451" i="4"/>
  <c r="P1451" i="1"/>
  <c r="M1451" i="4" s="1"/>
  <c r="R1451" i="1"/>
  <c r="N1451" i="4" s="1"/>
  <c r="B1452" i="4"/>
  <c r="E1452" i="4"/>
  <c r="F1452" i="4"/>
  <c r="G1452" i="4"/>
  <c r="H1452" i="4"/>
  <c r="I1452" i="4"/>
  <c r="J1452" i="4"/>
  <c r="K1452" i="4"/>
  <c r="L1452" i="4"/>
  <c r="P1452" i="1"/>
  <c r="M1452" i="4" s="1"/>
  <c r="R1452" i="1"/>
  <c r="N1452" i="4" s="1"/>
  <c r="B1453" i="4"/>
  <c r="E1453" i="4"/>
  <c r="F1453" i="4"/>
  <c r="G1453" i="4"/>
  <c r="H1453" i="4"/>
  <c r="I1453" i="4"/>
  <c r="J1453" i="4"/>
  <c r="K1453" i="4"/>
  <c r="L1453" i="4"/>
  <c r="P1453" i="1"/>
  <c r="M1453" i="4" s="1"/>
  <c r="R1453" i="1"/>
  <c r="N1453" i="4" s="1"/>
  <c r="B1454" i="4"/>
  <c r="E1454" i="4"/>
  <c r="F1454" i="4"/>
  <c r="G1454" i="4"/>
  <c r="H1454" i="4"/>
  <c r="I1454" i="4"/>
  <c r="J1454" i="4"/>
  <c r="K1454" i="4"/>
  <c r="L1454" i="4"/>
  <c r="P1454" i="1"/>
  <c r="M1454" i="4" s="1"/>
  <c r="R1454" i="1"/>
  <c r="N1454" i="4" s="1"/>
  <c r="B1455" i="4"/>
  <c r="E1455" i="4"/>
  <c r="F1455" i="4"/>
  <c r="G1455" i="4"/>
  <c r="H1455" i="4"/>
  <c r="I1455" i="4"/>
  <c r="J1455" i="4"/>
  <c r="K1455" i="4"/>
  <c r="L1455" i="4"/>
  <c r="P1455" i="1"/>
  <c r="M1455" i="4" s="1"/>
  <c r="R1455" i="1"/>
  <c r="N1455" i="4" s="1"/>
  <c r="B1456" i="4"/>
  <c r="E1456" i="4"/>
  <c r="F1456" i="4"/>
  <c r="G1456" i="4"/>
  <c r="H1456" i="4"/>
  <c r="I1456" i="4"/>
  <c r="J1456" i="4"/>
  <c r="K1456" i="4"/>
  <c r="L1456" i="4"/>
  <c r="P1456" i="1"/>
  <c r="M1456" i="4" s="1"/>
  <c r="R1456" i="1"/>
  <c r="N1456" i="4" s="1"/>
  <c r="B1457" i="4"/>
  <c r="E1457" i="4"/>
  <c r="F1457" i="4"/>
  <c r="G1457" i="4"/>
  <c r="H1457" i="4"/>
  <c r="I1457" i="4"/>
  <c r="J1457" i="4"/>
  <c r="K1457" i="4"/>
  <c r="L1457" i="4"/>
  <c r="P1457" i="1"/>
  <c r="M1457" i="4" s="1"/>
  <c r="R1457" i="1"/>
  <c r="N1457" i="4" s="1"/>
  <c r="B1458" i="4"/>
  <c r="E1458" i="4"/>
  <c r="F1458" i="4"/>
  <c r="G1458" i="4"/>
  <c r="H1458" i="4"/>
  <c r="I1458" i="4"/>
  <c r="J1458" i="4"/>
  <c r="K1458" i="4"/>
  <c r="L1458" i="4"/>
  <c r="P1458" i="1"/>
  <c r="M1458" i="4" s="1"/>
  <c r="R1458" i="1"/>
  <c r="N1458" i="4" s="1"/>
  <c r="B1459" i="4"/>
  <c r="E1459" i="4"/>
  <c r="F1459" i="4"/>
  <c r="G1459" i="4"/>
  <c r="H1459" i="4"/>
  <c r="I1459" i="4"/>
  <c r="J1459" i="4"/>
  <c r="K1459" i="4"/>
  <c r="L1459" i="4"/>
  <c r="P1459" i="1"/>
  <c r="M1459" i="4" s="1"/>
  <c r="R1459" i="1"/>
  <c r="N1459" i="4" s="1"/>
  <c r="B1460" i="4"/>
  <c r="E1460" i="4"/>
  <c r="F1460" i="4"/>
  <c r="G1460" i="4"/>
  <c r="H1460" i="4"/>
  <c r="I1460" i="4"/>
  <c r="J1460" i="4"/>
  <c r="K1460" i="4"/>
  <c r="L1460" i="4"/>
  <c r="P1460" i="1"/>
  <c r="M1460" i="4" s="1"/>
  <c r="R1460" i="1"/>
  <c r="N1460" i="4" s="1"/>
  <c r="B1461" i="4"/>
  <c r="E1461" i="4"/>
  <c r="F1461" i="4"/>
  <c r="G1461" i="4"/>
  <c r="H1461" i="4"/>
  <c r="I1461" i="4"/>
  <c r="J1461" i="4"/>
  <c r="K1461" i="4"/>
  <c r="L1461" i="4"/>
  <c r="P1461" i="1"/>
  <c r="M1461" i="4" s="1"/>
  <c r="R1461" i="1"/>
  <c r="N1461" i="4" s="1"/>
  <c r="B1462" i="4"/>
  <c r="E1462" i="4"/>
  <c r="F1462" i="4"/>
  <c r="G1462" i="4"/>
  <c r="H1462" i="4"/>
  <c r="I1462" i="4"/>
  <c r="J1462" i="4"/>
  <c r="K1462" i="4"/>
  <c r="L1462" i="4"/>
  <c r="P1462" i="1"/>
  <c r="M1462" i="4" s="1"/>
  <c r="R1462" i="1"/>
  <c r="N1462" i="4" s="1"/>
  <c r="B1463" i="4"/>
  <c r="E1463" i="4"/>
  <c r="F1463" i="4"/>
  <c r="G1463" i="4"/>
  <c r="H1463" i="4"/>
  <c r="I1463" i="4"/>
  <c r="J1463" i="4"/>
  <c r="K1463" i="4"/>
  <c r="L1463" i="4"/>
  <c r="P1463" i="1"/>
  <c r="M1463" i="4" s="1"/>
  <c r="R1463" i="1"/>
  <c r="N1463" i="4" s="1"/>
  <c r="B1464" i="4"/>
  <c r="E1464" i="4"/>
  <c r="F1464" i="4"/>
  <c r="G1464" i="4"/>
  <c r="H1464" i="4"/>
  <c r="I1464" i="4"/>
  <c r="J1464" i="4"/>
  <c r="K1464" i="4"/>
  <c r="L1464" i="4"/>
  <c r="P1464" i="1"/>
  <c r="M1464" i="4" s="1"/>
  <c r="R1464" i="1"/>
  <c r="N1464" i="4" s="1"/>
  <c r="B1465" i="4"/>
  <c r="E1465" i="4"/>
  <c r="F1465" i="4"/>
  <c r="G1465" i="4"/>
  <c r="H1465" i="4"/>
  <c r="I1465" i="4"/>
  <c r="J1465" i="4"/>
  <c r="K1465" i="4"/>
  <c r="L1465" i="4"/>
  <c r="P1465" i="1"/>
  <c r="M1465" i="4" s="1"/>
  <c r="R1465" i="1"/>
  <c r="N1465" i="4" s="1"/>
  <c r="B1466" i="4"/>
  <c r="E1466" i="4"/>
  <c r="F1466" i="4"/>
  <c r="G1466" i="4"/>
  <c r="H1466" i="4"/>
  <c r="I1466" i="4"/>
  <c r="J1466" i="4"/>
  <c r="K1466" i="4"/>
  <c r="L1466" i="4"/>
  <c r="P1466" i="1"/>
  <c r="M1466" i="4" s="1"/>
  <c r="R1466" i="1"/>
  <c r="N1466" i="4" s="1"/>
  <c r="B1467" i="4"/>
  <c r="E1467" i="4"/>
  <c r="F1467" i="4"/>
  <c r="G1467" i="4"/>
  <c r="H1467" i="4"/>
  <c r="I1467" i="4"/>
  <c r="J1467" i="4"/>
  <c r="K1467" i="4"/>
  <c r="L1467" i="4"/>
  <c r="P1467" i="1"/>
  <c r="M1467" i="4" s="1"/>
  <c r="R1467" i="1"/>
  <c r="N1467" i="4" s="1"/>
  <c r="B1468" i="4"/>
  <c r="E1468" i="4"/>
  <c r="F1468" i="4"/>
  <c r="G1468" i="4"/>
  <c r="H1468" i="4"/>
  <c r="I1468" i="4"/>
  <c r="J1468" i="4"/>
  <c r="K1468" i="4"/>
  <c r="L1468" i="4"/>
  <c r="P1468" i="1"/>
  <c r="M1468" i="4" s="1"/>
  <c r="R1468" i="1"/>
  <c r="N1468" i="4" s="1"/>
  <c r="B1469" i="4"/>
  <c r="E1469" i="4"/>
  <c r="F1469" i="4"/>
  <c r="G1469" i="4"/>
  <c r="H1469" i="4"/>
  <c r="I1469" i="4"/>
  <c r="J1469" i="4"/>
  <c r="K1469" i="4"/>
  <c r="L1469" i="4"/>
  <c r="P1469" i="1"/>
  <c r="M1469" i="4" s="1"/>
  <c r="R1469" i="1"/>
  <c r="N1469" i="4" s="1"/>
  <c r="B1470" i="4"/>
  <c r="E1470" i="4"/>
  <c r="F1470" i="4"/>
  <c r="G1470" i="4"/>
  <c r="H1470" i="4"/>
  <c r="I1470" i="4"/>
  <c r="J1470" i="4"/>
  <c r="K1470" i="4"/>
  <c r="L1470" i="4"/>
  <c r="P1470" i="1"/>
  <c r="M1470" i="4" s="1"/>
  <c r="R1470" i="1"/>
  <c r="N1470" i="4" s="1"/>
  <c r="B1471" i="4"/>
  <c r="E1471" i="4"/>
  <c r="F1471" i="4"/>
  <c r="G1471" i="4"/>
  <c r="H1471" i="4"/>
  <c r="I1471" i="4"/>
  <c r="J1471" i="4"/>
  <c r="K1471" i="4"/>
  <c r="L1471" i="4"/>
  <c r="P1471" i="1"/>
  <c r="M1471" i="4" s="1"/>
  <c r="R1471" i="1"/>
  <c r="N1471" i="4" s="1"/>
  <c r="B1472" i="4"/>
  <c r="E1472" i="4"/>
  <c r="F1472" i="4"/>
  <c r="G1472" i="4"/>
  <c r="H1472" i="4"/>
  <c r="I1472" i="4"/>
  <c r="J1472" i="4"/>
  <c r="K1472" i="4"/>
  <c r="L1472" i="4"/>
  <c r="P1472" i="1"/>
  <c r="M1472" i="4" s="1"/>
  <c r="R1472" i="1"/>
  <c r="N1472" i="4" s="1"/>
  <c r="B1473" i="4"/>
  <c r="E1473" i="4"/>
  <c r="F1473" i="4"/>
  <c r="G1473" i="4"/>
  <c r="H1473" i="4"/>
  <c r="I1473" i="4"/>
  <c r="J1473" i="4"/>
  <c r="K1473" i="4"/>
  <c r="L1473" i="4"/>
  <c r="P1473" i="1"/>
  <c r="M1473" i="4" s="1"/>
  <c r="R1473" i="1"/>
  <c r="N1473" i="4" s="1"/>
  <c r="B1474" i="4"/>
  <c r="E1474" i="4"/>
  <c r="F1474" i="4"/>
  <c r="G1474" i="4"/>
  <c r="H1474" i="4"/>
  <c r="I1474" i="4"/>
  <c r="J1474" i="4"/>
  <c r="K1474" i="4"/>
  <c r="L1474" i="4"/>
  <c r="P1474" i="1"/>
  <c r="M1474" i="4" s="1"/>
  <c r="R1474" i="1"/>
  <c r="N1474" i="4" s="1"/>
  <c r="B1475" i="4"/>
  <c r="E1475" i="4"/>
  <c r="F1475" i="4"/>
  <c r="G1475" i="4"/>
  <c r="H1475" i="4"/>
  <c r="I1475" i="4"/>
  <c r="J1475" i="4"/>
  <c r="K1475" i="4"/>
  <c r="L1475" i="4"/>
  <c r="P1475" i="1"/>
  <c r="M1475" i="4" s="1"/>
  <c r="R1475" i="1"/>
  <c r="N1475" i="4" s="1"/>
  <c r="B1476" i="4"/>
  <c r="E1476" i="4"/>
  <c r="F1476" i="4"/>
  <c r="G1476" i="4"/>
  <c r="H1476" i="4"/>
  <c r="I1476" i="4"/>
  <c r="J1476" i="4"/>
  <c r="K1476" i="4"/>
  <c r="L1476" i="4"/>
  <c r="P1476" i="1"/>
  <c r="M1476" i="4" s="1"/>
  <c r="R1476" i="1"/>
  <c r="N1476" i="4" s="1"/>
  <c r="B1477" i="4"/>
  <c r="E1477" i="4"/>
  <c r="F1477" i="4"/>
  <c r="G1477" i="4"/>
  <c r="H1477" i="4"/>
  <c r="I1477" i="4"/>
  <c r="J1477" i="4"/>
  <c r="K1477" i="4"/>
  <c r="L1477" i="4"/>
  <c r="P1477" i="1"/>
  <c r="M1477" i="4" s="1"/>
  <c r="R1477" i="1"/>
  <c r="N1477" i="4" s="1"/>
  <c r="B1478" i="4"/>
  <c r="E1478" i="4"/>
  <c r="F1478" i="4"/>
  <c r="G1478" i="4"/>
  <c r="H1478" i="4"/>
  <c r="I1478" i="4"/>
  <c r="J1478" i="4"/>
  <c r="K1478" i="4"/>
  <c r="L1478" i="4"/>
  <c r="P1478" i="1"/>
  <c r="M1478" i="4" s="1"/>
  <c r="R1478" i="1"/>
  <c r="N1478" i="4" s="1"/>
  <c r="B1479" i="4"/>
  <c r="E1479" i="4"/>
  <c r="F1479" i="4"/>
  <c r="G1479" i="4"/>
  <c r="H1479" i="4"/>
  <c r="I1479" i="4"/>
  <c r="J1479" i="4"/>
  <c r="K1479" i="4"/>
  <c r="L1479" i="4"/>
  <c r="P1479" i="1"/>
  <c r="M1479" i="4" s="1"/>
  <c r="R1479" i="1"/>
  <c r="N1479" i="4" s="1"/>
  <c r="B1480" i="4"/>
  <c r="E1480" i="4"/>
  <c r="F1480" i="4"/>
  <c r="G1480" i="4"/>
  <c r="H1480" i="4"/>
  <c r="I1480" i="4"/>
  <c r="J1480" i="4"/>
  <c r="K1480" i="4"/>
  <c r="L1480" i="4"/>
  <c r="P1480" i="1"/>
  <c r="M1480" i="4" s="1"/>
  <c r="R1480" i="1"/>
  <c r="N1480" i="4" s="1"/>
  <c r="B1481" i="4"/>
  <c r="E1481" i="4"/>
  <c r="F1481" i="4"/>
  <c r="G1481" i="4"/>
  <c r="H1481" i="4"/>
  <c r="I1481" i="4"/>
  <c r="J1481" i="4"/>
  <c r="K1481" i="4"/>
  <c r="L1481" i="4"/>
  <c r="P1481" i="1"/>
  <c r="M1481" i="4" s="1"/>
  <c r="R1481" i="1"/>
  <c r="N1481" i="4" s="1"/>
  <c r="B1482" i="4"/>
  <c r="E1482" i="4"/>
  <c r="F1482" i="4"/>
  <c r="G1482" i="4"/>
  <c r="H1482" i="4"/>
  <c r="I1482" i="4"/>
  <c r="J1482" i="4"/>
  <c r="K1482" i="4"/>
  <c r="L1482" i="4"/>
  <c r="P1482" i="1"/>
  <c r="M1482" i="4" s="1"/>
  <c r="R1482" i="1"/>
  <c r="N1482" i="4" s="1"/>
  <c r="B1483" i="4"/>
  <c r="E1483" i="4"/>
  <c r="F1483" i="4"/>
  <c r="G1483" i="4"/>
  <c r="H1483" i="4"/>
  <c r="I1483" i="4"/>
  <c r="J1483" i="4"/>
  <c r="K1483" i="4"/>
  <c r="L1483" i="4"/>
  <c r="P1483" i="1"/>
  <c r="M1483" i="4" s="1"/>
  <c r="R1483" i="1"/>
  <c r="N1483" i="4" s="1"/>
  <c r="B1484" i="4"/>
  <c r="E1484" i="4"/>
  <c r="F1484" i="4"/>
  <c r="G1484" i="4"/>
  <c r="H1484" i="4"/>
  <c r="I1484" i="4"/>
  <c r="J1484" i="4"/>
  <c r="K1484" i="4"/>
  <c r="L1484" i="4"/>
  <c r="P1484" i="1"/>
  <c r="M1484" i="4" s="1"/>
  <c r="R1484" i="1"/>
  <c r="N1484" i="4" s="1"/>
  <c r="B1485" i="4"/>
  <c r="E1485" i="4"/>
  <c r="F1485" i="4"/>
  <c r="G1485" i="4"/>
  <c r="H1485" i="4"/>
  <c r="I1485" i="4"/>
  <c r="J1485" i="4"/>
  <c r="K1485" i="4"/>
  <c r="L1485" i="4"/>
  <c r="P1485" i="1"/>
  <c r="M1485" i="4" s="1"/>
  <c r="R1485" i="1"/>
  <c r="N1485" i="4" s="1"/>
  <c r="B1486" i="4"/>
  <c r="E1486" i="4"/>
  <c r="F1486" i="4"/>
  <c r="G1486" i="4"/>
  <c r="H1486" i="4"/>
  <c r="I1486" i="4"/>
  <c r="J1486" i="4"/>
  <c r="K1486" i="4"/>
  <c r="L1486" i="4"/>
  <c r="P1486" i="1"/>
  <c r="M1486" i="4" s="1"/>
  <c r="R1486" i="1"/>
  <c r="N1486" i="4" s="1"/>
  <c r="B1487" i="4"/>
  <c r="E1487" i="4"/>
  <c r="F1487" i="4"/>
  <c r="G1487" i="4"/>
  <c r="H1487" i="4"/>
  <c r="I1487" i="4"/>
  <c r="J1487" i="4"/>
  <c r="K1487" i="4"/>
  <c r="L1487" i="4"/>
  <c r="P1487" i="1"/>
  <c r="M1487" i="4" s="1"/>
  <c r="R1487" i="1"/>
  <c r="N1487" i="4" s="1"/>
  <c r="B1488" i="4"/>
  <c r="E1488" i="4"/>
  <c r="F1488" i="4"/>
  <c r="G1488" i="4"/>
  <c r="H1488" i="4"/>
  <c r="I1488" i="4"/>
  <c r="J1488" i="4"/>
  <c r="K1488" i="4"/>
  <c r="L1488" i="4"/>
  <c r="P1488" i="1"/>
  <c r="M1488" i="4" s="1"/>
  <c r="R1488" i="1"/>
  <c r="N1488" i="4" s="1"/>
  <c r="B1489" i="4"/>
  <c r="E1489" i="4"/>
  <c r="F1489" i="4"/>
  <c r="G1489" i="4"/>
  <c r="H1489" i="4"/>
  <c r="I1489" i="4"/>
  <c r="J1489" i="4"/>
  <c r="K1489" i="4"/>
  <c r="L1489" i="4"/>
  <c r="P1489" i="1"/>
  <c r="M1489" i="4" s="1"/>
  <c r="R1489" i="1"/>
  <c r="N1489" i="4" s="1"/>
  <c r="B1490" i="4"/>
  <c r="E1490" i="4"/>
  <c r="F1490" i="4"/>
  <c r="G1490" i="4"/>
  <c r="H1490" i="4"/>
  <c r="I1490" i="4"/>
  <c r="J1490" i="4"/>
  <c r="K1490" i="4"/>
  <c r="L1490" i="4"/>
  <c r="P1490" i="1"/>
  <c r="M1490" i="4" s="1"/>
  <c r="R1490" i="1"/>
  <c r="N1490" i="4" s="1"/>
  <c r="B1491" i="4"/>
  <c r="E1491" i="4"/>
  <c r="F1491" i="4"/>
  <c r="G1491" i="4"/>
  <c r="H1491" i="4"/>
  <c r="I1491" i="4"/>
  <c r="J1491" i="4"/>
  <c r="K1491" i="4"/>
  <c r="L1491" i="4"/>
  <c r="P1491" i="1"/>
  <c r="M1491" i="4" s="1"/>
  <c r="R1491" i="1"/>
  <c r="N1491" i="4" s="1"/>
  <c r="B1492" i="4"/>
  <c r="E1492" i="4"/>
  <c r="F1492" i="4"/>
  <c r="G1492" i="4"/>
  <c r="H1492" i="4"/>
  <c r="I1492" i="4"/>
  <c r="J1492" i="4"/>
  <c r="K1492" i="4"/>
  <c r="L1492" i="4"/>
  <c r="P1492" i="1"/>
  <c r="M1492" i="4" s="1"/>
  <c r="R1492" i="1"/>
  <c r="N1492" i="4" s="1"/>
  <c r="B1493" i="4"/>
  <c r="E1493" i="4"/>
  <c r="F1493" i="4"/>
  <c r="G1493" i="4"/>
  <c r="H1493" i="4"/>
  <c r="I1493" i="4"/>
  <c r="J1493" i="4"/>
  <c r="K1493" i="4"/>
  <c r="L1493" i="4"/>
  <c r="P1493" i="1"/>
  <c r="M1493" i="4" s="1"/>
  <c r="R1493" i="1"/>
  <c r="N1493" i="4" s="1"/>
  <c r="B1494" i="4"/>
  <c r="E1494" i="4"/>
  <c r="F1494" i="4"/>
  <c r="G1494" i="4"/>
  <c r="H1494" i="4"/>
  <c r="I1494" i="4"/>
  <c r="J1494" i="4"/>
  <c r="K1494" i="4"/>
  <c r="L1494" i="4"/>
  <c r="P1494" i="1"/>
  <c r="M1494" i="4" s="1"/>
  <c r="R1494" i="1"/>
  <c r="N1494" i="4" s="1"/>
  <c r="B1495" i="4"/>
  <c r="E1495" i="4"/>
  <c r="F1495" i="4"/>
  <c r="G1495" i="4"/>
  <c r="H1495" i="4"/>
  <c r="I1495" i="4"/>
  <c r="J1495" i="4"/>
  <c r="K1495" i="4"/>
  <c r="L1495" i="4"/>
  <c r="P1495" i="1"/>
  <c r="M1495" i="4" s="1"/>
  <c r="R1495" i="1"/>
  <c r="N1495" i="4" s="1"/>
  <c r="B1496" i="4"/>
  <c r="E1496" i="4"/>
  <c r="F1496" i="4"/>
  <c r="G1496" i="4"/>
  <c r="H1496" i="4"/>
  <c r="I1496" i="4"/>
  <c r="J1496" i="4"/>
  <c r="K1496" i="4"/>
  <c r="L1496" i="4"/>
  <c r="P1496" i="1"/>
  <c r="M1496" i="4" s="1"/>
  <c r="R1496" i="1"/>
  <c r="N1496" i="4" s="1"/>
  <c r="B1497" i="4"/>
  <c r="E1497" i="4"/>
  <c r="F1497" i="4"/>
  <c r="G1497" i="4"/>
  <c r="H1497" i="4"/>
  <c r="I1497" i="4"/>
  <c r="J1497" i="4"/>
  <c r="K1497" i="4"/>
  <c r="L1497" i="4"/>
  <c r="P1497" i="1"/>
  <c r="M1497" i="4" s="1"/>
  <c r="R1497" i="1"/>
  <c r="N1497" i="4" s="1"/>
  <c r="B1498" i="4"/>
  <c r="E1498" i="4"/>
  <c r="F1498" i="4"/>
  <c r="G1498" i="4"/>
  <c r="H1498" i="4"/>
  <c r="I1498" i="4"/>
  <c r="J1498" i="4"/>
  <c r="K1498" i="4"/>
  <c r="L1498" i="4"/>
  <c r="P1498" i="1"/>
  <c r="M1498" i="4" s="1"/>
  <c r="R1498" i="1"/>
  <c r="N1498" i="4" s="1"/>
  <c r="B1499" i="4"/>
  <c r="E1499" i="4"/>
  <c r="F1499" i="4"/>
  <c r="G1499" i="4"/>
  <c r="H1499" i="4"/>
  <c r="I1499" i="4"/>
  <c r="J1499" i="4"/>
  <c r="K1499" i="4"/>
  <c r="L1499" i="4"/>
  <c r="P1499" i="1"/>
  <c r="M1499" i="4" s="1"/>
  <c r="R1499" i="1"/>
  <c r="N1499" i="4" s="1"/>
  <c r="B1500" i="4"/>
  <c r="E1500" i="4"/>
  <c r="F1500" i="4"/>
  <c r="G1500" i="4"/>
  <c r="H1500" i="4"/>
  <c r="I1500" i="4"/>
  <c r="J1500" i="4"/>
  <c r="K1500" i="4"/>
  <c r="L1500" i="4"/>
  <c r="P1500" i="1"/>
  <c r="M1500" i="4" s="1"/>
  <c r="R1500" i="1"/>
  <c r="N1500" i="4" s="1"/>
  <c r="B1501" i="4"/>
  <c r="E1501" i="4"/>
  <c r="F1501" i="4"/>
  <c r="G1501" i="4"/>
  <c r="H1501" i="4"/>
  <c r="I1501" i="4"/>
  <c r="J1501" i="4"/>
  <c r="K1501" i="4"/>
  <c r="L1501" i="4"/>
  <c r="P1501" i="1"/>
  <c r="M1501" i="4" s="1"/>
  <c r="R1501" i="1"/>
  <c r="N1501" i="4" s="1"/>
  <c r="B1502" i="4"/>
  <c r="E1502" i="4"/>
  <c r="F1502" i="4"/>
  <c r="G1502" i="4"/>
  <c r="H1502" i="4"/>
  <c r="I1502" i="4"/>
  <c r="J1502" i="4"/>
  <c r="K1502" i="4"/>
  <c r="L1502" i="4"/>
  <c r="P1502" i="1"/>
  <c r="M1502" i="4" s="1"/>
  <c r="R1502" i="1"/>
  <c r="N1502" i="4" s="1"/>
  <c r="B1503" i="4"/>
  <c r="E1503" i="4"/>
  <c r="F1503" i="4"/>
  <c r="G1503" i="4"/>
  <c r="H1503" i="4"/>
  <c r="I1503" i="4"/>
  <c r="J1503" i="4"/>
  <c r="K1503" i="4"/>
  <c r="L1503" i="4"/>
  <c r="P1503" i="1"/>
  <c r="M1503" i="4" s="1"/>
  <c r="R1503" i="1"/>
  <c r="N1503" i="4" s="1"/>
  <c r="B1504" i="4"/>
  <c r="E1504" i="4"/>
  <c r="F1504" i="4"/>
  <c r="G1504" i="4"/>
  <c r="H1504" i="4"/>
  <c r="I1504" i="4"/>
  <c r="J1504" i="4"/>
  <c r="K1504" i="4"/>
  <c r="L1504" i="4"/>
  <c r="P1504" i="1"/>
  <c r="M1504" i="4" s="1"/>
  <c r="R1504" i="1"/>
  <c r="N1504" i="4" s="1"/>
  <c r="B1505" i="4"/>
  <c r="E1505" i="4"/>
  <c r="F1505" i="4"/>
  <c r="G1505" i="4"/>
  <c r="H1505" i="4"/>
  <c r="I1505" i="4"/>
  <c r="J1505" i="4"/>
  <c r="K1505" i="4"/>
  <c r="L1505" i="4"/>
  <c r="P1505" i="1"/>
  <c r="M1505" i="4" s="1"/>
  <c r="R1505" i="1"/>
  <c r="N1505" i="4" s="1"/>
  <c r="B1506" i="4"/>
  <c r="E1506" i="4"/>
  <c r="F1506" i="4"/>
  <c r="G1506" i="4"/>
  <c r="H1506" i="4"/>
  <c r="I1506" i="4"/>
  <c r="J1506" i="4"/>
  <c r="K1506" i="4"/>
  <c r="L1506" i="4"/>
  <c r="P1506" i="1"/>
  <c r="M1506" i="4" s="1"/>
  <c r="R1506" i="1"/>
  <c r="N1506" i="4" s="1"/>
  <c r="B1507" i="4"/>
  <c r="E1507" i="4"/>
  <c r="F1507" i="4"/>
  <c r="G1507" i="4"/>
  <c r="H1507" i="4"/>
  <c r="I1507" i="4"/>
  <c r="J1507" i="4"/>
  <c r="K1507" i="4"/>
  <c r="L1507" i="4"/>
  <c r="P1507" i="1"/>
  <c r="M1507" i="4" s="1"/>
  <c r="R1507" i="1"/>
  <c r="N1507" i="4" s="1"/>
  <c r="B1508" i="4"/>
  <c r="E1508" i="4"/>
  <c r="F1508" i="4"/>
  <c r="G1508" i="4"/>
  <c r="H1508" i="4"/>
  <c r="I1508" i="4"/>
  <c r="J1508" i="4"/>
  <c r="K1508" i="4"/>
  <c r="L1508" i="4"/>
  <c r="P1508" i="1"/>
  <c r="M1508" i="4" s="1"/>
  <c r="R1508" i="1"/>
  <c r="N1508" i="4" s="1"/>
  <c r="B1509" i="4"/>
  <c r="E1509" i="4"/>
  <c r="F1509" i="4"/>
  <c r="G1509" i="4"/>
  <c r="H1509" i="4"/>
  <c r="I1509" i="4"/>
  <c r="J1509" i="4"/>
  <c r="K1509" i="4"/>
  <c r="L1509" i="4"/>
  <c r="P1509" i="1"/>
  <c r="M1509" i="4" s="1"/>
  <c r="R1509" i="1"/>
  <c r="N1509" i="4" s="1"/>
  <c r="B1510" i="4"/>
  <c r="E1510" i="4"/>
  <c r="F1510" i="4"/>
  <c r="G1510" i="4"/>
  <c r="H1510" i="4"/>
  <c r="I1510" i="4"/>
  <c r="J1510" i="4"/>
  <c r="K1510" i="4"/>
  <c r="L1510" i="4"/>
  <c r="P1510" i="1"/>
  <c r="M1510" i="4" s="1"/>
  <c r="R1510" i="1"/>
  <c r="N1510" i="4" s="1"/>
  <c r="B1511" i="4"/>
  <c r="E1511" i="4"/>
  <c r="F1511" i="4"/>
  <c r="G1511" i="4"/>
  <c r="H1511" i="4"/>
  <c r="I1511" i="4"/>
  <c r="J1511" i="4"/>
  <c r="K1511" i="4"/>
  <c r="L1511" i="4"/>
  <c r="P1511" i="1"/>
  <c r="M1511" i="4" s="1"/>
  <c r="R1511" i="1"/>
  <c r="N1511" i="4" s="1"/>
  <c r="B1512" i="4"/>
  <c r="E1512" i="4"/>
  <c r="F1512" i="4"/>
  <c r="G1512" i="4"/>
  <c r="H1512" i="4"/>
  <c r="I1512" i="4"/>
  <c r="J1512" i="4"/>
  <c r="K1512" i="4"/>
  <c r="L1512" i="4"/>
  <c r="P1512" i="1"/>
  <c r="M1512" i="4" s="1"/>
  <c r="R1512" i="1"/>
  <c r="N1512" i="4" s="1"/>
  <c r="B1513" i="4"/>
  <c r="E1513" i="4"/>
  <c r="F1513" i="4"/>
  <c r="G1513" i="4"/>
  <c r="H1513" i="4"/>
  <c r="I1513" i="4"/>
  <c r="J1513" i="4"/>
  <c r="K1513" i="4"/>
  <c r="L1513" i="4"/>
  <c r="P1513" i="1"/>
  <c r="M1513" i="4" s="1"/>
  <c r="R1513" i="1"/>
  <c r="N1513" i="4" s="1"/>
  <c r="B1514" i="4"/>
  <c r="E1514" i="4"/>
  <c r="F1514" i="4"/>
  <c r="G1514" i="4"/>
  <c r="H1514" i="4"/>
  <c r="I1514" i="4"/>
  <c r="J1514" i="4"/>
  <c r="K1514" i="4"/>
  <c r="L1514" i="4"/>
  <c r="P1514" i="1"/>
  <c r="M1514" i="4" s="1"/>
  <c r="R1514" i="1"/>
  <c r="N1514" i="4" s="1"/>
  <c r="B1515" i="4"/>
  <c r="E1515" i="4"/>
  <c r="F1515" i="4"/>
  <c r="G1515" i="4"/>
  <c r="H1515" i="4"/>
  <c r="I1515" i="4"/>
  <c r="J1515" i="4"/>
  <c r="K1515" i="4"/>
  <c r="L1515" i="4"/>
  <c r="P1515" i="1"/>
  <c r="M1515" i="4" s="1"/>
  <c r="R1515" i="1"/>
  <c r="N1515" i="4" s="1"/>
  <c r="B1516" i="4"/>
  <c r="E1516" i="4"/>
  <c r="F1516" i="4"/>
  <c r="G1516" i="4"/>
  <c r="H1516" i="4"/>
  <c r="I1516" i="4"/>
  <c r="J1516" i="4"/>
  <c r="K1516" i="4"/>
  <c r="L1516" i="4"/>
  <c r="P1516" i="1"/>
  <c r="M1516" i="4" s="1"/>
  <c r="R1516" i="1"/>
  <c r="N1516" i="4" s="1"/>
  <c r="B1517" i="4"/>
  <c r="E1517" i="4"/>
  <c r="F1517" i="4"/>
  <c r="G1517" i="4"/>
  <c r="H1517" i="4"/>
  <c r="I1517" i="4"/>
  <c r="J1517" i="4"/>
  <c r="K1517" i="4"/>
  <c r="L1517" i="4"/>
  <c r="P1517" i="1"/>
  <c r="M1517" i="4" s="1"/>
  <c r="R1517" i="1"/>
  <c r="N1517" i="4" s="1"/>
  <c r="B1518" i="4"/>
  <c r="E1518" i="4"/>
  <c r="F1518" i="4"/>
  <c r="G1518" i="4"/>
  <c r="H1518" i="4"/>
  <c r="I1518" i="4"/>
  <c r="J1518" i="4"/>
  <c r="K1518" i="4"/>
  <c r="L1518" i="4"/>
  <c r="P1518" i="1"/>
  <c r="M1518" i="4" s="1"/>
  <c r="R1518" i="1"/>
  <c r="N1518" i="4" s="1"/>
  <c r="B1519" i="4"/>
  <c r="E1519" i="4"/>
  <c r="F1519" i="4"/>
  <c r="G1519" i="4"/>
  <c r="H1519" i="4"/>
  <c r="I1519" i="4"/>
  <c r="J1519" i="4"/>
  <c r="K1519" i="4"/>
  <c r="L1519" i="4"/>
  <c r="P1519" i="1"/>
  <c r="M1519" i="4" s="1"/>
  <c r="R1519" i="1"/>
  <c r="N1519" i="4" s="1"/>
  <c r="B1520" i="4"/>
  <c r="E1520" i="4"/>
  <c r="F1520" i="4"/>
  <c r="G1520" i="4"/>
  <c r="H1520" i="4"/>
  <c r="I1520" i="4"/>
  <c r="J1520" i="4"/>
  <c r="K1520" i="4"/>
  <c r="L1520" i="4"/>
  <c r="P1520" i="1"/>
  <c r="M1520" i="4" s="1"/>
  <c r="R1520" i="1"/>
  <c r="N1520" i="4" s="1"/>
  <c r="B1521" i="4"/>
  <c r="E1521" i="4"/>
  <c r="F1521" i="4"/>
  <c r="G1521" i="4"/>
  <c r="H1521" i="4"/>
  <c r="I1521" i="4"/>
  <c r="J1521" i="4"/>
  <c r="K1521" i="4"/>
  <c r="L1521" i="4"/>
  <c r="P1521" i="1"/>
  <c r="M1521" i="4" s="1"/>
  <c r="R1521" i="1"/>
  <c r="N1521" i="4" s="1"/>
  <c r="B1522" i="4"/>
  <c r="E1522" i="4"/>
  <c r="F1522" i="4"/>
  <c r="G1522" i="4"/>
  <c r="H1522" i="4"/>
  <c r="I1522" i="4"/>
  <c r="J1522" i="4"/>
  <c r="K1522" i="4"/>
  <c r="L1522" i="4"/>
  <c r="P1522" i="1"/>
  <c r="M1522" i="4" s="1"/>
  <c r="R1522" i="1"/>
  <c r="N1522" i="4" s="1"/>
  <c r="B1523" i="4"/>
  <c r="E1523" i="4"/>
  <c r="F1523" i="4"/>
  <c r="G1523" i="4"/>
  <c r="H1523" i="4"/>
  <c r="I1523" i="4"/>
  <c r="J1523" i="4"/>
  <c r="K1523" i="4"/>
  <c r="L1523" i="4"/>
  <c r="P1523" i="1"/>
  <c r="M1523" i="4" s="1"/>
  <c r="R1523" i="1"/>
  <c r="N1523" i="4" s="1"/>
  <c r="B1524" i="4"/>
  <c r="E1524" i="4"/>
  <c r="F1524" i="4"/>
  <c r="G1524" i="4"/>
  <c r="H1524" i="4"/>
  <c r="I1524" i="4"/>
  <c r="J1524" i="4"/>
  <c r="K1524" i="4"/>
  <c r="L1524" i="4"/>
  <c r="P1524" i="1"/>
  <c r="M1524" i="4" s="1"/>
  <c r="R1524" i="1"/>
  <c r="N1524" i="4" s="1"/>
  <c r="B1525" i="4"/>
  <c r="E1525" i="4"/>
  <c r="F1525" i="4"/>
  <c r="G1525" i="4"/>
  <c r="H1525" i="4"/>
  <c r="I1525" i="4"/>
  <c r="J1525" i="4"/>
  <c r="K1525" i="4"/>
  <c r="L1525" i="4"/>
  <c r="P1525" i="1"/>
  <c r="M1525" i="4" s="1"/>
  <c r="R1525" i="1"/>
  <c r="N1525" i="4" s="1"/>
  <c r="B1526" i="4"/>
  <c r="E1526" i="4"/>
  <c r="F1526" i="4"/>
  <c r="G1526" i="4"/>
  <c r="H1526" i="4"/>
  <c r="I1526" i="4"/>
  <c r="J1526" i="4"/>
  <c r="K1526" i="4"/>
  <c r="L1526" i="4"/>
  <c r="P1526" i="1"/>
  <c r="M1526" i="4" s="1"/>
  <c r="R1526" i="1"/>
  <c r="N1526" i="4" s="1"/>
  <c r="B1527" i="4"/>
  <c r="E1527" i="4"/>
  <c r="F1527" i="4"/>
  <c r="G1527" i="4"/>
  <c r="H1527" i="4"/>
  <c r="I1527" i="4"/>
  <c r="J1527" i="4"/>
  <c r="K1527" i="4"/>
  <c r="L1527" i="4"/>
  <c r="P1527" i="1"/>
  <c r="M1527" i="4" s="1"/>
  <c r="R1527" i="1"/>
  <c r="N1527" i="4" s="1"/>
  <c r="B1528" i="4"/>
  <c r="E1528" i="4"/>
  <c r="F1528" i="4"/>
  <c r="G1528" i="4"/>
  <c r="H1528" i="4"/>
  <c r="I1528" i="4"/>
  <c r="J1528" i="4"/>
  <c r="K1528" i="4"/>
  <c r="L1528" i="4"/>
  <c r="P1528" i="1"/>
  <c r="M1528" i="4" s="1"/>
  <c r="R1528" i="1"/>
  <c r="N1528" i="4" s="1"/>
  <c r="B1529" i="4"/>
  <c r="E1529" i="4"/>
  <c r="F1529" i="4"/>
  <c r="G1529" i="4"/>
  <c r="H1529" i="4"/>
  <c r="I1529" i="4"/>
  <c r="J1529" i="4"/>
  <c r="K1529" i="4"/>
  <c r="L1529" i="4"/>
  <c r="P1529" i="1"/>
  <c r="M1529" i="4" s="1"/>
  <c r="R1529" i="1"/>
  <c r="N1529" i="4" s="1"/>
  <c r="B1530" i="4"/>
  <c r="E1530" i="4"/>
  <c r="F1530" i="4"/>
  <c r="G1530" i="4"/>
  <c r="H1530" i="4"/>
  <c r="I1530" i="4"/>
  <c r="J1530" i="4"/>
  <c r="K1530" i="4"/>
  <c r="L1530" i="4"/>
  <c r="P1530" i="1"/>
  <c r="M1530" i="4" s="1"/>
  <c r="R1530" i="1"/>
  <c r="N1530" i="4" s="1"/>
  <c r="B1531" i="4"/>
  <c r="E1531" i="4"/>
  <c r="F1531" i="4"/>
  <c r="G1531" i="4"/>
  <c r="H1531" i="4"/>
  <c r="I1531" i="4"/>
  <c r="J1531" i="4"/>
  <c r="K1531" i="4"/>
  <c r="L1531" i="4"/>
  <c r="P1531" i="1"/>
  <c r="M1531" i="4" s="1"/>
  <c r="R1531" i="1"/>
  <c r="N1531" i="4" s="1"/>
  <c r="B1532" i="4"/>
  <c r="E1532" i="4"/>
  <c r="F1532" i="4"/>
  <c r="G1532" i="4"/>
  <c r="H1532" i="4"/>
  <c r="I1532" i="4"/>
  <c r="J1532" i="4"/>
  <c r="K1532" i="4"/>
  <c r="L1532" i="4"/>
  <c r="P1532" i="1"/>
  <c r="M1532" i="4" s="1"/>
  <c r="R1532" i="1"/>
  <c r="N1532" i="4" s="1"/>
  <c r="B1533" i="4"/>
  <c r="E1533" i="4"/>
  <c r="F1533" i="4"/>
  <c r="G1533" i="4"/>
  <c r="H1533" i="4"/>
  <c r="I1533" i="4"/>
  <c r="J1533" i="4"/>
  <c r="K1533" i="4"/>
  <c r="L1533" i="4"/>
  <c r="P1533" i="1"/>
  <c r="M1533" i="4" s="1"/>
  <c r="R1533" i="1"/>
  <c r="N1533" i="4" s="1"/>
  <c r="B1534" i="4"/>
  <c r="E1534" i="4"/>
  <c r="F1534" i="4"/>
  <c r="G1534" i="4"/>
  <c r="H1534" i="4"/>
  <c r="I1534" i="4"/>
  <c r="J1534" i="4"/>
  <c r="K1534" i="4"/>
  <c r="L1534" i="4"/>
  <c r="P1534" i="1"/>
  <c r="M1534" i="4" s="1"/>
  <c r="R1534" i="1"/>
  <c r="N1534" i="4" s="1"/>
  <c r="B1535" i="4"/>
  <c r="E1535" i="4"/>
  <c r="F1535" i="4"/>
  <c r="G1535" i="4"/>
  <c r="H1535" i="4"/>
  <c r="I1535" i="4"/>
  <c r="J1535" i="4"/>
  <c r="K1535" i="4"/>
  <c r="L1535" i="4"/>
  <c r="P1535" i="1"/>
  <c r="M1535" i="4" s="1"/>
  <c r="R1535" i="1"/>
  <c r="N1535" i="4" s="1"/>
  <c r="B1536" i="4"/>
  <c r="E1536" i="4"/>
  <c r="F1536" i="4"/>
  <c r="G1536" i="4"/>
  <c r="H1536" i="4"/>
  <c r="I1536" i="4"/>
  <c r="J1536" i="4"/>
  <c r="K1536" i="4"/>
  <c r="L1536" i="4"/>
  <c r="P1536" i="1"/>
  <c r="M1536" i="4" s="1"/>
  <c r="R1536" i="1"/>
  <c r="N1536" i="4" s="1"/>
  <c r="B1537" i="4"/>
  <c r="E1537" i="4"/>
  <c r="F1537" i="4"/>
  <c r="G1537" i="4"/>
  <c r="H1537" i="4"/>
  <c r="I1537" i="4"/>
  <c r="J1537" i="4"/>
  <c r="K1537" i="4"/>
  <c r="L1537" i="4"/>
  <c r="P1537" i="1"/>
  <c r="M1537" i="4" s="1"/>
  <c r="R1537" i="1"/>
  <c r="N1537" i="4" s="1"/>
  <c r="B1538" i="4"/>
  <c r="E1538" i="4"/>
  <c r="F1538" i="4"/>
  <c r="G1538" i="4"/>
  <c r="H1538" i="4"/>
  <c r="I1538" i="4"/>
  <c r="J1538" i="4"/>
  <c r="K1538" i="4"/>
  <c r="L1538" i="4"/>
  <c r="P1538" i="1"/>
  <c r="M1538" i="4" s="1"/>
  <c r="R1538" i="1"/>
  <c r="N1538" i="4" s="1"/>
  <c r="B1539" i="4"/>
  <c r="E1539" i="4"/>
  <c r="F1539" i="4"/>
  <c r="G1539" i="4"/>
  <c r="H1539" i="4"/>
  <c r="I1539" i="4"/>
  <c r="J1539" i="4"/>
  <c r="K1539" i="4"/>
  <c r="L1539" i="4"/>
  <c r="P1539" i="1"/>
  <c r="M1539" i="4" s="1"/>
  <c r="R1539" i="1"/>
  <c r="N1539" i="4" s="1"/>
  <c r="B1540" i="4"/>
  <c r="E1540" i="4"/>
  <c r="F1540" i="4"/>
  <c r="G1540" i="4"/>
  <c r="H1540" i="4"/>
  <c r="I1540" i="4"/>
  <c r="J1540" i="4"/>
  <c r="K1540" i="4"/>
  <c r="L1540" i="4"/>
  <c r="P1540" i="1"/>
  <c r="M1540" i="4" s="1"/>
  <c r="R1540" i="1"/>
  <c r="N1540" i="4" s="1"/>
  <c r="B1541" i="4"/>
  <c r="E1541" i="4"/>
  <c r="F1541" i="4"/>
  <c r="G1541" i="4"/>
  <c r="H1541" i="4"/>
  <c r="I1541" i="4"/>
  <c r="J1541" i="4"/>
  <c r="K1541" i="4"/>
  <c r="L1541" i="4"/>
  <c r="P1541" i="1"/>
  <c r="M1541" i="4" s="1"/>
  <c r="R1541" i="1"/>
  <c r="N1541" i="4" s="1"/>
  <c r="B1542" i="4"/>
  <c r="E1542" i="4"/>
  <c r="F1542" i="4"/>
  <c r="G1542" i="4"/>
  <c r="H1542" i="4"/>
  <c r="I1542" i="4"/>
  <c r="J1542" i="4"/>
  <c r="K1542" i="4"/>
  <c r="L1542" i="4"/>
  <c r="P1542" i="1"/>
  <c r="M1542" i="4" s="1"/>
  <c r="R1542" i="1"/>
  <c r="N1542" i="4" s="1"/>
  <c r="B1543" i="4"/>
  <c r="E1543" i="4"/>
  <c r="F1543" i="4"/>
  <c r="G1543" i="4"/>
  <c r="H1543" i="4"/>
  <c r="I1543" i="4"/>
  <c r="J1543" i="4"/>
  <c r="K1543" i="4"/>
  <c r="L1543" i="4"/>
  <c r="P1543" i="1"/>
  <c r="M1543" i="4" s="1"/>
  <c r="R1543" i="1"/>
  <c r="N1543" i="4" s="1"/>
  <c r="B1544" i="4"/>
  <c r="E1544" i="4"/>
  <c r="F1544" i="4"/>
  <c r="G1544" i="4"/>
  <c r="H1544" i="4"/>
  <c r="I1544" i="4"/>
  <c r="J1544" i="4"/>
  <c r="K1544" i="4"/>
  <c r="L1544" i="4"/>
  <c r="P1544" i="1"/>
  <c r="M1544" i="4" s="1"/>
  <c r="R1544" i="1"/>
  <c r="N1544" i="4" s="1"/>
  <c r="B1545" i="4"/>
  <c r="E1545" i="4"/>
  <c r="F1545" i="4"/>
  <c r="G1545" i="4"/>
  <c r="H1545" i="4"/>
  <c r="I1545" i="4"/>
  <c r="J1545" i="4"/>
  <c r="K1545" i="4"/>
  <c r="L1545" i="4"/>
  <c r="P1545" i="1"/>
  <c r="M1545" i="4" s="1"/>
  <c r="R1545" i="1"/>
  <c r="N1545" i="4" s="1"/>
  <c r="B1546" i="4"/>
  <c r="E1546" i="4"/>
  <c r="F1546" i="4"/>
  <c r="G1546" i="4"/>
  <c r="H1546" i="4"/>
  <c r="I1546" i="4"/>
  <c r="J1546" i="4"/>
  <c r="K1546" i="4"/>
  <c r="L1546" i="4"/>
  <c r="P1546" i="1"/>
  <c r="M1546" i="4" s="1"/>
  <c r="R1546" i="1"/>
  <c r="N1546" i="4" s="1"/>
  <c r="B1547" i="4"/>
  <c r="E1547" i="4"/>
  <c r="F1547" i="4"/>
  <c r="G1547" i="4"/>
  <c r="H1547" i="4"/>
  <c r="I1547" i="4"/>
  <c r="J1547" i="4"/>
  <c r="K1547" i="4"/>
  <c r="L1547" i="4"/>
  <c r="P1547" i="1"/>
  <c r="M1547" i="4" s="1"/>
  <c r="R1547" i="1"/>
  <c r="N1547" i="4" s="1"/>
  <c r="B1548" i="4"/>
  <c r="E1548" i="4"/>
  <c r="F1548" i="4"/>
  <c r="G1548" i="4"/>
  <c r="H1548" i="4"/>
  <c r="I1548" i="4"/>
  <c r="J1548" i="4"/>
  <c r="K1548" i="4"/>
  <c r="L1548" i="4"/>
  <c r="P1548" i="1"/>
  <c r="M1548" i="4" s="1"/>
  <c r="R1548" i="1"/>
  <c r="N1548" i="4" s="1"/>
  <c r="B1549" i="4"/>
  <c r="E1549" i="4"/>
  <c r="F1549" i="4"/>
  <c r="G1549" i="4"/>
  <c r="H1549" i="4"/>
  <c r="I1549" i="4"/>
  <c r="J1549" i="4"/>
  <c r="K1549" i="4"/>
  <c r="L1549" i="4"/>
  <c r="P1549" i="1"/>
  <c r="M1549" i="4" s="1"/>
  <c r="R1549" i="1"/>
  <c r="N1549" i="4" s="1"/>
  <c r="B1550" i="4"/>
  <c r="E1550" i="4"/>
  <c r="F1550" i="4"/>
  <c r="G1550" i="4"/>
  <c r="H1550" i="4"/>
  <c r="I1550" i="4"/>
  <c r="J1550" i="4"/>
  <c r="K1550" i="4"/>
  <c r="L1550" i="4"/>
  <c r="P1550" i="1"/>
  <c r="M1550" i="4" s="1"/>
  <c r="R1550" i="1"/>
  <c r="N1550" i="4" s="1"/>
  <c r="B1551" i="4"/>
  <c r="E1551" i="4"/>
  <c r="F1551" i="4"/>
  <c r="G1551" i="4"/>
  <c r="H1551" i="4"/>
  <c r="I1551" i="4"/>
  <c r="J1551" i="4"/>
  <c r="K1551" i="4"/>
  <c r="L1551" i="4"/>
  <c r="P1551" i="1"/>
  <c r="M1551" i="4" s="1"/>
  <c r="R1551" i="1"/>
  <c r="N1551" i="4" s="1"/>
  <c r="B1552" i="4"/>
  <c r="E1552" i="4"/>
  <c r="F1552" i="4"/>
  <c r="G1552" i="4"/>
  <c r="H1552" i="4"/>
  <c r="I1552" i="4"/>
  <c r="J1552" i="4"/>
  <c r="K1552" i="4"/>
  <c r="L1552" i="4"/>
  <c r="P1552" i="1"/>
  <c r="M1552" i="4" s="1"/>
  <c r="R1552" i="1"/>
  <c r="N1552" i="4" s="1"/>
  <c r="B1553" i="4"/>
  <c r="E1553" i="4"/>
  <c r="F1553" i="4"/>
  <c r="G1553" i="4"/>
  <c r="H1553" i="4"/>
  <c r="I1553" i="4"/>
  <c r="J1553" i="4"/>
  <c r="K1553" i="4"/>
  <c r="L1553" i="4"/>
  <c r="P1553" i="1"/>
  <c r="M1553" i="4" s="1"/>
  <c r="R1553" i="1"/>
  <c r="N1553" i="4" s="1"/>
  <c r="B1554" i="4"/>
  <c r="E1554" i="4"/>
  <c r="F1554" i="4"/>
  <c r="G1554" i="4"/>
  <c r="H1554" i="4"/>
  <c r="I1554" i="4"/>
  <c r="J1554" i="4"/>
  <c r="K1554" i="4"/>
  <c r="L1554" i="4"/>
  <c r="P1554" i="1"/>
  <c r="M1554" i="4" s="1"/>
  <c r="R1554" i="1"/>
  <c r="N1554" i="4" s="1"/>
  <c r="B1555" i="4"/>
  <c r="E1555" i="4"/>
  <c r="F1555" i="4"/>
  <c r="G1555" i="4"/>
  <c r="H1555" i="4"/>
  <c r="I1555" i="4"/>
  <c r="J1555" i="4"/>
  <c r="K1555" i="4"/>
  <c r="L1555" i="4"/>
  <c r="P1555" i="1"/>
  <c r="M1555" i="4" s="1"/>
  <c r="R1555" i="1"/>
  <c r="N1555" i="4" s="1"/>
  <c r="B1556" i="4"/>
  <c r="E1556" i="4"/>
  <c r="F1556" i="4"/>
  <c r="G1556" i="4"/>
  <c r="H1556" i="4"/>
  <c r="I1556" i="4"/>
  <c r="J1556" i="4"/>
  <c r="K1556" i="4"/>
  <c r="L1556" i="4"/>
  <c r="P1556" i="1"/>
  <c r="M1556" i="4" s="1"/>
  <c r="R1556" i="1"/>
  <c r="N1556" i="4" s="1"/>
  <c r="B1557" i="4"/>
  <c r="E1557" i="4"/>
  <c r="F1557" i="4"/>
  <c r="G1557" i="4"/>
  <c r="H1557" i="4"/>
  <c r="I1557" i="4"/>
  <c r="J1557" i="4"/>
  <c r="K1557" i="4"/>
  <c r="L1557" i="4"/>
  <c r="P1557" i="1"/>
  <c r="M1557" i="4" s="1"/>
  <c r="R1557" i="1"/>
  <c r="N1557" i="4" s="1"/>
  <c r="B1558" i="4"/>
  <c r="E1558" i="4"/>
  <c r="F1558" i="4"/>
  <c r="G1558" i="4"/>
  <c r="H1558" i="4"/>
  <c r="I1558" i="4"/>
  <c r="J1558" i="4"/>
  <c r="K1558" i="4"/>
  <c r="L1558" i="4"/>
  <c r="P1558" i="1"/>
  <c r="M1558" i="4" s="1"/>
  <c r="R1558" i="1"/>
  <c r="N1558" i="4" s="1"/>
  <c r="B1559" i="4"/>
  <c r="E1559" i="4"/>
  <c r="F1559" i="4"/>
  <c r="G1559" i="4"/>
  <c r="H1559" i="4"/>
  <c r="I1559" i="4"/>
  <c r="J1559" i="4"/>
  <c r="K1559" i="4"/>
  <c r="L1559" i="4"/>
  <c r="P1559" i="1"/>
  <c r="M1559" i="4" s="1"/>
  <c r="R1559" i="1"/>
  <c r="N1559" i="4" s="1"/>
  <c r="B1560" i="4"/>
  <c r="E1560" i="4"/>
  <c r="F1560" i="4"/>
  <c r="G1560" i="4"/>
  <c r="H1560" i="4"/>
  <c r="I1560" i="4"/>
  <c r="J1560" i="4"/>
  <c r="K1560" i="4"/>
  <c r="L1560" i="4"/>
  <c r="P1560" i="1"/>
  <c r="M1560" i="4" s="1"/>
  <c r="R1560" i="1"/>
  <c r="N1560" i="4" s="1"/>
  <c r="B1561" i="4"/>
  <c r="E1561" i="4"/>
  <c r="F1561" i="4"/>
  <c r="G1561" i="4"/>
  <c r="H1561" i="4"/>
  <c r="I1561" i="4"/>
  <c r="J1561" i="4"/>
  <c r="K1561" i="4"/>
  <c r="L1561" i="4"/>
  <c r="P1561" i="1"/>
  <c r="M1561" i="4" s="1"/>
  <c r="R1561" i="1"/>
  <c r="N1561" i="4" s="1"/>
  <c r="B1562" i="4"/>
  <c r="E1562" i="4"/>
  <c r="F1562" i="4"/>
  <c r="G1562" i="4"/>
  <c r="H1562" i="4"/>
  <c r="I1562" i="4"/>
  <c r="J1562" i="4"/>
  <c r="K1562" i="4"/>
  <c r="L1562" i="4"/>
  <c r="P1562" i="1"/>
  <c r="M1562" i="4" s="1"/>
  <c r="R1562" i="1"/>
  <c r="N1562" i="4" s="1"/>
  <c r="B1563" i="4"/>
  <c r="E1563" i="4"/>
  <c r="F1563" i="4"/>
  <c r="G1563" i="4"/>
  <c r="H1563" i="4"/>
  <c r="I1563" i="4"/>
  <c r="J1563" i="4"/>
  <c r="K1563" i="4"/>
  <c r="L1563" i="4"/>
  <c r="P1563" i="1"/>
  <c r="M1563" i="4" s="1"/>
  <c r="R1563" i="1"/>
  <c r="N1563" i="4" s="1"/>
  <c r="B1564" i="4"/>
  <c r="E1564" i="4"/>
  <c r="F1564" i="4"/>
  <c r="G1564" i="4"/>
  <c r="H1564" i="4"/>
  <c r="I1564" i="4"/>
  <c r="J1564" i="4"/>
  <c r="K1564" i="4"/>
  <c r="L1564" i="4"/>
  <c r="P1564" i="1"/>
  <c r="M1564" i="4" s="1"/>
  <c r="R1564" i="1"/>
  <c r="N1564" i="4" s="1"/>
  <c r="B1565" i="4"/>
  <c r="E1565" i="4"/>
  <c r="F1565" i="4"/>
  <c r="G1565" i="4"/>
  <c r="H1565" i="4"/>
  <c r="I1565" i="4"/>
  <c r="J1565" i="4"/>
  <c r="K1565" i="4"/>
  <c r="L1565" i="4"/>
  <c r="P1565" i="1"/>
  <c r="M1565" i="4" s="1"/>
  <c r="R1565" i="1"/>
  <c r="N1565" i="4" s="1"/>
  <c r="B1566" i="4"/>
  <c r="E1566" i="4"/>
  <c r="F1566" i="4"/>
  <c r="G1566" i="4"/>
  <c r="H1566" i="4"/>
  <c r="I1566" i="4"/>
  <c r="J1566" i="4"/>
  <c r="K1566" i="4"/>
  <c r="L1566" i="4"/>
  <c r="P1566" i="1"/>
  <c r="M1566" i="4" s="1"/>
  <c r="R1566" i="1"/>
  <c r="N1566" i="4" s="1"/>
  <c r="B1567" i="4"/>
  <c r="E1567" i="4"/>
  <c r="F1567" i="4"/>
  <c r="G1567" i="4"/>
  <c r="H1567" i="4"/>
  <c r="I1567" i="4"/>
  <c r="J1567" i="4"/>
  <c r="K1567" i="4"/>
  <c r="L1567" i="4"/>
  <c r="P1567" i="1"/>
  <c r="M1567" i="4" s="1"/>
  <c r="R1567" i="1"/>
  <c r="N1567" i="4" s="1"/>
  <c r="B1568" i="4"/>
  <c r="E1568" i="4"/>
  <c r="F1568" i="4"/>
  <c r="G1568" i="4"/>
  <c r="H1568" i="4"/>
  <c r="I1568" i="4"/>
  <c r="J1568" i="4"/>
  <c r="K1568" i="4"/>
  <c r="L1568" i="4"/>
  <c r="P1568" i="1"/>
  <c r="M1568" i="4" s="1"/>
  <c r="R1568" i="1"/>
  <c r="N1568" i="4" s="1"/>
  <c r="B1569" i="4"/>
  <c r="E1569" i="4"/>
  <c r="F1569" i="4"/>
  <c r="G1569" i="4"/>
  <c r="H1569" i="4"/>
  <c r="I1569" i="4"/>
  <c r="J1569" i="4"/>
  <c r="K1569" i="4"/>
  <c r="L1569" i="4"/>
  <c r="P1569" i="1"/>
  <c r="M1569" i="4" s="1"/>
  <c r="R1569" i="1"/>
  <c r="N1569" i="4" s="1"/>
  <c r="B1570" i="4"/>
  <c r="E1570" i="4"/>
  <c r="F1570" i="4"/>
  <c r="G1570" i="4"/>
  <c r="H1570" i="4"/>
  <c r="I1570" i="4"/>
  <c r="J1570" i="4"/>
  <c r="K1570" i="4"/>
  <c r="L1570" i="4"/>
  <c r="P1570" i="1"/>
  <c r="M1570" i="4" s="1"/>
  <c r="R1570" i="1"/>
  <c r="N1570" i="4" s="1"/>
  <c r="B1571" i="4"/>
  <c r="E1571" i="4"/>
  <c r="F1571" i="4"/>
  <c r="G1571" i="4"/>
  <c r="H1571" i="4"/>
  <c r="I1571" i="4"/>
  <c r="J1571" i="4"/>
  <c r="K1571" i="4"/>
  <c r="L1571" i="4"/>
  <c r="P1571" i="1"/>
  <c r="M1571" i="4" s="1"/>
  <c r="R1571" i="1"/>
  <c r="N1571" i="4" s="1"/>
  <c r="B1572" i="4"/>
  <c r="E1572" i="4"/>
  <c r="F1572" i="4"/>
  <c r="G1572" i="4"/>
  <c r="H1572" i="4"/>
  <c r="I1572" i="4"/>
  <c r="J1572" i="4"/>
  <c r="K1572" i="4"/>
  <c r="L1572" i="4"/>
  <c r="P1572" i="1"/>
  <c r="M1572" i="4" s="1"/>
  <c r="R1572" i="1"/>
  <c r="N1572" i="4" s="1"/>
  <c r="B1573" i="4"/>
  <c r="E1573" i="4"/>
  <c r="F1573" i="4"/>
  <c r="G1573" i="4"/>
  <c r="H1573" i="4"/>
  <c r="I1573" i="4"/>
  <c r="J1573" i="4"/>
  <c r="K1573" i="4"/>
  <c r="L1573" i="4"/>
  <c r="P1573" i="1"/>
  <c r="M1573" i="4" s="1"/>
  <c r="R1573" i="1"/>
  <c r="N1573" i="4" s="1"/>
  <c r="B1574" i="4"/>
  <c r="E1574" i="4"/>
  <c r="F1574" i="4"/>
  <c r="G1574" i="4"/>
  <c r="H1574" i="4"/>
  <c r="I1574" i="4"/>
  <c r="J1574" i="4"/>
  <c r="K1574" i="4"/>
  <c r="L1574" i="4"/>
  <c r="P1574" i="1"/>
  <c r="M1574" i="4" s="1"/>
  <c r="R1574" i="1"/>
  <c r="N1574" i="4" s="1"/>
  <c r="B1575" i="4"/>
  <c r="E1575" i="4"/>
  <c r="F1575" i="4"/>
  <c r="G1575" i="4"/>
  <c r="H1575" i="4"/>
  <c r="I1575" i="4"/>
  <c r="J1575" i="4"/>
  <c r="K1575" i="4"/>
  <c r="L1575" i="4"/>
  <c r="P1575" i="1"/>
  <c r="M1575" i="4" s="1"/>
  <c r="R1575" i="1"/>
  <c r="N1575" i="4" s="1"/>
  <c r="B1576" i="4"/>
  <c r="E1576" i="4"/>
  <c r="F1576" i="4"/>
  <c r="G1576" i="4"/>
  <c r="H1576" i="4"/>
  <c r="I1576" i="4"/>
  <c r="J1576" i="4"/>
  <c r="K1576" i="4"/>
  <c r="L1576" i="4"/>
  <c r="P1576" i="1"/>
  <c r="M1576" i="4" s="1"/>
  <c r="R1576" i="1"/>
  <c r="N1576" i="4" s="1"/>
  <c r="B1577" i="4"/>
  <c r="E1577" i="4"/>
  <c r="F1577" i="4"/>
  <c r="G1577" i="4"/>
  <c r="H1577" i="4"/>
  <c r="I1577" i="4"/>
  <c r="J1577" i="4"/>
  <c r="K1577" i="4"/>
  <c r="L1577" i="4"/>
  <c r="P1577" i="1"/>
  <c r="M1577" i="4" s="1"/>
  <c r="R1577" i="1"/>
  <c r="N1577" i="4" s="1"/>
  <c r="B1578" i="4"/>
  <c r="E1578" i="4"/>
  <c r="F1578" i="4"/>
  <c r="G1578" i="4"/>
  <c r="H1578" i="4"/>
  <c r="I1578" i="4"/>
  <c r="J1578" i="4"/>
  <c r="K1578" i="4"/>
  <c r="L1578" i="4"/>
  <c r="P1578" i="1"/>
  <c r="M1578" i="4" s="1"/>
  <c r="R1578" i="1"/>
  <c r="N1578" i="4" s="1"/>
  <c r="B1579" i="4"/>
  <c r="E1579" i="4"/>
  <c r="F1579" i="4"/>
  <c r="G1579" i="4"/>
  <c r="H1579" i="4"/>
  <c r="I1579" i="4"/>
  <c r="J1579" i="4"/>
  <c r="K1579" i="4"/>
  <c r="L1579" i="4"/>
  <c r="P1579" i="1"/>
  <c r="M1579" i="4" s="1"/>
  <c r="R1579" i="1"/>
  <c r="N1579" i="4" s="1"/>
  <c r="B1580" i="4"/>
  <c r="E1580" i="4"/>
  <c r="F1580" i="4"/>
  <c r="G1580" i="4"/>
  <c r="H1580" i="4"/>
  <c r="I1580" i="4"/>
  <c r="J1580" i="4"/>
  <c r="K1580" i="4"/>
  <c r="L1580" i="4"/>
  <c r="P1580" i="1"/>
  <c r="M1580" i="4" s="1"/>
  <c r="R1580" i="1"/>
  <c r="N1580" i="4" s="1"/>
  <c r="B1581" i="4"/>
  <c r="E1581" i="4"/>
  <c r="F1581" i="4"/>
  <c r="G1581" i="4"/>
  <c r="H1581" i="4"/>
  <c r="I1581" i="4"/>
  <c r="J1581" i="4"/>
  <c r="K1581" i="4"/>
  <c r="L1581" i="4"/>
  <c r="P1581" i="1"/>
  <c r="M1581" i="4" s="1"/>
  <c r="R1581" i="1"/>
  <c r="N1581" i="4" s="1"/>
  <c r="B1582" i="4"/>
  <c r="E1582" i="4"/>
  <c r="F1582" i="4"/>
  <c r="G1582" i="4"/>
  <c r="H1582" i="4"/>
  <c r="I1582" i="4"/>
  <c r="J1582" i="4"/>
  <c r="K1582" i="4"/>
  <c r="L1582" i="4"/>
  <c r="P1582" i="1"/>
  <c r="M1582" i="4" s="1"/>
  <c r="R1582" i="1"/>
  <c r="N1582" i="4" s="1"/>
  <c r="B1583" i="4"/>
  <c r="E1583" i="4"/>
  <c r="F1583" i="4"/>
  <c r="G1583" i="4"/>
  <c r="H1583" i="4"/>
  <c r="I1583" i="4"/>
  <c r="J1583" i="4"/>
  <c r="K1583" i="4"/>
  <c r="L1583" i="4"/>
  <c r="P1583" i="1"/>
  <c r="M1583" i="4" s="1"/>
  <c r="R1583" i="1"/>
  <c r="N1583" i="4" s="1"/>
  <c r="B1584" i="4"/>
  <c r="E1584" i="4"/>
  <c r="F1584" i="4"/>
  <c r="G1584" i="4"/>
  <c r="H1584" i="4"/>
  <c r="I1584" i="4"/>
  <c r="J1584" i="4"/>
  <c r="K1584" i="4"/>
  <c r="L1584" i="4"/>
  <c r="P1584" i="1"/>
  <c r="M1584" i="4" s="1"/>
  <c r="R1584" i="1"/>
  <c r="N1584" i="4" s="1"/>
  <c r="B1585" i="4"/>
  <c r="E1585" i="4"/>
  <c r="F1585" i="4"/>
  <c r="G1585" i="4"/>
  <c r="H1585" i="4"/>
  <c r="I1585" i="4"/>
  <c r="J1585" i="4"/>
  <c r="K1585" i="4"/>
  <c r="L1585" i="4"/>
  <c r="P1585" i="1"/>
  <c r="M1585" i="4" s="1"/>
  <c r="R1585" i="1"/>
  <c r="N1585" i="4" s="1"/>
  <c r="B1586" i="4"/>
  <c r="E1586" i="4"/>
  <c r="F1586" i="4"/>
  <c r="G1586" i="4"/>
  <c r="H1586" i="4"/>
  <c r="I1586" i="4"/>
  <c r="J1586" i="4"/>
  <c r="K1586" i="4"/>
  <c r="L1586" i="4"/>
  <c r="P1586" i="1"/>
  <c r="M1586" i="4" s="1"/>
  <c r="R1586" i="1"/>
  <c r="N1586" i="4" s="1"/>
  <c r="B1587" i="4"/>
  <c r="E1587" i="4"/>
  <c r="F1587" i="4"/>
  <c r="G1587" i="4"/>
  <c r="H1587" i="4"/>
  <c r="I1587" i="4"/>
  <c r="J1587" i="4"/>
  <c r="K1587" i="4"/>
  <c r="L1587" i="4"/>
  <c r="P1587" i="1"/>
  <c r="M1587" i="4" s="1"/>
  <c r="R1587" i="1"/>
  <c r="N1587" i="4" s="1"/>
  <c r="B1588" i="4"/>
  <c r="E1588" i="4"/>
  <c r="F1588" i="4"/>
  <c r="G1588" i="4"/>
  <c r="H1588" i="4"/>
  <c r="I1588" i="4"/>
  <c r="J1588" i="4"/>
  <c r="K1588" i="4"/>
  <c r="L1588" i="4"/>
  <c r="P1588" i="1"/>
  <c r="M1588" i="4" s="1"/>
  <c r="R1588" i="1"/>
  <c r="N1588" i="4" s="1"/>
  <c r="B1589" i="4"/>
  <c r="E1589" i="4"/>
  <c r="F1589" i="4"/>
  <c r="G1589" i="4"/>
  <c r="H1589" i="4"/>
  <c r="I1589" i="4"/>
  <c r="J1589" i="4"/>
  <c r="K1589" i="4"/>
  <c r="L1589" i="4"/>
  <c r="P1589" i="1"/>
  <c r="M1589" i="4" s="1"/>
  <c r="R1589" i="1"/>
  <c r="N1589" i="4" s="1"/>
  <c r="B1590" i="4"/>
  <c r="E1590" i="4"/>
  <c r="F1590" i="4"/>
  <c r="G1590" i="4"/>
  <c r="H1590" i="4"/>
  <c r="I1590" i="4"/>
  <c r="J1590" i="4"/>
  <c r="K1590" i="4"/>
  <c r="L1590" i="4"/>
  <c r="P1590" i="1"/>
  <c r="M1590" i="4" s="1"/>
  <c r="R1590" i="1"/>
  <c r="N1590" i="4" s="1"/>
  <c r="B1591" i="4"/>
  <c r="E1591" i="4"/>
  <c r="F1591" i="4"/>
  <c r="G1591" i="4"/>
  <c r="H1591" i="4"/>
  <c r="I1591" i="4"/>
  <c r="J1591" i="4"/>
  <c r="K1591" i="4"/>
  <c r="L1591" i="4"/>
  <c r="P1591" i="1"/>
  <c r="M1591" i="4" s="1"/>
  <c r="R1591" i="1"/>
  <c r="N1591" i="4" s="1"/>
  <c r="B1592" i="4"/>
  <c r="E1592" i="4"/>
  <c r="F1592" i="4"/>
  <c r="G1592" i="4"/>
  <c r="H1592" i="4"/>
  <c r="I1592" i="4"/>
  <c r="J1592" i="4"/>
  <c r="K1592" i="4"/>
  <c r="L1592" i="4"/>
  <c r="P1592" i="1"/>
  <c r="M1592" i="4" s="1"/>
  <c r="R1592" i="1"/>
  <c r="N1592" i="4" s="1"/>
  <c r="B1593" i="4"/>
  <c r="E1593" i="4"/>
  <c r="F1593" i="4"/>
  <c r="G1593" i="4"/>
  <c r="H1593" i="4"/>
  <c r="I1593" i="4"/>
  <c r="J1593" i="4"/>
  <c r="K1593" i="4"/>
  <c r="L1593" i="4"/>
  <c r="P1593" i="1"/>
  <c r="M1593" i="4" s="1"/>
  <c r="R1593" i="1"/>
  <c r="N1593" i="4" s="1"/>
  <c r="B1594" i="4"/>
  <c r="E1594" i="4"/>
  <c r="F1594" i="4"/>
  <c r="G1594" i="4"/>
  <c r="H1594" i="4"/>
  <c r="I1594" i="4"/>
  <c r="J1594" i="4"/>
  <c r="K1594" i="4"/>
  <c r="L1594" i="4"/>
  <c r="P1594" i="1"/>
  <c r="M1594" i="4" s="1"/>
  <c r="R1594" i="1"/>
  <c r="N1594" i="4" s="1"/>
  <c r="B1595" i="4"/>
  <c r="E1595" i="4"/>
  <c r="F1595" i="4"/>
  <c r="G1595" i="4"/>
  <c r="H1595" i="4"/>
  <c r="I1595" i="4"/>
  <c r="J1595" i="4"/>
  <c r="K1595" i="4"/>
  <c r="L1595" i="4"/>
  <c r="P1595" i="1"/>
  <c r="M1595" i="4" s="1"/>
  <c r="R1595" i="1"/>
  <c r="N1595" i="4" s="1"/>
  <c r="B1596" i="4"/>
  <c r="E1596" i="4"/>
  <c r="F1596" i="4"/>
  <c r="G1596" i="4"/>
  <c r="H1596" i="4"/>
  <c r="I1596" i="4"/>
  <c r="J1596" i="4"/>
  <c r="K1596" i="4"/>
  <c r="L1596" i="4"/>
  <c r="P1596" i="1"/>
  <c r="M1596" i="4" s="1"/>
  <c r="R1596" i="1"/>
  <c r="N1596" i="4" s="1"/>
  <c r="B1597" i="4"/>
  <c r="E1597" i="4"/>
  <c r="F1597" i="4"/>
  <c r="G1597" i="4"/>
  <c r="H1597" i="4"/>
  <c r="I1597" i="4"/>
  <c r="J1597" i="4"/>
  <c r="K1597" i="4"/>
  <c r="L1597" i="4"/>
  <c r="P1597" i="1"/>
  <c r="M1597" i="4" s="1"/>
  <c r="R1597" i="1"/>
  <c r="N1597" i="4"/>
  <c r="B1598" i="4"/>
  <c r="E1598" i="4"/>
  <c r="F1598" i="4"/>
  <c r="G1598" i="4"/>
  <c r="H1598" i="4"/>
  <c r="I1598" i="4"/>
  <c r="J1598" i="4"/>
  <c r="K1598" i="4"/>
  <c r="L1598" i="4"/>
  <c r="P1598" i="1"/>
  <c r="M1598" i="4" s="1"/>
  <c r="R1598" i="1"/>
  <c r="N1598" i="4" s="1"/>
  <c r="B1599" i="4"/>
  <c r="E1599" i="4"/>
  <c r="F1599" i="4"/>
  <c r="G1599" i="4"/>
  <c r="H1599" i="4"/>
  <c r="I1599" i="4"/>
  <c r="J1599" i="4"/>
  <c r="K1599" i="4"/>
  <c r="L1599" i="4"/>
  <c r="P1599" i="1"/>
  <c r="M1599" i="4" s="1"/>
  <c r="R1599" i="1"/>
  <c r="N1599" i="4" s="1"/>
  <c r="B1600" i="4"/>
  <c r="E1600" i="4"/>
  <c r="F1600" i="4"/>
  <c r="G1600" i="4"/>
  <c r="H1600" i="4"/>
  <c r="I1600" i="4"/>
  <c r="J1600" i="4"/>
  <c r="K1600" i="4"/>
  <c r="L1600" i="4"/>
  <c r="P1600" i="1"/>
  <c r="M1600" i="4" s="1"/>
  <c r="R1600" i="1"/>
  <c r="N1600" i="4" s="1"/>
  <c r="B1601" i="4"/>
  <c r="E1601" i="4"/>
  <c r="F1601" i="4"/>
  <c r="G1601" i="4"/>
  <c r="H1601" i="4"/>
  <c r="I1601" i="4"/>
  <c r="J1601" i="4"/>
  <c r="K1601" i="4"/>
  <c r="L1601" i="4"/>
  <c r="P1601" i="1"/>
  <c r="M1601" i="4" s="1"/>
  <c r="R1601" i="1"/>
  <c r="N1601" i="4" s="1"/>
  <c r="B1602" i="4"/>
  <c r="E1602" i="4"/>
  <c r="F1602" i="4"/>
  <c r="G1602" i="4"/>
  <c r="H1602" i="4"/>
  <c r="I1602" i="4"/>
  <c r="J1602" i="4"/>
  <c r="K1602" i="4"/>
  <c r="L1602" i="4"/>
  <c r="P1602" i="1"/>
  <c r="M1602" i="4" s="1"/>
  <c r="R1602" i="1"/>
  <c r="N1602" i="4" s="1"/>
  <c r="B1603" i="4"/>
  <c r="E1603" i="4"/>
  <c r="F1603" i="4"/>
  <c r="G1603" i="4"/>
  <c r="H1603" i="4"/>
  <c r="I1603" i="4"/>
  <c r="J1603" i="4"/>
  <c r="K1603" i="4"/>
  <c r="L1603" i="4"/>
  <c r="P1603" i="1"/>
  <c r="M1603" i="4" s="1"/>
  <c r="R1603" i="1"/>
  <c r="N1603" i="4" s="1"/>
  <c r="B1604" i="4"/>
  <c r="E1604" i="4"/>
  <c r="F1604" i="4"/>
  <c r="G1604" i="4"/>
  <c r="H1604" i="4"/>
  <c r="I1604" i="4"/>
  <c r="J1604" i="4"/>
  <c r="K1604" i="4"/>
  <c r="L1604" i="4"/>
  <c r="P1604" i="1"/>
  <c r="M1604" i="4" s="1"/>
  <c r="R1604" i="1"/>
  <c r="N1604" i="4" s="1"/>
  <c r="B1605" i="4"/>
  <c r="E1605" i="4"/>
  <c r="F1605" i="4"/>
  <c r="G1605" i="4"/>
  <c r="H1605" i="4"/>
  <c r="I1605" i="4"/>
  <c r="J1605" i="4"/>
  <c r="K1605" i="4"/>
  <c r="L1605" i="4"/>
  <c r="P1605" i="1"/>
  <c r="M1605" i="4" s="1"/>
  <c r="R1605" i="1"/>
  <c r="N1605" i="4"/>
  <c r="B1606" i="4"/>
  <c r="E1606" i="4"/>
  <c r="F1606" i="4"/>
  <c r="G1606" i="4"/>
  <c r="H1606" i="4"/>
  <c r="I1606" i="4"/>
  <c r="J1606" i="4"/>
  <c r="K1606" i="4"/>
  <c r="L1606" i="4"/>
  <c r="P1606" i="1"/>
  <c r="M1606" i="4" s="1"/>
  <c r="R1606" i="1"/>
  <c r="N1606" i="4"/>
  <c r="B1607" i="4"/>
  <c r="E1607" i="4"/>
  <c r="F1607" i="4"/>
  <c r="G1607" i="4"/>
  <c r="H1607" i="4"/>
  <c r="I1607" i="4"/>
  <c r="J1607" i="4"/>
  <c r="K1607" i="4"/>
  <c r="L1607" i="4"/>
  <c r="P1607" i="1"/>
  <c r="M1607" i="4" s="1"/>
  <c r="R1607" i="1"/>
  <c r="N1607" i="4" s="1"/>
  <c r="B1608" i="4"/>
  <c r="E1608" i="4"/>
  <c r="F1608" i="4"/>
  <c r="G1608" i="4"/>
  <c r="H1608" i="4"/>
  <c r="I1608" i="4"/>
  <c r="J1608" i="4"/>
  <c r="K1608" i="4"/>
  <c r="L1608" i="4"/>
  <c r="P1608" i="1"/>
  <c r="M1608" i="4" s="1"/>
  <c r="R1608" i="1"/>
  <c r="N1608" i="4" s="1"/>
  <c r="B1609" i="4"/>
  <c r="E1609" i="4"/>
  <c r="F1609" i="4"/>
  <c r="G1609" i="4"/>
  <c r="H1609" i="4"/>
  <c r="I1609" i="4"/>
  <c r="J1609" i="4"/>
  <c r="K1609" i="4"/>
  <c r="L1609" i="4"/>
  <c r="P1609" i="1"/>
  <c r="M1609" i="4" s="1"/>
  <c r="R1609" i="1"/>
  <c r="N1609" i="4" s="1"/>
  <c r="B1610" i="4"/>
  <c r="E1610" i="4"/>
  <c r="F1610" i="4"/>
  <c r="G1610" i="4"/>
  <c r="H1610" i="4"/>
  <c r="I1610" i="4"/>
  <c r="J1610" i="4"/>
  <c r="K1610" i="4"/>
  <c r="L1610" i="4"/>
  <c r="P1610" i="1"/>
  <c r="M1610" i="4" s="1"/>
  <c r="R1610" i="1"/>
  <c r="N1610" i="4" s="1"/>
  <c r="B1611" i="4"/>
  <c r="E1611" i="4"/>
  <c r="F1611" i="4"/>
  <c r="G1611" i="4"/>
  <c r="H1611" i="4"/>
  <c r="I1611" i="4"/>
  <c r="J1611" i="4"/>
  <c r="K1611" i="4"/>
  <c r="L1611" i="4"/>
  <c r="P1611" i="1"/>
  <c r="M1611" i="4" s="1"/>
  <c r="R1611" i="1"/>
  <c r="N1611" i="4" s="1"/>
  <c r="B1612" i="4"/>
  <c r="E1612" i="4"/>
  <c r="F1612" i="4"/>
  <c r="G1612" i="4"/>
  <c r="H1612" i="4"/>
  <c r="I1612" i="4"/>
  <c r="J1612" i="4"/>
  <c r="K1612" i="4"/>
  <c r="L1612" i="4"/>
  <c r="P1612" i="1"/>
  <c r="M1612" i="4" s="1"/>
  <c r="R1612" i="1"/>
  <c r="N1612" i="4" s="1"/>
  <c r="B1613" i="4"/>
  <c r="E1613" i="4"/>
  <c r="F1613" i="4"/>
  <c r="G1613" i="4"/>
  <c r="H1613" i="4"/>
  <c r="I1613" i="4"/>
  <c r="J1613" i="4"/>
  <c r="K1613" i="4"/>
  <c r="L1613" i="4"/>
  <c r="P1613" i="1"/>
  <c r="M1613" i="4" s="1"/>
  <c r="R1613" i="1"/>
  <c r="N1613" i="4" s="1"/>
  <c r="B1614" i="4"/>
  <c r="E1614" i="4"/>
  <c r="F1614" i="4"/>
  <c r="G1614" i="4"/>
  <c r="H1614" i="4"/>
  <c r="I1614" i="4"/>
  <c r="J1614" i="4"/>
  <c r="K1614" i="4"/>
  <c r="L1614" i="4"/>
  <c r="P1614" i="1"/>
  <c r="M1614" i="4" s="1"/>
  <c r="R1614" i="1"/>
  <c r="N1614" i="4" s="1"/>
  <c r="B1615" i="4"/>
  <c r="E1615" i="4"/>
  <c r="F1615" i="4"/>
  <c r="G1615" i="4"/>
  <c r="H1615" i="4"/>
  <c r="I1615" i="4"/>
  <c r="J1615" i="4"/>
  <c r="K1615" i="4"/>
  <c r="L1615" i="4"/>
  <c r="P1615" i="1"/>
  <c r="M1615" i="4" s="1"/>
  <c r="R1615" i="1"/>
  <c r="N1615" i="4" s="1"/>
  <c r="B1616" i="4"/>
  <c r="E1616" i="4"/>
  <c r="F1616" i="4"/>
  <c r="G1616" i="4"/>
  <c r="H1616" i="4"/>
  <c r="I1616" i="4"/>
  <c r="J1616" i="4"/>
  <c r="K1616" i="4"/>
  <c r="L1616" i="4"/>
  <c r="P1616" i="1"/>
  <c r="M1616" i="4" s="1"/>
  <c r="R1616" i="1"/>
  <c r="N1616" i="4" s="1"/>
  <c r="B1617" i="4"/>
  <c r="E1617" i="4"/>
  <c r="F1617" i="4"/>
  <c r="G1617" i="4"/>
  <c r="H1617" i="4"/>
  <c r="I1617" i="4"/>
  <c r="J1617" i="4"/>
  <c r="K1617" i="4"/>
  <c r="L1617" i="4"/>
  <c r="P1617" i="1"/>
  <c r="M1617" i="4" s="1"/>
  <c r="R1617" i="1"/>
  <c r="N1617" i="4" s="1"/>
  <c r="B1618" i="4"/>
  <c r="E1618" i="4"/>
  <c r="F1618" i="4"/>
  <c r="G1618" i="4"/>
  <c r="H1618" i="4"/>
  <c r="I1618" i="4"/>
  <c r="J1618" i="4"/>
  <c r="K1618" i="4"/>
  <c r="L1618" i="4"/>
  <c r="P1618" i="1"/>
  <c r="M1618" i="4" s="1"/>
  <c r="R1618" i="1"/>
  <c r="N1618" i="4" s="1"/>
  <c r="B1619" i="4"/>
  <c r="E1619" i="4"/>
  <c r="F1619" i="4"/>
  <c r="G1619" i="4"/>
  <c r="H1619" i="4"/>
  <c r="I1619" i="4"/>
  <c r="J1619" i="4"/>
  <c r="K1619" i="4"/>
  <c r="L1619" i="4"/>
  <c r="P1619" i="1"/>
  <c r="M1619" i="4" s="1"/>
  <c r="R1619" i="1"/>
  <c r="N1619" i="4" s="1"/>
  <c r="B1620" i="4"/>
  <c r="E1620" i="4"/>
  <c r="F1620" i="4"/>
  <c r="G1620" i="4"/>
  <c r="H1620" i="4"/>
  <c r="I1620" i="4"/>
  <c r="J1620" i="4"/>
  <c r="K1620" i="4"/>
  <c r="L1620" i="4"/>
  <c r="P1620" i="1"/>
  <c r="M1620" i="4" s="1"/>
  <c r="R1620" i="1"/>
  <c r="N1620" i="4" s="1"/>
  <c r="B1621" i="4"/>
  <c r="E1621" i="4"/>
  <c r="F1621" i="4"/>
  <c r="G1621" i="4"/>
  <c r="H1621" i="4"/>
  <c r="I1621" i="4"/>
  <c r="J1621" i="4"/>
  <c r="K1621" i="4"/>
  <c r="L1621" i="4"/>
  <c r="P1621" i="1"/>
  <c r="M1621" i="4" s="1"/>
  <c r="R1621" i="1"/>
  <c r="N1621" i="4" s="1"/>
  <c r="B1622" i="4"/>
  <c r="E1622" i="4"/>
  <c r="F1622" i="4"/>
  <c r="G1622" i="4"/>
  <c r="H1622" i="4"/>
  <c r="I1622" i="4"/>
  <c r="J1622" i="4"/>
  <c r="K1622" i="4"/>
  <c r="L1622" i="4"/>
  <c r="P1622" i="1"/>
  <c r="M1622" i="4" s="1"/>
  <c r="R1622" i="1"/>
  <c r="N1622" i="4" s="1"/>
  <c r="B1623" i="4"/>
  <c r="E1623" i="4"/>
  <c r="F1623" i="4"/>
  <c r="G1623" i="4"/>
  <c r="H1623" i="4"/>
  <c r="I1623" i="4"/>
  <c r="J1623" i="4"/>
  <c r="K1623" i="4"/>
  <c r="L1623" i="4"/>
  <c r="P1623" i="1"/>
  <c r="M1623" i="4" s="1"/>
  <c r="R1623" i="1"/>
  <c r="N1623" i="4" s="1"/>
  <c r="B1624" i="4"/>
  <c r="E1624" i="4"/>
  <c r="F1624" i="4"/>
  <c r="G1624" i="4"/>
  <c r="H1624" i="4"/>
  <c r="I1624" i="4"/>
  <c r="J1624" i="4"/>
  <c r="K1624" i="4"/>
  <c r="L1624" i="4"/>
  <c r="P1624" i="1"/>
  <c r="M1624" i="4" s="1"/>
  <c r="R1624" i="1"/>
  <c r="N1624" i="4" s="1"/>
  <c r="B1625" i="4"/>
  <c r="E1625" i="4"/>
  <c r="F1625" i="4"/>
  <c r="G1625" i="4"/>
  <c r="H1625" i="4"/>
  <c r="I1625" i="4"/>
  <c r="J1625" i="4"/>
  <c r="K1625" i="4"/>
  <c r="L1625" i="4"/>
  <c r="P1625" i="1"/>
  <c r="M1625" i="4" s="1"/>
  <c r="R1625" i="1"/>
  <c r="N1625" i="4" s="1"/>
  <c r="B1626" i="4"/>
  <c r="E1626" i="4"/>
  <c r="F1626" i="4"/>
  <c r="G1626" i="4"/>
  <c r="H1626" i="4"/>
  <c r="I1626" i="4"/>
  <c r="J1626" i="4"/>
  <c r="K1626" i="4"/>
  <c r="L1626" i="4"/>
  <c r="P1626" i="1"/>
  <c r="M1626" i="4" s="1"/>
  <c r="R1626" i="1"/>
  <c r="N1626" i="4" s="1"/>
  <c r="B1627" i="4"/>
  <c r="E1627" i="4"/>
  <c r="F1627" i="4"/>
  <c r="G1627" i="4"/>
  <c r="H1627" i="4"/>
  <c r="I1627" i="4"/>
  <c r="J1627" i="4"/>
  <c r="K1627" i="4"/>
  <c r="L1627" i="4"/>
  <c r="P1627" i="1"/>
  <c r="M1627" i="4" s="1"/>
  <c r="R1627" i="1"/>
  <c r="N1627" i="4" s="1"/>
  <c r="B1628" i="4"/>
  <c r="E1628" i="4"/>
  <c r="F1628" i="4"/>
  <c r="G1628" i="4"/>
  <c r="H1628" i="4"/>
  <c r="I1628" i="4"/>
  <c r="J1628" i="4"/>
  <c r="K1628" i="4"/>
  <c r="L1628" i="4"/>
  <c r="P1628" i="1"/>
  <c r="M1628" i="4" s="1"/>
  <c r="R1628" i="1"/>
  <c r="N1628" i="4" s="1"/>
  <c r="B1629" i="4"/>
  <c r="E1629" i="4"/>
  <c r="F1629" i="4"/>
  <c r="G1629" i="4"/>
  <c r="H1629" i="4"/>
  <c r="I1629" i="4"/>
  <c r="J1629" i="4"/>
  <c r="K1629" i="4"/>
  <c r="L1629" i="4"/>
  <c r="P1629" i="1"/>
  <c r="M1629" i="4" s="1"/>
  <c r="R1629" i="1"/>
  <c r="N1629" i="4" s="1"/>
  <c r="B1630" i="4"/>
  <c r="E1630" i="4"/>
  <c r="F1630" i="4"/>
  <c r="G1630" i="4"/>
  <c r="H1630" i="4"/>
  <c r="I1630" i="4"/>
  <c r="J1630" i="4"/>
  <c r="K1630" i="4"/>
  <c r="L1630" i="4"/>
  <c r="P1630" i="1"/>
  <c r="M1630" i="4" s="1"/>
  <c r="R1630" i="1"/>
  <c r="N1630" i="4" s="1"/>
  <c r="B1631" i="4"/>
  <c r="E1631" i="4"/>
  <c r="F1631" i="4"/>
  <c r="G1631" i="4"/>
  <c r="H1631" i="4"/>
  <c r="I1631" i="4"/>
  <c r="J1631" i="4"/>
  <c r="K1631" i="4"/>
  <c r="L1631" i="4"/>
  <c r="P1631" i="1"/>
  <c r="M1631" i="4" s="1"/>
  <c r="R1631" i="1"/>
  <c r="N1631" i="4" s="1"/>
  <c r="B1632" i="4"/>
  <c r="E1632" i="4"/>
  <c r="F1632" i="4"/>
  <c r="G1632" i="4"/>
  <c r="H1632" i="4"/>
  <c r="I1632" i="4"/>
  <c r="J1632" i="4"/>
  <c r="K1632" i="4"/>
  <c r="L1632" i="4"/>
  <c r="P1632" i="1"/>
  <c r="M1632" i="4" s="1"/>
  <c r="R1632" i="1"/>
  <c r="N1632" i="4" s="1"/>
  <c r="B1633" i="4"/>
  <c r="E1633" i="4"/>
  <c r="F1633" i="4"/>
  <c r="G1633" i="4"/>
  <c r="H1633" i="4"/>
  <c r="I1633" i="4"/>
  <c r="J1633" i="4"/>
  <c r="K1633" i="4"/>
  <c r="L1633" i="4"/>
  <c r="P1633" i="1"/>
  <c r="R1633" i="1"/>
  <c r="N1633" i="4" s="1"/>
  <c r="B1634" i="4"/>
  <c r="E1634" i="4"/>
  <c r="F1634" i="4"/>
  <c r="G1634" i="4"/>
  <c r="H1634" i="4"/>
  <c r="I1634" i="4"/>
  <c r="J1634" i="4"/>
  <c r="K1634" i="4"/>
  <c r="L1634" i="4"/>
  <c r="P1634" i="1"/>
  <c r="M1634" i="4" s="1"/>
  <c r="R1634" i="1"/>
  <c r="N1634" i="4" s="1"/>
  <c r="B1635" i="4"/>
  <c r="E1635" i="4"/>
  <c r="F1635" i="4"/>
  <c r="G1635" i="4"/>
  <c r="H1635" i="4"/>
  <c r="I1635" i="4"/>
  <c r="J1635" i="4"/>
  <c r="K1635" i="4"/>
  <c r="L1635" i="4"/>
  <c r="P1635" i="1"/>
  <c r="M1635" i="4" s="1"/>
  <c r="R1635" i="1"/>
  <c r="N1635" i="4" s="1"/>
  <c r="B1636" i="4"/>
  <c r="E1636" i="4"/>
  <c r="F1636" i="4"/>
  <c r="G1636" i="4"/>
  <c r="H1636" i="4"/>
  <c r="I1636" i="4"/>
  <c r="J1636" i="4"/>
  <c r="K1636" i="4"/>
  <c r="L1636" i="4"/>
  <c r="P1636" i="1"/>
  <c r="M1636" i="4" s="1"/>
  <c r="R1636" i="1"/>
  <c r="N1636" i="4" s="1"/>
  <c r="B1637" i="4"/>
  <c r="E1637" i="4"/>
  <c r="F1637" i="4"/>
  <c r="G1637" i="4"/>
  <c r="H1637" i="4"/>
  <c r="I1637" i="4"/>
  <c r="J1637" i="4"/>
  <c r="K1637" i="4"/>
  <c r="L1637" i="4"/>
  <c r="P1637" i="1"/>
  <c r="M1637" i="4" s="1"/>
  <c r="R1637" i="1"/>
  <c r="N1637" i="4" s="1"/>
  <c r="B1638" i="4"/>
  <c r="E1638" i="4"/>
  <c r="F1638" i="4"/>
  <c r="G1638" i="4"/>
  <c r="H1638" i="4"/>
  <c r="I1638" i="4"/>
  <c r="J1638" i="4"/>
  <c r="K1638" i="4"/>
  <c r="L1638" i="4"/>
  <c r="P1638" i="1"/>
  <c r="M1638" i="4" s="1"/>
  <c r="R1638" i="1"/>
  <c r="N1638" i="4" s="1"/>
  <c r="B1639" i="4"/>
  <c r="E1639" i="4"/>
  <c r="F1639" i="4"/>
  <c r="G1639" i="4"/>
  <c r="H1639" i="4"/>
  <c r="I1639" i="4"/>
  <c r="J1639" i="4"/>
  <c r="K1639" i="4"/>
  <c r="L1639" i="4"/>
  <c r="P1639" i="1"/>
  <c r="M1639" i="4" s="1"/>
  <c r="R1639" i="1"/>
  <c r="N1639" i="4" s="1"/>
  <c r="B1640" i="4"/>
  <c r="E1640" i="4"/>
  <c r="F1640" i="4"/>
  <c r="G1640" i="4"/>
  <c r="H1640" i="4"/>
  <c r="I1640" i="4"/>
  <c r="J1640" i="4"/>
  <c r="K1640" i="4"/>
  <c r="L1640" i="4"/>
  <c r="P1640" i="1"/>
  <c r="M1640" i="4" s="1"/>
  <c r="R1640" i="1"/>
  <c r="N1640" i="4" s="1"/>
  <c r="B1641" i="4"/>
  <c r="E1641" i="4"/>
  <c r="F1641" i="4"/>
  <c r="G1641" i="4"/>
  <c r="H1641" i="4"/>
  <c r="I1641" i="4"/>
  <c r="J1641" i="4"/>
  <c r="K1641" i="4"/>
  <c r="L1641" i="4"/>
  <c r="P1641" i="1"/>
  <c r="M1641" i="4" s="1"/>
  <c r="R1641" i="1"/>
  <c r="N1641" i="4" s="1"/>
  <c r="B1642" i="4"/>
  <c r="E1642" i="4"/>
  <c r="F1642" i="4"/>
  <c r="G1642" i="4"/>
  <c r="H1642" i="4"/>
  <c r="I1642" i="4"/>
  <c r="J1642" i="4"/>
  <c r="K1642" i="4"/>
  <c r="L1642" i="4"/>
  <c r="P1642" i="1"/>
  <c r="M1642" i="4" s="1"/>
  <c r="R1642" i="1"/>
  <c r="N1642" i="4" s="1"/>
  <c r="B1643" i="4"/>
  <c r="E1643" i="4"/>
  <c r="F1643" i="4"/>
  <c r="G1643" i="4"/>
  <c r="H1643" i="4"/>
  <c r="I1643" i="4"/>
  <c r="J1643" i="4"/>
  <c r="K1643" i="4"/>
  <c r="L1643" i="4"/>
  <c r="P1643" i="1"/>
  <c r="M1643" i="4" s="1"/>
  <c r="R1643" i="1"/>
  <c r="N1643" i="4" s="1"/>
  <c r="B1644" i="4"/>
  <c r="E1644" i="4"/>
  <c r="F1644" i="4"/>
  <c r="G1644" i="4"/>
  <c r="H1644" i="4"/>
  <c r="I1644" i="4"/>
  <c r="J1644" i="4"/>
  <c r="K1644" i="4"/>
  <c r="L1644" i="4"/>
  <c r="P1644" i="1"/>
  <c r="M1644" i="4" s="1"/>
  <c r="R1644" i="1"/>
  <c r="N1644" i="4" s="1"/>
  <c r="B1645" i="4"/>
  <c r="E1645" i="4"/>
  <c r="F1645" i="4"/>
  <c r="G1645" i="4"/>
  <c r="H1645" i="4"/>
  <c r="I1645" i="4"/>
  <c r="J1645" i="4"/>
  <c r="K1645" i="4"/>
  <c r="L1645" i="4"/>
  <c r="P1645" i="1"/>
  <c r="M1645" i="4" s="1"/>
  <c r="R1645" i="1"/>
  <c r="N1645" i="4" s="1"/>
  <c r="B1646" i="4"/>
  <c r="E1646" i="4"/>
  <c r="F1646" i="4"/>
  <c r="G1646" i="4"/>
  <c r="H1646" i="4"/>
  <c r="I1646" i="4"/>
  <c r="J1646" i="4"/>
  <c r="K1646" i="4"/>
  <c r="L1646" i="4"/>
  <c r="P1646" i="1"/>
  <c r="M1646" i="4" s="1"/>
  <c r="R1646" i="1"/>
  <c r="N1646" i="4" s="1"/>
  <c r="B1647" i="4"/>
  <c r="E1647" i="4"/>
  <c r="F1647" i="4"/>
  <c r="G1647" i="4"/>
  <c r="H1647" i="4"/>
  <c r="I1647" i="4"/>
  <c r="J1647" i="4"/>
  <c r="K1647" i="4"/>
  <c r="L1647" i="4"/>
  <c r="P1647" i="1"/>
  <c r="M1647" i="4" s="1"/>
  <c r="R1647" i="1"/>
  <c r="N1647" i="4" s="1"/>
  <c r="B1648" i="4"/>
  <c r="E1648" i="4"/>
  <c r="F1648" i="4"/>
  <c r="G1648" i="4"/>
  <c r="H1648" i="4"/>
  <c r="I1648" i="4"/>
  <c r="J1648" i="4"/>
  <c r="K1648" i="4"/>
  <c r="L1648" i="4"/>
  <c r="P1648" i="1"/>
  <c r="M1648" i="4" s="1"/>
  <c r="R1648" i="1"/>
  <c r="N1648" i="4" s="1"/>
  <c r="B1649" i="4"/>
  <c r="E1649" i="4"/>
  <c r="F1649" i="4"/>
  <c r="G1649" i="4"/>
  <c r="H1649" i="4"/>
  <c r="I1649" i="4"/>
  <c r="J1649" i="4"/>
  <c r="K1649" i="4"/>
  <c r="L1649" i="4"/>
  <c r="P1649" i="1"/>
  <c r="M1649" i="4" s="1"/>
  <c r="R1649" i="1"/>
  <c r="N1649" i="4" s="1"/>
  <c r="B1650" i="4"/>
  <c r="E1650" i="4"/>
  <c r="F1650" i="4"/>
  <c r="G1650" i="4"/>
  <c r="H1650" i="4"/>
  <c r="I1650" i="4"/>
  <c r="J1650" i="4"/>
  <c r="K1650" i="4"/>
  <c r="L1650" i="4"/>
  <c r="P1650" i="1"/>
  <c r="M1650" i="4" s="1"/>
  <c r="R1650" i="1"/>
  <c r="N1650" i="4" s="1"/>
  <c r="B1651" i="4"/>
  <c r="E1651" i="4"/>
  <c r="F1651" i="4"/>
  <c r="G1651" i="4"/>
  <c r="H1651" i="4"/>
  <c r="I1651" i="4"/>
  <c r="J1651" i="4"/>
  <c r="K1651" i="4"/>
  <c r="L1651" i="4"/>
  <c r="P1651" i="1"/>
  <c r="M1651" i="4" s="1"/>
  <c r="R1651" i="1"/>
  <c r="N1651" i="4" s="1"/>
  <c r="B1652" i="4"/>
  <c r="E1652" i="4"/>
  <c r="F1652" i="4"/>
  <c r="G1652" i="4"/>
  <c r="H1652" i="4"/>
  <c r="I1652" i="4"/>
  <c r="J1652" i="4"/>
  <c r="K1652" i="4"/>
  <c r="L1652" i="4"/>
  <c r="P1652" i="1"/>
  <c r="M1652" i="4" s="1"/>
  <c r="R1652" i="1"/>
  <c r="N1652" i="4" s="1"/>
  <c r="B1653" i="4"/>
  <c r="E1653" i="4"/>
  <c r="F1653" i="4"/>
  <c r="G1653" i="4"/>
  <c r="H1653" i="4"/>
  <c r="I1653" i="4"/>
  <c r="J1653" i="4"/>
  <c r="K1653" i="4"/>
  <c r="L1653" i="4"/>
  <c r="P1653" i="1"/>
  <c r="M1653" i="4" s="1"/>
  <c r="R1653" i="1"/>
  <c r="N1653" i="4" s="1"/>
  <c r="B1654" i="4"/>
  <c r="E1654" i="4"/>
  <c r="F1654" i="4"/>
  <c r="G1654" i="4"/>
  <c r="H1654" i="4"/>
  <c r="I1654" i="4"/>
  <c r="J1654" i="4"/>
  <c r="K1654" i="4"/>
  <c r="L1654" i="4"/>
  <c r="P1654" i="1"/>
  <c r="M1654" i="4" s="1"/>
  <c r="R1654" i="1"/>
  <c r="N1654" i="4" s="1"/>
  <c r="B1655" i="4"/>
  <c r="E1655" i="4"/>
  <c r="F1655" i="4"/>
  <c r="G1655" i="4"/>
  <c r="H1655" i="4"/>
  <c r="I1655" i="4"/>
  <c r="J1655" i="4"/>
  <c r="K1655" i="4"/>
  <c r="L1655" i="4"/>
  <c r="P1655" i="1"/>
  <c r="M1655" i="4" s="1"/>
  <c r="R1655" i="1"/>
  <c r="N1655" i="4" s="1"/>
  <c r="B1656" i="4"/>
  <c r="E1656" i="4"/>
  <c r="F1656" i="4"/>
  <c r="G1656" i="4"/>
  <c r="H1656" i="4"/>
  <c r="I1656" i="4"/>
  <c r="J1656" i="4"/>
  <c r="K1656" i="4"/>
  <c r="L1656" i="4"/>
  <c r="P1656" i="1"/>
  <c r="M1656" i="4" s="1"/>
  <c r="R1656" i="1"/>
  <c r="N1656" i="4" s="1"/>
  <c r="B1657" i="4"/>
  <c r="E1657" i="4"/>
  <c r="F1657" i="4"/>
  <c r="G1657" i="4"/>
  <c r="H1657" i="4"/>
  <c r="I1657" i="4"/>
  <c r="J1657" i="4"/>
  <c r="K1657" i="4"/>
  <c r="L1657" i="4"/>
  <c r="P1657" i="1"/>
  <c r="M1657" i="4" s="1"/>
  <c r="R1657" i="1"/>
  <c r="N1657" i="4" s="1"/>
  <c r="B1658" i="4"/>
  <c r="E1658" i="4"/>
  <c r="F1658" i="4"/>
  <c r="G1658" i="4"/>
  <c r="H1658" i="4"/>
  <c r="I1658" i="4"/>
  <c r="J1658" i="4"/>
  <c r="K1658" i="4"/>
  <c r="L1658" i="4"/>
  <c r="P1658" i="1"/>
  <c r="M1658" i="4" s="1"/>
  <c r="R1658" i="1"/>
  <c r="N1658" i="4" s="1"/>
  <c r="B1659" i="4"/>
  <c r="E1659" i="4"/>
  <c r="F1659" i="4"/>
  <c r="G1659" i="4"/>
  <c r="H1659" i="4"/>
  <c r="I1659" i="4"/>
  <c r="J1659" i="4"/>
  <c r="K1659" i="4"/>
  <c r="L1659" i="4"/>
  <c r="P1659" i="1"/>
  <c r="M1659" i="4" s="1"/>
  <c r="R1659" i="1"/>
  <c r="N1659" i="4" s="1"/>
  <c r="B1660" i="4"/>
  <c r="E1660" i="4"/>
  <c r="F1660" i="4"/>
  <c r="G1660" i="4"/>
  <c r="H1660" i="4"/>
  <c r="I1660" i="4"/>
  <c r="J1660" i="4"/>
  <c r="K1660" i="4"/>
  <c r="L1660" i="4"/>
  <c r="P1660" i="1"/>
  <c r="M1660" i="4" s="1"/>
  <c r="R1660" i="1"/>
  <c r="N1660" i="4" s="1"/>
  <c r="B1661" i="4"/>
  <c r="E1661" i="4"/>
  <c r="F1661" i="4"/>
  <c r="G1661" i="4"/>
  <c r="H1661" i="4"/>
  <c r="I1661" i="4"/>
  <c r="J1661" i="4"/>
  <c r="K1661" i="4"/>
  <c r="L1661" i="4"/>
  <c r="P1661" i="1"/>
  <c r="M1661" i="4" s="1"/>
  <c r="R1661" i="1"/>
  <c r="N1661" i="4" s="1"/>
  <c r="B1662" i="4"/>
  <c r="E1662" i="4"/>
  <c r="F1662" i="4"/>
  <c r="G1662" i="4"/>
  <c r="H1662" i="4"/>
  <c r="I1662" i="4"/>
  <c r="J1662" i="4"/>
  <c r="K1662" i="4"/>
  <c r="L1662" i="4"/>
  <c r="P1662" i="1"/>
  <c r="M1662" i="4" s="1"/>
  <c r="R1662" i="1"/>
  <c r="N1662" i="4" s="1"/>
  <c r="B1663" i="4"/>
  <c r="E1663" i="4"/>
  <c r="F1663" i="4"/>
  <c r="G1663" i="4"/>
  <c r="H1663" i="4"/>
  <c r="I1663" i="4"/>
  <c r="J1663" i="4"/>
  <c r="K1663" i="4"/>
  <c r="L1663" i="4"/>
  <c r="P1663" i="1"/>
  <c r="M1663" i="4" s="1"/>
  <c r="R1663" i="1"/>
  <c r="N1663" i="4" s="1"/>
  <c r="B1664" i="4"/>
  <c r="E1664" i="4"/>
  <c r="F1664" i="4"/>
  <c r="G1664" i="4"/>
  <c r="H1664" i="4"/>
  <c r="I1664" i="4"/>
  <c r="J1664" i="4"/>
  <c r="K1664" i="4"/>
  <c r="L1664" i="4"/>
  <c r="P1664" i="1"/>
  <c r="M1664" i="4" s="1"/>
  <c r="R1664" i="1"/>
  <c r="N1664" i="4" s="1"/>
  <c r="B1665" i="4"/>
  <c r="E1665" i="4"/>
  <c r="F1665" i="4"/>
  <c r="G1665" i="4"/>
  <c r="H1665" i="4"/>
  <c r="I1665" i="4"/>
  <c r="J1665" i="4"/>
  <c r="K1665" i="4"/>
  <c r="L1665" i="4"/>
  <c r="P1665" i="1"/>
  <c r="M1665" i="4" s="1"/>
  <c r="R1665" i="1"/>
  <c r="N1665" i="4" s="1"/>
  <c r="B1666" i="4"/>
  <c r="E1666" i="4"/>
  <c r="F1666" i="4"/>
  <c r="G1666" i="4"/>
  <c r="H1666" i="4"/>
  <c r="I1666" i="4"/>
  <c r="J1666" i="4"/>
  <c r="K1666" i="4"/>
  <c r="L1666" i="4"/>
  <c r="P1666" i="1"/>
  <c r="M1666" i="4" s="1"/>
  <c r="R1666" i="1"/>
  <c r="N1666" i="4" s="1"/>
  <c r="B1667" i="4"/>
  <c r="E1667" i="4"/>
  <c r="F1667" i="4"/>
  <c r="G1667" i="4"/>
  <c r="H1667" i="4"/>
  <c r="I1667" i="4"/>
  <c r="J1667" i="4"/>
  <c r="K1667" i="4"/>
  <c r="L1667" i="4"/>
  <c r="P1667" i="1"/>
  <c r="M1667" i="4" s="1"/>
  <c r="R1667" i="1"/>
  <c r="N1667" i="4" s="1"/>
  <c r="B1668" i="4"/>
  <c r="E1668" i="4"/>
  <c r="F1668" i="4"/>
  <c r="G1668" i="4"/>
  <c r="H1668" i="4"/>
  <c r="I1668" i="4"/>
  <c r="J1668" i="4"/>
  <c r="K1668" i="4"/>
  <c r="L1668" i="4"/>
  <c r="P1668" i="1"/>
  <c r="M1668" i="4" s="1"/>
  <c r="R1668" i="1"/>
  <c r="N1668" i="4" s="1"/>
  <c r="B1669" i="4"/>
  <c r="E1669" i="4"/>
  <c r="F1669" i="4"/>
  <c r="G1669" i="4"/>
  <c r="H1669" i="4"/>
  <c r="I1669" i="4"/>
  <c r="J1669" i="4"/>
  <c r="K1669" i="4"/>
  <c r="L1669" i="4"/>
  <c r="P1669" i="1"/>
  <c r="M1669" i="4" s="1"/>
  <c r="R1669" i="1"/>
  <c r="N1669" i="4" s="1"/>
  <c r="B1670" i="4"/>
  <c r="E1670" i="4"/>
  <c r="F1670" i="4"/>
  <c r="G1670" i="4"/>
  <c r="H1670" i="4"/>
  <c r="I1670" i="4"/>
  <c r="J1670" i="4"/>
  <c r="K1670" i="4"/>
  <c r="L1670" i="4"/>
  <c r="P1670" i="1"/>
  <c r="M1670" i="4" s="1"/>
  <c r="R1670" i="1"/>
  <c r="N1670" i="4" s="1"/>
  <c r="B1671" i="4"/>
  <c r="E1671" i="4"/>
  <c r="F1671" i="4"/>
  <c r="G1671" i="4"/>
  <c r="H1671" i="4"/>
  <c r="I1671" i="4"/>
  <c r="J1671" i="4"/>
  <c r="K1671" i="4"/>
  <c r="L1671" i="4"/>
  <c r="P1671" i="1"/>
  <c r="M1671" i="4" s="1"/>
  <c r="R1671" i="1"/>
  <c r="N1671" i="4" s="1"/>
  <c r="B1672" i="4"/>
  <c r="E1672" i="4"/>
  <c r="F1672" i="4"/>
  <c r="G1672" i="4"/>
  <c r="H1672" i="4"/>
  <c r="I1672" i="4"/>
  <c r="J1672" i="4"/>
  <c r="K1672" i="4"/>
  <c r="L1672" i="4"/>
  <c r="P1672" i="1"/>
  <c r="M1672" i="4" s="1"/>
  <c r="R1672" i="1"/>
  <c r="N1672" i="4" s="1"/>
  <c r="B1673" i="4"/>
  <c r="E1673" i="4"/>
  <c r="F1673" i="4"/>
  <c r="G1673" i="4"/>
  <c r="H1673" i="4"/>
  <c r="I1673" i="4"/>
  <c r="J1673" i="4"/>
  <c r="K1673" i="4"/>
  <c r="L1673" i="4"/>
  <c r="P1673" i="1"/>
  <c r="M1673" i="4" s="1"/>
  <c r="R1673" i="1"/>
  <c r="N1673" i="4" s="1"/>
  <c r="B1674" i="4"/>
  <c r="E1674" i="4"/>
  <c r="F1674" i="4"/>
  <c r="G1674" i="4"/>
  <c r="H1674" i="4"/>
  <c r="I1674" i="4"/>
  <c r="J1674" i="4"/>
  <c r="K1674" i="4"/>
  <c r="L1674" i="4"/>
  <c r="P1674" i="1"/>
  <c r="M1674" i="4" s="1"/>
  <c r="R1674" i="1"/>
  <c r="N1674" i="4" s="1"/>
  <c r="B1675" i="4"/>
  <c r="E1675" i="4"/>
  <c r="F1675" i="4"/>
  <c r="G1675" i="4"/>
  <c r="H1675" i="4"/>
  <c r="I1675" i="4"/>
  <c r="J1675" i="4"/>
  <c r="K1675" i="4"/>
  <c r="L1675" i="4"/>
  <c r="P1675" i="1"/>
  <c r="M1675" i="4" s="1"/>
  <c r="R1675" i="1"/>
  <c r="N1675" i="4" s="1"/>
  <c r="B1676" i="4"/>
  <c r="E1676" i="4"/>
  <c r="F1676" i="4"/>
  <c r="G1676" i="4"/>
  <c r="H1676" i="4"/>
  <c r="I1676" i="4"/>
  <c r="J1676" i="4"/>
  <c r="K1676" i="4"/>
  <c r="L1676" i="4"/>
  <c r="P1676" i="1"/>
  <c r="M1676" i="4" s="1"/>
  <c r="R1676" i="1"/>
  <c r="N1676" i="4" s="1"/>
  <c r="B1677" i="4"/>
  <c r="E1677" i="4"/>
  <c r="F1677" i="4"/>
  <c r="G1677" i="4"/>
  <c r="H1677" i="4"/>
  <c r="I1677" i="4"/>
  <c r="J1677" i="4"/>
  <c r="K1677" i="4"/>
  <c r="L1677" i="4"/>
  <c r="P1677" i="1"/>
  <c r="M1677" i="4" s="1"/>
  <c r="R1677" i="1"/>
  <c r="N1677" i="4" s="1"/>
  <c r="B1678" i="4"/>
  <c r="E1678" i="4"/>
  <c r="F1678" i="4"/>
  <c r="G1678" i="4"/>
  <c r="H1678" i="4"/>
  <c r="I1678" i="4"/>
  <c r="J1678" i="4"/>
  <c r="K1678" i="4"/>
  <c r="L1678" i="4"/>
  <c r="P1678" i="1"/>
  <c r="M1678" i="4" s="1"/>
  <c r="R1678" i="1"/>
  <c r="N1678" i="4" s="1"/>
  <c r="B1679" i="4"/>
  <c r="E1679" i="4"/>
  <c r="F1679" i="4"/>
  <c r="G1679" i="4"/>
  <c r="H1679" i="4"/>
  <c r="I1679" i="4"/>
  <c r="J1679" i="4"/>
  <c r="K1679" i="4"/>
  <c r="L1679" i="4"/>
  <c r="P1679" i="1"/>
  <c r="M1679" i="4" s="1"/>
  <c r="R1679" i="1"/>
  <c r="N1679" i="4" s="1"/>
  <c r="B1680" i="4"/>
  <c r="E1680" i="4"/>
  <c r="F1680" i="4"/>
  <c r="G1680" i="4"/>
  <c r="H1680" i="4"/>
  <c r="I1680" i="4"/>
  <c r="J1680" i="4"/>
  <c r="K1680" i="4"/>
  <c r="L1680" i="4"/>
  <c r="P1680" i="1"/>
  <c r="M1680" i="4" s="1"/>
  <c r="R1680" i="1"/>
  <c r="N1680" i="4" s="1"/>
  <c r="B1681" i="4"/>
  <c r="E1681" i="4"/>
  <c r="F1681" i="4"/>
  <c r="G1681" i="4"/>
  <c r="H1681" i="4"/>
  <c r="I1681" i="4"/>
  <c r="J1681" i="4"/>
  <c r="K1681" i="4"/>
  <c r="L1681" i="4"/>
  <c r="P1681" i="1"/>
  <c r="M1681" i="4" s="1"/>
  <c r="R1681" i="1"/>
  <c r="N1681" i="4" s="1"/>
  <c r="B1682" i="4"/>
  <c r="E1682" i="4"/>
  <c r="F1682" i="4"/>
  <c r="G1682" i="4"/>
  <c r="H1682" i="4"/>
  <c r="I1682" i="4"/>
  <c r="J1682" i="4"/>
  <c r="K1682" i="4"/>
  <c r="L1682" i="4"/>
  <c r="P1682" i="1"/>
  <c r="M1682" i="4" s="1"/>
  <c r="R1682" i="1"/>
  <c r="N1682" i="4" s="1"/>
  <c r="B1683" i="4"/>
  <c r="E1683" i="4"/>
  <c r="F1683" i="4"/>
  <c r="G1683" i="4"/>
  <c r="H1683" i="4"/>
  <c r="I1683" i="4"/>
  <c r="J1683" i="4"/>
  <c r="K1683" i="4"/>
  <c r="L1683" i="4"/>
  <c r="P1683" i="1"/>
  <c r="M1683" i="4" s="1"/>
  <c r="R1683" i="1"/>
  <c r="N1683" i="4" s="1"/>
  <c r="B1684" i="4"/>
  <c r="E1684" i="4"/>
  <c r="F1684" i="4"/>
  <c r="G1684" i="4"/>
  <c r="H1684" i="4"/>
  <c r="I1684" i="4"/>
  <c r="J1684" i="4"/>
  <c r="K1684" i="4"/>
  <c r="L1684" i="4"/>
  <c r="P1684" i="1"/>
  <c r="M1684" i="4" s="1"/>
  <c r="R1684" i="1"/>
  <c r="N1684" i="4" s="1"/>
  <c r="B1685" i="4"/>
  <c r="E1685" i="4"/>
  <c r="F1685" i="4"/>
  <c r="G1685" i="4"/>
  <c r="H1685" i="4"/>
  <c r="I1685" i="4"/>
  <c r="J1685" i="4"/>
  <c r="K1685" i="4"/>
  <c r="L1685" i="4"/>
  <c r="P1685" i="1"/>
  <c r="M1685" i="4" s="1"/>
  <c r="R1685" i="1"/>
  <c r="N1685" i="4" s="1"/>
  <c r="B1686" i="4"/>
  <c r="E1686" i="4"/>
  <c r="F1686" i="4"/>
  <c r="G1686" i="4"/>
  <c r="H1686" i="4"/>
  <c r="I1686" i="4"/>
  <c r="J1686" i="4"/>
  <c r="K1686" i="4"/>
  <c r="L1686" i="4"/>
  <c r="P1686" i="1"/>
  <c r="M1686" i="4" s="1"/>
  <c r="R1686" i="1"/>
  <c r="N1686" i="4" s="1"/>
  <c r="B1687" i="4"/>
  <c r="E1687" i="4"/>
  <c r="F1687" i="4"/>
  <c r="G1687" i="4"/>
  <c r="H1687" i="4"/>
  <c r="I1687" i="4"/>
  <c r="J1687" i="4"/>
  <c r="K1687" i="4"/>
  <c r="L1687" i="4"/>
  <c r="P1687" i="1"/>
  <c r="M1687" i="4" s="1"/>
  <c r="R1687" i="1"/>
  <c r="N1687" i="4" s="1"/>
  <c r="B1688" i="4"/>
  <c r="E1688" i="4"/>
  <c r="F1688" i="4"/>
  <c r="G1688" i="4"/>
  <c r="H1688" i="4"/>
  <c r="I1688" i="4"/>
  <c r="J1688" i="4"/>
  <c r="K1688" i="4"/>
  <c r="L1688" i="4"/>
  <c r="P1688" i="1"/>
  <c r="M1688" i="4" s="1"/>
  <c r="R1688" i="1"/>
  <c r="N1688" i="4" s="1"/>
  <c r="B1689" i="4"/>
  <c r="E1689" i="4"/>
  <c r="F1689" i="4"/>
  <c r="G1689" i="4"/>
  <c r="H1689" i="4"/>
  <c r="I1689" i="4"/>
  <c r="J1689" i="4"/>
  <c r="K1689" i="4"/>
  <c r="L1689" i="4"/>
  <c r="P1689" i="1"/>
  <c r="M1689" i="4" s="1"/>
  <c r="R1689" i="1"/>
  <c r="N1689" i="4" s="1"/>
  <c r="B1690" i="4"/>
  <c r="E1690" i="4"/>
  <c r="F1690" i="4"/>
  <c r="G1690" i="4"/>
  <c r="H1690" i="4"/>
  <c r="I1690" i="4"/>
  <c r="J1690" i="4"/>
  <c r="K1690" i="4"/>
  <c r="L1690" i="4"/>
  <c r="P1690" i="1"/>
  <c r="M1690" i="4" s="1"/>
  <c r="R1690" i="1"/>
  <c r="N1690" i="4" s="1"/>
  <c r="B1691" i="4"/>
  <c r="E1691" i="4"/>
  <c r="F1691" i="4"/>
  <c r="G1691" i="4"/>
  <c r="H1691" i="4"/>
  <c r="I1691" i="4"/>
  <c r="J1691" i="4"/>
  <c r="K1691" i="4"/>
  <c r="L1691" i="4"/>
  <c r="P1691" i="1"/>
  <c r="M1691" i="4" s="1"/>
  <c r="R1691" i="1"/>
  <c r="N1691" i="4" s="1"/>
  <c r="B1692" i="4"/>
  <c r="E1692" i="4"/>
  <c r="F1692" i="4"/>
  <c r="G1692" i="4"/>
  <c r="H1692" i="4"/>
  <c r="I1692" i="4"/>
  <c r="J1692" i="4"/>
  <c r="K1692" i="4"/>
  <c r="L1692" i="4"/>
  <c r="P1692" i="1"/>
  <c r="M1692" i="4" s="1"/>
  <c r="R1692" i="1"/>
  <c r="N1692" i="4" s="1"/>
  <c r="B1693" i="4"/>
  <c r="E1693" i="4"/>
  <c r="F1693" i="4"/>
  <c r="G1693" i="4"/>
  <c r="H1693" i="4"/>
  <c r="I1693" i="4"/>
  <c r="J1693" i="4"/>
  <c r="K1693" i="4"/>
  <c r="L1693" i="4"/>
  <c r="P1693" i="1"/>
  <c r="M1693" i="4" s="1"/>
  <c r="R1693" i="1"/>
  <c r="N1693" i="4" s="1"/>
  <c r="B1694" i="4"/>
  <c r="E1694" i="4"/>
  <c r="F1694" i="4"/>
  <c r="G1694" i="4"/>
  <c r="H1694" i="4"/>
  <c r="I1694" i="4"/>
  <c r="J1694" i="4"/>
  <c r="K1694" i="4"/>
  <c r="L1694" i="4"/>
  <c r="P1694" i="1"/>
  <c r="M1694" i="4" s="1"/>
  <c r="R1694" i="1"/>
  <c r="N1694" i="4" s="1"/>
  <c r="B1695" i="4"/>
  <c r="E1695" i="4"/>
  <c r="F1695" i="4"/>
  <c r="G1695" i="4"/>
  <c r="H1695" i="4"/>
  <c r="I1695" i="4"/>
  <c r="J1695" i="4"/>
  <c r="K1695" i="4"/>
  <c r="L1695" i="4"/>
  <c r="P1695" i="1"/>
  <c r="M1695" i="4" s="1"/>
  <c r="R1695" i="1"/>
  <c r="N1695" i="4" s="1"/>
  <c r="B1696" i="4"/>
  <c r="E1696" i="4"/>
  <c r="F1696" i="4"/>
  <c r="G1696" i="4"/>
  <c r="H1696" i="4"/>
  <c r="I1696" i="4"/>
  <c r="J1696" i="4"/>
  <c r="K1696" i="4"/>
  <c r="L1696" i="4"/>
  <c r="P1696" i="1"/>
  <c r="M1696" i="4" s="1"/>
  <c r="R1696" i="1"/>
  <c r="N1696" i="4" s="1"/>
  <c r="B1697" i="4"/>
  <c r="E1697" i="4"/>
  <c r="F1697" i="4"/>
  <c r="G1697" i="4"/>
  <c r="H1697" i="4"/>
  <c r="I1697" i="4"/>
  <c r="J1697" i="4"/>
  <c r="K1697" i="4"/>
  <c r="L1697" i="4"/>
  <c r="P1697" i="1"/>
  <c r="M1697" i="4" s="1"/>
  <c r="R1697" i="1"/>
  <c r="N1697" i="4" s="1"/>
  <c r="B1698" i="4"/>
  <c r="E1698" i="4"/>
  <c r="F1698" i="4"/>
  <c r="G1698" i="4"/>
  <c r="H1698" i="4"/>
  <c r="I1698" i="4"/>
  <c r="J1698" i="4"/>
  <c r="K1698" i="4"/>
  <c r="L1698" i="4"/>
  <c r="P1698" i="1"/>
  <c r="M1698" i="4" s="1"/>
  <c r="R1698" i="1"/>
  <c r="N1698" i="4" s="1"/>
  <c r="B1699" i="4"/>
  <c r="E1699" i="4"/>
  <c r="F1699" i="4"/>
  <c r="G1699" i="4"/>
  <c r="H1699" i="4"/>
  <c r="I1699" i="4"/>
  <c r="J1699" i="4"/>
  <c r="K1699" i="4"/>
  <c r="L1699" i="4"/>
  <c r="P1699" i="1"/>
  <c r="M1699" i="4" s="1"/>
  <c r="R1699" i="1"/>
  <c r="N1699" i="4" s="1"/>
  <c r="B1700" i="4"/>
  <c r="E1700" i="4"/>
  <c r="F1700" i="4"/>
  <c r="G1700" i="4"/>
  <c r="H1700" i="4"/>
  <c r="I1700" i="4"/>
  <c r="J1700" i="4"/>
  <c r="K1700" i="4"/>
  <c r="L1700" i="4"/>
  <c r="P1700" i="1"/>
  <c r="M1700" i="4" s="1"/>
  <c r="R1700" i="1"/>
  <c r="N1700" i="4" s="1"/>
  <c r="B1701" i="4"/>
  <c r="E1701" i="4"/>
  <c r="F1701" i="4"/>
  <c r="G1701" i="4"/>
  <c r="H1701" i="4"/>
  <c r="I1701" i="4"/>
  <c r="J1701" i="4"/>
  <c r="K1701" i="4"/>
  <c r="L1701" i="4"/>
  <c r="P1701" i="1"/>
  <c r="M1701" i="4" s="1"/>
  <c r="R1701" i="1"/>
  <c r="N1701" i="4" s="1"/>
  <c r="B1702" i="4"/>
  <c r="E1702" i="4"/>
  <c r="F1702" i="4"/>
  <c r="G1702" i="4"/>
  <c r="H1702" i="4"/>
  <c r="I1702" i="4"/>
  <c r="J1702" i="4"/>
  <c r="K1702" i="4"/>
  <c r="L1702" i="4"/>
  <c r="P1702" i="1"/>
  <c r="M1702" i="4" s="1"/>
  <c r="R1702" i="1"/>
  <c r="N1702" i="4" s="1"/>
  <c r="B1703" i="4"/>
  <c r="E1703" i="4"/>
  <c r="F1703" i="4"/>
  <c r="G1703" i="4"/>
  <c r="H1703" i="4"/>
  <c r="I1703" i="4"/>
  <c r="J1703" i="4"/>
  <c r="K1703" i="4"/>
  <c r="L1703" i="4"/>
  <c r="P1703" i="1"/>
  <c r="M1703" i="4" s="1"/>
  <c r="R1703" i="1"/>
  <c r="N1703" i="4" s="1"/>
  <c r="B1704" i="4"/>
  <c r="E1704" i="4"/>
  <c r="F1704" i="4"/>
  <c r="G1704" i="4"/>
  <c r="H1704" i="4"/>
  <c r="I1704" i="4"/>
  <c r="J1704" i="4"/>
  <c r="K1704" i="4"/>
  <c r="L1704" i="4"/>
  <c r="P1704" i="1"/>
  <c r="M1704" i="4" s="1"/>
  <c r="R1704" i="1"/>
  <c r="N1704" i="4" s="1"/>
  <c r="B1705" i="4"/>
  <c r="E1705" i="4"/>
  <c r="F1705" i="4"/>
  <c r="G1705" i="4"/>
  <c r="H1705" i="4"/>
  <c r="I1705" i="4"/>
  <c r="J1705" i="4"/>
  <c r="K1705" i="4"/>
  <c r="L1705" i="4"/>
  <c r="P1705" i="1"/>
  <c r="M1705" i="4" s="1"/>
  <c r="R1705" i="1"/>
  <c r="N1705" i="4" s="1"/>
  <c r="B1706" i="4"/>
  <c r="E1706" i="4"/>
  <c r="F1706" i="4"/>
  <c r="G1706" i="4"/>
  <c r="H1706" i="4"/>
  <c r="I1706" i="4"/>
  <c r="J1706" i="4"/>
  <c r="K1706" i="4"/>
  <c r="L1706" i="4"/>
  <c r="P1706" i="1"/>
  <c r="M1706" i="4" s="1"/>
  <c r="R1706" i="1"/>
  <c r="N1706" i="4" s="1"/>
  <c r="B1707" i="4"/>
  <c r="E1707" i="4"/>
  <c r="F1707" i="4"/>
  <c r="G1707" i="4"/>
  <c r="H1707" i="4"/>
  <c r="I1707" i="4"/>
  <c r="J1707" i="4"/>
  <c r="K1707" i="4"/>
  <c r="L1707" i="4"/>
  <c r="P1707" i="1"/>
  <c r="M1707" i="4" s="1"/>
  <c r="R1707" i="1"/>
  <c r="N1707" i="4" s="1"/>
  <c r="B1708" i="4"/>
  <c r="E1708" i="4"/>
  <c r="F1708" i="4"/>
  <c r="G1708" i="4"/>
  <c r="H1708" i="4"/>
  <c r="I1708" i="4"/>
  <c r="J1708" i="4"/>
  <c r="K1708" i="4"/>
  <c r="L1708" i="4"/>
  <c r="P1708" i="1"/>
  <c r="M1708" i="4" s="1"/>
  <c r="R1708" i="1"/>
  <c r="N1708" i="4" s="1"/>
  <c r="B1709" i="4"/>
  <c r="E1709" i="4"/>
  <c r="F1709" i="4"/>
  <c r="G1709" i="4"/>
  <c r="H1709" i="4"/>
  <c r="I1709" i="4"/>
  <c r="J1709" i="4"/>
  <c r="K1709" i="4"/>
  <c r="L1709" i="4"/>
  <c r="P1709" i="1"/>
  <c r="M1709" i="4" s="1"/>
  <c r="R1709" i="1"/>
  <c r="N1709" i="4" s="1"/>
  <c r="B1710" i="4"/>
  <c r="E1710" i="4"/>
  <c r="F1710" i="4"/>
  <c r="G1710" i="4"/>
  <c r="H1710" i="4"/>
  <c r="I1710" i="4"/>
  <c r="J1710" i="4"/>
  <c r="K1710" i="4"/>
  <c r="L1710" i="4"/>
  <c r="P1710" i="1"/>
  <c r="M1710" i="4" s="1"/>
  <c r="R1710" i="1"/>
  <c r="N1710" i="4" s="1"/>
  <c r="B1711" i="4"/>
  <c r="E1711" i="4"/>
  <c r="F1711" i="4"/>
  <c r="G1711" i="4"/>
  <c r="H1711" i="4"/>
  <c r="I1711" i="4"/>
  <c r="J1711" i="4"/>
  <c r="K1711" i="4"/>
  <c r="L1711" i="4"/>
  <c r="P1711" i="1"/>
  <c r="M1711" i="4" s="1"/>
  <c r="R1711" i="1"/>
  <c r="N1711" i="4" s="1"/>
  <c r="B1712" i="4"/>
  <c r="E1712" i="4"/>
  <c r="F1712" i="4"/>
  <c r="G1712" i="4"/>
  <c r="H1712" i="4"/>
  <c r="I1712" i="4"/>
  <c r="J1712" i="4"/>
  <c r="K1712" i="4"/>
  <c r="L1712" i="4"/>
  <c r="P1712" i="1"/>
  <c r="M1712" i="4" s="1"/>
  <c r="R1712" i="1"/>
  <c r="N1712" i="4" s="1"/>
  <c r="B1713" i="4"/>
  <c r="E1713" i="4"/>
  <c r="F1713" i="4"/>
  <c r="G1713" i="4"/>
  <c r="H1713" i="4"/>
  <c r="I1713" i="4"/>
  <c r="J1713" i="4"/>
  <c r="K1713" i="4"/>
  <c r="L1713" i="4"/>
  <c r="P1713" i="1"/>
  <c r="M1713" i="4" s="1"/>
  <c r="R1713" i="1"/>
  <c r="N1713" i="4" s="1"/>
  <c r="B1714" i="4"/>
  <c r="E1714" i="4"/>
  <c r="F1714" i="4"/>
  <c r="G1714" i="4"/>
  <c r="H1714" i="4"/>
  <c r="I1714" i="4"/>
  <c r="J1714" i="4"/>
  <c r="K1714" i="4"/>
  <c r="L1714" i="4"/>
  <c r="P1714" i="1"/>
  <c r="M1714" i="4" s="1"/>
  <c r="R1714" i="1"/>
  <c r="N1714" i="4" s="1"/>
  <c r="B1715" i="4"/>
  <c r="E1715" i="4"/>
  <c r="F1715" i="4"/>
  <c r="G1715" i="4"/>
  <c r="H1715" i="4"/>
  <c r="I1715" i="4"/>
  <c r="J1715" i="4"/>
  <c r="K1715" i="4"/>
  <c r="L1715" i="4"/>
  <c r="P1715" i="1"/>
  <c r="M1715" i="4" s="1"/>
  <c r="R1715" i="1"/>
  <c r="N1715" i="4" s="1"/>
  <c r="B1716" i="4"/>
  <c r="E1716" i="4"/>
  <c r="F1716" i="4"/>
  <c r="G1716" i="4"/>
  <c r="H1716" i="4"/>
  <c r="I1716" i="4"/>
  <c r="J1716" i="4"/>
  <c r="K1716" i="4"/>
  <c r="L1716" i="4"/>
  <c r="P1716" i="1"/>
  <c r="M1716" i="4" s="1"/>
  <c r="R1716" i="1"/>
  <c r="N1716" i="4" s="1"/>
  <c r="B1717" i="4"/>
  <c r="E1717" i="4"/>
  <c r="F1717" i="4"/>
  <c r="G1717" i="4"/>
  <c r="H1717" i="4"/>
  <c r="I1717" i="4"/>
  <c r="J1717" i="4"/>
  <c r="K1717" i="4"/>
  <c r="L1717" i="4"/>
  <c r="P1717" i="1"/>
  <c r="M1717" i="4" s="1"/>
  <c r="R1717" i="1"/>
  <c r="N1717" i="4" s="1"/>
  <c r="B1718" i="4"/>
  <c r="E1718" i="4"/>
  <c r="F1718" i="4"/>
  <c r="G1718" i="4"/>
  <c r="H1718" i="4"/>
  <c r="I1718" i="4"/>
  <c r="J1718" i="4"/>
  <c r="K1718" i="4"/>
  <c r="L1718" i="4"/>
  <c r="P1718" i="1"/>
  <c r="M1718" i="4" s="1"/>
  <c r="R1718" i="1"/>
  <c r="N1718" i="4" s="1"/>
  <c r="B1719" i="4"/>
  <c r="E1719" i="4"/>
  <c r="F1719" i="4"/>
  <c r="G1719" i="4"/>
  <c r="H1719" i="4"/>
  <c r="I1719" i="4"/>
  <c r="J1719" i="4"/>
  <c r="K1719" i="4"/>
  <c r="L1719" i="4"/>
  <c r="P1719" i="1"/>
  <c r="M1719" i="4" s="1"/>
  <c r="R1719" i="1"/>
  <c r="N1719" i="4" s="1"/>
  <c r="B1720" i="4"/>
  <c r="E1720" i="4"/>
  <c r="F1720" i="4"/>
  <c r="G1720" i="4"/>
  <c r="H1720" i="4"/>
  <c r="I1720" i="4"/>
  <c r="J1720" i="4"/>
  <c r="K1720" i="4"/>
  <c r="L1720" i="4"/>
  <c r="P1720" i="1"/>
  <c r="M1720" i="4" s="1"/>
  <c r="R1720" i="1"/>
  <c r="N1720" i="4" s="1"/>
  <c r="B1721" i="4"/>
  <c r="E1721" i="4"/>
  <c r="F1721" i="4"/>
  <c r="G1721" i="4"/>
  <c r="H1721" i="4"/>
  <c r="I1721" i="4"/>
  <c r="J1721" i="4"/>
  <c r="K1721" i="4"/>
  <c r="L1721" i="4"/>
  <c r="P1721" i="1"/>
  <c r="M1721" i="4" s="1"/>
  <c r="R1721" i="1"/>
  <c r="N1721" i="4" s="1"/>
  <c r="B1722" i="4"/>
  <c r="E1722" i="4"/>
  <c r="F1722" i="4"/>
  <c r="G1722" i="4"/>
  <c r="H1722" i="4"/>
  <c r="I1722" i="4"/>
  <c r="J1722" i="4"/>
  <c r="K1722" i="4"/>
  <c r="L1722" i="4"/>
  <c r="P1722" i="1"/>
  <c r="M1722" i="4" s="1"/>
  <c r="R1722" i="1"/>
  <c r="N1722" i="4" s="1"/>
  <c r="B1723" i="4"/>
  <c r="E1723" i="4"/>
  <c r="F1723" i="4"/>
  <c r="G1723" i="4"/>
  <c r="H1723" i="4"/>
  <c r="I1723" i="4"/>
  <c r="J1723" i="4"/>
  <c r="K1723" i="4"/>
  <c r="L1723" i="4"/>
  <c r="P1723" i="1"/>
  <c r="M1723" i="4" s="1"/>
  <c r="R1723" i="1"/>
  <c r="N1723" i="4" s="1"/>
  <c r="B1724" i="4"/>
  <c r="E1724" i="4"/>
  <c r="F1724" i="4"/>
  <c r="G1724" i="4"/>
  <c r="H1724" i="4"/>
  <c r="I1724" i="4"/>
  <c r="J1724" i="4"/>
  <c r="K1724" i="4"/>
  <c r="L1724" i="4"/>
  <c r="P1724" i="1"/>
  <c r="M1724" i="4" s="1"/>
  <c r="R1724" i="1"/>
  <c r="N1724" i="4" s="1"/>
  <c r="B1725" i="4"/>
  <c r="E1725" i="4"/>
  <c r="F1725" i="4"/>
  <c r="G1725" i="4"/>
  <c r="H1725" i="4"/>
  <c r="I1725" i="4"/>
  <c r="J1725" i="4"/>
  <c r="K1725" i="4"/>
  <c r="L1725" i="4"/>
  <c r="P1725" i="1"/>
  <c r="M1725" i="4" s="1"/>
  <c r="R1725" i="1"/>
  <c r="N1725" i="4" s="1"/>
  <c r="B1726" i="4"/>
  <c r="E1726" i="4"/>
  <c r="F1726" i="4"/>
  <c r="G1726" i="4"/>
  <c r="H1726" i="4"/>
  <c r="I1726" i="4"/>
  <c r="J1726" i="4"/>
  <c r="K1726" i="4"/>
  <c r="L1726" i="4"/>
  <c r="P1726" i="1"/>
  <c r="M1726" i="4" s="1"/>
  <c r="R1726" i="1"/>
  <c r="N1726" i="4" s="1"/>
  <c r="B1727" i="4"/>
  <c r="E1727" i="4"/>
  <c r="F1727" i="4"/>
  <c r="G1727" i="4"/>
  <c r="H1727" i="4"/>
  <c r="I1727" i="4"/>
  <c r="J1727" i="4"/>
  <c r="K1727" i="4"/>
  <c r="L1727" i="4"/>
  <c r="P1727" i="1"/>
  <c r="M1727" i="4" s="1"/>
  <c r="R1727" i="1"/>
  <c r="N1727" i="4" s="1"/>
  <c r="B1728" i="4"/>
  <c r="E1728" i="4"/>
  <c r="F1728" i="4"/>
  <c r="G1728" i="4"/>
  <c r="H1728" i="4"/>
  <c r="I1728" i="4"/>
  <c r="J1728" i="4"/>
  <c r="K1728" i="4"/>
  <c r="L1728" i="4"/>
  <c r="P1728" i="1"/>
  <c r="M1728" i="4" s="1"/>
  <c r="R1728" i="1"/>
  <c r="N1728" i="4" s="1"/>
  <c r="B1729" i="4"/>
  <c r="E1729" i="4"/>
  <c r="F1729" i="4"/>
  <c r="G1729" i="4"/>
  <c r="H1729" i="4"/>
  <c r="I1729" i="4"/>
  <c r="J1729" i="4"/>
  <c r="K1729" i="4"/>
  <c r="L1729" i="4"/>
  <c r="P1729" i="1"/>
  <c r="M1729" i="4" s="1"/>
  <c r="R1729" i="1"/>
  <c r="N1729" i="4" s="1"/>
  <c r="B1730" i="4"/>
  <c r="E1730" i="4"/>
  <c r="F1730" i="4"/>
  <c r="G1730" i="4"/>
  <c r="H1730" i="4"/>
  <c r="I1730" i="4"/>
  <c r="J1730" i="4"/>
  <c r="K1730" i="4"/>
  <c r="L1730" i="4"/>
  <c r="P1730" i="1"/>
  <c r="M1730" i="4" s="1"/>
  <c r="R1730" i="1"/>
  <c r="N1730" i="4" s="1"/>
  <c r="B1731" i="4"/>
  <c r="E1731" i="4"/>
  <c r="F1731" i="4"/>
  <c r="G1731" i="4"/>
  <c r="H1731" i="4"/>
  <c r="I1731" i="4"/>
  <c r="J1731" i="4"/>
  <c r="K1731" i="4"/>
  <c r="L1731" i="4"/>
  <c r="P1731" i="1"/>
  <c r="M1731" i="4" s="1"/>
  <c r="R1731" i="1"/>
  <c r="N1731" i="4" s="1"/>
  <c r="B1732" i="4"/>
  <c r="E1732" i="4"/>
  <c r="F1732" i="4"/>
  <c r="G1732" i="4"/>
  <c r="H1732" i="4"/>
  <c r="I1732" i="4"/>
  <c r="J1732" i="4"/>
  <c r="K1732" i="4"/>
  <c r="L1732" i="4"/>
  <c r="P1732" i="1"/>
  <c r="M1732" i="4" s="1"/>
  <c r="R1732" i="1"/>
  <c r="N1732" i="4" s="1"/>
  <c r="B1733" i="4"/>
  <c r="E1733" i="4"/>
  <c r="F1733" i="4"/>
  <c r="G1733" i="4"/>
  <c r="H1733" i="4"/>
  <c r="I1733" i="4"/>
  <c r="J1733" i="4"/>
  <c r="K1733" i="4"/>
  <c r="L1733" i="4"/>
  <c r="P1733" i="1"/>
  <c r="M1733" i="4" s="1"/>
  <c r="R1733" i="1"/>
  <c r="N1733" i="4" s="1"/>
  <c r="B1734" i="4"/>
  <c r="E1734" i="4"/>
  <c r="F1734" i="4"/>
  <c r="G1734" i="4"/>
  <c r="H1734" i="4"/>
  <c r="I1734" i="4"/>
  <c r="J1734" i="4"/>
  <c r="K1734" i="4"/>
  <c r="L1734" i="4"/>
  <c r="P1734" i="1"/>
  <c r="M1734" i="4" s="1"/>
  <c r="R1734" i="1"/>
  <c r="N1734" i="4" s="1"/>
  <c r="B1735" i="4"/>
  <c r="E1735" i="4"/>
  <c r="F1735" i="4"/>
  <c r="G1735" i="4"/>
  <c r="H1735" i="4"/>
  <c r="I1735" i="4"/>
  <c r="J1735" i="4"/>
  <c r="K1735" i="4"/>
  <c r="L1735" i="4"/>
  <c r="P1735" i="1"/>
  <c r="M1735" i="4" s="1"/>
  <c r="R1735" i="1"/>
  <c r="N1735" i="4" s="1"/>
  <c r="B1736" i="4"/>
  <c r="E1736" i="4"/>
  <c r="F1736" i="4"/>
  <c r="G1736" i="4"/>
  <c r="H1736" i="4"/>
  <c r="I1736" i="4"/>
  <c r="J1736" i="4"/>
  <c r="K1736" i="4"/>
  <c r="L1736" i="4"/>
  <c r="P1736" i="1"/>
  <c r="M1736" i="4" s="1"/>
  <c r="R1736" i="1"/>
  <c r="N1736" i="4" s="1"/>
  <c r="B1737" i="4"/>
  <c r="E1737" i="4"/>
  <c r="F1737" i="4"/>
  <c r="G1737" i="4"/>
  <c r="H1737" i="4"/>
  <c r="I1737" i="4"/>
  <c r="J1737" i="4"/>
  <c r="K1737" i="4"/>
  <c r="L1737" i="4"/>
  <c r="P1737" i="1"/>
  <c r="M1737" i="4" s="1"/>
  <c r="R1737" i="1"/>
  <c r="N1737" i="4" s="1"/>
  <c r="B1738" i="4"/>
  <c r="E1738" i="4"/>
  <c r="F1738" i="4"/>
  <c r="G1738" i="4"/>
  <c r="H1738" i="4"/>
  <c r="I1738" i="4"/>
  <c r="J1738" i="4"/>
  <c r="K1738" i="4"/>
  <c r="L1738" i="4"/>
  <c r="P1738" i="1"/>
  <c r="M1738" i="4" s="1"/>
  <c r="R1738" i="1"/>
  <c r="N1738" i="4" s="1"/>
  <c r="B1739" i="4"/>
  <c r="E1739" i="4"/>
  <c r="F1739" i="4"/>
  <c r="G1739" i="4"/>
  <c r="H1739" i="4"/>
  <c r="I1739" i="4"/>
  <c r="J1739" i="4"/>
  <c r="K1739" i="4"/>
  <c r="L1739" i="4"/>
  <c r="P1739" i="1"/>
  <c r="M1739" i="4" s="1"/>
  <c r="R1739" i="1"/>
  <c r="N1739" i="4" s="1"/>
  <c r="B1740" i="4"/>
  <c r="E1740" i="4"/>
  <c r="F1740" i="4"/>
  <c r="G1740" i="4"/>
  <c r="H1740" i="4"/>
  <c r="I1740" i="4"/>
  <c r="J1740" i="4"/>
  <c r="K1740" i="4"/>
  <c r="L1740" i="4"/>
  <c r="P1740" i="1"/>
  <c r="M1740" i="4" s="1"/>
  <c r="R1740" i="1"/>
  <c r="N1740" i="4" s="1"/>
  <c r="B1741" i="4"/>
  <c r="E1741" i="4"/>
  <c r="F1741" i="4"/>
  <c r="G1741" i="4"/>
  <c r="H1741" i="4"/>
  <c r="I1741" i="4"/>
  <c r="J1741" i="4"/>
  <c r="K1741" i="4"/>
  <c r="L1741" i="4"/>
  <c r="P1741" i="1"/>
  <c r="M1741" i="4" s="1"/>
  <c r="R1741" i="1"/>
  <c r="N1741" i="4" s="1"/>
  <c r="B1742" i="4"/>
  <c r="E1742" i="4"/>
  <c r="F1742" i="4"/>
  <c r="G1742" i="4"/>
  <c r="H1742" i="4"/>
  <c r="I1742" i="4"/>
  <c r="J1742" i="4"/>
  <c r="K1742" i="4"/>
  <c r="L1742" i="4"/>
  <c r="P1742" i="1"/>
  <c r="M1742" i="4" s="1"/>
  <c r="R1742" i="1"/>
  <c r="N1742" i="4" s="1"/>
  <c r="B1743" i="4"/>
  <c r="E1743" i="4"/>
  <c r="F1743" i="4"/>
  <c r="G1743" i="4"/>
  <c r="H1743" i="4"/>
  <c r="I1743" i="4"/>
  <c r="J1743" i="4"/>
  <c r="K1743" i="4"/>
  <c r="L1743" i="4"/>
  <c r="P1743" i="1"/>
  <c r="M1743" i="4" s="1"/>
  <c r="R1743" i="1"/>
  <c r="N1743" i="4" s="1"/>
  <c r="B1744" i="4"/>
  <c r="E1744" i="4"/>
  <c r="F1744" i="4"/>
  <c r="G1744" i="4"/>
  <c r="H1744" i="4"/>
  <c r="I1744" i="4"/>
  <c r="J1744" i="4"/>
  <c r="K1744" i="4"/>
  <c r="L1744" i="4"/>
  <c r="P1744" i="1"/>
  <c r="M1744" i="4" s="1"/>
  <c r="R1744" i="1"/>
  <c r="N1744" i="4" s="1"/>
  <c r="B1745" i="4"/>
  <c r="E1745" i="4"/>
  <c r="F1745" i="4"/>
  <c r="G1745" i="4"/>
  <c r="H1745" i="4"/>
  <c r="I1745" i="4"/>
  <c r="J1745" i="4"/>
  <c r="K1745" i="4"/>
  <c r="L1745" i="4"/>
  <c r="P1745" i="1"/>
  <c r="M1745" i="4" s="1"/>
  <c r="R1745" i="1"/>
  <c r="N1745" i="4" s="1"/>
  <c r="B1746" i="4"/>
  <c r="E1746" i="4"/>
  <c r="F1746" i="4"/>
  <c r="G1746" i="4"/>
  <c r="H1746" i="4"/>
  <c r="I1746" i="4"/>
  <c r="J1746" i="4"/>
  <c r="K1746" i="4"/>
  <c r="L1746" i="4"/>
  <c r="P1746" i="1"/>
  <c r="M1746" i="4" s="1"/>
  <c r="R1746" i="1"/>
  <c r="N1746" i="4" s="1"/>
  <c r="B1747" i="4"/>
  <c r="E1747" i="4"/>
  <c r="F1747" i="4"/>
  <c r="G1747" i="4"/>
  <c r="H1747" i="4"/>
  <c r="I1747" i="4"/>
  <c r="J1747" i="4"/>
  <c r="K1747" i="4"/>
  <c r="L1747" i="4"/>
  <c r="P1747" i="1"/>
  <c r="M1747" i="4" s="1"/>
  <c r="R1747" i="1"/>
  <c r="N1747" i="4" s="1"/>
  <c r="B1748" i="4"/>
  <c r="E1748" i="4"/>
  <c r="F1748" i="4"/>
  <c r="G1748" i="4"/>
  <c r="H1748" i="4"/>
  <c r="I1748" i="4"/>
  <c r="J1748" i="4"/>
  <c r="K1748" i="4"/>
  <c r="L1748" i="4"/>
  <c r="P1748" i="1"/>
  <c r="M1748" i="4" s="1"/>
  <c r="R1748" i="1"/>
  <c r="N1748" i="4" s="1"/>
  <c r="B1749" i="4"/>
  <c r="E1749" i="4"/>
  <c r="F1749" i="4"/>
  <c r="G1749" i="4"/>
  <c r="H1749" i="4"/>
  <c r="I1749" i="4"/>
  <c r="J1749" i="4"/>
  <c r="K1749" i="4"/>
  <c r="L1749" i="4"/>
  <c r="P1749" i="1"/>
  <c r="M1749" i="4" s="1"/>
  <c r="R1749" i="1"/>
  <c r="N1749" i="4" s="1"/>
  <c r="B1750" i="4"/>
  <c r="E1750" i="4"/>
  <c r="F1750" i="4"/>
  <c r="G1750" i="4"/>
  <c r="H1750" i="4"/>
  <c r="I1750" i="4"/>
  <c r="J1750" i="4"/>
  <c r="K1750" i="4"/>
  <c r="L1750" i="4"/>
  <c r="P1750" i="1"/>
  <c r="M1750" i="4" s="1"/>
  <c r="R1750" i="1"/>
  <c r="N1750" i="4" s="1"/>
  <c r="B1751" i="4"/>
  <c r="E1751" i="4"/>
  <c r="F1751" i="4"/>
  <c r="G1751" i="4"/>
  <c r="H1751" i="4"/>
  <c r="I1751" i="4"/>
  <c r="J1751" i="4"/>
  <c r="K1751" i="4"/>
  <c r="L1751" i="4"/>
  <c r="P1751" i="1"/>
  <c r="M1751" i="4" s="1"/>
  <c r="R1751" i="1"/>
  <c r="N1751" i="4"/>
  <c r="B1752" i="4"/>
  <c r="E1752" i="4"/>
  <c r="F1752" i="4"/>
  <c r="G1752" i="4"/>
  <c r="H1752" i="4"/>
  <c r="I1752" i="4"/>
  <c r="J1752" i="4"/>
  <c r="K1752" i="4"/>
  <c r="L1752" i="4"/>
  <c r="P1752" i="1"/>
  <c r="M1752" i="4" s="1"/>
  <c r="R1752" i="1"/>
  <c r="N1752" i="4" s="1"/>
  <c r="B1753" i="4"/>
  <c r="E1753" i="4"/>
  <c r="F1753" i="4"/>
  <c r="G1753" i="4"/>
  <c r="H1753" i="4"/>
  <c r="I1753" i="4"/>
  <c r="J1753" i="4"/>
  <c r="K1753" i="4"/>
  <c r="L1753" i="4"/>
  <c r="P1753" i="1"/>
  <c r="M1753" i="4" s="1"/>
  <c r="R1753" i="1"/>
  <c r="N1753" i="4" s="1"/>
  <c r="B1754" i="4"/>
  <c r="E1754" i="4"/>
  <c r="F1754" i="4"/>
  <c r="G1754" i="4"/>
  <c r="H1754" i="4"/>
  <c r="I1754" i="4"/>
  <c r="J1754" i="4"/>
  <c r="K1754" i="4"/>
  <c r="L1754" i="4"/>
  <c r="P1754" i="1"/>
  <c r="M1754" i="4" s="1"/>
  <c r="R1754" i="1"/>
  <c r="N1754" i="4" s="1"/>
  <c r="B1755" i="4"/>
  <c r="E1755" i="4"/>
  <c r="F1755" i="4"/>
  <c r="G1755" i="4"/>
  <c r="H1755" i="4"/>
  <c r="I1755" i="4"/>
  <c r="J1755" i="4"/>
  <c r="K1755" i="4"/>
  <c r="L1755" i="4"/>
  <c r="P1755" i="1"/>
  <c r="M1755" i="4" s="1"/>
  <c r="R1755" i="1"/>
  <c r="N1755" i="4" s="1"/>
  <c r="B1756" i="4"/>
  <c r="E1756" i="4"/>
  <c r="F1756" i="4"/>
  <c r="G1756" i="4"/>
  <c r="H1756" i="4"/>
  <c r="I1756" i="4"/>
  <c r="J1756" i="4"/>
  <c r="K1756" i="4"/>
  <c r="L1756" i="4"/>
  <c r="P1756" i="1"/>
  <c r="M1756" i="4" s="1"/>
  <c r="R1756" i="1"/>
  <c r="N1756" i="4" s="1"/>
  <c r="B1757" i="4"/>
  <c r="E1757" i="4"/>
  <c r="F1757" i="4"/>
  <c r="G1757" i="4"/>
  <c r="H1757" i="4"/>
  <c r="I1757" i="4"/>
  <c r="J1757" i="4"/>
  <c r="K1757" i="4"/>
  <c r="L1757" i="4"/>
  <c r="P1757" i="1"/>
  <c r="M1757" i="4" s="1"/>
  <c r="R1757" i="1"/>
  <c r="N1757" i="4" s="1"/>
  <c r="B1758" i="4"/>
  <c r="E1758" i="4"/>
  <c r="F1758" i="4"/>
  <c r="G1758" i="4"/>
  <c r="H1758" i="4"/>
  <c r="I1758" i="4"/>
  <c r="J1758" i="4"/>
  <c r="K1758" i="4"/>
  <c r="L1758" i="4"/>
  <c r="P1758" i="1"/>
  <c r="M1758" i="4" s="1"/>
  <c r="R1758" i="1"/>
  <c r="N1758" i="4" s="1"/>
  <c r="B1759" i="4"/>
  <c r="E1759" i="4"/>
  <c r="F1759" i="4"/>
  <c r="G1759" i="4"/>
  <c r="H1759" i="4"/>
  <c r="I1759" i="4"/>
  <c r="J1759" i="4"/>
  <c r="K1759" i="4"/>
  <c r="L1759" i="4"/>
  <c r="P1759" i="1"/>
  <c r="M1759" i="4" s="1"/>
  <c r="R1759" i="1"/>
  <c r="N1759" i="4" s="1"/>
  <c r="B1760" i="4"/>
  <c r="E1760" i="4"/>
  <c r="F1760" i="4"/>
  <c r="G1760" i="4"/>
  <c r="H1760" i="4"/>
  <c r="I1760" i="4"/>
  <c r="J1760" i="4"/>
  <c r="K1760" i="4"/>
  <c r="L1760" i="4"/>
  <c r="P1760" i="1"/>
  <c r="M1760" i="4" s="1"/>
  <c r="R1760" i="1"/>
  <c r="N1760" i="4" s="1"/>
  <c r="B1761" i="4"/>
  <c r="E1761" i="4"/>
  <c r="F1761" i="4"/>
  <c r="G1761" i="4"/>
  <c r="H1761" i="4"/>
  <c r="I1761" i="4"/>
  <c r="J1761" i="4"/>
  <c r="K1761" i="4"/>
  <c r="L1761" i="4"/>
  <c r="P1761" i="1"/>
  <c r="M1761" i="4" s="1"/>
  <c r="R1761" i="1"/>
  <c r="N1761" i="4" s="1"/>
  <c r="B1762" i="4"/>
  <c r="E1762" i="4"/>
  <c r="F1762" i="4"/>
  <c r="G1762" i="4"/>
  <c r="H1762" i="4"/>
  <c r="I1762" i="4"/>
  <c r="J1762" i="4"/>
  <c r="K1762" i="4"/>
  <c r="L1762" i="4"/>
  <c r="P1762" i="1"/>
  <c r="M1762" i="4" s="1"/>
  <c r="R1762" i="1"/>
  <c r="N1762" i="4" s="1"/>
  <c r="B1763" i="4"/>
  <c r="E1763" i="4"/>
  <c r="F1763" i="4"/>
  <c r="G1763" i="4"/>
  <c r="H1763" i="4"/>
  <c r="I1763" i="4"/>
  <c r="J1763" i="4"/>
  <c r="K1763" i="4"/>
  <c r="L1763" i="4"/>
  <c r="P1763" i="1"/>
  <c r="M1763" i="4" s="1"/>
  <c r="R1763" i="1"/>
  <c r="N1763" i="4" s="1"/>
  <c r="B1764" i="4"/>
  <c r="E1764" i="4"/>
  <c r="F1764" i="4"/>
  <c r="G1764" i="4"/>
  <c r="H1764" i="4"/>
  <c r="I1764" i="4"/>
  <c r="J1764" i="4"/>
  <c r="K1764" i="4"/>
  <c r="L1764" i="4"/>
  <c r="P1764" i="1"/>
  <c r="M1764" i="4" s="1"/>
  <c r="R1764" i="1"/>
  <c r="N1764" i="4" s="1"/>
  <c r="B1765" i="4"/>
  <c r="E1765" i="4"/>
  <c r="F1765" i="4"/>
  <c r="G1765" i="4"/>
  <c r="H1765" i="4"/>
  <c r="I1765" i="4"/>
  <c r="J1765" i="4"/>
  <c r="K1765" i="4"/>
  <c r="L1765" i="4"/>
  <c r="P1765" i="1"/>
  <c r="M1765" i="4" s="1"/>
  <c r="R1765" i="1"/>
  <c r="N1765" i="4" s="1"/>
  <c r="B1766" i="4"/>
  <c r="E1766" i="4"/>
  <c r="F1766" i="4"/>
  <c r="G1766" i="4"/>
  <c r="H1766" i="4"/>
  <c r="I1766" i="4"/>
  <c r="J1766" i="4"/>
  <c r="K1766" i="4"/>
  <c r="L1766" i="4"/>
  <c r="P1766" i="1"/>
  <c r="M1766" i="4" s="1"/>
  <c r="R1766" i="1"/>
  <c r="N1766" i="4" s="1"/>
  <c r="B1767" i="4"/>
  <c r="E1767" i="4"/>
  <c r="F1767" i="4"/>
  <c r="G1767" i="4"/>
  <c r="H1767" i="4"/>
  <c r="I1767" i="4"/>
  <c r="J1767" i="4"/>
  <c r="K1767" i="4"/>
  <c r="L1767" i="4"/>
  <c r="P1767" i="1"/>
  <c r="M1767" i="4" s="1"/>
  <c r="R1767" i="1"/>
  <c r="N1767" i="4" s="1"/>
  <c r="B1768" i="4"/>
  <c r="E1768" i="4"/>
  <c r="F1768" i="4"/>
  <c r="G1768" i="4"/>
  <c r="H1768" i="4"/>
  <c r="I1768" i="4"/>
  <c r="J1768" i="4"/>
  <c r="K1768" i="4"/>
  <c r="L1768" i="4"/>
  <c r="P1768" i="1"/>
  <c r="M1768" i="4" s="1"/>
  <c r="R1768" i="1"/>
  <c r="N1768" i="4" s="1"/>
  <c r="B1769" i="4"/>
  <c r="E1769" i="4"/>
  <c r="F1769" i="4"/>
  <c r="G1769" i="4"/>
  <c r="H1769" i="4"/>
  <c r="I1769" i="4"/>
  <c r="J1769" i="4"/>
  <c r="K1769" i="4"/>
  <c r="L1769" i="4"/>
  <c r="P1769" i="1"/>
  <c r="M1769" i="4" s="1"/>
  <c r="R1769" i="1"/>
  <c r="N1769" i="4" s="1"/>
  <c r="B1770" i="4"/>
  <c r="E1770" i="4"/>
  <c r="F1770" i="4"/>
  <c r="G1770" i="4"/>
  <c r="H1770" i="4"/>
  <c r="I1770" i="4"/>
  <c r="J1770" i="4"/>
  <c r="K1770" i="4"/>
  <c r="L1770" i="4"/>
  <c r="P1770" i="1"/>
  <c r="M1770" i="4" s="1"/>
  <c r="R1770" i="1"/>
  <c r="N1770" i="4" s="1"/>
  <c r="B1771" i="4"/>
  <c r="E1771" i="4"/>
  <c r="F1771" i="4"/>
  <c r="G1771" i="4"/>
  <c r="H1771" i="4"/>
  <c r="I1771" i="4"/>
  <c r="J1771" i="4"/>
  <c r="K1771" i="4"/>
  <c r="L1771" i="4"/>
  <c r="P1771" i="1"/>
  <c r="M1771" i="4" s="1"/>
  <c r="R1771" i="1"/>
  <c r="N1771" i="4" s="1"/>
  <c r="B1772" i="4"/>
  <c r="E1772" i="4"/>
  <c r="F1772" i="4"/>
  <c r="G1772" i="4"/>
  <c r="H1772" i="4"/>
  <c r="I1772" i="4"/>
  <c r="J1772" i="4"/>
  <c r="K1772" i="4"/>
  <c r="L1772" i="4"/>
  <c r="P1772" i="1"/>
  <c r="M1772" i="4" s="1"/>
  <c r="R1772" i="1"/>
  <c r="N1772" i="4" s="1"/>
  <c r="B1773" i="4"/>
  <c r="E1773" i="4"/>
  <c r="F1773" i="4"/>
  <c r="G1773" i="4"/>
  <c r="H1773" i="4"/>
  <c r="I1773" i="4"/>
  <c r="J1773" i="4"/>
  <c r="K1773" i="4"/>
  <c r="L1773" i="4"/>
  <c r="P1773" i="1"/>
  <c r="M1773" i="4" s="1"/>
  <c r="R1773" i="1"/>
  <c r="N1773" i="4" s="1"/>
  <c r="B1774" i="4"/>
  <c r="E1774" i="4"/>
  <c r="F1774" i="4"/>
  <c r="G1774" i="4"/>
  <c r="H1774" i="4"/>
  <c r="I1774" i="4"/>
  <c r="J1774" i="4"/>
  <c r="K1774" i="4"/>
  <c r="L1774" i="4"/>
  <c r="P1774" i="1"/>
  <c r="M1774" i="4" s="1"/>
  <c r="R1774" i="1"/>
  <c r="N1774" i="4" s="1"/>
  <c r="B1775" i="4"/>
  <c r="E1775" i="4"/>
  <c r="F1775" i="4"/>
  <c r="G1775" i="4"/>
  <c r="H1775" i="4"/>
  <c r="I1775" i="4"/>
  <c r="J1775" i="4"/>
  <c r="K1775" i="4"/>
  <c r="L1775" i="4"/>
  <c r="P1775" i="1"/>
  <c r="M1775" i="4" s="1"/>
  <c r="R1775" i="1"/>
  <c r="N1775" i="4" s="1"/>
  <c r="B1776" i="4"/>
  <c r="E1776" i="4"/>
  <c r="F1776" i="4"/>
  <c r="G1776" i="4"/>
  <c r="H1776" i="4"/>
  <c r="I1776" i="4"/>
  <c r="J1776" i="4"/>
  <c r="K1776" i="4"/>
  <c r="L1776" i="4"/>
  <c r="P1776" i="1"/>
  <c r="M1776" i="4" s="1"/>
  <c r="R1776" i="1"/>
  <c r="N1776" i="4" s="1"/>
  <c r="B1777" i="4"/>
  <c r="E1777" i="4"/>
  <c r="F1777" i="4"/>
  <c r="G1777" i="4"/>
  <c r="H1777" i="4"/>
  <c r="I1777" i="4"/>
  <c r="J1777" i="4"/>
  <c r="K1777" i="4"/>
  <c r="L1777" i="4"/>
  <c r="P1777" i="1"/>
  <c r="M1777" i="4" s="1"/>
  <c r="R1777" i="1"/>
  <c r="N1777" i="4" s="1"/>
  <c r="B1778" i="4"/>
  <c r="E1778" i="4"/>
  <c r="F1778" i="4"/>
  <c r="G1778" i="4"/>
  <c r="H1778" i="4"/>
  <c r="I1778" i="4"/>
  <c r="J1778" i="4"/>
  <c r="K1778" i="4"/>
  <c r="L1778" i="4"/>
  <c r="P1778" i="1"/>
  <c r="M1778" i="4" s="1"/>
  <c r="R1778" i="1"/>
  <c r="N1778" i="4" s="1"/>
  <c r="B1779" i="4"/>
  <c r="E1779" i="4"/>
  <c r="F1779" i="4"/>
  <c r="G1779" i="4"/>
  <c r="H1779" i="4"/>
  <c r="I1779" i="4"/>
  <c r="J1779" i="4"/>
  <c r="K1779" i="4"/>
  <c r="L1779" i="4"/>
  <c r="P1779" i="1"/>
  <c r="M1779" i="4" s="1"/>
  <c r="R1779" i="1"/>
  <c r="N1779" i="4" s="1"/>
  <c r="B1780" i="4"/>
  <c r="E1780" i="4"/>
  <c r="F1780" i="4"/>
  <c r="G1780" i="4"/>
  <c r="H1780" i="4"/>
  <c r="I1780" i="4"/>
  <c r="J1780" i="4"/>
  <c r="K1780" i="4"/>
  <c r="L1780" i="4"/>
  <c r="P1780" i="1"/>
  <c r="M1780" i="4" s="1"/>
  <c r="R1780" i="1"/>
  <c r="N1780" i="4" s="1"/>
  <c r="B1781" i="4"/>
  <c r="E1781" i="4"/>
  <c r="F1781" i="4"/>
  <c r="G1781" i="4"/>
  <c r="H1781" i="4"/>
  <c r="I1781" i="4"/>
  <c r="J1781" i="4"/>
  <c r="K1781" i="4"/>
  <c r="L1781" i="4"/>
  <c r="P1781" i="1"/>
  <c r="M1781" i="4" s="1"/>
  <c r="R1781" i="1"/>
  <c r="N1781" i="4" s="1"/>
  <c r="B1782" i="4"/>
  <c r="E1782" i="4"/>
  <c r="F1782" i="4"/>
  <c r="G1782" i="4"/>
  <c r="H1782" i="4"/>
  <c r="I1782" i="4"/>
  <c r="J1782" i="4"/>
  <c r="K1782" i="4"/>
  <c r="L1782" i="4"/>
  <c r="P1782" i="1"/>
  <c r="M1782" i="4" s="1"/>
  <c r="R1782" i="1"/>
  <c r="N1782" i="4" s="1"/>
  <c r="B1783" i="4"/>
  <c r="E1783" i="4"/>
  <c r="F1783" i="4"/>
  <c r="G1783" i="4"/>
  <c r="H1783" i="4"/>
  <c r="I1783" i="4"/>
  <c r="J1783" i="4"/>
  <c r="K1783" i="4"/>
  <c r="L1783" i="4"/>
  <c r="P1783" i="1"/>
  <c r="M1783" i="4" s="1"/>
  <c r="R1783" i="1"/>
  <c r="N1783" i="4" s="1"/>
  <c r="B1784" i="4"/>
  <c r="E1784" i="4"/>
  <c r="F1784" i="4"/>
  <c r="G1784" i="4"/>
  <c r="H1784" i="4"/>
  <c r="I1784" i="4"/>
  <c r="J1784" i="4"/>
  <c r="K1784" i="4"/>
  <c r="L1784" i="4"/>
  <c r="P1784" i="1"/>
  <c r="M1784" i="4" s="1"/>
  <c r="R1784" i="1"/>
  <c r="N1784" i="4" s="1"/>
  <c r="B1785" i="4"/>
  <c r="E1785" i="4"/>
  <c r="F1785" i="4"/>
  <c r="G1785" i="4"/>
  <c r="H1785" i="4"/>
  <c r="I1785" i="4"/>
  <c r="J1785" i="4"/>
  <c r="K1785" i="4"/>
  <c r="L1785" i="4"/>
  <c r="P1785" i="1"/>
  <c r="M1785" i="4" s="1"/>
  <c r="R1785" i="1"/>
  <c r="N1785" i="4" s="1"/>
  <c r="B1786" i="4"/>
  <c r="E1786" i="4"/>
  <c r="F1786" i="4"/>
  <c r="G1786" i="4"/>
  <c r="H1786" i="4"/>
  <c r="I1786" i="4"/>
  <c r="J1786" i="4"/>
  <c r="K1786" i="4"/>
  <c r="L1786" i="4"/>
  <c r="P1786" i="1"/>
  <c r="M1786" i="4" s="1"/>
  <c r="R1786" i="1"/>
  <c r="N1786" i="4" s="1"/>
  <c r="B1787" i="4"/>
  <c r="E1787" i="4"/>
  <c r="F1787" i="4"/>
  <c r="G1787" i="4"/>
  <c r="H1787" i="4"/>
  <c r="I1787" i="4"/>
  <c r="J1787" i="4"/>
  <c r="K1787" i="4"/>
  <c r="L1787" i="4"/>
  <c r="P1787" i="1"/>
  <c r="R1787" i="1"/>
  <c r="N1787" i="4" s="1"/>
  <c r="B1788" i="4"/>
  <c r="E1788" i="4"/>
  <c r="F1788" i="4"/>
  <c r="G1788" i="4"/>
  <c r="H1788" i="4"/>
  <c r="I1788" i="4"/>
  <c r="J1788" i="4"/>
  <c r="K1788" i="4"/>
  <c r="L1788" i="4"/>
  <c r="P1788" i="1"/>
  <c r="M1788" i="4" s="1"/>
  <c r="R1788" i="1"/>
  <c r="N1788" i="4" s="1"/>
  <c r="B1789" i="4"/>
  <c r="E1789" i="4"/>
  <c r="F1789" i="4"/>
  <c r="G1789" i="4"/>
  <c r="H1789" i="4"/>
  <c r="I1789" i="4"/>
  <c r="J1789" i="4"/>
  <c r="K1789" i="4"/>
  <c r="L1789" i="4"/>
  <c r="P1789" i="1"/>
  <c r="M1789" i="4" s="1"/>
  <c r="R1789" i="1"/>
  <c r="N1789" i="4" s="1"/>
  <c r="B1790" i="4"/>
  <c r="E1790" i="4"/>
  <c r="F1790" i="4"/>
  <c r="G1790" i="4"/>
  <c r="H1790" i="4"/>
  <c r="I1790" i="4"/>
  <c r="J1790" i="4"/>
  <c r="K1790" i="4"/>
  <c r="L1790" i="4"/>
  <c r="P1790" i="1"/>
  <c r="M1790" i="4" s="1"/>
  <c r="R1790" i="1"/>
  <c r="N1790" i="4" s="1"/>
  <c r="B1791" i="4"/>
  <c r="E1791" i="4"/>
  <c r="F1791" i="4"/>
  <c r="G1791" i="4"/>
  <c r="H1791" i="4"/>
  <c r="I1791" i="4"/>
  <c r="J1791" i="4"/>
  <c r="K1791" i="4"/>
  <c r="L1791" i="4"/>
  <c r="P1791" i="1"/>
  <c r="M1791" i="4" s="1"/>
  <c r="R1791" i="1"/>
  <c r="N1791" i="4" s="1"/>
  <c r="B1792" i="4"/>
  <c r="E1792" i="4"/>
  <c r="F1792" i="4"/>
  <c r="G1792" i="4"/>
  <c r="H1792" i="4"/>
  <c r="I1792" i="4"/>
  <c r="J1792" i="4"/>
  <c r="K1792" i="4"/>
  <c r="L1792" i="4"/>
  <c r="P1792" i="1"/>
  <c r="M1792" i="4" s="1"/>
  <c r="R1792" i="1"/>
  <c r="N1792" i="4" s="1"/>
  <c r="B1793" i="4"/>
  <c r="E1793" i="4"/>
  <c r="F1793" i="4"/>
  <c r="G1793" i="4"/>
  <c r="H1793" i="4"/>
  <c r="I1793" i="4"/>
  <c r="J1793" i="4"/>
  <c r="K1793" i="4"/>
  <c r="L1793" i="4"/>
  <c r="P1793" i="1"/>
  <c r="M1793" i="4" s="1"/>
  <c r="R1793" i="1"/>
  <c r="N1793" i="4" s="1"/>
  <c r="B1794" i="4"/>
  <c r="E1794" i="4"/>
  <c r="F1794" i="4"/>
  <c r="G1794" i="4"/>
  <c r="H1794" i="4"/>
  <c r="I1794" i="4"/>
  <c r="J1794" i="4"/>
  <c r="K1794" i="4"/>
  <c r="L1794" i="4"/>
  <c r="P1794" i="1"/>
  <c r="M1794" i="4" s="1"/>
  <c r="R1794" i="1"/>
  <c r="N1794" i="4" s="1"/>
  <c r="B1795" i="4"/>
  <c r="E1795" i="4"/>
  <c r="F1795" i="4"/>
  <c r="G1795" i="4"/>
  <c r="H1795" i="4"/>
  <c r="I1795" i="4"/>
  <c r="J1795" i="4"/>
  <c r="K1795" i="4"/>
  <c r="L1795" i="4"/>
  <c r="P1795" i="1"/>
  <c r="M1795" i="4" s="1"/>
  <c r="R1795" i="1"/>
  <c r="N1795" i="4" s="1"/>
  <c r="B1796" i="4"/>
  <c r="E1796" i="4"/>
  <c r="F1796" i="4"/>
  <c r="G1796" i="4"/>
  <c r="H1796" i="4"/>
  <c r="I1796" i="4"/>
  <c r="J1796" i="4"/>
  <c r="K1796" i="4"/>
  <c r="L1796" i="4"/>
  <c r="P1796" i="1"/>
  <c r="M1796" i="4" s="1"/>
  <c r="R1796" i="1"/>
  <c r="N1796" i="4" s="1"/>
  <c r="B1797" i="4"/>
  <c r="E1797" i="4"/>
  <c r="F1797" i="4"/>
  <c r="G1797" i="4"/>
  <c r="H1797" i="4"/>
  <c r="I1797" i="4"/>
  <c r="J1797" i="4"/>
  <c r="K1797" i="4"/>
  <c r="L1797" i="4"/>
  <c r="P1797" i="1"/>
  <c r="M1797" i="4" s="1"/>
  <c r="R1797" i="1"/>
  <c r="N1797" i="4" s="1"/>
  <c r="B1798" i="4"/>
  <c r="E1798" i="4"/>
  <c r="F1798" i="4"/>
  <c r="G1798" i="4"/>
  <c r="H1798" i="4"/>
  <c r="I1798" i="4"/>
  <c r="J1798" i="4"/>
  <c r="K1798" i="4"/>
  <c r="L1798" i="4"/>
  <c r="P1798" i="1"/>
  <c r="M1798" i="4" s="1"/>
  <c r="R1798" i="1"/>
  <c r="N1798" i="4" s="1"/>
  <c r="B1799" i="4"/>
  <c r="E1799" i="4"/>
  <c r="F1799" i="4"/>
  <c r="G1799" i="4"/>
  <c r="H1799" i="4"/>
  <c r="I1799" i="4"/>
  <c r="J1799" i="4"/>
  <c r="K1799" i="4"/>
  <c r="L1799" i="4"/>
  <c r="P1799" i="1"/>
  <c r="M1799" i="4" s="1"/>
  <c r="R1799" i="1"/>
  <c r="N1799" i="4" s="1"/>
  <c r="B1800" i="4"/>
  <c r="E1800" i="4"/>
  <c r="F1800" i="4"/>
  <c r="G1800" i="4"/>
  <c r="H1800" i="4"/>
  <c r="I1800" i="4"/>
  <c r="J1800" i="4"/>
  <c r="K1800" i="4"/>
  <c r="L1800" i="4"/>
  <c r="P1800" i="1"/>
  <c r="M1800" i="4" s="1"/>
  <c r="R1800" i="1"/>
  <c r="N1800" i="4" s="1"/>
  <c r="B1801" i="4"/>
  <c r="E1801" i="4"/>
  <c r="F1801" i="4"/>
  <c r="G1801" i="4"/>
  <c r="H1801" i="4"/>
  <c r="I1801" i="4"/>
  <c r="J1801" i="4"/>
  <c r="K1801" i="4"/>
  <c r="L1801" i="4"/>
  <c r="P1801" i="1"/>
  <c r="M1801" i="4" s="1"/>
  <c r="R1801" i="1"/>
  <c r="N1801" i="4" s="1"/>
  <c r="B1802" i="4"/>
  <c r="E1802" i="4"/>
  <c r="F1802" i="4"/>
  <c r="G1802" i="4"/>
  <c r="H1802" i="4"/>
  <c r="I1802" i="4"/>
  <c r="J1802" i="4"/>
  <c r="K1802" i="4"/>
  <c r="L1802" i="4"/>
  <c r="P1802" i="1"/>
  <c r="M1802" i="4" s="1"/>
  <c r="R1802" i="1"/>
  <c r="N1802" i="4" s="1"/>
  <c r="B1803" i="4"/>
  <c r="E1803" i="4"/>
  <c r="F1803" i="4"/>
  <c r="G1803" i="4"/>
  <c r="H1803" i="4"/>
  <c r="I1803" i="4"/>
  <c r="J1803" i="4"/>
  <c r="K1803" i="4"/>
  <c r="L1803" i="4"/>
  <c r="P1803" i="1"/>
  <c r="M1803" i="4" s="1"/>
  <c r="R1803" i="1"/>
  <c r="N1803" i="4" s="1"/>
  <c r="B1804" i="4"/>
  <c r="E1804" i="4"/>
  <c r="F1804" i="4"/>
  <c r="G1804" i="4"/>
  <c r="H1804" i="4"/>
  <c r="I1804" i="4"/>
  <c r="J1804" i="4"/>
  <c r="K1804" i="4"/>
  <c r="L1804" i="4"/>
  <c r="P1804" i="1"/>
  <c r="M1804" i="4" s="1"/>
  <c r="R1804" i="1"/>
  <c r="N1804" i="4" s="1"/>
  <c r="B1805" i="4"/>
  <c r="E1805" i="4"/>
  <c r="F1805" i="4"/>
  <c r="G1805" i="4"/>
  <c r="H1805" i="4"/>
  <c r="I1805" i="4"/>
  <c r="J1805" i="4"/>
  <c r="K1805" i="4"/>
  <c r="L1805" i="4"/>
  <c r="P1805" i="1"/>
  <c r="M1805" i="4" s="1"/>
  <c r="R1805" i="1"/>
  <c r="N1805" i="4" s="1"/>
  <c r="B1806" i="4"/>
  <c r="E1806" i="4"/>
  <c r="F1806" i="4"/>
  <c r="G1806" i="4"/>
  <c r="H1806" i="4"/>
  <c r="I1806" i="4"/>
  <c r="J1806" i="4"/>
  <c r="K1806" i="4"/>
  <c r="L1806" i="4"/>
  <c r="P1806" i="1"/>
  <c r="M1806" i="4" s="1"/>
  <c r="R1806" i="1"/>
  <c r="N1806" i="4" s="1"/>
  <c r="B1807" i="4"/>
  <c r="E1807" i="4"/>
  <c r="F1807" i="4"/>
  <c r="G1807" i="4"/>
  <c r="H1807" i="4"/>
  <c r="I1807" i="4"/>
  <c r="J1807" i="4"/>
  <c r="K1807" i="4"/>
  <c r="L1807" i="4"/>
  <c r="P1807" i="1"/>
  <c r="M1807" i="4" s="1"/>
  <c r="R1807" i="1"/>
  <c r="N1807" i="4" s="1"/>
  <c r="B1808" i="4"/>
  <c r="E1808" i="4"/>
  <c r="F1808" i="4"/>
  <c r="G1808" i="4"/>
  <c r="H1808" i="4"/>
  <c r="I1808" i="4"/>
  <c r="J1808" i="4"/>
  <c r="K1808" i="4"/>
  <c r="L1808" i="4"/>
  <c r="P1808" i="1"/>
  <c r="M1808" i="4" s="1"/>
  <c r="R1808" i="1"/>
  <c r="N1808" i="4" s="1"/>
  <c r="B1809" i="4"/>
  <c r="E1809" i="4"/>
  <c r="F1809" i="4"/>
  <c r="G1809" i="4"/>
  <c r="H1809" i="4"/>
  <c r="I1809" i="4"/>
  <c r="J1809" i="4"/>
  <c r="K1809" i="4"/>
  <c r="L1809" i="4"/>
  <c r="P1809" i="1"/>
  <c r="M1809" i="4" s="1"/>
  <c r="R1809" i="1"/>
  <c r="N1809" i="4" s="1"/>
  <c r="B1810" i="4"/>
  <c r="E1810" i="4"/>
  <c r="F1810" i="4"/>
  <c r="G1810" i="4"/>
  <c r="H1810" i="4"/>
  <c r="I1810" i="4"/>
  <c r="J1810" i="4"/>
  <c r="K1810" i="4"/>
  <c r="L1810" i="4"/>
  <c r="P1810" i="1"/>
  <c r="M1810" i="4" s="1"/>
  <c r="R1810" i="1"/>
  <c r="N1810" i="4" s="1"/>
  <c r="B1811" i="4"/>
  <c r="E1811" i="4"/>
  <c r="F1811" i="4"/>
  <c r="G1811" i="4"/>
  <c r="H1811" i="4"/>
  <c r="I1811" i="4"/>
  <c r="J1811" i="4"/>
  <c r="K1811" i="4"/>
  <c r="L1811" i="4"/>
  <c r="P1811" i="1"/>
  <c r="M1811" i="4"/>
  <c r="R1811" i="1"/>
  <c r="N1811" i="4" s="1"/>
  <c r="B1812" i="4"/>
  <c r="E1812" i="4"/>
  <c r="F1812" i="4"/>
  <c r="G1812" i="4"/>
  <c r="H1812" i="4"/>
  <c r="I1812" i="4"/>
  <c r="J1812" i="4"/>
  <c r="K1812" i="4"/>
  <c r="L1812" i="4"/>
  <c r="P1812" i="1"/>
  <c r="M1812" i="4"/>
  <c r="R1812" i="1"/>
  <c r="N1812" i="4" s="1"/>
  <c r="B1813" i="4"/>
  <c r="E1813" i="4"/>
  <c r="F1813" i="4"/>
  <c r="G1813" i="4"/>
  <c r="H1813" i="4"/>
  <c r="I1813" i="4"/>
  <c r="J1813" i="4"/>
  <c r="K1813" i="4"/>
  <c r="L1813" i="4"/>
  <c r="P1813" i="1"/>
  <c r="M1813" i="4"/>
  <c r="R1813" i="1"/>
  <c r="N1813" i="4" s="1"/>
  <c r="B1814" i="4"/>
  <c r="E1814" i="4"/>
  <c r="F1814" i="4"/>
  <c r="G1814" i="4"/>
  <c r="H1814" i="4"/>
  <c r="I1814" i="4"/>
  <c r="J1814" i="4"/>
  <c r="K1814" i="4"/>
  <c r="L1814" i="4"/>
  <c r="P1814" i="1"/>
  <c r="M1814" i="4" s="1"/>
  <c r="R1814" i="1"/>
  <c r="N1814" i="4" s="1"/>
  <c r="B1815" i="4"/>
  <c r="E1815" i="4"/>
  <c r="F1815" i="4"/>
  <c r="G1815" i="4"/>
  <c r="H1815" i="4"/>
  <c r="I1815" i="4"/>
  <c r="J1815" i="4"/>
  <c r="K1815" i="4"/>
  <c r="L1815" i="4"/>
  <c r="P1815" i="1"/>
  <c r="M1815" i="4" s="1"/>
  <c r="R1815" i="1"/>
  <c r="N1815" i="4" s="1"/>
  <c r="B1816" i="4"/>
  <c r="E1816" i="4"/>
  <c r="F1816" i="4"/>
  <c r="G1816" i="4"/>
  <c r="H1816" i="4"/>
  <c r="I1816" i="4"/>
  <c r="J1816" i="4"/>
  <c r="K1816" i="4"/>
  <c r="L1816" i="4"/>
  <c r="P1816" i="1"/>
  <c r="M1816" i="4" s="1"/>
  <c r="R1816" i="1"/>
  <c r="N1816" i="4" s="1"/>
  <c r="B1817" i="4"/>
  <c r="E1817" i="4"/>
  <c r="F1817" i="4"/>
  <c r="G1817" i="4"/>
  <c r="H1817" i="4"/>
  <c r="I1817" i="4"/>
  <c r="J1817" i="4"/>
  <c r="K1817" i="4"/>
  <c r="L1817" i="4"/>
  <c r="P1817" i="1"/>
  <c r="M1817" i="4" s="1"/>
  <c r="R1817" i="1"/>
  <c r="N1817" i="4" s="1"/>
  <c r="B1818" i="4"/>
  <c r="E1818" i="4"/>
  <c r="F1818" i="4"/>
  <c r="G1818" i="4"/>
  <c r="H1818" i="4"/>
  <c r="I1818" i="4"/>
  <c r="J1818" i="4"/>
  <c r="K1818" i="4"/>
  <c r="L1818" i="4"/>
  <c r="P1818" i="1"/>
  <c r="M1818" i="4" s="1"/>
  <c r="R1818" i="1"/>
  <c r="N1818" i="4" s="1"/>
  <c r="B1819" i="4"/>
  <c r="E1819" i="4"/>
  <c r="F1819" i="4"/>
  <c r="G1819" i="4"/>
  <c r="H1819" i="4"/>
  <c r="I1819" i="4"/>
  <c r="J1819" i="4"/>
  <c r="K1819" i="4"/>
  <c r="L1819" i="4"/>
  <c r="P1819" i="1"/>
  <c r="M1819" i="4" s="1"/>
  <c r="R1819" i="1"/>
  <c r="N1819" i="4" s="1"/>
  <c r="B1820" i="4"/>
  <c r="E1820" i="4"/>
  <c r="F1820" i="4"/>
  <c r="G1820" i="4"/>
  <c r="H1820" i="4"/>
  <c r="I1820" i="4"/>
  <c r="J1820" i="4"/>
  <c r="K1820" i="4"/>
  <c r="L1820" i="4"/>
  <c r="P1820" i="1"/>
  <c r="M1820" i="4" s="1"/>
  <c r="R1820" i="1"/>
  <c r="N1820" i="4" s="1"/>
  <c r="B1821" i="4"/>
  <c r="E1821" i="4"/>
  <c r="F1821" i="4"/>
  <c r="G1821" i="4"/>
  <c r="H1821" i="4"/>
  <c r="I1821" i="4"/>
  <c r="J1821" i="4"/>
  <c r="K1821" i="4"/>
  <c r="L1821" i="4"/>
  <c r="P1821" i="1"/>
  <c r="M1821" i="4" s="1"/>
  <c r="R1821" i="1"/>
  <c r="N1821" i="4" s="1"/>
  <c r="B1822" i="4"/>
  <c r="E1822" i="4"/>
  <c r="F1822" i="4"/>
  <c r="G1822" i="4"/>
  <c r="H1822" i="4"/>
  <c r="I1822" i="4"/>
  <c r="J1822" i="4"/>
  <c r="K1822" i="4"/>
  <c r="L1822" i="4"/>
  <c r="P1822" i="1"/>
  <c r="M1822" i="4" s="1"/>
  <c r="R1822" i="1"/>
  <c r="N1822" i="4" s="1"/>
  <c r="B1823" i="4"/>
  <c r="E1823" i="4"/>
  <c r="F1823" i="4"/>
  <c r="G1823" i="4"/>
  <c r="H1823" i="4"/>
  <c r="I1823" i="4"/>
  <c r="J1823" i="4"/>
  <c r="K1823" i="4"/>
  <c r="L1823" i="4"/>
  <c r="P1823" i="1"/>
  <c r="M1823" i="4" s="1"/>
  <c r="R1823" i="1"/>
  <c r="N1823" i="4" s="1"/>
  <c r="B1824" i="4"/>
  <c r="E1824" i="4"/>
  <c r="F1824" i="4"/>
  <c r="G1824" i="4"/>
  <c r="H1824" i="4"/>
  <c r="I1824" i="4"/>
  <c r="J1824" i="4"/>
  <c r="K1824" i="4"/>
  <c r="L1824" i="4"/>
  <c r="P1824" i="1"/>
  <c r="M1824" i="4" s="1"/>
  <c r="R1824" i="1"/>
  <c r="N1824" i="4" s="1"/>
  <c r="B1825" i="4"/>
  <c r="E1825" i="4"/>
  <c r="F1825" i="4"/>
  <c r="G1825" i="4"/>
  <c r="H1825" i="4"/>
  <c r="I1825" i="4"/>
  <c r="J1825" i="4"/>
  <c r="K1825" i="4"/>
  <c r="L1825" i="4"/>
  <c r="P1825" i="1"/>
  <c r="M1825" i="4" s="1"/>
  <c r="R1825" i="1"/>
  <c r="N1825" i="4" s="1"/>
  <c r="B1826" i="4"/>
  <c r="E1826" i="4"/>
  <c r="F1826" i="4"/>
  <c r="G1826" i="4"/>
  <c r="H1826" i="4"/>
  <c r="I1826" i="4"/>
  <c r="J1826" i="4"/>
  <c r="K1826" i="4"/>
  <c r="L1826" i="4"/>
  <c r="P1826" i="1"/>
  <c r="M1826" i="4" s="1"/>
  <c r="R1826" i="1"/>
  <c r="N1826" i="4" s="1"/>
  <c r="B1827" i="4"/>
  <c r="E1827" i="4"/>
  <c r="F1827" i="4"/>
  <c r="G1827" i="4"/>
  <c r="H1827" i="4"/>
  <c r="I1827" i="4"/>
  <c r="J1827" i="4"/>
  <c r="K1827" i="4"/>
  <c r="L1827" i="4"/>
  <c r="P1827" i="1"/>
  <c r="M1827" i="4" s="1"/>
  <c r="R1827" i="1"/>
  <c r="N1827" i="4" s="1"/>
  <c r="B1828" i="4"/>
  <c r="E1828" i="4"/>
  <c r="F1828" i="4"/>
  <c r="G1828" i="4"/>
  <c r="H1828" i="4"/>
  <c r="I1828" i="4"/>
  <c r="J1828" i="4"/>
  <c r="K1828" i="4"/>
  <c r="L1828" i="4"/>
  <c r="P1828" i="1"/>
  <c r="M1828" i="4" s="1"/>
  <c r="R1828" i="1"/>
  <c r="N1828" i="4" s="1"/>
  <c r="B1829" i="4"/>
  <c r="E1829" i="4"/>
  <c r="F1829" i="4"/>
  <c r="G1829" i="4"/>
  <c r="H1829" i="4"/>
  <c r="I1829" i="4"/>
  <c r="J1829" i="4"/>
  <c r="K1829" i="4"/>
  <c r="L1829" i="4"/>
  <c r="P1829" i="1"/>
  <c r="M1829" i="4" s="1"/>
  <c r="R1829" i="1"/>
  <c r="N1829" i="4" s="1"/>
  <c r="B1830" i="4"/>
  <c r="E1830" i="4"/>
  <c r="F1830" i="4"/>
  <c r="G1830" i="4"/>
  <c r="H1830" i="4"/>
  <c r="I1830" i="4"/>
  <c r="J1830" i="4"/>
  <c r="K1830" i="4"/>
  <c r="L1830" i="4"/>
  <c r="P1830" i="1"/>
  <c r="M1830" i="4" s="1"/>
  <c r="R1830" i="1"/>
  <c r="N1830" i="4" s="1"/>
  <c r="B1831" i="4"/>
  <c r="E1831" i="4"/>
  <c r="F1831" i="4"/>
  <c r="G1831" i="4"/>
  <c r="H1831" i="4"/>
  <c r="I1831" i="4"/>
  <c r="J1831" i="4"/>
  <c r="K1831" i="4"/>
  <c r="L1831" i="4"/>
  <c r="P1831" i="1"/>
  <c r="M1831" i="4" s="1"/>
  <c r="R1831" i="1"/>
  <c r="N1831" i="4" s="1"/>
  <c r="B1832" i="4"/>
  <c r="E1832" i="4"/>
  <c r="F1832" i="4"/>
  <c r="G1832" i="4"/>
  <c r="H1832" i="4"/>
  <c r="I1832" i="4"/>
  <c r="J1832" i="4"/>
  <c r="K1832" i="4"/>
  <c r="L1832" i="4"/>
  <c r="P1832" i="1"/>
  <c r="M1832" i="4" s="1"/>
  <c r="R1832" i="1"/>
  <c r="N1832" i="4" s="1"/>
  <c r="B1" i="4"/>
  <c r="C1" i="4"/>
  <c r="E1" i="4"/>
  <c r="F1" i="4"/>
  <c r="G1" i="4"/>
  <c r="H1" i="4"/>
  <c r="I1" i="4"/>
  <c r="J1" i="4"/>
  <c r="K1" i="4"/>
  <c r="L1" i="4"/>
  <c r="M1" i="4"/>
  <c r="N1" i="4"/>
  <c r="A2"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A615" i="4"/>
  <c r="A616" i="4"/>
  <c r="A617" i="4"/>
  <c r="A618" i="4"/>
  <c r="A619" i="4"/>
  <c r="A620" i="4"/>
  <c r="A621" i="4"/>
  <c r="A622" i="4"/>
  <c r="A623" i="4"/>
  <c r="A624" i="4"/>
  <c r="A625" i="4"/>
  <c r="A626" i="4"/>
  <c r="A627" i="4"/>
  <c r="A628" i="4"/>
  <c r="A629" i="4"/>
  <c r="A630" i="4"/>
  <c r="A631" i="4"/>
  <c r="A632" i="4"/>
  <c r="A633" i="4"/>
  <c r="A634" i="4"/>
  <c r="A635" i="4"/>
  <c r="A636" i="4"/>
  <c r="A637" i="4"/>
  <c r="A638" i="4"/>
  <c r="A639" i="4"/>
  <c r="A640" i="4"/>
  <c r="A641" i="4"/>
  <c r="A642" i="4"/>
  <c r="A643" i="4"/>
  <c r="A644" i="4"/>
  <c r="A645" i="4"/>
  <c r="A646" i="4"/>
  <c r="A647" i="4"/>
  <c r="A648" i="4"/>
  <c r="A649" i="4"/>
  <c r="A650" i="4"/>
  <c r="A651" i="4"/>
  <c r="A652" i="4"/>
  <c r="A653" i="4"/>
  <c r="A654" i="4"/>
  <c r="A655" i="4"/>
  <c r="A656" i="4"/>
  <c r="A657" i="4"/>
  <c r="A658" i="4"/>
  <c r="A659" i="4"/>
  <c r="A660" i="4"/>
  <c r="A661" i="4"/>
  <c r="A662" i="4"/>
  <c r="A663" i="4"/>
  <c r="A664" i="4"/>
  <c r="A665" i="4"/>
  <c r="A666" i="4"/>
  <c r="A667" i="4"/>
  <c r="A668" i="4"/>
  <c r="A669" i="4"/>
  <c r="A670" i="4"/>
  <c r="A671" i="4"/>
  <c r="A672" i="4"/>
  <c r="A673" i="4"/>
  <c r="A674" i="4"/>
  <c r="A675" i="4"/>
  <c r="A676" i="4"/>
  <c r="A677" i="4"/>
  <c r="A678" i="4"/>
  <c r="A679" i="4"/>
  <c r="A680" i="4"/>
  <c r="A681" i="4"/>
  <c r="A682" i="4"/>
  <c r="A683" i="4"/>
  <c r="A684" i="4"/>
  <c r="A685" i="4"/>
  <c r="A686" i="4"/>
  <c r="A687" i="4"/>
  <c r="A688" i="4"/>
  <c r="A689" i="4"/>
  <c r="A690" i="4"/>
  <c r="A691" i="4"/>
  <c r="A692" i="4"/>
  <c r="A693" i="4"/>
  <c r="A694" i="4"/>
  <c r="A695" i="4"/>
  <c r="A696" i="4"/>
  <c r="A697" i="4"/>
  <c r="A698" i="4"/>
  <c r="A699" i="4"/>
  <c r="A700" i="4"/>
  <c r="A701" i="4"/>
  <c r="A702" i="4"/>
  <c r="A703" i="4"/>
  <c r="A704" i="4"/>
  <c r="A705" i="4"/>
  <c r="A706" i="4"/>
  <c r="A707" i="4"/>
  <c r="A708" i="4"/>
  <c r="A709" i="4"/>
  <c r="A710" i="4"/>
  <c r="A711" i="4"/>
  <c r="A712" i="4"/>
  <c r="A713" i="4"/>
  <c r="A714" i="4"/>
  <c r="A715" i="4"/>
  <c r="A716" i="4"/>
  <c r="A717" i="4"/>
  <c r="A718" i="4"/>
  <c r="A719" i="4"/>
  <c r="A720" i="4"/>
  <c r="A721" i="4"/>
  <c r="A722" i="4"/>
  <c r="A723" i="4"/>
  <c r="A724" i="4"/>
  <c r="A725" i="4"/>
  <c r="A726" i="4"/>
  <c r="A727" i="4"/>
  <c r="A728" i="4"/>
  <c r="A729" i="4"/>
  <c r="A730" i="4"/>
  <c r="A731" i="4"/>
  <c r="A732" i="4"/>
  <c r="A733" i="4"/>
  <c r="A734" i="4"/>
  <c r="A735" i="4"/>
  <c r="A736" i="4"/>
  <c r="A737" i="4"/>
  <c r="A738" i="4"/>
  <c r="A739" i="4"/>
  <c r="A740" i="4"/>
  <c r="A741" i="4"/>
  <c r="A742" i="4"/>
  <c r="A743" i="4"/>
  <c r="A744" i="4"/>
  <c r="A745" i="4"/>
  <c r="A746" i="4"/>
  <c r="A747" i="4"/>
  <c r="A748" i="4"/>
  <c r="A749" i="4"/>
  <c r="A750" i="4"/>
  <c r="A751" i="4"/>
  <c r="A752" i="4"/>
  <c r="A753" i="4"/>
  <c r="A754" i="4"/>
  <c r="A755" i="4"/>
  <c r="A756" i="4"/>
  <c r="A757" i="4"/>
  <c r="A758" i="4"/>
  <c r="A759" i="4"/>
  <c r="A760" i="4"/>
  <c r="A761" i="4"/>
  <c r="A762" i="4"/>
  <c r="A763" i="4"/>
  <c r="A764" i="4"/>
  <c r="A765" i="4"/>
  <c r="A766" i="4"/>
  <c r="A767" i="4"/>
  <c r="A768" i="4"/>
  <c r="A769" i="4"/>
  <c r="A770" i="4"/>
  <c r="A771" i="4"/>
  <c r="A772" i="4"/>
  <c r="A773" i="4"/>
  <c r="A774" i="4"/>
  <c r="A775" i="4"/>
  <c r="A776" i="4"/>
  <c r="A777" i="4"/>
  <c r="A778" i="4"/>
  <c r="A779" i="4"/>
  <c r="A780" i="4"/>
  <c r="A781" i="4"/>
  <c r="A782" i="4"/>
  <c r="A783" i="4"/>
  <c r="A784" i="4"/>
  <c r="A785" i="4"/>
  <c r="A786" i="4"/>
  <c r="A787" i="4"/>
  <c r="A788" i="4"/>
  <c r="A789" i="4"/>
  <c r="A790" i="4"/>
  <c r="A791" i="4"/>
  <c r="A792" i="4"/>
  <c r="A793" i="4"/>
  <c r="A794" i="4"/>
  <c r="A795" i="4"/>
  <c r="A796" i="4"/>
  <c r="A797" i="4"/>
  <c r="A798" i="4"/>
  <c r="A799" i="4"/>
  <c r="A800" i="4"/>
  <c r="A801" i="4"/>
  <c r="A802" i="4"/>
  <c r="A803" i="4"/>
  <c r="A804" i="4"/>
  <c r="A805" i="4"/>
  <c r="A806" i="4"/>
  <c r="A807" i="4"/>
  <c r="A808" i="4"/>
  <c r="A809" i="4"/>
  <c r="A810" i="4"/>
  <c r="A811" i="4"/>
  <c r="A812" i="4"/>
  <c r="A813" i="4"/>
  <c r="A814" i="4"/>
  <c r="A815" i="4"/>
  <c r="A816" i="4"/>
  <c r="A817" i="4"/>
  <c r="A818" i="4"/>
  <c r="A819" i="4"/>
  <c r="A820" i="4"/>
  <c r="A821" i="4"/>
  <c r="A822" i="4"/>
  <c r="A823" i="4"/>
  <c r="A824" i="4"/>
  <c r="A825" i="4"/>
  <c r="A826" i="4"/>
  <c r="A827" i="4"/>
  <c r="A828" i="4"/>
  <c r="A829" i="4"/>
  <c r="A830" i="4"/>
  <c r="A831" i="4"/>
  <c r="A832" i="4"/>
  <c r="A833" i="4"/>
  <c r="A834" i="4"/>
  <c r="A835" i="4"/>
  <c r="A836" i="4"/>
  <c r="A837" i="4"/>
  <c r="A838" i="4"/>
  <c r="A839" i="4"/>
  <c r="A840" i="4"/>
  <c r="A841" i="4"/>
  <c r="A842" i="4"/>
  <c r="A843" i="4"/>
  <c r="A844" i="4"/>
  <c r="A845" i="4"/>
  <c r="A846" i="4"/>
  <c r="A847" i="4"/>
  <c r="A848" i="4"/>
  <c r="A849" i="4"/>
  <c r="A850" i="4"/>
  <c r="A851" i="4"/>
  <c r="A852" i="4"/>
  <c r="A853" i="4"/>
  <c r="A854" i="4"/>
  <c r="A855" i="4"/>
  <c r="A856" i="4"/>
  <c r="A857" i="4"/>
  <c r="A858" i="4"/>
  <c r="A859" i="4"/>
  <c r="A860" i="4"/>
  <c r="A861" i="4"/>
  <c r="A862" i="4"/>
  <c r="A863" i="4"/>
  <c r="A864" i="4"/>
  <c r="A865" i="4"/>
  <c r="A866" i="4"/>
  <c r="A867" i="4"/>
  <c r="A868" i="4"/>
  <c r="A869" i="4"/>
  <c r="A870" i="4"/>
  <c r="A871" i="4"/>
  <c r="A872" i="4"/>
  <c r="A873" i="4"/>
  <c r="A874" i="4"/>
  <c r="A875" i="4"/>
  <c r="A876" i="4"/>
  <c r="A877" i="4"/>
  <c r="A878" i="4"/>
  <c r="A879" i="4"/>
  <c r="A880" i="4"/>
  <c r="A881" i="4"/>
  <c r="A882" i="4"/>
  <c r="A883" i="4"/>
  <c r="A884" i="4"/>
  <c r="A885" i="4"/>
  <c r="A886" i="4"/>
  <c r="A887" i="4"/>
  <c r="A888" i="4"/>
  <c r="A889" i="4"/>
  <c r="A890" i="4"/>
  <c r="A891" i="4"/>
  <c r="A892" i="4"/>
  <c r="A893" i="4"/>
  <c r="A894" i="4"/>
  <c r="A895" i="4"/>
  <c r="A896" i="4"/>
  <c r="A897" i="4"/>
  <c r="A898" i="4"/>
  <c r="A899" i="4"/>
  <c r="A900" i="4"/>
  <c r="A901" i="4"/>
  <c r="A902" i="4"/>
  <c r="A903" i="4"/>
  <c r="A904" i="4"/>
  <c r="A905" i="4"/>
  <c r="A906" i="4"/>
  <c r="A907" i="4"/>
  <c r="A908" i="4"/>
  <c r="A909" i="4"/>
  <c r="A910" i="4"/>
  <c r="A911" i="4"/>
  <c r="A912" i="4"/>
  <c r="A913" i="4"/>
  <c r="A914" i="4"/>
  <c r="A915" i="4"/>
  <c r="A916" i="4"/>
  <c r="A917" i="4"/>
  <c r="A918" i="4"/>
  <c r="A919" i="4"/>
  <c r="A920" i="4"/>
  <c r="A921" i="4"/>
  <c r="A922" i="4"/>
  <c r="A923" i="4"/>
  <c r="A924" i="4"/>
  <c r="A925" i="4"/>
  <c r="A926" i="4"/>
  <c r="A927" i="4"/>
  <c r="A928" i="4"/>
  <c r="A929" i="4"/>
  <c r="A930" i="4"/>
  <c r="A931" i="4"/>
  <c r="A932" i="4"/>
  <c r="A933" i="4"/>
  <c r="A934" i="4"/>
  <c r="A935" i="4"/>
  <c r="A936" i="4"/>
  <c r="A937" i="4"/>
  <c r="A938" i="4"/>
  <c r="A939" i="4"/>
  <c r="A940" i="4"/>
  <c r="A941" i="4"/>
  <c r="A942" i="4"/>
  <c r="A943" i="4"/>
  <c r="A944" i="4"/>
  <c r="A945" i="4"/>
  <c r="A946" i="4"/>
  <c r="A947" i="4"/>
  <c r="A948" i="4"/>
  <c r="A949" i="4"/>
  <c r="A950" i="4"/>
  <c r="A951" i="4"/>
  <c r="A952" i="4"/>
  <c r="A953" i="4"/>
  <c r="A954" i="4"/>
  <c r="A955" i="4"/>
  <c r="A956" i="4"/>
  <c r="A957" i="4"/>
  <c r="A958" i="4"/>
  <c r="A959" i="4"/>
  <c r="A960" i="4"/>
  <c r="A961" i="4"/>
  <c r="A962" i="4"/>
  <c r="A963" i="4"/>
  <c r="A964" i="4"/>
  <c r="A965" i="4"/>
  <c r="A966" i="4"/>
  <c r="A967" i="4"/>
  <c r="A968" i="4"/>
  <c r="A969" i="4"/>
  <c r="A970" i="4"/>
  <c r="A971" i="4"/>
  <c r="A972" i="4"/>
  <c r="A973" i="4"/>
  <c r="A974" i="4"/>
  <c r="A975" i="4"/>
  <c r="A976" i="4"/>
  <c r="A977" i="4"/>
  <c r="A978" i="4"/>
  <c r="A979" i="4"/>
  <c r="A980" i="4"/>
  <c r="A981" i="4"/>
  <c r="A982" i="4"/>
  <c r="A983" i="4"/>
  <c r="A984" i="4"/>
  <c r="A985" i="4"/>
  <c r="A986" i="4"/>
  <c r="A987" i="4"/>
  <c r="A988" i="4"/>
  <c r="A989" i="4"/>
  <c r="A990" i="4"/>
  <c r="A991" i="4"/>
  <c r="A992" i="4"/>
  <c r="A993" i="4"/>
  <c r="A994" i="4"/>
  <c r="A995" i="4"/>
  <c r="A996" i="4"/>
  <c r="A997" i="4"/>
  <c r="A998" i="4"/>
  <c r="A999" i="4"/>
  <c r="A1000" i="4"/>
  <c r="A1001" i="4"/>
  <c r="A1002" i="4"/>
  <c r="A1003" i="4"/>
  <c r="A1004" i="4"/>
  <c r="A1005" i="4"/>
  <c r="A1006" i="4"/>
  <c r="A1007" i="4"/>
  <c r="A1008" i="4"/>
  <c r="A1009" i="4"/>
  <c r="A1010" i="4"/>
  <c r="A1011" i="4"/>
  <c r="A1012" i="4"/>
  <c r="A1013" i="4"/>
  <c r="A1014" i="4"/>
  <c r="A1015" i="4"/>
  <c r="A1016" i="4"/>
  <c r="A1017" i="4"/>
  <c r="A1018" i="4"/>
  <c r="A1019" i="4"/>
  <c r="A1020" i="4"/>
  <c r="A1021" i="4"/>
  <c r="A1022" i="4"/>
  <c r="A1023" i="4"/>
  <c r="A1024" i="4"/>
  <c r="A1025" i="4"/>
  <c r="A1026" i="4"/>
  <c r="A1027" i="4"/>
  <c r="A1028" i="4"/>
  <c r="A1029" i="4"/>
  <c r="A1030" i="4"/>
  <c r="A1031" i="4"/>
  <c r="A1032" i="4"/>
  <c r="A1033" i="4"/>
  <c r="A1034" i="4"/>
  <c r="A1035" i="4"/>
  <c r="A1036" i="4"/>
  <c r="A1037" i="4"/>
  <c r="A1038" i="4"/>
  <c r="A1039" i="4"/>
  <c r="A1040" i="4"/>
  <c r="A1041" i="4"/>
  <c r="A1042" i="4"/>
  <c r="A1043" i="4"/>
  <c r="A1044" i="4"/>
  <c r="A1045" i="4"/>
  <c r="A1046" i="4"/>
  <c r="A1047" i="4"/>
  <c r="A1048" i="4"/>
  <c r="A1049" i="4"/>
  <c r="A1050" i="4"/>
  <c r="A1051" i="4"/>
  <c r="A1052" i="4"/>
  <c r="A1053" i="4"/>
  <c r="A1054" i="4"/>
  <c r="A1055" i="4"/>
  <c r="A1056" i="4"/>
  <c r="A1057" i="4"/>
  <c r="A1058" i="4"/>
  <c r="A1059" i="4"/>
  <c r="A1060" i="4"/>
  <c r="A1061" i="4"/>
  <c r="A1062" i="4"/>
  <c r="A1063" i="4"/>
  <c r="A1064" i="4"/>
  <c r="A1065" i="4"/>
  <c r="A1066" i="4"/>
  <c r="A1067" i="4"/>
  <c r="A1068" i="4"/>
  <c r="A1069" i="4"/>
  <c r="A1070" i="4"/>
  <c r="A1071" i="4"/>
  <c r="A1072" i="4"/>
  <c r="A1073" i="4"/>
  <c r="A1074" i="4"/>
  <c r="A1075" i="4"/>
  <c r="A1076" i="4"/>
  <c r="A1077" i="4"/>
  <c r="A1078" i="4"/>
  <c r="A1079" i="4"/>
  <c r="A1080" i="4"/>
  <c r="A1081" i="4"/>
  <c r="A1082" i="4"/>
  <c r="A1083" i="4"/>
  <c r="A1084" i="4"/>
  <c r="A1085" i="4"/>
  <c r="A1086" i="4"/>
  <c r="A1087" i="4"/>
  <c r="A1088" i="4"/>
  <c r="A1089" i="4"/>
  <c r="A1090" i="4"/>
  <c r="A1091" i="4"/>
  <c r="A1092" i="4"/>
  <c r="A1093" i="4"/>
  <c r="A1094" i="4"/>
  <c r="A1095" i="4"/>
  <c r="A1096" i="4"/>
  <c r="A1097" i="4"/>
  <c r="A1098" i="4"/>
  <c r="A1099" i="4"/>
  <c r="A1100" i="4"/>
  <c r="A1101" i="4"/>
  <c r="A1102" i="4"/>
  <c r="A1103" i="4"/>
  <c r="A1104" i="4"/>
  <c r="A1105" i="4"/>
  <c r="A1106" i="4"/>
  <c r="A1107" i="4"/>
  <c r="A1108" i="4"/>
  <c r="A1109" i="4"/>
  <c r="A1110" i="4"/>
  <c r="A1111" i="4"/>
  <c r="A1112" i="4"/>
  <c r="A1113" i="4"/>
  <c r="A1114" i="4"/>
  <c r="A1115" i="4"/>
  <c r="A1116" i="4"/>
  <c r="A1117" i="4"/>
  <c r="A1118" i="4"/>
  <c r="A1119" i="4"/>
  <c r="A1120" i="4"/>
  <c r="A1121" i="4"/>
  <c r="A1122" i="4"/>
  <c r="A1123" i="4"/>
  <c r="A1124" i="4"/>
  <c r="A1125" i="4"/>
  <c r="A1126" i="4"/>
  <c r="A1127" i="4"/>
  <c r="A1128" i="4"/>
  <c r="A1129" i="4"/>
  <c r="A1130" i="4"/>
  <c r="A1131" i="4"/>
  <c r="A1132" i="4"/>
  <c r="A1133" i="4"/>
  <c r="A1134" i="4"/>
  <c r="A1135" i="4"/>
  <c r="A1136" i="4"/>
  <c r="A1137" i="4"/>
  <c r="A1138" i="4"/>
  <c r="A1139" i="4"/>
  <c r="A1140" i="4"/>
  <c r="A1141" i="4"/>
  <c r="A1142" i="4"/>
  <c r="A1143" i="4"/>
  <c r="A1144" i="4"/>
  <c r="A1145" i="4"/>
  <c r="A1146" i="4"/>
  <c r="A1147" i="4"/>
  <c r="A1148" i="4"/>
  <c r="A1149" i="4"/>
  <c r="A1150" i="4"/>
  <c r="A1151" i="4"/>
  <c r="A1152" i="4"/>
  <c r="A1153" i="4"/>
  <c r="A1154" i="4"/>
  <c r="A1155" i="4"/>
  <c r="A1156" i="4"/>
  <c r="A1157" i="4"/>
  <c r="A1158" i="4"/>
  <c r="A1159" i="4"/>
  <c r="A1160" i="4"/>
  <c r="A1161" i="4"/>
  <c r="A1162" i="4"/>
  <c r="A1163" i="4"/>
  <c r="A1164" i="4"/>
  <c r="A1165" i="4"/>
  <c r="A1166" i="4"/>
  <c r="A1167" i="4"/>
  <c r="A1168" i="4"/>
  <c r="A1169" i="4"/>
  <c r="A1170" i="4"/>
  <c r="A1171" i="4"/>
  <c r="A1172" i="4"/>
  <c r="A1173" i="4"/>
  <c r="A1174" i="4"/>
  <c r="A1175" i="4"/>
  <c r="A1176" i="4"/>
  <c r="A1177" i="4"/>
  <c r="A1178" i="4"/>
  <c r="A1179" i="4"/>
  <c r="A1180" i="4"/>
  <c r="A1181" i="4"/>
  <c r="A1182" i="4"/>
  <c r="A1183" i="4"/>
  <c r="A1184" i="4"/>
  <c r="A1185" i="4"/>
  <c r="A1186" i="4"/>
  <c r="A1187" i="4"/>
  <c r="A1188" i="4"/>
  <c r="A1189" i="4"/>
  <c r="A1190" i="4"/>
  <c r="A1191" i="4"/>
  <c r="A1192" i="4"/>
  <c r="A1193" i="4"/>
  <c r="A1194" i="4"/>
  <c r="A1195" i="4"/>
  <c r="A1196" i="4"/>
  <c r="A1197" i="4"/>
  <c r="A1198" i="4"/>
  <c r="A1199" i="4"/>
  <c r="A1200" i="4"/>
  <c r="A1201" i="4"/>
  <c r="A1202" i="4"/>
  <c r="A1203" i="4"/>
  <c r="A1204" i="4"/>
  <c r="A1205" i="4"/>
  <c r="A1206" i="4"/>
  <c r="A1207" i="4"/>
  <c r="A1208" i="4"/>
  <c r="A1209" i="4"/>
  <c r="A1210" i="4"/>
  <c r="A1211" i="4"/>
  <c r="A1212" i="4"/>
  <c r="A1213" i="4"/>
  <c r="A1214" i="4"/>
  <c r="A1215" i="4"/>
  <c r="A1216" i="4"/>
  <c r="A1217" i="4"/>
  <c r="A1218" i="4"/>
  <c r="A1219" i="4"/>
  <c r="A1220" i="4"/>
  <c r="A1221" i="4"/>
  <c r="A1222" i="4"/>
  <c r="A1223" i="4"/>
  <c r="A1224" i="4"/>
  <c r="A1225" i="4"/>
  <c r="A1226" i="4"/>
  <c r="A1227" i="4"/>
  <c r="A1228" i="4"/>
  <c r="A1229" i="4"/>
  <c r="A1230" i="4"/>
  <c r="A1231" i="4"/>
  <c r="A1232" i="4"/>
  <c r="A1233" i="4"/>
  <c r="A1234" i="4"/>
  <c r="A1235" i="4"/>
  <c r="A1236" i="4"/>
  <c r="A1237" i="4"/>
  <c r="A1238" i="4"/>
  <c r="A1239" i="4"/>
  <c r="A1240" i="4"/>
  <c r="A1241" i="4"/>
  <c r="A1242" i="4"/>
  <c r="A1243" i="4"/>
  <c r="A1244" i="4"/>
  <c r="A1245" i="4"/>
  <c r="A1246" i="4"/>
  <c r="A1247" i="4"/>
  <c r="A1248" i="4"/>
  <c r="A1249" i="4"/>
  <c r="A1250" i="4"/>
  <c r="A1251" i="4"/>
  <c r="A1252" i="4"/>
  <c r="A1253" i="4"/>
  <c r="A1254" i="4"/>
  <c r="A1255" i="4"/>
  <c r="A1256" i="4"/>
  <c r="A1257" i="4"/>
  <c r="A1258" i="4"/>
  <c r="A1259" i="4"/>
  <c r="A1260" i="4"/>
  <c r="A1261" i="4"/>
  <c r="A1262" i="4"/>
  <c r="A1263" i="4"/>
  <c r="A1264" i="4"/>
  <c r="A1265" i="4"/>
  <c r="A1266" i="4"/>
  <c r="A1267" i="4"/>
  <c r="A1268" i="4"/>
  <c r="A1269" i="4"/>
  <c r="A1270" i="4"/>
  <c r="A1271" i="4"/>
  <c r="A1272" i="4"/>
  <c r="A1273" i="4"/>
  <c r="A1274" i="4"/>
  <c r="A1275" i="4"/>
  <c r="A1276" i="4"/>
  <c r="A1277" i="4"/>
  <c r="A1278" i="4"/>
  <c r="A1279" i="4"/>
  <c r="A1280" i="4"/>
  <c r="A1281" i="4"/>
  <c r="A1282" i="4"/>
  <c r="A1283" i="4"/>
  <c r="A1284" i="4"/>
  <c r="A1285" i="4"/>
  <c r="A1286" i="4"/>
  <c r="A1287" i="4"/>
  <c r="A1288" i="4"/>
  <c r="A1289" i="4"/>
  <c r="A1290" i="4"/>
  <c r="A1291" i="4"/>
  <c r="A1292" i="4"/>
  <c r="A1293" i="4"/>
  <c r="A1294" i="4"/>
  <c r="A1295" i="4"/>
  <c r="A1296" i="4"/>
  <c r="A1297" i="4"/>
  <c r="A1298" i="4"/>
  <c r="A1299" i="4"/>
  <c r="A1300" i="4"/>
  <c r="A1301" i="4"/>
  <c r="A1302" i="4"/>
  <c r="A1303" i="4"/>
  <c r="A1304" i="4"/>
  <c r="A1305" i="4"/>
  <c r="A1306" i="4"/>
  <c r="A1307" i="4"/>
  <c r="A1308" i="4"/>
  <c r="A1309" i="4"/>
  <c r="A1310" i="4"/>
  <c r="A1311" i="4"/>
  <c r="A1312" i="4"/>
  <c r="A1313" i="4"/>
  <c r="A1314" i="4"/>
  <c r="A1315" i="4"/>
  <c r="A1316" i="4"/>
  <c r="A1317" i="4"/>
  <c r="A1318" i="4"/>
  <c r="A1319" i="4"/>
  <c r="A1320" i="4"/>
  <c r="A1321" i="4"/>
  <c r="A1322" i="4"/>
  <c r="A1323" i="4"/>
  <c r="A1324" i="4"/>
  <c r="A1325" i="4"/>
  <c r="A1326" i="4"/>
  <c r="A1327" i="4"/>
  <c r="A1328" i="4"/>
  <c r="A1329" i="4"/>
  <c r="A1330" i="4"/>
  <c r="A1331" i="4"/>
  <c r="A1332" i="4"/>
  <c r="A1333" i="4"/>
  <c r="A1334" i="4"/>
  <c r="A1335" i="4"/>
  <c r="A1336" i="4"/>
  <c r="A1337" i="4"/>
  <c r="A1338" i="4"/>
  <c r="A1339" i="4"/>
  <c r="A1340" i="4"/>
  <c r="A1341" i="4"/>
  <c r="A1342" i="4"/>
  <c r="A1343" i="4"/>
  <c r="A1344" i="4"/>
  <c r="A1345" i="4"/>
  <c r="A1346" i="4"/>
  <c r="A1347" i="4"/>
  <c r="A1348" i="4"/>
  <c r="A1349" i="4"/>
  <c r="A1350" i="4"/>
  <c r="A1351" i="4"/>
  <c r="A1352" i="4"/>
  <c r="A1353" i="4"/>
  <c r="A1354" i="4"/>
  <c r="A1355" i="4"/>
  <c r="A1356" i="4"/>
  <c r="A1357" i="4"/>
  <c r="A1358" i="4"/>
  <c r="A1359" i="4"/>
  <c r="A1360" i="4"/>
  <c r="A1361" i="4"/>
  <c r="A1362" i="4"/>
  <c r="A1363" i="4"/>
  <c r="A1364" i="4"/>
  <c r="A1365" i="4"/>
  <c r="A1366" i="4"/>
  <c r="A1367" i="4"/>
  <c r="A1368" i="4"/>
  <c r="A1369" i="4"/>
  <c r="A1370" i="4"/>
  <c r="A1371" i="4"/>
  <c r="A1372" i="4"/>
  <c r="A1373" i="4"/>
  <c r="A1374" i="4"/>
  <c r="A1375" i="4"/>
  <c r="A1376" i="4"/>
  <c r="A1377" i="4"/>
  <c r="A1378" i="4"/>
  <c r="A1379" i="4"/>
  <c r="A1380" i="4"/>
  <c r="A1381" i="4"/>
  <c r="A1382" i="4"/>
  <c r="A1383" i="4"/>
  <c r="A1384" i="4"/>
  <c r="A1385" i="4"/>
  <c r="A1386" i="4"/>
  <c r="A1387" i="4"/>
  <c r="A1388" i="4"/>
  <c r="A1389" i="4"/>
  <c r="A1390" i="4"/>
  <c r="A1391" i="4"/>
  <c r="A1392" i="4"/>
  <c r="A1393" i="4"/>
  <c r="A1394" i="4"/>
  <c r="A1395" i="4"/>
  <c r="A1396" i="4"/>
  <c r="A1397" i="4"/>
  <c r="A1398" i="4"/>
  <c r="A1399" i="4"/>
  <c r="A1400" i="4"/>
  <c r="A1401" i="4"/>
  <c r="A1402" i="4"/>
  <c r="A1403" i="4"/>
  <c r="A1404" i="4"/>
  <c r="A1405" i="4"/>
  <c r="A1406" i="4"/>
  <c r="A1407" i="4"/>
  <c r="A1408" i="4"/>
  <c r="A1409" i="4"/>
  <c r="A1410" i="4"/>
  <c r="A1411" i="4"/>
  <c r="A1412" i="4"/>
  <c r="A1413" i="4"/>
  <c r="A1414" i="4"/>
  <c r="A1415" i="4"/>
  <c r="A1416" i="4"/>
  <c r="A1417" i="4"/>
  <c r="A1418" i="4"/>
  <c r="A1419" i="4"/>
  <c r="A1420" i="4"/>
  <c r="A1421" i="4"/>
  <c r="A1422" i="4"/>
  <c r="A1423" i="4"/>
  <c r="A1424" i="4"/>
  <c r="A1425" i="4"/>
  <c r="A1426" i="4"/>
  <c r="A1427" i="4"/>
  <c r="A1428" i="4"/>
  <c r="A1429" i="4"/>
  <c r="A1430" i="4"/>
  <c r="A1431" i="4"/>
  <c r="A1432" i="4"/>
  <c r="A1433" i="4"/>
  <c r="A1434" i="4"/>
  <c r="A1435" i="4"/>
  <c r="A1436" i="4"/>
  <c r="A1437" i="4"/>
  <c r="A1438" i="4"/>
  <c r="A1439" i="4"/>
  <c r="A1440" i="4"/>
  <c r="A1441" i="4"/>
  <c r="A1442" i="4"/>
  <c r="A1443" i="4"/>
  <c r="A1444" i="4"/>
  <c r="A1445" i="4"/>
  <c r="A1446" i="4"/>
  <c r="A1447" i="4"/>
  <c r="A1448" i="4"/>
  <c r="A1449" i="4"/>
  <c r="A1450" i="4"/>
  <c r="A1451" i="4"/>
  <c r="A1452" i="4"/>
  <c r="A1453" i="4"/>
  <c r="A1454" i="4"/>
  <c r="A1455" i="4"/>
  <c r="A1456" i="4"/>
  <c r="A1457" i="4"/>
  <c r="A1458" i="4"/>
  <c r="A1459" i="4"/>
  <c r="A1460" i="4"/>
  <c r="A1461" i="4"/>
  <c r="A1462" i="4"/>
  <c r="A1463" i="4"/>
  <c r="A1464" i="4"/>
  <c r="A1465" i="4"/>
  <c r="A1466" i="4"/>
  <c r="A1467" i="4"/>
  <c r="A1468" i="4"/>
  <c r="A1469" i="4"/>
  <c r="A1470" i="4"/>
  <c r="A1471" i="4"/>
  <c r="A1472" i="4"/>
  <c r="A1473" i="4"/>
  <c r="A1474" i="4"/>
  <c r="A1475" i="4"/>
  <c r="A1476" i="4"/>
  <c r="A1477" i="4"/>
  <c r="A1478" i="4"/>
  <c r="A1479" i="4"/>
  <c r="A1480" i="4"/>
  <c r="A1481" i="4"/>
  <c r="A1482" i="4"/>
  <c r="A1483" i="4"/>
  <c r="A1484" i="4"/>
  <c r="A1485" i="4"/>
  <c r="A1486" i="4"/>
  <c r="A1487" i="4"/>
  <c r="A1488" i="4"/>
  <c r="A1489" i="4"/>
  <c r="A1490" i="4"/>
  <c r="A1491" i="4"/>
  <c r="A1492" i="4"/>
  <c r="A1493" i="4"/>
  <c r="A1494" i="4"/>
  <c r="A1495" i="4"/>
  <c r="A1496" i="4"/>
  <c r="A1497" i="4"/>
  <c r="A1498" i="4"/>
  <c r="A1499" i="4"/>
  <c r="A1500" i="4"/>
  <c r="A1501" i="4"/>
  <c r="A1502" i="4"/>
  <c r="A1503" i="4"/>
  <c r="A1504" i="4"/>
  <c r="A1505" i="4"/>
  <c r="A1506" i="4"/>
  <c r="A1507" i="4"/>
  <c r="A1508" i="4"/>
  <c r="A1509" i="4"/>
  <c r="A1510" i="4"/>
  <c r="A1511" i="4"/>
  <c r="A1512" i="4"/>
  <c r="A1513" i="4"/>
  <c r="A1514" i="4"/>
  <c r="A1515" i="4"/>
  <c r="A1516" i="4"/>
  <c r="A1517" i="4"/>
  <c r="A1518" i="4"/>
  <c r="A1519" i="4"/>
  <c r="A1520" i="4"/>
  <c r="A1521" i="4"/>
  <c r="A1522" i="4"/>
  <c r="A1523" i="4"/>
  <c r="A1524" i="4"/>
  <c r="A1525" i="4"/>
  <c r="A1526" i="4"/>
  <c r="A1527" i="4"/>
  <c r="A1528" i="4"/>
  <c r="A1529" i="4"/>
  <c r="A1530" i="4"/>
  <c r="A1531" i="4"/>
  <c r="A1532" i="4"/>
  <c r="A1533" i="4"/>
  <c r="A1534" i="4"/>
  <c r="A1535" i="4"/>
  <c r="A1536" i="4"/>
  <c r="A1537" i="4"/>
  <c r="A1538" i="4"/>
  <c r="A1539" i="4"/>
  <c r="A1540" i="4"/>
  <c r="A1541" i="4"/>
  <c r="A1542" i="4"/>
  <c r="A1543" i="4"/>
  <c r="A1544" i="4"/>
  <c r="A1545" i="4"/>
  <c r="A1546" i="4"/>
  <c r="A1547" i="4"/>
  <c r="A1548" i="4"/>
  <c r="A1549" i="4"/>
  <c r="A1550" i="4"/>
  <c r="A1551" i="4"/>
  <c r="A1552" i="4"/>
  <c r="A1553" i="4"/>
  <c r="A1554" i="4"/>
  <c r="A1555" i="4"/>
  <c r="A1556" i="4"/>
  <c r="A1557" i="4"/>
  <c r="A1558" i="4"/>
  <c r="A1559" i="4"/>
  <c r="A1560" i="4"/>
  <c r="A1561" i="4"/>
  <c r="A1562" i="4"/>
  <c r="A1563" i="4"/>
  <c r="A1564" i="4"/>
  <c r="A1565" i="4"/>
  <c r="A1566" i="4"/>
  <c r="A1567" i="4"/>
  <c r="A1568" i="4"/>
  <c r="A1569" i="4"/>
  <c r="A1570" i="4"/>
  <c r="A1571" i="4"/>
  <c r="A1572" i="4"/>
  <c r="A1573" i="4"/>
  <c r="A1574" i="4"/>
  <c r="A1575" i="4"/>
  <c r="A1576" i="4"/>
  <c r="A1577" i="4"/>
  <c r="A1578" i="4"/>
  <c r="A1579" i="4"/>
  <c r="A1580" i="4"/>
  <c r="A1581" i="4"/>
  <c r="A1582" i="4"/>
  <c r="A1583" i="4"/>
  <c r="A1584" i="4"/>
  <c r="A1585" i="4"/>
  <c r="A1586" i="4"/>
  <c r="A1587" i="4"/>
  <c r="A1588" i="4"/>
  <c r="A1589" i="4"/>
  <c r="A1590" i="4"/>
  <c r="A1591" i="4"/>
  <c r="A1592" i="4"/>
  <c r="A1593" i="4"/>
  <c r="A1594" i="4"/>
  <c r="A1595" i="4"/>
  <c r="A1596" i="4"/>
  <c r="A1597" i="4"/>
  <c r="A1598" i="4"/>
  <c r="A1599" i="4"/>
  <c r="A1600" i="4"/>
  <c r="A1601" i="4"/>
  <c r="A1602" i="4"/>
  <c r="A1603" i="4"/>
  <c r="A1604" i="4"/>
  <c r="A1605" i="4"/>
  <c r="A1606" i="4"/>
  <c r="A1607" i="4"/>
  <c r="A1608" i="4"/>
  <c r="A1609" i="4"/>
  <c r="A1610" i="4"/>
  <c r="A1611" i="4"/>
  <c r="A1612" i="4"/>
  <c r="A1613" i="4"/>
  <c r="A1614" i="4"/>
  <c r="A1615" i="4"/>
  <c r="A1616" i="4"/>
  <c r="A1617" i="4"/>
  <c r="A1618" i="4"/>
  <c r="A1619" i="4"/>
  <c r="A1620" i="4"/>
  <c r="A1621" i="4"/>
  <c r="A1622" i="4"/>
  <c r="A1623" i="4"/>
  <c r="A1624" i="4"/>
  <c r="A1625" i="4"/>
  <c r="A1626" i="4"/>
  <c r="A1627" i="4"/>
  <c r="A1628" i="4"/>
  <c r="A1629" i="4"/>
  <c r="A1630" i="4"/>
  <c r="A1631" i="4"/>
  <c r="A1632" i="4"/>
  <c r="A1633" i="4"/>
  <c r="A1634" i="4"/>
  <c r="A1635" i="4"/>
  <c r="A1636" i="4"/>
  <c r="A1637" i="4"/>
  <c r="A1638" i="4"/>
  <c r="A1639" i="4"/>
  <c r="A1640" i="4"/>
  <c r="A1641" i="4"/>
  <c r="A1642" i="4"/>
  <c r="A1643" i="4"/>
  <c r="A1644" i="4"/>
  <c r="A1645" i="4"/>
  <c r="A1646" i="4"/>
  <c r="A1647" i="4"/>
  <c r="A1648" i="4"/>
  <c r="A1649" i="4"/>
  <c r="A1650" i="4"/>
  <c r="A1651" i="4"/>
  <c r="A1652" i="4"/>
  <c r="A1653" i="4"/>
  <c r="A1654" i="4"/>
  <c r="A1655" i="4"/>
  <c r="A1656" i="4"/>
  <c r="A1657" i="4"/>
  <c r="A1658" i="4"/>
  <c r="A1659" i="4"/>
  <c r="A1660" i="4"/>
  <c r="A1661" i="4"/>
  <c r="A1662" i="4"/>
  <c r="A1663" i="4"/>
  <c r="A1664" i="4"/>
  <c r="A1665" i="4"/>
  <c r="A1666" i="4"/>
  <c r="A1667" i="4"/>
  <c r="A1668" i="4"/>
  <c r="A1669" i="4"/>
  <c r="A1670" i="4"/>
  <c r="A1671" i="4"/>
  <c r="A1672" i="4"/>
  <c r="A1673" i="4"/>
  <c r="A1674" i="4"/>
  <c r="A1675" i="4"/>
  <c r="A1676" i="4"/>
  <c r="A1677" i="4"/>
  <c r="A1678" i="4"/>
  <c r="A1679" i="4"/>
  <c r="A1680" i="4"/>
  <c r="A1681" i="4"/>
  <c r="A1682" i="4"/>
  <c r="A1683" i="4"/>
  <c r="A1684" i="4"/>
  <c r="A1685" i="4"/>
  <c r="A1686" i="4"/>
  <c r="A1687" i="4"/>
  <c r="A1688" i="4"/>
  <c r="A1689" i="4"/>
  <c r="A1690" i="4"/>
  <c r="A1691" i="4"/>
  <c r="A1692" i="4"/>
  <c r="A1693" i="4"/>
  <c r="A1694" i="4"/>
  <c r="A1695" i="4"/>
  <c r="A1696" i="4"/>
  <c r="A1697" i="4"/>
  <c r="A1698" i="4"/>
  <c r="A1699" i="4"/>
  <c r="A1700" i="4"/>
  <c r="A1701" i="4"/>
  <c r="A1702" i="4"/>
  <c r="A1703" i="4"/>
  <c r="A1704" i="4"/>
  <c r="A1705" i="4"/>
  <c r="A1706" i="4"/>
  <c r="A1707" i="4"/>
  <c r="A1708" i="4"/>
  <c r="A1709" i="4"/>
  <c r="A1710" i="4"/>
  <c r="A1711" i="4"/>
  <c r="A1712" i="4"/>
  <c r="A1713" i="4"/>
  <c r="A1714" i="4"/>
  <c r="A1715" i="4"/>
  <c r="A1716" i="4"/>
  <c r="A1717" i="4"/>
  <c r="A1718" i="4"/>
  <c r="A1719" i="4"/>
  <c r="A1720" i="4"/>
  <c r="A1721" i="4"/>
  <c r="A1722" i="4"/>
  <c r="A1723" i="4"/>
  <c r="A1724" i="4"/>
  <c r="A1725" i="4"/>
  <c r="A1726" i="4"/>
  <c r="A1727" i="4"/>
  <c r="A1728" i="4"/>
  <c r="A1729" i="4"/>
  <c r="A1730" i="4"/>
  <c r="A1731" i="4"/>
  <c r="A1732" i="4"/>
  <c r="A1733" i="4"/>
  <c r="A1734" i="4"/>
  <c r="A1735" i="4"/>
  <c r="A1736" i="4"/>
  <c r="A1737" i="4"/>
  <c r="A1738" i="4"/>
  <c r="A1739" i="4"/>
  <c r="A1740" i="4"/>
  <c r="A1741" i="4"/>
  <c r="A1742" i="4"/>
  <c r="A1743" i="4"/>
  <c r="A1744" i="4"/>
  <c r="A1745" i="4"/>
  <c r="A1746" i="4"/>
  <c r="A1747" i="4"/>
  <c r="A1748" i="4"/>
  <c r="A1749" i="4"/>
  <c r="A1750" i="4"/>
  <c r="A1751" i="4"/>
  <c r="A1752" i="4"/>
  <c r="A1753" i="4"/>
  <c r="A1754" i="4"/>
  <c r="A1755" i="4"/>
  <c r="A1756" i="4"/>
  <c r="A1757" i="4"/>
  <c r="A1758" i="4"/>
  <c r="A1759" i="4"/>
  <c r="A1760" i="4"/>
  <c r="A1761" i="4"/>
  <c r="A1762" i="4"/>
  <c r="A1763" i="4"/>
  <c r="A1764" i="4"/>
  <c r="A1765" i="4"/>
  <c r="A1766" i="4"/>
  <c r="A1767" i="4"/>
  <c r="A1768" i="4"/>
  <c r="A1769" i="4"/>
  <c r="A1770" i="4"/>
  <c r="A1771" i="4"/>
  <c r="A1772" i="4"/>
  <c r="A1773" i="4"/>
  <c r="A1774" i="4"/>
  <c r="A1775" i="4"/>
  <c r="A1776" i="4"/>
  <c r="A1777" i="4"/>
  <c r="A1778" i="4"/>
  <c r="A1779" i="4"/>
  <c r="A1780" i="4"/>
  <c r="A1781" i="4"/>
  <c r="A1782" i="4"/>
  <c r="A1783" i="4"/>
  <c r="A1784" i="4"/>
  <c r="A1785" i="4"/>
  <c r="A1786" i="4"/>
  <c r="A1787" i="4"/>
  <c r="A1788" i="4"/>
  <c r="A1789" i="4"/>
  <c r="A1790" i="4"/>
  <c r="A1791" i="4"/>
  <c r="A1792" i="4"/>
  <c r="A1793" i="4"/>
  <c r="A1794" i="4"/>
  <c r="A1795" i="4"/>
  <c r="A1796" i="4"/>
  <c r="A1797" i="4"/>
  <c r="A1798" i="4"/>
  <c r="A1799" i="4"/>
  <c r="A1800" i="4"/>
  <c r="A1801" i="4"/>
  <c r="A1802" i="4"/>
  <c r="A1803" i="4"/>
  <c r="A1804" i="4"/>
  <c r="A1805" i="4"/>
  <c r="A1806" i="4"/>
  <c r="A1807" i="4"/>
  <c r="A1808" i="4"/>
  <c r="A1809" i="4"/>
  <c r="A1810" i="4"/>
  <c r="A1811" i="4"/>
  <c r="A1812" i="4"/>
  <c r="A1813" i="4"/>
  <c r="A1814" i="4"/>
  <c r="A1815" i="4"/>
  <c r="A1816" i="4"/>
  <c r="A1817" i="4"/>
  <c r="A1818" i="4"/>
  <c r="A1819" i="4"/>
  <c r="A1820" i="4"/>
  <c r="A1821" i="4"/>
  <c r="A1822" i="4"/>
  <c r="A1823" i="4"/>
  <c r="A1824" i="4"/>
  <c r="A1825" i="4"/>
  <c r="A1826" i="4"/>
  <c r="A1827" i="4"/>
  <c r="A1828" i="4"/>
  <c r="A1829" i="4"/>
  <c r="A1830" i="4"/>
  <c r="A1831" i="4"/>
  <c r="A1832" i="4"/>
  <c r="A1" i="4"/>
  <c r="Z3" i="1" a="1"/>
  <c r="Z3" i="1" s="1"/>
  <c r="Z4" i="1" a="1"/>
  <c r="Z4" i="1" s="1"/>
  <c r="Z5" i="1" a="1"/>
  <c r="Z5" i="1" s="1"/>
  <c r="Z6" i="1" a="1"/>
  <c r="Z6" i="1" s="1"/>
  <c r="Z7" i="1" a="1"/>
  <c r="Z7" i="1" s="1"/>
  <c r="Z8" i="1" a="1"/>
  <c r="Z8" i="1" s="1"/>
  <c r="Z9" i="1" a="1"/>
  <c r="Z9" i="1" s="1"/>
  <c r="Z10" i="1" a="1"/>
  <c r="Z10" i="1" s="1"/>
  <c r="Z11" i="1" a="1"/>
  <c r="Z11" i="1" s="1"/>
  <c r="Z12" i="1" a="1"/>
  <c r="Z12" i="1" s="1"/>
  <c r="Z13" i="1" a="1"/>
  <c r="Z13" i="1" s="1"/>
  <c r="Z14" i="1" a="1"/>
  <c r="Z14" i="1" s="1"/>
  <c r="Z15" i="1" a="1"/>
  <c r="Z15" i="1" s="1"/>
  <c r="Z16" i="1" a="1"/>
  <c r="Z16" i="1" s="1"/>
  <c r="Z17" i="1" a="1"/>
  <c r="Z17" i="1" s="1"/>
  <c r="Z18" i="1" a="1"/>
  <c r="Z18" i="1" s="1"/>
  <c r="Z19" i="1" a="1"/>
  <c r="Z19" i="1" s="1"/>
  <c r="Z20" i="1" a="1"/>
  <c r="Z20" i="1" s="1"/>
  <c r="Z21" i="1" a="1"/>
  <c r="Z21" i="1" s="1"/>
  <c r="Z22" i="1" a="1"/>
  <c r="Z22" i="1" s="1"/>
  <c r="Z23" i="1" a="1"/>
  <c r="Z23" i="1" s="1"/>
  <c r="Z24" i="1" a="1"/>
  <c r="Z24" i="1" s="1"/>
  <c r="Z25" i="1" a="1"/>
  <c r="Z25" i="1" s="1"/>
  <c r="Z26" i="1" a="1"/>
  <c r="Z26" i="1" s="1"/>
  <c r="Z27" i="1" a="1"/>
  <c r="Z27" i="1" s="1"/>
  <c r="Z28" i="1" a="1"/>
  <c r="Z28" i="1" s="1"/>
  <c r="Z29" i="1" a="1"/>
  <c r="Z29" i="1" s="1"/>
  <c r="Z30" i="1" a="1"/>
  <c r="Z30" i="1" s="1"/>
  <c r="Z31" i="1" a="1"/>
  <c r="Z31" i="1" s="1"/>
  <c r="Z32" i="1" a="1"/>
  <c r="Z32" i="1" s="1"/>
  <c r="Z33" i="1" a="1"/>
  <c r="Z33" i="1" s="1"/>
  <c r="Z34" i="1" a="1"/>
  <c r="Z34" i="1" s="1"/>
  <c r="Z35" i="1" a="1"/>
  <c r="Z35" i="1" s="1"/>
  <c r="Z36" i="1" a="1"/>
  <c r="Z36" i="1" s="1"/>
  <c r="Z37" i="1" a="1"/>
  <c r="Z37" i="1" s="1"/>
  <c r="Z38" i="1" a="1"/>
  <c r="Z38" i="1" s="1"/>
  <c r="Z39" i="1" a="1"/>
  <c r="Z39" i="1" s="1"/>
  <c r="Z40" i="1" a="1"/>
  <c r="Z40" i="1" s="1"/>
  <c r="Z41" i="1" a="1"/>
  <c r="Z41" i="1" s="1"/>
  <c r="Z42" i="1" a="1"/>
  <c r="Z42" i="1" s="1"/>
  <c r="Z43" i="1" a="1"/>
  <c r="Z43" i="1" s="1"/>
  <c r="Z44" i="1" a="1"/>
  <c r="Z44" i="1" s="1"/>
  <c r="Z45" i="1" a="1"/>
  <c r="Z45" i="1" s="1"/>
  <c r="Z46" i="1" a="1"/>
  <c r="Z46" i="1" s="1"/>
  <c r="Z47" i="1" a="1"/>
  <c r="Z47" i="1" s="1"/>
  <c r="Z48" i="1" a="1"/>
  <c r="Z48" i="1" s="1"/>
  <c r="Z49" i="1" a="1"/>
  <c r="Z49" i="1" s="1"/>
  <c r="Z50" i="1" a="1"/>
  <c r="Z50" i="1" s="1"/>
  <c r="Z51" i="1" a="1"/>
  <c r="Z51" i="1" s="1"/>
  <c r="Z52" i="1" a="1"/>
  <c r="Z52" i="1" s="1"/>
  <c r="Z53" i="1" a="1"/>
  <c r="Z53" i="1" s="1"/>
  <c r="Z54" i="1" a="1"/>
  <c r="Z54" i="1" s="1"/>
  <c r="Z55" i="1" a="1"/>
  <c r="Z55" i="1" s="1"/>
  <c r="Z56" i="1" a="1"/>
  <c r="Z56" i="1" s="1"/>
  <c r="Z57" i="1" a="1"/>
  <c r="Z57" i="1" s="1"/>
  <c r="Z58" i="1" a="1"/>
  <c r="Z58" i="1" s="1"/>
  <c r="Z59" i="1" a="1"/>
  <c r="Z59" i="1" s="1"/>
  <c r="Z60" i="1" a="1"/>
  <c r="Z60" i="1" s="1"/>
  <c r="Z61" i="1" a="1"/>
  <c r="Z61" i="1" s="1"/>
  <c r="Z62" i="1" a="1"/>
  <c r="Z62" i="1" s="1"/>
  <c r="Z63" i="1" a="1"/>
  <c r="Z63" i="1" s="1"/>
  <c r="Z64" i="1" a="1"/>
  <c r="Z64" i="1" s="1"/>
  <c r="Z65" i="1" a="1"/>
  <c r="Z65" i="1" s="1"/>
  <c r="Z66" i="1" a="1"/>
  <c r="Z66" i="1" s="1"/>
  <c r="Z67" i="1" a="1"/>
  <c r="Z67" i="1" s="1"/>
  <c r="Z68" i="1" a="1"/>
  <c r="Z68" i="1" s="1"/>
  <c r="Z69" i="1" a="1"/>
  <c r="Z69" i="1" s="1"/>
  <c r="Z70" i="1" a="1"/>
  <c r="Z70" i="1" s="1"/>
  <c r="Z71" i="1" a="1"/>
  <c r="Z71" i="1" s="1"/>
  <c r="Z72" i="1" a="1"/>
  <c r="Z72" i="1" s="1"/>
  <c r="Z73" i="1" a="1"/>
  <c r="Z73" i="1" s="1"/>
  <c r="Z74" i="1" a="1"/>
  <c r="Z74" i="1" s="1"/>
  <c r="Z75" i="1" a="1"/>
  <c r="Z75" i="1" s="1"/>
  <c r="Z76" i="1" a="1"/>
  <c r="Z76" i="1" s="1"/>
  <c r="Z77" i="1" a="1"/>
  <c r="Z77" i="1" s="1"/>
  <c r="Z78" i="1" a="1"/>
  <c r="Z78" i="1" s="1"/>
  <c r="Z79" i="1" a="1"/>
  <c r="Z79" i="1" s="1"/>
  <c r="Z80" i="1" a="1"/>
  <c r="Z80" i="1" s="1"/>
  <c r="Z81" i="1" a="1"/>
  <c r="Z81" i="1" s="1"/>
  <c r="Z82" i="1" a="1"/>
  <c r="Z82" i="1" s="1"/>
  <c r="Z83" i="1" a="1"/>
  <c r="Z83" i="1" s="1"/>
  <c r="Z84" i="1" a="1"/>
  <c r="Z84" i="1" s="1"/>
  <c r="Z85" i="1" a="1"/>
  <c r="Z85" i="1" s="1"/>
  <c r="Z86" i="1" a="1"/>
  <c r="Z86" i="1" s="1"/>
  <c r="Z87" i="1" a="1"/>
  <c r="Z87" i="1" s="1"/>
  <c r="Z88" i="1" a="1"/>
  <c r="Z88" i="1" s="1"/>
  <c r="Z89" i="1" a="1"/>
  <c r="Z89" i="1" s="1"/>
  <c r="Z90" i="1" a="1"/>
  <c r="Z90" i="1" s="1"/>
  <c r="Z91" i="1" a="1"/>
  <c r="Z91" i="1" s="1"/>
  <c r="Z92" i="1" a="1"/>
  <c r="Z92" i="1" s="1"/>
  <c r="Z93" i="1" a="1"/>
  <c r="Z93" i="1" s="1"/>
  <c r="Z94" i="1" a="1"/>
  <c r="Z94" i="1" s="1"/>
  <c r="Z95" i="1" a="1"/>
  <c r="Z95" i="1" s="1"/>
  <c r="Z96" i="1" a="1"/>
  <c r="Z96" i="1" s="1"/>
  <c r="Z97" i="1" a="1"/>
  <c r="Z97" i="1" s="1"/>
  <c r="Z98" i="1" a="1"/>
  <c r="Z98" i="1" s="1"/>
  <c r="Z99" i="1" a="1"/>
  <c r="Z99" i="1" s="1"/>
  <c r="Z100" i="1" a="1"/>
  <c r="Z100" i="1" s="1"/>
  <c r="Z101" i="1" a="1"/>
  <c r="Z101" i="1" s="1"/>
  <c r="Z102" i="1" a="1"/>
  <c r="Z102" i="1" s="1"/>
  <c r="Z103" i="1" a="1"/>
  <c r="Z103" i="1" s="1"/>
  <c r="Z104" i="1" a="1"/>
  <c r="Z104" i="1" s="1"/>
  <c r="Z105" i="1" a="1"/>
  <c r="Z105" i="1" s="1"/>
  <c r="Z106" i="1" a="1"/>
  <c r="Z106" i="1" s="1"/>
  <c r="Z107" i="1" a="1"/>
  <c r="Z107" i="1" s="1"/>
  <c r="Z108" i="1" a="1"/>
  <c r="Z108" i="1" s="1"/>
  <c r="Z109" i="1" a="1"/>
  <c r="Z109" i="1" s="1"/>
  <c r="Z110" i="1" a="1"/>
  <c r="Z110" i="1" s="1"/>
  <c r="Z111" i="1" a="1"/>
  <c r="Z111" i="1" s="1"/>
  <c r="Z112" i="1" a="1"/>
  <c r="Z112" i="1" s="1"/>
  <c r="Z113" i="1" a="1"/>
  <c r="Z113" i="1" s="1"/>
  <c r="Z114" i="1" a="1"/>
  <c r="Z114" i="1" s="1"/>
  <c r="Z115" i="1" a="1"/>
  <c r="Z115" i="1" s="1"/>
  <c r="Z116" i="1" a="1"/>
  <c r="Z116" i="1" s="1"/>
  <c r="Z117" i="1" a="1"/>
  <c r="Z117" i="1" s="1"/>
  <c r="Z118" i="1" a="1"/>
  <c r="Z118" i="1" s="1"/>
  <c r="Z119" i="1" a="1"/>
  <c r="Z119" i="1" s="1"/>
  <c r="Z120" i="1" a="1"/>
  <c r="Z120" i="1" s="1"/>
  <c r="Z121" i="1" a="1"/>
  <c r="Z121" i="1" s="1"/>
  <c r="Z122" i="1" a="1"/>
  <c r="Z122" i="1" s="1"/>
  <c r="Z123" i="1" a="1"/>
  <c r="Z123" i="1" s="1"/>
  <c r="Z124" i="1" a="1"/>
  <c r="Z124" i="1" s="1"/>
  <c r="Z125" i="1" a="1"/>
  <c r="Z125" i="1" s="1"/>
  <c r="Z126" i="1" a="1"/>
  <c r="Z126" i="1" s="1"/>
  <c r="Z127" i="1" a="1"/>
  <c r="Z127" i="1" s="1"/>
  <c r="Z128" i="1" a="1"/>
  <c r="Z128" i="1" s="1"/>
  <c r="Z129" i="1" a="1"/>
  <c r="Z129" i="1" s="1"/>
  <c r="Z130" i="1" a="1"/>
  <c r="Z130" i="1" s="1"/>
  <c r="Z131" i="1" a="1"/>
  <c r="Z131" i="1" s="1"/>
  <c r="Z132" i="1" a="1"/>
  <c r="Z132" i="1" s="1"/>
  <c r="Z133" i="1" a="1"/>
  <c r="Z133" i="1" s="1"/>
  <c r="Z134" i="1" a="1"/>
  <c r="Z134" i="1" s="1"/>
  <c r="Z135" i="1" a="1"/>
  <c r="Z135" i="1" s="1"/>
  <c r="Z136" i="1" a="1"/>
  <c r="Z136" i="1" s="1"/>
  <c r="Z137" i="1" a="1"/>
  <c r="Z137" i="1" s="1"/>
  <c r="Z138" i="1" a="1"/>
  <c r="Z138" i="1" s="1"/>
  <c r="Z139" i="1" a="1"/>
  <c r="Z139" i="1" s="1"/>
  <c r="Z140" i="1" a="1"/>
  <c r="Z140" i="1" s="1"/>
  <c r="Z141" i="1" a="1"/>
  <c r="Z141" i="1" s="1"/>
  <c r="Z142" i="1" a="1"/>
  <c r="Z142" i="1" s="1"/>
  <c r="Z143" i="1" a="1"/>
  <c r="Z143" i="1" s="1"/>
  <c r="Z144" i="1" a="1"/>
  <c r="Z144" i="1" s="1"/>
  <c r="Z145" i="1" a="1"/>
  <c r="Z145" i="1" s="1"/>
  <c r="Z146" i="1" a="1"/>
  <c r="Z146" i="1" s="1"/>
  <c r="Z147" i="1" a="1"/>
  <c r="Z147" i="1" s="1"/>
  <c r="Z148" i="1" a="1"/>
  <c r="Z148" i="1"/>
  <c r="Z149" i="1" a="1"/>
  <c r="Z149" i="1" s="1"/>
  <c r="Z150" i="1" a="1"/>
  <c r="Z150" i="1" s="1"/>
  <c r="Z151" i="1" a="1"/>
  <c r="Z151" i="1" s="1"/>
  <c r="Z152" i="1" a="1"/>
  <c r="Z152" i="1" s="1"/>
  <c r="Z153" i="1" a="1"/>
  <c r="Z153" i="1" s="1"/>
  <c r="Z154" i="1" a="1"/>
  <c r="Z154" i="1" s="1"/>
  <c r="Z155" i="1" a="1"/>
  <c r="Z155" i="1" s="1"/>
  <c r="Z156" i="1" a="1"/>
  <c r="Z156" i="1" s="1"/>
  <c r="Z157" i="1" a="1"/>
  <c r="Z157" i="1" s="1"/>
  <c r="Z158" i="1" a="1"/>
  <c r="Z158" i="1" s="1"/>
  <c r="Z159" i="1" a="1"/>
  <c r="Z159" i="1" s="1"/>
  <c r="Z160" i="1" a="1"/>
  <c r="Z160" i="1" s="1"/>
  <c r="Z161" i="1" a="1"/>
  <c r="Z161" i="1" s="1"/>
  <c r="Z162" i="1" a="1"/>
  <c r="Z162" i="1" s="1"/>
  <c r="Z163" i="1" a="1"/>
  <c r="Z163" i="1" s="1"/>
  <c r="Z164" i="1" a="1"/>
  <c r="Z164" i="1" s="1"/>
  <c r="Z165" i="1" a="1"/>
  <c r="Z165" i="1" s="1"/>
  <c r="Z166" i="1" a="1"/>
  <c r="Z166" i="1" s="1"/>
  <c r="Z167" i="1" a="1"/>
  <c r="Z167" i="1" s="1"/>
  <c r="Z168" i="1" a="1"/>
  <c r="Z168" i="1" s="1"/>
  <c r="Z169" i="1" a="1"/>
  <c r="Z169" i="1" s="1"/>
  <c r="Z170" i="1" a="1"/>
  <c r="Z170" i="1" s="1"/>
  <c r="Z171" i="1" a="1"/>
  <c r="Z171" i="1" s="1"/>
  <c r="Z172" i="1" a="1"/>
  <c r="Z172" i="1" s="1"/>
  <c r="Z173" i="1" a="1"/>
  <c r="Z173" i="1" s="1"/>
  <c r="Z174" i="1" a="1"/>
  <c r="Z174" i="1" s="1"/>
  <c r="Z175" i="1" a="1"/>
  <c r="Z175" i="1" s="1"/>
  <c r="Z176" i="1" a="1"/>
  <c r="Z176" i="1" s="1"/>
  <c r="Z177" i="1" a="1"/>
  <c r="Z177" i="1" s="1"/>
  <c r="Z178" i="1" a="1"/>
  <c r="Z178" i="1" s="1"/>
  <c r="Z179" i="1" a="1"/>
  <c r="Z179" i="1" s="1"/>
  <c r="Z180" i="1" a="1"/>
  <c r="Z180" i="1" s="1"/>
  <c r="Z181" i="1" a="1"/>
  <c r="Z181" i="1" s="1"/>
  <c r="Z182" i="1" a="1"/>
  <c r="Z182" i="1" s="1"/>
  <c r="Z183" i="1" a="1"/>
  <c r="Z183" i="1" s="1"/>
  <c r="Z184" i="1" a="1"/>
  <c r="Z184" i="1" s="1"/>
  <c r="Z185" i="1" a="1"/>
  <c r="Z185" i="1" s="1"/>
  <c r="Z186" i="1" a="1"/>
  <c r="Z186" i="1" s="1"/>
  <c r="Z187" i="1" a="1"/>
  <c r="Z187" i="1" s="1"/>
  <c r="Z188" i="1" a="1"/>
  <c r="Z188" i="1" s="1"/>
  <c r="Z189" i="1" a="1"/>
  <c r="Z189" i="1" s="1"/>
  <c r="Z190" i="1" a="1"/>
  <c r="Z190" i="1"/>
  <c r="Z191" i="1" a="1"/>
  <c r="Z191" i="1" s="1"/>
  <c r="Z192" i="1" a="1"/>
  <c r="Z192" i="1" s="1"/>
  <c r="Z193" i="1" a="1"/>
  <c r="Z193" i="1" s="1"/>
  <c r="Z194" i="1" a="1"/>
  <c r="Z194" i="1" s="1"/>
  <c r="Z195" i="1" a="1"/>
  <c r="Z195" i="1" s="1"/>
  <c r="Z196" i="1" a="1"/>
  <c r="Z196" i="1" s="1"/>
  <c r="Z197" i="1" a="1"/>
  <c r="Z197" i="1" s="1"/>
  <c r="Z198" i="1" a="1"/>
  <c r="Z198" i="1" s="1"/>
  <c r="Z199" i="1" a="1"/>
  <c r="Z199" i="1" s="1"/>
  <c r="Z200" i="1" a="1"/>
  <c r="Z200" i="1" s="1"/>
  <c r="Z201" i="1" a="1"/>
  <c r="Z201" i="1" s="1"/>
  <c r="Z202" i="1" a="1"/>
  <c r="Z202" i="1" s="1"/>
  <c r="Z203" i="1" a="1"/>
  <c r="Z203" i="1" s="1"/>
  <c r="Z204" i="1" a="1"/>
  <c r="Z204" i="1" s="1"/>
  <c r="Z205" i="1" a="1"/>
  <c r="Z205" i="1" s="1"/>
  <c r="Z206" i="1" a="1"/>
  <c r="Z206" i="1" s="1"/>
  <c r="Z207" i="1" a="1"/>
  <c r="Z207" i="1" s="1"/>
  <c r="Z208" i="1" a="1"/>
  <c r="Z208" i="1" s="1"/>
  <c r="Z209" i="1" a="1"/>
  <c r="Z209" i="1" s="1"/>
  <c r="Z210" i="1" a="1"/>
  <c r="Z210" i="1" s="1"/>
  <c r="Z211" i="1" a="1"/>
  <c r="Z211" i="1" s="1"/>
  <c r="Z212" i="1" a="1"/>
  <c r="Z212" i="1" s="1"/>
  <c r="Z213" i="1" a="1"/>
  <c r="Z213" i="1" s="1"/>
  <c r="Z214" i="1" a="1"/>
  <c r="Z214" i="1" s="1"/>
  <c r="Z215" i="1" a="1"/>
  <c r="Z215" i="1" s="1"/>
  <c r="Z216" i="1" a="1"/>
  <c r="Z216" i="1" s="1"/>
  <c r="Z217" i="1" a="1"/>
  <c r="Z217" i="1" s="1"/>
  <c r="Z218" i="1" a="1"/>
  <c r="Z218" i="1" s="1"/>
  <c r="Z219" i="1" a="1"/>
  <c r="Z219" i="1" s="1"/>
  <c r="Z220" i="1" a="1"/>
  <c r="Z220" i="1" s="1"/>
  <c r="Z221" i="1" a="1"/>
  <c r="Z221" i="1" s="1"/>
  <c r="Z222" i="1" a="1"/>
  <c r="Z222" i="1" s="1"/>
  <c r="Z223" i="1" a="1"/>
  <c r="Z223" i="1" s="1"/>
  <c r="Z224" i="1" a="1"/>
  <c r="Z224" i="1" s="1"/>
  <c r="Z225" i="1" a="1"/>
  <c r="Z225" i="1" s="1"/>
  <c r="Z226" i="1" a="1"/>
  <c r="Z226" i="1" s="1"/>
  <c r="Z227" i="1" a="1"/>
  <c r="Z227" i="1" s="1"/>
  <c r="Z228" i="1" a="1"/>
  <c r="Z228" i="1" s="1"/>
  <c r="Z229" i="1" a="1"/>
  <c r="Z229" i="1" s="1"/>
  <c r="Z230" i="1" a="1"/>
  <c r="Z230" i="1" s="1"/>
  <c r="Z231" i="1" a="1"/>
  <c r="Z231" i="1" s="1"/>
  <c r="Z232" i="1" a="1"/>
  <c r="Z232" i="1" s="1"/>
  <c r="Z233" i="1" a="1"/>
  <c r="Z233" i="1" s="1"/>
  <c r="Z234" i="1" a="1"/>
  <c r="Z234" i="1" s="1"/>
  <c r="Z235" i="1" a="1"/>
  <c r="Z235" i="1" s="1"/>
  <c r="Z236" i="1" a="1"/>
  <c r="Z236" i="1" s="1"/>
  <c r="Z237" i="1" a="1"/>
  <c r="Z237" i="1" s="1"/>
  <c r="Z238" i="1" a="1"/>
  <c r="Z238" i="1" s="1"/>
  <c r="Z239" i="1" a="1"/>
  <c r="Z239" i="1" s="1"/>
  <c r="Z240" i="1" a="1"/>
  <c r="Z240" i="1" s="1"/>
  <c r="Z241" i="1" a="1"/>
  <c r="Z241" i="1" s="1"/>
  <c r="Z242" i="1" a="1"/>
  <c r="Z242" i="1" s="1"/>
  <c r="Z243" i="1" a="1"/>
  <c r="Z243" i="1" s="1"/>
  <c r="Z244" i="1" a="1"/>
  <c r="Z244" i="1" s="1"/>
  <c r="Z245" i="1" a="1"/>
  <c r="Z245" i="1" s="1"/>
  <c r="Z246" i="1" a="1"/>
  <c r="Z246" i="1" s="1"/>
  <c r="Z247" i="1" a="1"/>
  <c r="Z247" i="1" s="1"/>
  <c r="Z248" i="1" a="1"/>
  <c r="Z248" i="1" s="1"/>
  <c r="Z249" i="1" a="1"/>
  <c r="Z249" i="1" s="1"/>
  <c r="Z250" i="1" a="1"/>
  <c r="Z250" i="1" s="1"/>
  <c r="Z251" i="1" a="1"/>
  <c r="Z251" i="1" s="1"/>
  <c r="Z252" i="1" a="1"/>
  <c r="Z252" i="1" s="1"/>
  <c r="Z253" i="1" a="1"/>
  <c r="Z253" i="1" s="1"/>
  <c r="Z254" i="1" a="1"/>
  <c r="Z254" i="1" s="1"/>
  <c r="Z255" i="1" a="1"/>
  <c r="Z255" i="1" s="1"/>
  <c r="Z256" i="1" a="1"/>
  <c r="Z256" i="1" s="1"/>
  <c r="Z257" i="1" a="1"/>
  <c r="Z257" i="1" s="1"/>
  <c r="Z258" i="1" a="1"/>
  <c r="Z258" i="1" s="1"/>
  <c r="Z259" i="1" a="1"/>
  <c r="Z259" i="1" s="1"/>
  <c r="Z260" i="1" a="1"/>
  <c r="Z260" i="1" s="1"/>
  <c r="Z261" i="1" a="1"/>
  <c r="Z261" i="1" s="1"/>
  <c r="Z262" i="1" a="1"/>
  <c r="Z262" i="1" s="1"/>
  <c r="Z263" i="1" a="1"/>
  <c r="Z263" i="1" s="1"/>
  <c r="Z264" i="1" a="1"/>
  <c r="Z264" i="1" s="1"/>
  <c r="Z265" i="1" a="1"/>
  <c r="Z265" i="1" s="1"/>
  <c r="Z266" i="1" a="1"/>
  <c r="Z266" i="1" s="1"/>
  <c r="Z267" i="1" a="1"/>
  <c r="Z267" i="1"/>
  <c r="Z268" i="1" a="1"/>
  <c r="Z268" i="1" s="1"/>
  <c r="Z269" i="1" a="1"/>
  <c r="Z269" i="1" s="1"/>
  <c r="Z270" i="1" a="1"/>
  <c r="Z270" i="1" s="1"/>
  <c r="Z271" i="1" a="1"/>
  <c r="Z271" i="1" s="1"/>
  <c r="Z272" i="1" a="1"/>
  <c r="Z272" i="1" s="1"/>
  <c r="Z273" i="1" a="1"/>
  <c r="Z273" i="1" s="1"/>
  <c r="Z274" i="1" a="1"/>
  <c r="Z274" i="1" s="1"/>
  <c r="Z275" i="1" a="1"/>
  <c r="Z275" i="1" s="1"/>
  <c r="Z276" i="1" a="1"/>
  <c r="Z276" i="1" s="1"/>
  <c r="Z277" i="1" a="1"/>
  <c r="Z277" i="1" s="1"/>
  <c r="Z278" i="1" a="1"/>
  <c r="Z278" i="1" s="1"/>
  <c r="Z279" i="1" a="1"/>
  <c r="Z279" i="1" s="1"/>
  <c r="Z280" i="1" a="1"/>
  <c r="Z280" i="1" s="1"/>
  <c r="Z281" i="1" a="1"/>
  <c r="Z281" i="1" s="1"/>
  <c r="Z282" i="1" a="1"/>
  <c r="Z282" i="1" s="1"/>
  <c r="Z283" i="1" a="1"/>
  <c r="Z283" i="1" s="1"/>
  <c r="Z284" i="1" a="1"/>
  <c r="Z284" i="1" s="1"/>
  <c r="Z285" i="1" a="1"/>
  <c r="Z285" i="1" s="1"/>
  <c r="Z286" i="1" a="1"/>
  <c r="Z286" i="1" s="1"/>
  <c r="Z287" i="1" a="1"/>
  <c r="Z287" i="1" s="1"/>
  <c r="Z288" i="1" a="1"/>
  <c r="Z288" i="1" s="1"/>
  <c r="Z289" i="1" a="1"/>
  <c r="Z289" i="1" s="1"/>
  <c r="Z290" i="1" a="1"/>
  <c r="Z290" i="1" s="1"/>
  <c r="Z291" i="1" a="1"/>
  <c r="Z291" i="1" s="1"/>
  <c r="Z292" i="1" a="1"/>
  <c r="Z292" i="1" s="1"/>
  <c r="Z293" i="1" a="1"/>
  <c r="Z293" i="1" s="1"/>
  <c r="Z294" i="1" a="1"/>
  <c r="Z294" i="1" s="1"/>
  <c r="Z295" i="1" a="1"/>
  <c r="Z295" i="1" s="1"/>
  <c r="Z296" i="1" a="1"/>
  <c r="Z296" i="1" s="1"/>
  <c r="Z297" i="1" a="1"/>
  <c r="Z297" i="1" s="1"/>
  <c r="Z298" i="1" a="1"/>
  <c r="Z298" i="1" s="1"/>
  <c r="Z299" i="1" a="1"/>
  <c r="Z299" i="1" s="1"/>
  <c r="Z300" i="1" a="1"/>
  <c r="Z300" i="1" s="1"/>
  <c r="Z301" i="1" a="1"/>
  <c r="Z301" i="1" s="1"/>
  <c r="Z302" i="1" a="1"/>
  <c r="Z302" i="1" s="1"/>
  <c r="Z303" i="1" a="1"/>
  <c r="Z303" i="1" s="1"/>
  <c r="Z304" i="1" a="1"/>
  <c r="Z304" i="1" s="1"/>
  <c r="Z305" i="1" a="1"/>
  <c r="Z305" i="1" s="1"/>
  <c r="Z306" i="1" a="1"/>
  <c r="Z306" i="1" s="1"/>
  <c r="Z307" i="1" a="1"/>
  <c r="Z307" i="1" s="1"/>
  <c r="Z308" i="1" a="1"/>
  <c r="Z308" i="1" s="1"/>
  <c r="Z309" i="1" a="1"/>
  <c r="Z309" i="1" s="1"/>
  <c r="Z310" i="1" a="1"/>
  <c r="Z310" i="1" s="1"/>
  <c r="Z311" i="1" a="1"/>
  <c r="Z311" i="1" s="1"/>
  <c r="Z312" i="1" a="1"/>
  <c r="Z312" i="1" s="1"/>
  <c r="Z313" i="1" a="1"/>
  <c r="Z313" i="1" s="1"/>
  <c r="Z314" i="1" a="1"/>
  <c r="Z314" i="1" s="1"/>
  <c r="Z315" i="1" a="1"/>
  <c r="Z315" i="1" s="1"/>
  <c r="Z316" i="1" a="1"/>
  <c r="Z316" i="1" s="1"/>
  <c r="Z317" i="1" a="1"/>
  <c r="Z317" i="1" s="1"/>
  <c r="Z318" i="1" a="1"/>
  <c r="Z318" i="1" s="1"/>
  <c r="Z319" i="1" a="1"/>
  <c r="Z319" i="1" s="1"/>
  <c r="Z320" i="1" a="1"/>
  <c r="Z320" i="1" s="1"/>
  <c r="Z321" i="1" a="1"/>
  <c r="Z321" i="1" s="1"/>
  <c r="Z322" i="1" a="1"/>
  <c r="Z322" i="1" s="1"/>
  <c r="Z323" i="1" a="1"/>
  <c r="Z323" i="1" s="1"/>
  <c r="Z324" i="1" a="1"/>
  <c r="Z324" i="1" s="1"/>
  <c r="Z325" i="1" a="1"/>
  <c r="Z325" i="1" s="1"/>
  <c r="Z326" i="1" a="1"/>
  <c r="Z326" i="1"/>
  <c r="Z327" i="1" a="1"/>
  <c r="Z327" i="1" s="1"/>
  <c r="Z328" i="1" a="1"/>
  <c r="Z328" i="1" s="1"/>
  <c r="Z329" i="1" a="1"/>
  <c r="Z329" i="1" s="1"/>
  <c r="Z330" i="1" a="1"/>
  <c r="Z330" i="1" s="1"/>
  <c r="Z331" i="1" a="1"/>
  <c r="Z331" i="1" s="1"/>
  <c r="Z332" i="1" a="1"/>
  <c r="Z332" i="1" s="1"/>
  <c r="Z333" i="1" a="1"/>
  <c r="Z333" i="1" s="1"/>
  <c r="Z334" i="1" a="1"/>
  <c r="Z334" i="1" s="1"/>
  <c r="Z335" i="1" a="1"/>
  <c r="Z335" i="1" s="1"/>
  <c r="Z336" i="1" a="1"/>
  <c r="Z336" i="1" s="1"/>
  <c r="Z337" i="1" a="1"/>
  <c r="Z337" i="1" s="1"/>
  <c r="Z338" i="1" a="1"/>
  <c r="Z338" i="1" s="1"/>
  <c r="Z339" i="1" a="1"/>
  <c r="Z339" i="1" s="1"/>
  <c r="Z340" i="1" a="1"/>
  <c r="Z340" i="1" s="1"/>
  <c r="Z341" i="1" a="1"/>
  <c r="Z341" i="1" s="1"/>
  <c r="Z342" i="1" a="1"/>
  <c r="Z342" i="1" s="1"/>
  <c r="Z343" i="1" a="1"/>
  <c r="Z343" i="1" s="1"/>
  <c r="Z344" i="1" a="1"/>
  <c r="Z344" i="1" s="1"/>
  <c r="Z345" i="1" a="1"/>
  <c r="Z345" i="1" s="1"/>
  <c r="Z346" i="1" a="1"/>
  <c r="Z346" i="1" s="1"/>
  <c r="Z347" i="1" a="1"/>
  <c r="Z347" i="1" s="1"/>
  <c r="Z348" i="1" a="1"/>
  <c r="Z348" i="1" s="1"/>
  <c r="Z349" i="1" a="1"/>
  <c r="Z349" i="1" s="1"/>
  <c r="Z350" i="1" a="1"/>
  <c r="Z350" i="1" s="1"/>
  <c r="Z351" i="1" a="1"/>
  <c r="Z351" i="1" s="1"/>
  <c r="Z352" i="1" a="1"/>
  <c r="Z352" i="1" s="1"/>
  <c r="Z353" i="1" a="1"/>
  <c r="Z353" i="1" s="1"/>
  <c r="Z354" i="1" a="1"/>
  <c r="Z354" i="1" s="1"/>
  <c r="Z355" i="1" a="1"/>
  <c r="Z355" i="1" s="1"/>
  <c r="Z356" i="1" a="1"/>
  <c r="Z356" i="1" s="1"/>
  <c r="Z357" i="1" a="1"/>
  <c r="Z357" i="1" s="1"/>
  <c r="Z358" i="1" a="1"/>
  <c r="Z358" i="1" s="1"/>
  <c r="Z359" i="1" a="1"/>
  <c r="Z359" i="1" s="1"/>
  <c r="Z360" i="1" a="1"/>
  <c r="Z360" i="1" s="1"/>
  <c r="Z361" i="1" a="1"/>
  <c r="Z361" i="1" s="1"/>
  <c r="Z362" i="1" a="1"/>
  <c r="Z362" i="1" s="1"/>
  <c r="Z363" i="1" a="1"/>
  <c r="Z363" i="1" s="1"/>
  <c r="Z364" i="1" a="1"/>
  <c r="Z364" i="1" s="1"/>
  <c r="Z365" i="1" a="1"/>
  <c r="Z365" i="1" s="1"/>
  <c r="Z366" i="1" a="1"/>
  <c r="Z366" i="1" s="1"/>
  <c r="Z367" i="1" a="1"/>
  <c r="Z367" i="1" s="1"/>
  <c r="Z368" i="1" a="1"/>
  <c r="Z368" i="1" s="1"/>
  <c r="Z369" i="1" a="1"/>
  <c r="Z369" i="1" s="1"/>
  <c r="Z370" i="1" a="1"/>
  <c r="Z370" i="1" s="1"/>
  <c r="Z371" i="1" a="1"/>
  <c r="Z371" i="1" s="1"/>
  <c r="Z372" i="1" a="1"/>
  <c r="Z372" i="1" s="1"/>
  <c r="Z373" i="1" a="1"/>
  <c r="Z373" i="1" s="1"/>
  <c r="Z374" i="1" a="1"/>
  <c r="Z374" i="1" s="1"/>
  <c r="Z375" i="1" a="1"/>
  <c r="Z375" i="1" s="1"/>
  <c r="Z376" i="1" a="1"/>
  <c r="Z376" i="1" s="1"/>
  <c r="Z377" i="1" a="1"/>
  <c r="Z377" i="1" s="1"/>
  <c r="Z378" i="1" a="1"/>
  <c r="Z378" i="1" s="1"/>
  <c r="Z379" i="1" a="1"/>
  <c r="Z379" i="1" s="1"/>
  <c r="Z380" i="1" a="1"/>
  <c r="Z380" i="1" s="1"/>
  <c r="Z381" i="1" a="1"/>
  <c r="Z381" i="1" s="1"/>
  <c r="Z382" i="1" a="1"/>
  <c r="Z382" i="1" s="1"/>
  <c r="Z383" i="1" a="1"/>
  <c r="Z383" i="1" s="1"/>
  <c r="Z384" i="1" a="1"/>
  <c r="Z384" i="1" s="1"/>
  <c r="Z385" i="1" a="1"/>
  <c r="Z385" i="1" s="1"/>
  <c r="Z386" i="1" a="1"/>
  <c r="Z386" i="1" s="1"/>
  <c r="Z387" i="1" a="1"/>
  <c r="Z387" i="1" s="1"/>
  <c r="Z388" i="1" a="1"/>
  <c r="Z388" i="1" s="1"/>
  <c r="Z389" i="1" a="1"/>
  <c r="Z389" i="1" s="1"/>
  <c r="Z390" i="1" a="1"/>
  <c r="Z390" i="1" s="1"/>
  <c r="Z391" i="1" a="1"/>
  <c r="Z391" i="1" s="1"/>
  <c r="Z392" i="1" a="1"/>
  <c r="Z392" i="1" s="1"/>
  <c r="Z393" i="1" a="1"/>
  <c r="Z393" i="1" s="1"/>
  <c r="Z394" i="1" a="1"/>
  <c r="Z394" i="1" s="1"/>
  <c r="Z395" i="1" a="1"/>
  <c r="Z395" i="1" s="1"/>
  <c r="Z396" i="1" a="1"/>
  <c r="Z396" i="1" s="1"/>
  <c r="Z397" i="1" a="1"/>
  <c r="Z397" i="1" s="1"/>
  <c r="Z398" i="1" a="1"/>
  <c r="Z398" i="1" s="1"/>
  <c r="Z399" i="1" a="1"/>
  <c r="Z399" i="1" s="1"/>
  <c r="Z400" i="1" a="1"/>
  <c r="Z400" i="1" s="1"/>
  <c r="Z401" i="1" a="1"/>
  <c r="Z401" i="1" s="1"/>
  <c r="Z402" i="1" a="1"/>
  <c r="Z402" i="1" s="1"/>
  <c r="Z403" i="1" a="1"/>
  <c r="Z403" i="1" s="1"/>
  <c r="Z404" i="1" a="1"/>
  <c r="Z404" i="1" s="1"/>
  <c r="Z405" i="1" a="1"/>
  <c r="Z405" i="1" s="1"/>
  <c r="Z406" i="1" a="1"/>
  <c r="Z406" i="1" s="1"/>
  <c r="Z407" i="1" a="1"/>
  <c r="Z407" i="1" s="1"/>
  <c r="Z408" i="1" a="1"/>
  <c r="Z408" i="1" s="1"/>
  <c r="Z409" i="1" a="1"/>
  <c r="Z409" i="1" s="1"/>
  <c r="Z410" i="1" a="1"/>
  <c r="Z410" i="1" s="1"/>
  <c r="Z411" i="1" a="1"/>
  <c r="Z411" i="1" s="1"/>
  <c r="Z412" i="1" a="1"/>
  <c r="Z412" i="1" s="1"/>
  <c r="Z413" i="1" a="1"/>
  <c r="Z413" i="1" s="1"/>
  <c r="Z414" i="1" a="1"/>
  <c r="Z414" i="1" s="1"/>
  <c r="Z415" i="1" a="1"/>
  <c r="Z415" i="1" s="1"/>
  <c r="Z416" i="1" a="1"/>
  <c r="Z416" i="1" s="1"/>
  <c r="Z417" i="1" a="1"/>
  <c r="Z417" i="1" s="1"/>
  <c r="Z418" i="1" a="1"/>
  <c r="Z418" i="1" s="1"/>
  <c r="Z419" i="1" a="1"/>
  <c r="Z419" i="1" s="1"/>
  <c r="Z420" i="1" a="1"/>
  <c r="Z420" i="1" s="1"/>
  <c r="Z421" i="1" a="1"/>
  <c r="Z421" i="1" s="1"/>
  <c r="Z422" i="1" a="1"/>
  <c r="Z422" i="1" s="1"/>
  <c r="Z423" i="1" a="1"/>
  <c r="Z423" i="1" s="1"/>
  <c r="Z424" i="1" a="1"/>
  <c r="Z424" i="1" s="1"/>
  <c r="Z425" i="1" a="1"/>
  <c r="Z425" i="1" s="1"/>
  <c r="Z426" i="1" a="1"/>
  <c r="Z426" i="1" s="1"/>
  <c r="Z427" i="1" a="1"/>
  <c r="Z427" i="1" s="1"/>
  <c r="Z428" i="1" a="1"/>
  <c r="Z428" i="1" s="1"/>
  <c r="Z429" i="1" a="1"/>
  <c r="Z429" i="1" s="1"/>
  <c r="Z430" i="1" a="1"/>
  <c r="Z430" i="1" s="1"/>
  <c r="Z431" i="1" a="1"/>
  <c r="Z431" i="1" s="1"/>
  <c r="Z432" i="1" a="1"/>
  <c r="Z432" i="1" s="1"/>
  <c r="Z433" i="1" a="1"/>
  <c r="Z433" i="1" s="1"/>
  <c r="Z434" i="1" a="1"/>
  <c r="Z434" i="1" s="1"/>
  <c r="Z435" i="1" a="1"/>
  <c r="Z435" i="1" s="1"/>
  <c r="Z436" i="1" a="1"/>
  <c r="Z436" i="1" s="1"/>
  <c r="Z437" i="1" a="1"/>
  <c r="Z437" i="1" s="1"/>
  <c r="Z438" i="1" a="1"/>
  <c r="Z438" i="1" s="1"/>
  <c r="Z439" i="1" a="1"/>
  <c r="Z439" i="1" s="1"/>
  <c r="Z440" i="1" a="1"/>
  <c r="Z440" i="1" s="1"/>
  <c r="Z441" i="1" a="1"/>
  <c r="Z441" i="1" s="1"/>
  <c r="Z442" i="1" a="1"/>
  <c r="Z442" i="1" s="1"/>
  <c r="Z443" i="1" a="1"/>
  <c r="Z443" i="1" s="1"/>
  <c r="Z444" i="1" a="1"/>
  <c r="Z444" i="1" s="1"/>
  <c r="Z445" i="1" a="1"/>
  <c r="Z445" i="1" s="1"/>
  <c r="Z446" i="1" a="1"/>
  <c r="Z446" i="1" s="1"/>
  <c r="Z447" i="1" a="1"/>
  <c r="Z447" i="1" s="1"/>
  <c r="Z448" i="1" a="1"/>
  <c r="Z448" i="1" s="1"/>
  <c r="Z449" i="1" a="1"/>
  <c r="Z449" i="1" s="1"/>
  <c r="Z450" i="1" a="1"/>
  <c r="Z450" i="1" s="1"/>
  <c r="Z451" i="1" a="1"/>
  <c r="Z451" i="1" s="1"/>
  <c r="Z452" i="1" a="1"/>
  <c r="Z452" i="1" s="1"/>
  <c r="Z453" i="1" a="1"/>
  <c r="Z453" i="1" s="1"/>
  <c r="Z454" i="1" a="1"/>
  <c r="Z454" i="1" s="1"/>
  <c r="Z455" i="1" a="1"/>
  <c r="Z455" i="1" s="1"/>
  <c r="Z456" i="1" a="1"/>
  <c r="Z456" i="1" s="1"/>
  <c r="Z457" i="1" a="1"/>
  <c r="Z457" i="1" s="1"/>
  <c r="Z458" i="1" a="1"/>
  <c r="Z458" i="1" s="1"/>
  <c r="Z459" i="1" a="1"/>
  <c r="Z459" i="1" s="1"/>
  <c r="Z460" i="1" a="1"/>
  <c r="Z460" i="1" s="1"/>
  <c r="Z461" i="1" a="1"/>
  <c r="Z461" i="1" s="1"/>
  <c r="Z462" i="1" a="1"/>
  <c r="Z462" i="1" s="1"/>
  <c r="Z463" i="1" a="1"/>
  <c r="Z463" i="1" s="1"/>
  <c r="Z464" i="1" a="1"/>
  <c r="Z464" i="1" s="1"/>
  <c r="Z465" i="1" a="1"/>
  <c r="Z465" i="1" s="1"/>
  <c r="Z466" i="1" a="1"/>
  <c r="Z466" i="1" s="1"/>
  <c r="Z467" i="1" a="1"/>
  <c r="Z467" i="1" s="1"/>
  <c r="Z468" i="1" a="1"/>
  <c r="Z468" i="1" s="1"/>
  <c r="Z469" i="1" a="1"/>
  <c r="Z469" i="1" s="1"/>
  <c r="Z470" i="1" a="1"/>
  <c r="Z470" i="1" s="1"/>
  <c r="Z471" i="1" a="1"/>
  <c r="Z471" i="1" s="1"/>
  <c r="Z472" i="1" a="1"/>
  <c r="Z472" i="1" s="1"/>
  <c r="Z473" i="1" a="1"/>
  <c r="Z473" i="1" s="1"/>
  <c r="Z474" i="1" a="1"/>
  <c r="Z474" i="1" s="1"/>
  <c r="Z475" i="1" a="1"/>
  <c r="Z475" i="1" s="1"/>
  <c r="Z476" i="1" a="1"/>
  <c r="Z476" i="1" s="1"/>
  <c r="Z477" i="1" a="1"/>
  <c r="Z477" i="1" s="1"/>
  <c r="Z478" i="1" a="1"/>
  <c r="Z478" i="1" s="1"/>
  <c r="Z479" i="1" a="1"/>
  <c r="Z479" i="1" s="1"/>
  <c r="Z480" i="1" a="1"/>
  <c r="Z480" i="1" s="1"/>
  <c r="Z481" i="1" a="1"/>
  <c r="Z481" i="1" s="1"/>
  <c r="Z482" i="1" a="1"/>
  <c r="Z482" i="1" s="1"/>
  <c r="Z483" i="1" a="1"/>
  <c r="Z483" i="1" s="1"/>
  <c r="Z484" i="1" a="1"/>
  <c r="Z484" i="1" s="1"/>
  <c r="Z485" i="1" a="1"/>
  <c r="Z485" i="1" s="1"/>
  <c r="Z486" i="1" a="1"/>
  <c r="Z486" i="1" s="1"/>
  <c r="Z487" i="1" a="1"/>
  <c r="Z487" i="1" s="1"/>
  <c r="Z488" i="1" a="1"/>
  <c r="Z488" i="1" s="1"/>
  <c r="Z489" i="1" a="1"/>
  <c r="Z489" i="1" s="1"/>
  <c r="Z490" i="1" a="1"/>
  <c r="Z490" i="1" s="1"/>
  <c r="Z491" i="1" a="1"/>
  <c r="Z491" i="1" s="1"/>
  <c r="Z492" i="1" a="1"/>
  <c r="Z492" i="1" s="1"/>
  <c r="Z493" i="1" a="1"/>
  <c r="Z493" i="1" s="1"/>
  <c r="Z494" i="1" a="1"/>
  <c r="Z494" i="1" s="1"/>
  <c r="Z495" i="1" a="1"/>
  <c r="Z495" i="1" s="1"/>
  <c r="Z496" i="1" a="1"/>
  <c r="Z496" i="1" s="1"/>
  <c r="Z497" i="1" a="1"/>
  <c r="Z497" i="1" s="1"/>
  <c r="Z498" i="1" a="1"/>
  <c r="Z498" i="1" s="1"/>
  <c r="Z499" i="1" a="1"/>
  <c r="Z499" i="1" s="1"/>
  <c r="Z500" i="1" a="1"/>
  <c r="Z500" i="1" s="1"/>
  <c r="Z501" i="1" a="1"/>
  <c r="Z501" i="1" s="1"/>
  <c r="Z502" i="1" a="1"/>
  <c r="Z502" i="1" s="1"/>
  <c r="Z503" i="1" a="1"/>
  <c r="Z503" i="1" s="1"/>
  <c r="Z504" i="1" a="1"/>
  <c r="Z504" i="1" s="1"/>
  <c r="Z505" i="1" a="1"/>
  <c r="Z505" i="1" s="1"/>
  <c r="Z506" i="1" a="1"/>
  <c r="Z506" i="1" s="1"/>
  <c r="Z507" i="1" a="1"/>
  <c r="Z507" i="1" s="1"/>
  <c r="Z508" i="1" a="1"/>
  <c r="Z508" i="1" s="1"/>
  <c r="Z509" i="1" a="1"/>
  <c r="Z509" i="1" s="1"/>
  <c r="Z510" i="1" a="1"/>
  <c r="Z510" i="1" s="1"/>
  <c r="Z511" i="1" a="1"/>
  <c r="Z511" i="1" s="1"/>
  <c r="Z512" i="1" a="1"/>
  <c r="Z512" i="1" s="1"/>
  <c r="Z513" i="1" a="1"/>
  <c r="Z513" i="1" s="1"/>
  <c r="Z514" i="1" a="1"/>
  <c r="Z514" i="1" s="1"/>
  <c r="Z515" i="1" a="1"/>
  <c r="Z515" i="1" s="1"/>
  <c r="Z516" i="1" a="1"/>
  <c r="Z516" i="1" s="1"/>
  <c r="Z517" i="1" a="1"/>
  <c r="Z517" i="1" s="1"/>
  <c r="Z518" i="1" a="1"/>
  <c r="Z518" i="1" s="1"/>
  <c r="Z519" i="1" a="1"/>
  <c r="Z519" i="1" s="1"/>
  <c r="Z520" i="1" a="1"/>
  <c r="Z520" i="1" s="1"/>
  <c r="Z521" i="1" a="1"/>
  <c r="Z521" i="1" s="1"/>
  <c r="Z522" i="1" a="1"/>
  <c r="Z522" i="1" s="1"/>
  <c r="Z523" i="1" a="1"/>
  <c r="Z523" i="1"/>
  <c r="Z524" i="1" a="1"/>
  <c r="Z524" i="1" s="1"/>
  <c r="Z525" i="1" a="1"/>
  <c r="Z525" i="1" s="1"/>
  <c r="Z526" i="1" a="1"/>
  <c r="Z526" i="1" s="1"/>
  <c r="Z527" i="1" a="1"/>
  <c r="Z527" i="1" s="1"/>
  <c r="Z528" i="1" a="1"/>
  <c r="Z528" i="1" s="1"/>
  <c r="Z529" i="1" a="1"/>
  <c r="Z529" i="1" s="1"/>
  <c r="Z530" i="1" a="1"/>
  <c r="Z530" i="1"/>
  <c r="Z531" i="1" a="1"/>
  <c r="Z531" i="1" s="1"/>
  <c r="Z532" i="1" a="1"/>
  <c r="Z532" i="1" s="1"/>
  <c r="Z533" i="1" a="1"/>
  <c r="Z533" i="1" s="1"/>
  <c r="Z534" i="1" a="1"/>
  <c r="Z534" i="1" s="1"/>
  <c r="Z535" i="1" a="1"/>
  <c r="Z535" i="1" s="1"/>
  <c r="Z536" i="1" a="1"/>
  <c r="Z536" i="1" s="1"/>
  <c r="Z537" i="1" a="1"/>
  <c r="Z537" i="1" s="1"/>
  <c r="Z538" i="1" a="1"/>
  <c r="Z538" i="1" s="1"/>
  <c r="Z539" i="1" a="1"/>
  <c r="Z539" i="1" s="1"/>
  <c r="Z540" i="1" a="1"/>
  <c r="Z540" i="1" s="1"/>
  <c r="Z541" i="1" a="1"/>
  <c r="Z541" i="1" s="1"/>
  <c r="Z542" i="1" a="1"/>
  <c r="Z542" i="1" s="1"/>
  <c r="Z543" i="1" a="1"/>
  <c r="Z543" i="1" s="1"/>
  <c r="Z544" i="1" a="1"/>
  <c r="Z544" i="1" s="1"/>
  <c r="Z545" i="1" a="1"/>
  <c r="Z545" i="1" s="1"/>
  <c r="Z546" i="1" a="1"/>
  <c r="Z546" i="1" s="1"/>
  <c r="Z547" i="1" a="1"/>
  <c r="Z547" i="1" s="1"/>
  <c r="Z548" i="1" a="1"/>
  <c r="Z548" i="1" s="1"/>
  <c r="Z549" i="1" a="1"/>
  <c r="Z549" i="1" s="1"/>
  <c r="Z550" i="1" a="1"/>
  <c r="Z550" i="1" s="1"/>
  <c r="Z551" i="1" a="1"/>
  <c r="Z551" i="1" s="1"/>
  <c r="Z552" i="1" a="1"/>
  <c r="Z552" i="1" s="1"/>
  <c r="Z553" i="1" a="1"/>
  <c r="Z553" i="1" s="1"/>
  <c r="Z554" i="1" a="1"/>
  <c r="Z554" i="1" s="1"/>
  <c r="Z555" i="1" a="1"/>
  <c r="Z555" i="1" s="1"/>
  <c r="Z556" i="1" a="1"/>
  <c r="Z556" i="1" s="1"/>
  <c r="Z557" i="1" a="1"/>
  <c r="Z557" i="1" s="1"/>
  <c r="Z558" i="1" a="1"/>
  <c r="Z558" i="1" s="1"/>
  <c r="Z559" i="1" a="1"/>
  <c r="Z559" i="1" s="1"/>
  <c r="Z560" i="1" a="1"/>
  <c r="Z560" i="1" s="1"/>
  <c r="Z561" i="1" a="1"/>
  <c r="Z561" i="1" s="1"/>
  <c r="Z562" i="1" a="1"/>
  <c r="Z562" i="1" s="1"/>
  <c r="Z563" i="1" a="1"/>
  <c r="Z563" i="1" s="1"/>
  <c r="Z564" i="1" a="1"/>
  <c r="Z564" i="1" s="1"/>
  <c r="Z565" i="1" a="1"/>
  <c r="Z565" i="1" s="1"/>
  <c r="Z566" i="1" a="1"/>
  <c r="Z566" i="1" s="1"/>
  <c r="Z567" i="1" a="1"/>
  <c r="Z567" i="1" s="1"/>
  <c r="Z568" i="1" a="1"/>
  <c r="Z568" i="1" s="1"/>
  <c r="Z569" i="1" a="1"/>
  <c r="Z569" i="1" s="1"/>
  <c r="Z570" i="1" a="1"/>
  <c r="Z570" i="1" s="1"/>
  <c r="Z571" i="1" a="1"/>
  <c r="Z571" i="1" s="1"/>
  <c r="Z572" i="1" a="1"/>
  <c r="Z572" i="1" s="1"/>
  <c r="Z573" i="1" a="1"/>
  <c r="Z573" i="1" s="1"/>
  <c r="Z574" i="1" a="1"/>
  <c r="Z574" i="1" s="1"/>
  <c r="Z575" i="1" a="1"/>
  <c r="Z575" i="1" s="1"/>
  <c r="Z576" i="1" a="1"/>
  <c r="Z576" i="1" s="1"/>
  <c r="Z577" i="1" a="1"/>
  <c r="Z577" i="1" s="1"/>
  <c r="Z578" i="1" a="1"/>
  <c r="Z578" i="1" s="1"/>
  <c r="Z579" i="1" a="1"/>
  <c r="Z579" i="1" s="1"/>
  <c r="Z580" i="1" a="1"/>
  <c r="Z580" i="1" s="1"/>
  <c r="Z581" i="1" a="1"/>
  <c r="Z581" i="1" s="1"/>
  <c r="Z582" i="1" a="1"/>
  <c r="Z582" i="1" s="1"/>
  <c r="Z583" i="1" a="1"/>
  <c r="Z583" i="1" s="1"/>
  <c r="Z584" i="1" a="1"/>
  <c r="Z584" i="1" s="1"/>
  <c r="Z585" i="1" a="1"/>
  <c r="Z585" i="1" s="1"/>
  <c r="Z586" i="1" a="1"/>
  <c r="Z586" i="1" s="1"/>
  <c r="Z587" i="1" a="1"/>
  <c r="Z587" i="1" s="1"/>
  <c r="Z588" i="1" a="1"/>
  <c r="Z588" i="1" s="1"/>
  <c r="Z589" i="1" a="1"/>
  <c r="Z589" i="1" s="1"/>
  <c r="Z590" i="1" a="1"/>
  <c r="Z590" i="1" s="1"/>
  <c r="Z591" i="1" a="1"/>
  <c r="Z591" i="1" s="1"/>
  <c r="Z592" i="1" a="1"/>
  <c r="Z592" i="1" s="1"/>
  <c r="Z593" i="1" a="1"/>
  <c r="Z593" i="1" s="1"/>
  <c r="Z594" i="1" a="1"/>
  <c r="Z594" i="1" s="1"/>
  <c r="Z595" i="1" a="1"/>
  <c r="Z595" i="1" s="1"/>
  <c r="Z596" i="1" a="1"/>
  <c r="Z596" i="1" s="1"/>
  <c r="Z597" i="1" a="1"/>
  <c r="Z597" i="1" s="1"/>
  <c r="Z598" i="1" a="1"/>
  <c r="Z598" i="1" s="1"/>
  <c r="Z599" i="1" a="1"/>
  <c r="Z599" i="1" s="1"/>
  <c r="Z600" i="1" a="1"/>
  <c r="Z600" i="1" s="1"/>
  <c r="Z601" i="1" a="1"/>
  <c r="Z601" i="1" s="1"/>
  <c r="Z602" i="1" a="1"/>
  <c r="Z602" i="1" s="1"/>
  <c r="Z603" i="1" a="1"/>
  <c r="Z603" i="1" s="1"/>
  <c r="Z604" i="1" a="1"/>
  <c r="Z604" i="1" s="1"/>
  <c r="Z605" i="1" a="1"/>
  <c r="Z605" i="1" s="1"/>
  <c r="Z606" i="1" a="1"/>
  <c r="Z606" i="1" s="1"/>
  <c r="Z607" i="1" a="1"/>
  <c r="Z607" i="1" s="1"/>
  <c r="Z608" i="1" a="1"/>
  <c r="Z608" i="1" s="1"/>
  <c r="Z609" i="1" a="1"/>
  <c r="Z609" i="1" s="1"/>
  <c r="Z610" i="1" a="1"/>
  <c r="Z610" i="1" s="1"/>
  <c r="Z611" i="1" a="1"/>
  <c r="Z611" i="1" s="1"/>
  <c r="Z612" i="1" a="1"/>
  <c r="Z612" i="1" s="1"/>
  <c r="Z613" i="1" a="1"/>
  <c r="Z613" i="1" s="1"/>
  <c r="Z614" i="1" a="1"/>
  <c r="Z614" i="1" s="1"/>
  <c r="Z615" i="1" a="1"/>
  <c r="Z615" i="1" s="1"/>
  <c r="Z616" i="1" a="1"/>
  <c r="Z616" i="1" s="1"/>
  <c r="Z617" i="1" a="1"/>
  <c r="Z617" i="1" s="1"/>
  <c r="Z618" i="1" a="1"/>
  <c r="Z618" i="1" s="1"/>
  <c r="Z619" i="1" a="1"/>
  <c r="Z619" i="1" s="1"/>
  <c r="Z620" i="1" a="1"/>
  <c r="Z620" i="1" s="1"/>
  <c r="Z621" i="1" a="1"/>
  <c r="Z621" i="1" s="1"/>
  <c r="Z622" i="1" a="1"/>
  <c r="Z622" i="1" s="1"/>
  <c r="Z623" i="1" a="1"/>
  <c r="Z623" i="1" s="1"/>
  <c r="Z624" i="1" a="1"/>
  <c r="Z624" i="1" s="1"/>
  <c r="Z625" i="1" a="1"/>
  <c r="Z625" i="1" s="1"/>
  <c r="Z626" i="1" a="1"/>
  <c r="Z626" i="1" s="1"/>
  <c r="Z627" i="1" a="1"/>
  <c r="Z627" i="1" s="1"/>
  <c r="Z628" i="1" a="1"/>
  <c r="Z628" i="1" s="1"/>
  <c r="Z629" i="1" a="1"/>
  <c r="Z629" i="1" s="1"/>
  <c r="Z630" i="1" a="1"/>
  <c r="Z630" i="1" s="1"/>
  <c r="Z631" i="1" a="1"/>
  <c r="Z631" i="1" s="1"/>
  <c r="Z632" i="1" a="1"/>
  <c r="Z632" i="1" s="1"/>
  <c r="Z633" i="1" a="1"/>
  <c r="Z633" i="1" s="1"/>
  <c r="Z634" i="1" a="1"/>
  <c r="Z634" i="1" s="1"/>
  <c r="Z635" i="1" a="1"/>
  <c r="Z635" i="1" s="1"/>
  <c r="Z636" i="1" a="1"/>
  <c r="Z636" i="1" s="1"/>
  <c r="Z637" i="1" a="1"/>
  <c r="Z637" i="1" s="1"/>
  <c r="Z638" i="1" a="1"/>
  <c r="Z638" i="1" s="1"/>
  <c r="Z639" i="1" a="1"/>
  <c r="Z639" i="1" s="1"/>
  <c r="Z640" i="1" a="1"/>
  <c r="Z640" i="1" s="1"/>
  <c r="Z641" i="1" a="1"/>
  <c r="Z641" i="1" s="1"/>
  <c r="Z642" i="1" a="1"/>
  <c r="Z642" i="1" s="1"/>
  <c r="Z643" i="1" a="1"/>
  <c r="Z643" i="1" s="1"/>
  <c r="Z644" i="1" a="1"/>
  <c r="Z644" i="1" s="1"/>
  <c r="Z645" i="1" a="1"/>
  <c r="Z645" i="1" s="1"/>
  <c r="Z646" i="1" a="1"/>
  <c r="Z646" i="1"/>
  <c r="Z647" i="1" a="1"/>
  <c r="Z647" i="1" s="1"/>
  <c r="Z648" i="1" a="1"/>
  <c r="Z648" i="1" s="1"/>
  <c r="Z649" i="1" a="1"/>
  <c r="Z649" i="1" s="1"/>
  <c r="Z650" i="1" a="1"/>
  <c r="Z650" i="1" s="1"/>
  <c r="Z651" i="1" a="1"/>
  <c r="Z651" i="1" s="1"/>
  <c r="Z652" i="1" a="1"/>
  <c r="Z652" i="1" s="1"/>
  <c r="Z653" i="1" a="1"/>
  <c r="Z653" i="1" s="1"/>
  <c r="Z654" i="1" a="1"/>
  <c r="Z654" i="1" s="1"/>
  <c r="Z655" i="1" a="1"/>
  <c r="Z655" i="1" s="1"/>
  <c r="Z656" i="1" a="1"/>
  <c r="Z656" i="1" s="1"/>
  <c r="Z657" i="1" a="1"/>
  <c r="Z657" i="1" s="1"/>
  <c r="Z658" i="1" a="1"/>
  <c r="Z658" i="1" s="1"/>
  <c r="Z659" i="1" a="1"/>
  <c r="Z659" i="1" s="1"/>
  <c r="Z660" i="1" a="1"/>
  <c r="Z660" i="1" s="1"/>
  <c r="Z661" i="1" a="1"/>
  <c r="Z661" i="1" s="1"/>
  <c r="Z662" i="1" a="1"/>
  <c r="Z662" i="1" s="1"/>
  <c r="Z663" i="1" a="1"/>
  <c r="Z663" i="1" s="1"/>
  <c r="Z664" i="1" a="1"/>
  <c r="Z664" i="1" s="1"/>
  <c r="Z665" i="1" a="1"/>
  <c r="Z665" i="1" s="1"/>
  <c r="Z666" i="1" a="1"/>
  <c r="Z666" i="1" s="1"/>
  <c r="Z667" i="1" a="1"/>
  <c r="Z667" i="1" s="1"/>
  <c r="Z668" i="1" a="1"/>
  <c r="Z668" i="1" s="1"/>
  <c r="Z669" i="1" a="1"/>
  <c r="Z669" i="1" s="1"/>
  <c r="Z670" i="1" a="1"/>
  <c r="Z670" i="1" s="1"/>
  <c r="Z671" i="1" a="1"/>
  <c r="Z671" i="1" s="1"/>
  <c r="Z672" i="1" a="1"/>
  <c r="Z672" i="1" s="1"/>
  <c r="Z673" i="1" a="1"/>
  <c r="Z673" i="1" s="1"/>
  <c r="Z674" i="1" a="1"/>
  <c r="Z674" i="1" s="1"/>
  <c r="Z675" i="1" a="1"/>
  <c r="Z675" i="1" s="1"/>
  <c r="Z676" i="1" a="1"/>
  <c r="Z676" i="1" s="1"/>
  <c r="Z677" i="1" a="1"/>
  <c r="Z677" i="1" s="1"/>
  <c r="Z678" i="1" a="1"/>
  <c r="Z678" i="1" s="1"/>
  <c r="Z679" i="1" a="1"/>
  <c r="Z679" i="1" s="1"/>
  <c r="Z680" i="1" a="1"/>
  <c r="Z680" i="1" s="1"/>
  <c r="Z681" i="1" a="1"/>
  <c r="Z681" i="1" s="1"/>
  <c r="Z682" i="1" a="1"/>
  <c r="Z682" i="1" s="1"/>
  <c r="Z683" i="1" a="1"/>
  <c r="Z683" i="1" s="1"/>
  <c r="Z684" i="1" a="1"/>
  <c r="Z684" i="1" s="1"/>
  <c r="Z685" i="1" a="1"/>
  <c r="Z685" i="1" s="1"/>
  <c r="Z686" i="1" a="1"/>
  <c r="Z686" i="1" s="1"/>
  <c r="Z687" i="1" a="1"/>
  <c r="Z687" i="1" s="1"/>
  <c r="Z688" i="1" a="1"/>
  <c r="Z688" i="1" s="1"/>
  <c r="Z689" i="1" a="1"/>
  <c r="Z689" i="1" s="1"/>
  <c r="Z690" i="1" a="1"/>
  <c r="Z690" i="1" s="1"/>
  <c r="Z691" i="1" a="1"/>
  <c r="Z691" i="1" s="1"/>
  <c r="Z692" i="1" a="1"/>
  <c r="Z692" i="1" s="1"/>
  <c r="Z693" i="1" a="1"/>
  <c r="Z693" i="1" s="1"/>
  <c r="Z694" i="1" a="1"/>
  <c r="Z694" i="1" s="1"/>
  <c r="Z695" i="1" a="1"/>
  <c r="Z695" i="1" s="1"/>
  <c r="Z696" i="1" a="1"/>
  <c r="Z696" i="1" s="1"/>
  <c r="Z697" i="1" a="1"/>
  <c r="Z697" i="1" s="1"/>
  <c r="Z698" i="1" a="1"/>
  <c r="Z698" i="1" s="1"/>
  <c r="Z699" i="1" a="1"/>
  <c r="Z699" i="1" s="1"/>
  <c r="Z700" i="1" a="1"/>
  <c r="Z700" i="1" s="1"/>
  <c r="Z701" i="1" a="1"/>
  <c r="Z701" i="1" s="1"/>
  <c r="Z702" i="1" a="1"/>
  <c r="Z702" i="1" s="1"/>
  <c r="Z703" i="1" a="1"/>
  <c r="Z703" i="1" s="1"/>
  <c r="Z704" i="1" a="1"/>
  <c r="Z704" i="1" s="1"/>
  <c r="Z705" i="1" a="1"/>
  <c r="Z705" i="1" s="1"/>
  <c r="Z706" i="1" a="1"/>
  <c r="Z706" i="1" s="1"/>
  <c r="Z707" i="1" a="1"/>
  <c r="Z707" i="1" s="1"/>
  <c r="Z708" i="1" a="1"/>
  <c r="Z708" i="1" s="1"/>
  <c r="Z709" i="1" a="1"/>
  <c r="Z709" i="1" s="1"/>
  <c r="Z710" i="1" a="1"/>
  <c r="Z710" i="1" s="1"/>
  <c r="Z711" i="1" a="1"/>
  <c r="Z711" i="1" s="1"/>
  <c r="Z712" i="1" a="1"/>
  <c r="Z712" i="1" s="1"/>
  <c r="Z713" i="1" a="1"/>
  <c r="Z713" i="1" s="1"/>
  <c r="Z714" i="1" a="1"/>
  <c r="Z714" i="1" s="1"/>
  <c r="Z715" i="1" a="1"/>
  <c r="Z715" i="1" s="1"/>
  <c r="Z716" i="1" a="1"/>
  <c r="Z716" i="1" s="1"/>
  <c r="Z717" i="1" a="1"/>
  <c r="Z717" i="1" s="1"/>
  <c r="Z718" i="1" a="1"/>
  <c r="Z718" i="1" s="1"/>
  <c r="Z719" i="1" a="1"/>
  <c r="Z719" i="1" s="1"/>
  <c r="Z720" i="1" a="1"/>
  <c r="Z720" i="1" s="1"/>
  <c r="Z721" i="1" a="1"/>
  <c r="Z721" i="1" s="1"/>
  <c r="Z722" i="1" a="1"/>
  <c r="Z722" i="1" s="1"/>
  <c r="Z723" i="1" a="1"/>
  <c r="Z723" i="1" s="1"/>
  <c r="Z724" i="1" a="1"/>
  <c r="Z724" i="1" s="1"/>
  <c r="Z725" i="1" a="1"/>
  <c r="Z725" i="1" s="1"/>
  <c r="Z726" i="1" a="1"/>
  <c r="Z726" i="1" s="1"/>
  <c r="Z727" i="1" a="1"/>
  <c r="Z727" i="1" s="1"/>
  <c r="Z728" i="1" a="1"/>
  <c r="Z728" i="1" s="1"/>
  <c r="Z729" i="1" a="1"/>
  <c r="Z729" i="1" s="1"/>
  <c r="Z730" i="1" a="1"/>
  <c r="Z730" i="1" s="1"/>
  <c r="Z731" i="1" a="1"/>
  <c r="Z731" i="1" s="1"/>
  <c r="Z732" i="1" a="1"/>
  <c r="Z732" i="1" s="1"/>
  <c r="Z733" i="1" a="1"/>
  <c r="Z733" i="1" s="1"/>
  <c r="Z734" i="1" a="1"/>
  <c r="Z734" i="1" s="1"/>
  <c r="Z735" i="1" a="1"/>
  <c r="Z735" i="1" s="1"/>
  <c r="Z736" i="1" a="1"/>
  <c r="Z736" i="1" s="1"/>
  <c r="Z737" i="1" a="1"/>
  <c r="Z737" i="1" s="1"/>
  <c r="Z738" i="1" a="1"/>
  <c r="Z738" i="1" s="1"/>
  <c r="Z739" i="1" a="1"/>
  <c r="Z739" i="1" s="1"/>
  <c r="Z740" i="1" a="1"/>
  <c r="Z740" i="1" s="1"/>
  <c r="Z741" i="1" a="1"/>
  <c r="Z741" i="1" s="1"/>
  <c r="Z742" i="1" a="1"/>
  <c r="Z742" i="1" s="1"/>
  <c r="Z743" i="1" a="1"/>
  <c r="Z743" i="1" s="1"/>
  <c r="Z744" i="1" a="1"/>
  <c r="Z744" i="1" s="1"/>
  <c r="Z745" i="1" a="1"/>
  <c r="Z745" i="1" s="1"/>
  <c r="Z746" i="1" a="1"/>
  <c r="Z746" i="1" s="1"/>
  <c r="Z747" i="1" a="1"/>
  <c r="Z747" i="1" s="1"/>
  <c r="Z748" i="1" a="1"/>
  <c r="Z748" i="1" s="1"/>
  <c r="Z749" i="1" a="1"/>
  <c r="Z749" i="1" s="1"/>
  <c r="Z750" i="1" a="1"/>
  <c r="Z750" i="1" s="1"/>
  <c r="Z751" i="1" a="1"/>
  <c r="Z751" i="1" s="1"/>
  <c r="Z752" i="1" a="1"/>
  <c r="Z752" i="1" s="1"/>
  <c r="Z753" i="1" a="1"/>
  <c r="Z753" i="1" s="1"/>
  <c r="Z754" i="1" a="1"/>
  <c r="Z754" i="1" s="1"/>
  <c r="Z755" i="1" a="1"/>
  <c r="Z755" i="1" s="1"/>
  <c r="Z756" i="1" a="1"/>
  <c r="Z756" i="1" s="1"/>
  <c r="Z757" i="1" a="1"/>
  <c r="Z757" i="1" s="1"/>
  <c r="Z758" i="1" a="1"/>
  <c r="Z758" i="1" s="1"/>
  <c r="Z759" i="1" a="1"/>
  <c r="Z759" i="1" s="1"/>
  <c r="Z760" i="1" a="1"/>
  <c r="Z760" i="1" s="1"/>
  <c r="Z761" i="1" a="1"/>
  <c r="Z761" i="1" s="1"/>
  <c r="Z762" i="1" a="1"/>
  <c r="Z762" i="1" s="1"/>
  <c r="Z763" i="1" a="1"/>
  <c r="Z763" i="1" s="1"/>
  <c r="Z764" i="1" a="1"/>
  <c r="Z764" i="1" s="1"/>
  <c r="Z765" i="1" a="1"/>
  <c r="Z765" i="1" s="1"/>
  <c r="Z766" i="1" a="1"/>
  <c r="Z766" i="1" s="1"/>
  <c r="Z767" i="1" a="1"/>
  <c r="Z767" i="1" s="1"/>
  <c r="Z768" i="1" a="1"/>
  <c r="Z768" i="1" s="1"/>
  <c r="Z769" i="1" a="1"/>
  <c r="Z769" i="1" s="1"/>
  <c r="Z770" i="1" a="1"/>
  <c r="Z770" i="1" s="1"/>
  <c r="Z771" i="1" a="1"/>
  <c r="Z771" i="1" s="1"/>
  <c r="Z772" i="1" a="1"/>
  <c r="Z772" i="1" s="1"/>
  <c r="Z773" i="1" a="1"/>
  <c r="Z773" i="1" s="1"/>
  <c r="Z774" i="1" a="1"/>
  <c r="Z774" i="1" s="1"/>
  <c r="Z775" i="1" a="1"/>
  <c r="Z775" i="1" s="1"/>
  <c r="Z776" i="1" a="1"/>
  <c r="Z776" i="1" s="1"/>
  <c r="Z777" i="1" a="1"/>
  <c r="Z777" i="1" s="1"/>
  <c r="Z778" i="1" a="1"/>
  <c r="Z778" i="1" s="1"/>
  <c r="Z779" i="1" a="1"/>
  <c r="Z779" i="1" s="1"/>
  <c r="Z780" i="1" a="1"/>
  <c r="Z780" i="1" s="1"/>
  <c r="Z781" i="1" a="1"/>
  <c r="Z781" i="1" s="1"/>
  <c r="Z782" i="1" a="1"/>
  <c r="Z782" i="1" s="1"/>
  <c r="Z783" i="1" a="1"/>
  <c r="Z783" i="1" s="1"/>
  <c r="Z784" i="1" a="1"/>
  <c r="Z784" i="1" s="1"/>
  <c r="Z785" i="1" a="1"/>
  <c r="Z785" i="1" s="1"/>
  <c r="Z786" i="1" a="1"/>
  <c r="Z786" i="1" s="1"/>
  <c r="Z787" i="1" a="1"/>
  <c r="Z787" i="1" s="1"/>
  <c r="Z788" i="1" a="1"/>
  <c r="Z788" i="1" s="1"/>
  <c r="Z789" i="1" a="1"/>
  <c r="Z789" i="1" s="1"/>
  <c r="Z790" i="1" a="1"/>
  <c r="Z790" i="1" s="1"/>
  <c r="Z791" i="1" a="1"/>
  <c r="Z791" i="1" s="1"/>
  <c r="Z792" i="1" a="1"/>
  <c r="Z792" i="1" s="1"/>
  <c r="Z793" i="1" a="1"/>
  <c r="Z793" i="1" s="1"/>
  <c r="Z794" i="1" a="1"/>
  <c r="Z794" i="1" s="1"/>
  <c r="Z795" i="1" a="1"/>
  <c r="Z795" i="1" s="1"/>
  <c r="Z796" i="1" a="1"/>
  <c r="Z796" i="1" s="1"/>
  <c r="Z797" i="1" a="1"/>
  <c r="Z797" i="1" s="1"/>
  <c r="Z798" i="1" a="1"/>
  <c r="Z798" i="1" s="1"/>
  <c r="Z799" i="1" a="1"/>
  <c r="Z799" i="1" s="1"/>
  <c r="Z800" i="1" a="1"/>
  <c r="Z800" i="1" s="1"/>
  <c r="Z801" i="1" a="1"/>
  <c r="Z801" i="1" s="1"/>
  <c r="Z802" i="1" a="1"/>
  <c r="Z802" i="1" s="1"/>
  <c r="Z803" i="1" a="1"/>
  <c r="Z803" i="1" s="1"/>
  <c r="Z804" i="1" a="1"/>
  <c r="Z804" i="1" s="1"/>
  <c r="Z805" i="1" a="1"/>
  <c r="Z805" i="1" s="1"/>
  <c r="Z806" i="1" a="1"/>
  <c r="Z806" i="1" s="1"/>
  <c r="Z807" i="1" a="1"/>
  <c r="Z807" i="1" s="1"/>
  <c r="Z808" i="1" a="1"/>
  <c r="Z808" i="1" s="1"/>
  <c r="Z809" i="1" a="1"/>
  <c r="Z809" i="1" s="1"/>
  <c r="Z810" i="1" a="1"/>
  <c r="Z810" i="1" s="1"/>
  <c r="Z811" i="1" a="1"/>
  <c r="Z811" i="1" s="1"/>
  <c r="Z812" i="1" a="1"/>
  <c r="Z812" i="1" s="1"/>
  <c r="Z813" i="1" a="1"/>
  <c r="Z813" i="1" s="1"/>
  <c r="Z814" i="1" a="1"/>
  <c r="Z814" i="1" s="1"/>
  <c r="Z815" i="1" a="1"/>
  <c r="Z815" i="1" s="1"/>
  <c r="Z816" i="1" a="1"/>
  <c r="Z816" i="1" s="1"/>
  <c r="Z817" i="1" a="1"/>
  <c r="Z817" i="1" s="1"/>
  <c r="Z818" i="1" a="1"/>
  <c r="Z818" i="1" s="1"/>
  <c r="Z819" i="1" a="1"/>
  <c r="Z819" i="1" s="1"/>
  <c r="Z820" i="1" a="1"/>
  <c r="Z820" i="1" s="1"/>
  <c r="Z821" i="1" a="1"/>
  <c r="Z821" i="1" s="1"/>
  <c r="Z822" i="1" a="1"/>
  <c r="Z822" i="1" s="1"/>
  <c r="Z823" i="1" a="1"/>
  <c r="Z823" i="1" s="1"/>
  <c r="Z824" i="1" a="1"/>
  <c r="Z824" i="1" s="1"/>
  <c r="Z825" i="1" a="1"/>
  <c r="Z825" i="1" s="1"/>
  <c r="Z826" i="1" a="1"/>
  <c r="Z826" i="1" s="1"/>
  <c r="Z827" i="1" a="1"/>
  <c r="Z827" i="1" s="1"/>
  <c r="Z828" i="1" a="1"/>
  <c r="Z828" i="1" s="1"/>
  <c r="Z829" i="1" a="1"/>
  <c r="Z829" i="1" s="1"/>
  <c r="Z830" i="1" a="1"/>
  <c r="Z830" i="1" s="1"/>
  <c r="Z831" i="1" a="1"/>
  <c r="Z831" i="1" s="1"/>
  <c r="Z832" i="1" a="1"/>
  <c r="Z832" i="1" s="1"/>
  <c r="Z833" i="1" a="1"/>
  <c r="Z833" i="1" s="1"/>
  <c r="Z834" i="1" a="1"/>
  <c r="Z834" i="1" s="1"/>
  <c r="Z835" i="1" a="1"/>
  <c r="Z835" i="1" s="1"/>
  <c r="Z836" i="1" a="1"/>
  <c r="Z836" i="1" s="1"/>
  <c r="Z837" i="1" a="1"/>
  <c r="Z837" i="1" s="1"/>
  <c r="Z838" i="1" a="1"/>
  <c r="Z838" i="1" s="1"/>
  <c r="Z839" i="1" a="1"/>
  <c r="Z839" i="1" s="1"/>
  <c r="Z840" i="1" a="1"/>
  <c r="Z840" i="1" s="1"/>
  <c r="Z841" i="1" a="1"/>
  <c r="Z841" i="1" s="1"/>
  <c r="Z842" i="1" a="1"/>
  <c r="Z842" i="1" s="1"/>
  <c r="Z843" i="1" a="1"/>
  <c r="Z843" i="1" s="1"/>
  <c r="Z844" i="1" a="1"/>
  <c r="Z844" i="1" s="1"/>
  <c r="Z845" i="1" a="1"/>
  <c r="Z845" i="1" s="1"/>
  <c r="Z846" i="1" a="1"/>
  <c r="Z846" i="1" s="1"/>
  <c r="Z847" i="1" a="1"/>
  <c r="Z847" i="1" s="1"/>
  <c r="Z848" i="1" a="1"/>
  <c r="Z848" i="1" s="1"/>
  <c r="Z849" i="1" a="1"/>
  <c r="Z849" i="1" s="1"/>
  <c r="Z850" i="1" a="1"/>
  <c r="Z850" i="1" s="1"/>
  <c r="Z851" i="1" a="1"/>
  <c r="Z851" i="1" s="1"/>
  <c r="Z852" i="1" a="1"/>
  <c r="Z852" i="1" s="1"/>
  <c r="Z853" i="1" a="1"/>
  <c r="Z853" i="1" s="1"/>
  <c r="Z854" i="1" a="1"/>
  <c r="Z854" i="1" s="1"/>
  <c r="Z855" i="1" a="1"/>
  <c r="Z855" i="1" s="1"/>
  <c r="Z856" i="1" a="1"/>
  <c r="Z856" i="1" s="1"/>
  <c r="Z857" i="1" a="1"/>
  <c r="Z857" i="1" s="1"/>
  <c r="Z858" i="1" a="1"/>
  <c r="Z858" i="1" s="1"/>
  <c r="Z859" i="1" a="1"/>
  <c r="Z859" i="1" s="1"/>
  <c r="Z860" i="1" a="1"/>
  <c r="Z860" i="1" s="1"/>
  <c r="Z861" i="1" a="1"/>
  <c r="Z861" i="1" s="1"/>
  <c r="Z862" i="1" a="1"/>
  <c r="Z862" i="1" s="1"/>
  <c r="Z863" i="1" a="1"/>
  <c r="Z863" i="1" s="1"/>
  <c r="Z864" i="1" a="1"/>
  <c r="Z864" i="1" s="1"/>
  <c r="Z865" i="1" a="1"/>
  <c r="Z865" i="1" s="1"/>
  <c r="Z866" i="1" a="1"/>
  <c r="Z866" i="1" s="1"/>
  <c r="Z867" i="1" a="1"/>
  <c r="Z867" i="1" s="1"/>
  <c r="Z868" i="1" a="1"/>
  <c r="Z868" i="1" s="1"/>
  <c r="Z869" i="1" a="1"/>
  <c r="Z869" i="1" s="1"/>
  <c r="Z870" i="1" a="1"/>
  <c r="Z870" i="1"/>
  <c r="Z871" i="1" a="1"/>
  <c r="Z871" i="1" s="1"/>
  <c r="Z872" i="1" a="1"/>
  <c r="Z872" i="1" s="1"/>
  <c r="Z873" i="1" a="1"/>
  <c r="Z873" i="1" s="1"/>
  <c r="Z874" i="1" a="1"/>
  <c r="Z874" i="1" s="1"/>
  <c r="Z875" i="1" a="1"/>
  <c r="Z875" i="1" s="1"/>
  <c r="Z876" i="1" a="1"/>
  <c r="Z876" i="1" s="1"/>
  <c r="Z877" i="1" a="1"/>
  <c r="Z877" i="1" s="1"/>
  <c r="Z878" i="1" a="1"/>
  <c r="Z878" i="1" s="1"/>
  <c r="Z879" i="1" a="1"/>
  <c r="Z879" i="1"/>
  <c r="Z880" i="1" a="1"/>
  <c r="Z880" i="1" s="1"/>
  <c r="Z881" i="1" a="1"/>
  <c r="Z881" i="1" s="1"/>
  <c r="Z882" i="1" a="1"/>
  <c r="Z882" i="1" s="1"/>
  <c r="Z883" i="1" a="1"/>
  <c r="Z883" i="1" s="1"/>
  <c r="Z884" i="1" a="1"/>
  <c r="Z884" i="1" s="1"/>
  <c r="Z885" i="1" a="1"/>
  <c r="Z885" i="1" s="1"/>
  <c r="Z886" i="1" a="1"/>
  <c r="Z886" i="1" s="1"/>
  <c r="Z887" i="1" a="1"/>
  <c r="Z887" i="1" s="1"/>
  <c r="Z888" i="1" a="1"/>
  <c r="Z888" i="1" s="1"/>
  <c r="Z889" i="1" a="1"/>
  <c r="Z889" i="1" s="1"/>
  <c r="Z890" i="1" a="1"/>
  <c r="Z890" i="1"/>
  <c r="Z891" i="1" a="1"/>
  <c r="Z891" i="1" s="1"/>
  <c r="Z892" i="1" a="1"/>
  <c r="Z892" i="1" s="1"/>
  <c r="Z893" i="1" a="1"/>
  <c r="Z893" i="1" s="1"/>
  <c r="Z894" i="1" a="1"/>
  <c r="Z894" i="1" s="1"/>
  <c r="Z895" i="1" a="1"/>
  <c r="Z895" i="1" s="1"/>
  <c r="Z896" i="1" a="1"/>
  <c r="Z896" i="1" s="1"/>
  <c r="Z897" i="1" a="1"/>
  <c r="Z897" i="1" s="1"/>
  <c r="Z898" i="1" a="1"/>
  <c r="Z898" i="1" s="1"/>
  <c r="Z899" i="1" a="1"/>
  <c r="Z899" i="1" s="1"/>
  <c r="Z900" i="1" a="1"/>
  <c r="Z900" i="1" s="1"/>
  <c r="Z901" i="1" a="1"/>
  <c r="Z901" i="1" s="1"/>
  <c r="Z902" i="1" a="1"/>
  <c r="Z902" i="1" s="1"/>
  <c r="Z903" i="1" a="1"/>
  <c r="Z903" i="1" s="1"/>
  <c r="Z904" i="1" a="1"/>
  <c r="Z904" i="1" s="1"/>
  <c r="Z905" i="1" a="1"/>
  <c r="Z905" i="1"/>
  <c r="Z906" i="1" a="1"/>
  <c r="Z906" i="1" s="1"/>
  <c r="Z907" i="1" a="1"/>
  <c r="Z907" i="1" s="1"/>
  <c r="Z908" i="1" a="1"/>
  <c r="Z908" i="1" s="1"/>
  <c r="Z909" i="1" a="1"/>
  <c r="Z909" i="1" s="1"/>
  <c r="Z910" i="1" a="1"/>
  <c r="Z910" i="1" s="1"/>
  <c r="Z911" i="1" a="1"/>
  <c r="Z911" i="1" s="1"/>
  <c r="Z912" i="1" a="1"/>
  <c r="Z912" i="1" s="1"/>
  <c r="Z913" i="1" a="1"/>
  <c r="Z913" i="1" s="1"/>
  <c r="Z914" i="1" a="1"/>
  <c r="Z914" i="1" s="1"/>
  <c r="Z915" i="1" a="1"/>
  <c r="Z915" i="1" s="1"/>
  <c r="Z916" i="1" a="1"/>
  <c r="Z916" i="1" s="1"/>
  <c r="Z917" i="1" a="1"/>
  <c r="Z917" i="1" s="1"/>
  <c r="Z918" i="1" a="1"/>
  <c r="Z918" i="1" s="1"/>
  <c r="Z919" i="1" a="1"/>
  <c r="Z919" i="1" s="1"/>
  <c r="Z920" i="1" a="1"/>
  <c r="Z920" i="1" s="1"/>
  <c r="Z921" i="1" a="1"/>
  <c r="Z921" i="1" s="1"/>
  <c r="Z922" i="1" a="1"/>
  <c r="Z922" i="1" s="1"/>
  <c r="Z923" i="1" a="1"/>
  <c r="Z923" i="1" s="1"/>
  <c r="Z924" i="1" a="1"/>
  <c r="Z924" i="1" s="1"/>
  <c r="Z925" i="1" a="1"/>
  <c r="Z925" i="1" s="1"/>
  <c r="Z926" i="1" a="1"/>
  <c r="Z926" i="1" s="1"/>
  <c r="Z927" i="1" a="1"/>
  <c r="Z927" i="1" s="1"/>
  <c r="Z928" i="1" a="1"/>
  <c r="Z928" i="1" s="1"/>
  <c r="Z929" i="1" a="1"/>
  <c r="Z929" i="1" s="1"/>
  <c r="Z930" i="1" a="1"/>
  <c r="Z930" i="1" s="1"/>
  <c r="Z931" i="1" a="1"/>
  <c r="Z931" i="1" s="1"/>
  <c r="Z932" i="1" a="1"/>
  <c r="Z932" i="1" s="1"/>
  <c r="Z933" i="1" a="1"/>
  <c r="Z933" i="1" s="1"/>
  <c r="Z934" i="1" a="1"/>
  <c r="Z934" i="1" s="1"/>
  <c r="Z935" i="1" a="1"/>
  <c r="Z935" i="1" s="1"/>
  <c r="Z936" i="1" a="1"/>
  <c r="Z936" i="1" s="1"/>
  <c r="Z937" i="1" a="1"/>
  <c r="Z937" i="1" s="1"/>
  <c r="Z938" i="1" a="1"/>
  <c r="Z938" i="1" s="1"/>
  <c r="Z939" i="1" a="1"/>
  <c r="Z939" i="1" s="1"/>
  <c r="Z940" i="1" a="1"/>
  <c r="Z940" i="1" s="1"/>
  <c r="Z941" i="1" a="1"/>
  <c r="Z941" i="1" s="1"/>
  <c r="Z942" i="1" a="1"/>
  <c r="Z942" i="1" s="1"/>
  <c r="Z943" i="1" a="1"/>
  <c r="Z943" i="1" s="1"/>
  <c r="Z944" i="1" a="1"/>
  <c r="Z944" i="1" s="1"/>
  <c r="Z945" i="1" a="1"/>
  <c r="Z945" i="1" s="1"/>
  <c r="Z946" i="1" a="1"/>
  <c r="Z946" i="1" s="1"/>
  <c r="Z947" i="1" a="1"/>
  <c r="Z947" i="1" s="1"/>
  <c r="Z948" i="1" a="1"/>
  <c r="Z948" i="1" s="1"/>
  <c r="Z949" i="1" a="1"/>
  <c r="Z949" i="1" s="1"/>
  <c r="Z950" i="1" a="1"/>
  <c r="Z950" i="1" s="1"/>
  <c r="Z951" i="1" a="1"/>
  <c r="Z951" i="1" s="1"/>
  <c r="Z952" i="1" a="1"/>
  <c r="Z952" i="1" s="1"/>
  <c r="Z953" i="1" a="1"/>
  <c r="Z953" i="1" s="1"/>
  <c r="Z954" i="1" a="1"/>
  <c r="Z954" i="1"/>
  <c r="Z955" i="1" a="1"/>
  <c r="Z955" i="1" s="1"/>
  <c r="Z956" i="1" a="1"/>
  <c r="Z956" i="1" s="1"/>
  <c r="Z957" i="1" a="1"/>
  <c r="Z957" i="1" s="1"/>
  <c r="Z958" i="1" a="1"/>
  <c r="Z958" i="1" s="1"/>
  <c r="Z959" i="1" a="1"/>
  <c r="Z959" i="1" s="1"/>
  <c r="Z960" i="1" a="1"/>
  <c r="Z960" i="1" s="1"/>
  <c r="Z961" i="1" a="1"/>
  <c r="Z961" i="1" s="1"/>
  <c r="Z962" i="1" a="1"/>
  <c r="Z962" i="1" s="1"/>
  <c r="Z963" i="1" a="1"/>
  <c r="Z963" i="1" s="1"/>
  <c r="Z964" i="1" a="1"/>
  <c r="Z964" i="1" s="1"/>
  <c r="Z965" i="1" a="1"/>
  <c r="Z965" i="1"/>
  <c r="Z966" i="1" a="1"/>
  <c r="Z966" i="1" s="1"/>
  <c r="Z967" i="1" a="1"/>
  <c r="Z967" i="1"/>
  <c r="Z968" i="1" a="1"/>
  <c r="Z968" i="1" s="1"/>
  <c r="Z969" i="1" a="1"/>
  <c r="Z969" i="1" s="1"/>
  <c r="Z970" i="1" a="1"/>
  <c r="Z970" i="1" s="1"/>
  <c r="Z971" i="1" a="1"/>
  <c r="Z971" i="1" s="1"/>
  <c r="Z972" i="1" a="1"/>
  <c r="Z972" i="1" s="1"/>
  <c r="Z973" i="1" a="1"/>
  <c r="Z973" i="1" s="1"/>
  <c r="Z974" i="1" a="1"/>
  <c r="Z974" i="1" s="1"/>
  <c r="Z975" i="1" a="1"/>
  <c r="Z975" i="1" s="1"/>
  <c r="Z976" i="1" a="1"/>
  <c r="Z976" i="1" s="1"/>
  <c r="Z977" i="1" a="1"/>
  <c r="Z977" i="1" s="1"/>
  <c r="Z978" i="1" a="1"/>
  <c r="Z978" i="1"/>
  <c r="Z979" i="1" a="1"/>
  <c r="Z979" i="1" s="1"/>
  <c r="Z980" i="1" a="1"/>
  <c r="Z980" i="1" s="1"/>
  <c r="Z981" i="1" a="1"/>
  <c r="Z981" i="1" s="1"/>
  <c r="Z982" i="1" a="1"/>
  <c r="Z982" i="1" s="1"/>
  <c r="Z983" i="1" a="1"/>
  <c r="Z983" i="1" s="1"/>
  <c r="Z984" i="1" a="1"/>
  <c r="Z984" i="1" s="1"/>
  <c r="Z985" i="1" a="1"/>
  <c r="Z985" i="1" s="1"/>
  <c r="Z986" i="1" a="1"/>
  <c r="Z986" i="1" s="1"/>
  <c r="Z987" i="1" a="1"/>
  <c r="Z987" i="1" s="1"/>
  <c r="Z988" i="1" a="1"/>
  <c r="Z988" i="1" s="1"/>
  <c r="Z989" i="1" a="1"/>
  <c r="Z989" i="1" s="1"/>
  <c r="Z990" i="1" a="1"/>
  <c r="Z990" i="1" s="1"/>
  <c r="Z991" i="1" a="1"/>
  <c r="Z991" i="1" s="1"/>
  <c r="Z992" i="1" a="1"/>
  <c r="Z992" i="1" s="1"/>
  <c r="Z993" i="1" a="1"/>
  <c r="Z993" i="1" s="1"/>
  <c r="Z994" i="1" a="1"/>
  <c r="Z994" i="1" s="1"/>
  <c r="Z995" i="1" a="1"/>
  <c r="Z995" i="1"/>
  <c r="Z996" i="1" a="1"/>
  <c r="Z996" i="1" s="1"/>
  <c r="Z997" i="1" a="1"/>
  <c r="Z997" i="1" s="1"/>
  <c r="Z998" i="1" a="1"/>
  <c r="Z998" i="1" s="1"/>
  <c r="Z999" i="1" a="1"/>
  <c r="Z999" i="1"/>
  <c r="Z1000" i="1" a="1"/>
  <c r="Z1000" i="1" s="1"/>
  <c r="Z1001" i="1" a="1"/>
  <c r="Z1001" i="1" s="1"/>
  <c r="Z1002" i="1" a="1"/>
  <c r="Z1002" i="1" s="1"/>
  <c r="Z1003" i="1" a="1"/>
  <c r="Z1003" i="1" s="1"/>
  <c r="Z1004" i="1" a="1"/>
  <c r="Z1004" i="1" s="1"/>
  <c r="Z1005" i="1" a="1"/>
  <c r="Z1005" i="1" s="1"/>
  <c r="Z1006" i="1" a="1"/>
  <c r="Z1006" i="1" s="1"/>
  <c r="Z1007" i="1" a="1"/>
  <c r="Z1007" i="1" s="1"/>
  <c r="Z1008" i="1" a="1"/>
  <c r="Z1008" i="1" s="1"/>
  <c r="Z1009" i="1" a="1"/>
  <c r="Z1009" i="1" s="1"/>
  <c r="Z1010" i="1" a="1"/>
  <c r="Z1010" i="1" s="1"/>
  <c r="Z1011" i="1" a="1"/>
  <c r="Z1011" i="1" s="1"/>
  <c r="Z1012" i="1" a="1"/>
  <c r="Z1012" i="1" s="1"/>
  <c r="Z1013" i="1" a="1"/>
  <c r="Z1013" i="1" s="1"/>
  <c r="Z1014" i="1" a="1"/>
  <c r="Z1014" i="1" s="1"/>
  <c r="Z1015" i="1" a="1"/>
  <c r="Z1015" i="1" s="1"/>
  <c r="Z1016" i="1" a="1"/>
  <c r="Z1016" i="1" s="1"/>
  <c r="Z1017" i="1" a="1"/>
  <c r="Z1017" i="1"/>
  <c r="Z1018" i="1" a="1"/>
  <c r="Z1018" i="1" s="1"/>
  <c r="Z1019" i="1" a="1"/>
  <c r="Z1019" i="1" s="1"/>
  <c r="Z1020" i="1" a="1"/>
  <c r="Z1020" i="1" s="1"/>
  <c r="Z1021" i="1" a="1"/>
  <c r="Z1021" i="1" s="1"/>
  <c r="Z1022" i="1" a="1"/>
  <c r="Z1022" i="1" s="1"/>
  <c r="Z1023" i="1" a="1"/>
  <c r="Z1023" i="1" s="1"/>
  <c r="Z1024" i="1" a="1"/>
  <c r="Z1024" i="1" s="1"/>
  <c r="Z1025" i="1" a="1"/>
  <c r="Z1025" i="1" s="1"/>
  <c r="Z1026" i="1" a="1"/>
  <c r="Z1026" i="1" s="1"/>
  <c r="Z1027" i="1" a="1"/>
  <c r="Z1027" i="1" s="1"/>
  <c r="Z1028" i="1" a="1"/>
  <c r="Z1028" i="1" s="1"/>
  <c r="Z1029" i="1" a="1"/>
  <c r="Z1029" i="1" s="1"/>
  <c r="Z1030" i="1" a="1"/>
  <c r="Z1030" i="1" s="1"/>
  <c r="Z1031" i="1" a="1"/>
  <c r="Z1031" i="1" s="1"/>
  <c r="Z1032" i="1" a="1"/>
  <c r="Z1032" i="1" s="1"/>
  <c r="Z1033" i="1" a="1"/>
  <c r="Z1033" i="1" s="1"/>
  <c r="Z1034" i="1" a="1"/>
  <c r="Z1034" i="1" s="1"/>
  <c r="Z1035" i="1" a="1"/>
  <c r="Z1035" i="1" s="1"/>
  <c r="Z1036" i="1" a="1"/>
  <c r="Z1036" i="1" s="1"/>
  <c r="Z1037" i="1" a="1"/>
  <c r="Z1037" i="1"/>
  <c r="Z1038" i="1" a="1"/>
  <c r="Z1038" i="1" s="1"/>
  <c r="Z1039" i="1" a="1"/>
  <c r="Z1039" i="1" s="1"/>
  <c r="Z1040" i="1" a="1"/>
  <c r="Z1040" i="1" s="1"/>
  <c r="Z1041" i="1" a="1"/>
  <c r="Z1041" i="1" s="1"/>
  <c r="Z1042" i="1" a="1"/>
  <c r="Z1042" i="1" s="1"/>
  <c r="Z1043" i="1" a="1"/>
  <c r="Z1043" i="1" s="1"/>
  <c r="Z1044" i="1" a="1"/>
  <c r="Z1044" i="1" s="1"/>
  <c r="Z1045" i="1" a="1"/>
  <c r="Z1045" i="1" s="1"/>
  <c r="Z1046" i="1" a="1"/>
  <c r="Z1046" i="1" s="1"/>
  <c r="Z1047" i="1" a="1"/>
  <c r="Z1047" i="1" s="1"/>
  <c r="Z1048" i="1" a="1"/>
  <c r="Z1048" i="1" s="1"/>
  <c r="Z1049" i="1" a="1"/>
  <c r="Z1049" i="1" s="1"/>
  <c r="Z1050" i="1" a="1"/>
  <c r="Z1050" i="1" s="1"/>
  <c r="Z1051" i="1" a="1"/>
  <c r="Z1051" i="1" s="1"/>
  <c r="Z1052" i="1" a="1"/>
  <c r="Z1052" i="1" s="1"/>
  <c r="Z1053" i="1" a="1"/>
  <c r="Z1053" i="1" s="1"/>
  <c r="Z1054" i="1" a="1"/>
  <c r="Z1054" i="1" s="1"/>
  <c r="Z1055" i="1" a="1"/>
  <c r="Z1055" i="1" s="1"/>
  <c r="Z1056" i="1" a="1"/>
  <c r="Z1056" i="1" s="1"/>
  <c r="Z1057" i="1" a="1"/>
  <c r="Z1057" i="1" s="1"/>
  <c r="Z1058" i="1" a="1"/>
  <c r="Z1058" i="1" s="1"/>
  <c r="Z1059" i="1" a="1"/>
  <c r="Z1059" i="1" s="1"/>
  <c r="Z1060" i="1" a="1"/>
  <c r="Z1060" i="1" s="1"/>
  <c r="Z1061" i="1" a="1"/>
  <c r="Z1061" i="1" s="1"/>
  <c r="Z1062" i="1" a="1"/>
  <c r="Z1062" i="1" s="1"/>
  <c r="Z1063" i="1" a="1"/>
  <c r="Z1063" i="1" s="1"/>
  <c r="Z1064" i="1" a="1"/>
  <c r="Z1064" i="1" s="1"/>
  <c r="Z1065" i="1" a="1"/>
  <c r="Z1065" i="1" s="1"/>
  <c r="Z1066" i="1" a="1"/>
  <c r="Z1066" i="1" s="1"/>
  <c r="Z1067" i="1" a="1"/>
  <c r="Z1067" i="1" s="1"/>
  <c r="Z1068" i="1" a="1"/>
  <c r="Z1068" i="1" s="1"/>
  <c r="Z1069" i="1" a="1"/>
  <c r="Z1069" i="1" s="1"/>
  <c r="Z1070" i="1" a="1"/>
  <c r="Z1070" i="1" s="1"/>
  <c r="Z1071" i="1" a="1"/>
  <c r="Z1071" i="1" s="1"/>
  <c r="Z1072" i="1" a="1"/>
  <c r="Z1072" i="1" s="1"/>
  <c r="Z1073" i="1" a="1"/>
  <c r="Z1073" i="1" s="1"/>
  <c r="Z1074" i="1" a="1"/>
  <c r="Z1074" i="1" s="1"/>
  <c r="Z1075" i="1" a="1"/>
  <c r="Z1075" i="1" s="1"/>
  <c r="Z1076" i="1" a="1"/>
  <c r="Z1076" i="1" s="1"/>
  <c r="Z1077" i="1" a="1"/>
  <c r="Z1077" i="1" s="1"/>
  <c r="Z1078" i="1" a="1"/>
  <c r="Z1078" i="1" s="1"/>
  <c r="Z1079" i="1" a="1"/>
  <c r="Z1079" i="1" s="1"/>
  <c r="Z1080" i="1" a="1"/>
  <c r="Z1080" i="1" s="1"/>
  <c r="Z1081" i="1" a="1"/>
  <c r="Z1081" i="1" s="1"/>
  <c r="Z1082" i="1" a="1"/>
  <c r="Z1082" i="1" s="1"/>
  <c r="Z1083" i="1" a="1"/>
  <c r="Z1083" i="1" s="1"/>
  <c r="Z1084" i="1" a="1"/>
  <c r="Z1084" i="1" s="1"/>
  <c r="Z1085" i="1" a="1"/>
  <c r="Z1085" i="1" s="1"/>
  <c r="Z1086" i="1" a="1"/>
  <c r="Z1086" i="1" s="1"/>
  <c r="Z1087" i="1" a="1"/>
  <c r="Z1087" i="1" s="1"/>
  <c r="Z1088" i="1" a="1"/>
  <c r="Z1088" i="1" s="1"/>
  <c r="Z1089" i="1" a="1"/>
  <c r="Z1089" i="1" s="1"/>
  <c r="Z1090" i="1" a="1"/>
  <c r="Z1090" i="1" s="1"/>
  <c r="Z1091" i="1" a="1"/>
  <c r="Z1091" i="1" s="1"/>
  <c r="Z1092" i="1" a="1"/>
  <c r="Z1092" i="1" s="1"/>
  <c r="Z1093" i="1" a="1"/>
  <c r="Z1093" i="1" s="1"/>
  <c r="Z1094" i="1" a="1"/>
  <c r="Z1094" i="1" s="1"/>
  <c r="Z1095" i="1" a="1"/>
  <c r="Z1095" i="1" s="1"/>
  <c r="Z1096" i="1" a="1"/>
  <c r="Z1096" i="1" s="1"/>
  <c r="Z1097" i="1" a="1"/>
  <c r="Z1097" i="1" s="1"/>
  <c r="Z1098" i="1" a="1"/>
  <c r="Z1098" i="1" s="1"/>
  <c r="Z1099" i="1" a="1"/>
  <c r="Z1099" i="1" s="1"/>
  <c r="Z1100" i="1" a="1"/>
  <c r="Z1100" i="1" s="1"/>
  <c r="Z1101" i="1" a="1"/>
  <c r="Z1101" i="1" s="1"/>
  <c r="Z1102" i="1" a="1"/>
  <c r="Z1102" i="1" s="1"/>
  <c r="Z1103" i="1" a="1"/>
  <c r="Z1103" i="1" s="1"/>
  <c r="Z1104" i="1" a="1"/>
  <c r="Z1104" i="1" s="1"/>
  <c r="Z1105" i="1" a="1"/>
  <c r="Z1105" i="1" s="1"/>
  <c r="Z1106" i="1" a="1"/>
  <c r="Z1106" i="1" s="1"/>
  <c r="Z1107" i="1" a="1"/>
  <c r="Z1107" i="1" s="1"/>
  <c r="Z1108" i="1" a="1"/>
  <c r="Z1108" i="1" s="1"/>
  <c r="Z1109" i="1" a="1"/>
  <c r="Z1109" i="1" s="1"/>
  <c r="Z1110" i="1" a="1"/>
  <c r="Z1110" i="1" s="1"/>
  <c r="Z1111" i="1" a="1"/>
  <c r="Z1111" i="1" s="1"/>
  <c r="Z1112" i="1" a="1"/>
  <c r="Z1112" i="1" s="1"/>
  <c r="Z1113" i="1" a="1"/>
  <c r="Z1113" i="1" s="1"/>
  <c r="Z1114" i="1" a="1"/>
  <c r="Z1114" i="1" s="1"/>
  <c r="Z1115" i="1" a="1"/>
  <c r="Z1115" i="1" s="1"/>
  <c r="Z1116" i="1" a="1"/>
  <c r="Z1116" i="1" s="1"/>
  <c r="Z1117" i="1" a="1"/>
  <c r="Z1117" i="1" s="1"/>
  <c r="Z1118" i="1" a="1"/>
  <c r="Z1118" i="1" s="1"/>
  <c r="Z1119" i="1" a="1"/>
  <c r="Z1119" i="1" s="1"/>
  <c r="Z1120" i="1" a="1"/>
  <c r="Z1120" i="1" s="1"/>
  <c r="Z1121" i="1" a="1"/>
  <c r="Z1121" i="1" s="1"/>
  <c r="Z1122" i="1" a="1"/>
  <c r="Z1122" i="1" s="1"/>
  <c r="Z1123" i="1" a="1"/>
  <c r="Z1123" i="1" s="1"/>
  <c r="Z1124" i="1" a="1"/>
  <c r="Z1124" i="1" s="1"/>
  <c r="Z1125" i="1" a="1"/>
  <c r="Z1125" i="1" s="1"/>
  <c r="Z1126" i="1" a="1"/>
  <c r="Z1126" i="1" s="1"/>
  <c r="Z1127" i="1" a="1"/>
  <c r="Z1127" i="1" s="1"/>
  <c r="Z1128" i="1" a="1"/>
  <c r="Z1128" i="1" s="1"/>
  <c r="Z1129" i="1" a="1"/>
  <c r="Z1129" i="1" s="1"/>
  <c r="Z1130" i="1" a="1"/>
  <c r="Z1130" i="1" s="1"/>
  <c r="Z1131" i="1" a="1"/>
  <c r="Z1131" i="1" s="1"/>
  <c r="Z1132" i="1" a="1"/>
  <c r="Z1132" i="1" s="1"/>
  <c r="Z1133" i="1" a="1"/>
  <c r="Z1133" i="1" s="1"/>
  <c r="Z1134" i="1" a="1"/>
  <c r="Z1134" i="1" s="1"/>
  <c r="Z1135" i="1" a="1"/>
  <c r="Z1135" i="1" s="1"/>
  <c r="Z1136" i="1" a="1"/>
  <c r="Z1136" i="1" s="1"/>
  <c r="Z1137" i="1" a="1"/>
  <c r="Z1137" i="1" s="1"/>
  <c r="Z1138" i="1" a="1"/>
  <c r="Z1138" i="1" s="1"/>
  <c r="Z1139" i="1" a="1"/>
  <c r="Z1139" i="1" s="1"/>
  <c r="Z1140" i="1" a="1"/>
  <c r="Z1140" i="1" s="1"/>
  <c r="Z1141" i="1" a="1"/>
  <c r="Z1141" i="1" s="1"/>
  <c r="Z1142" i="1" a="1"/>
  <c r="Z1142" i="1" s="1"/>
  <c r="Z1143" i="1" a="1"/>
  <c r="Z1143" i="1" s="1"/>
  <c r="Z1144" i="1" a="1"/>
  <c r="Z1144" i="1" s="1"/>
  <c r="Z1145" i="1" a="1"/>
  <c r="Z1145" i="1" s="1"/>
  <c r="Z1146" i="1" a="1"/>
  <c r="Z1146" i="1" s="1"/>
  <c r="Z1147" i="1" a="1"/>
  <c r="Z1147" i="1" s="1"/>
  <c r="Z1148" i="1" a="1"/>
  <c r="Z1148" i="1" s="1"/>
  <c r="Z1149" i="1" a="1"/>
  <c r="Z1149" i="1" s="1"/>
  <c r="Z1150" i="1" a="1"/>
  <c r="Z1150" i="1" s="1"/>
  <c r="Z1151" i="1" a="1"/>
  <c r="Z1151" i="1" s="1"/>
  <c r="Z1152" i="1" a="1"/>
  <c r="Z1152" i="1" s="1"/>
  <c r="Z1153" i="1" a="1"/>
  <c r="Z1153" i="1" s="1"/>
  <c r="Z1154" i="1" a="1"/>
  <c r="Z1154" i="1" s="1"/>
  <c r="Z1155" i="1" a="1"/>
  <c r="Z1155" i="1" s="1"/>
  <c r="Z1156" i="1" a="1"/>
  <c r="Z1156" i="1" s="1"/>
  <c r="Z1157" i="1" a="1"/>
  <c r="Z1157" i="1" s="1"/>
  <c r="Z1158" i="1" a="1"/>
  <c r="Z1158" i="1" s="1"/>
  <c r="Z1159" i="1" a="1"/>
  <c r="Z1159" i="1" s="1"/>
  <c r="Z1160" i="1" a="1"/>
  <c r="Z1160" i="1" s="1"/>
  <c r="Z1161" i="1" a="1"/>
  <c r="Z1161" i="1" s="1"/>
  <c r="Z1162" i="1" a="1"/>
  <c r="Z1162" i="1" s="1"/>
  <c r="Z1163" i="1" a="1"/>
  <c r="Z1163" i="1" s="1"/>
  <c r="Z1164" i="1" a="1"/>
  <c r="Z1164" i="1" s="1"/>
  <c r="Z1165" i="1" a="1"/>
  <c r="Z1165" i="1" s="1"/>
  <c r="Z1166" i="1" a="1"/>
  <c r="Z1166" i="1" s="1"/>
  <c r="Z1167" i="1" a="1"/>
  <c r="Z1167" i="1" s="1"/>
  <c r="Z1168" i="1" a="1"/>
  <c r="Z1168" i="1" s="1"/>
  <c r="Z1169" i="1" a="1"/>
  <c r="Z1169" i="1" s="1"/>
  <c r="Z1170" i="1" a="1"/>
  <c r="Z1170" i="1" s="1"/>
  <c r="Z1171" i="1" a="1"/>
  <c r="Z1171" i="1" s="1"/>
  <c r="Z1172" i="1" a="1"/>
  <c r="Z1172" i="1" s="1"/>
  <c r="Z1173" i="1" a="1"/>
  <c r="Z1173" i="1" s="1"/>
  <c r="Z1174" i="1" a="1"/>
  <c r="Z1174" i="1" s="1"/>
  <c r="Z1175" i="1" a="1"/>
  <c r="Z1175" i="1" s="1"/>
  <c r="Z1176" i="1" a="1"/>
  <c r="Z1176" i="1" s="1"/>
  <c r="Z1177" i="1" a="1"/>
  <c r="Z1177" i="1" s="1"/>
  <c r="Z1178" i="1" a="1"/>
  <c r="Z1178" i="1" s="1"/>
  <c r="Z1179" i="1" a="1"/>
  <c r="Z1179" i="1" s="1"/>
  <c r="Z1180" i="1" a="1"/>
  <c r="Z1180" i="1" s="1"/>
  <c r="Z1181" i="1" a="1"/>
  <c r="Z1181" i="1" s="1"/>
  <c r="Z1182" i="1" a="1"/>
  <c r="Z1182" i="1" s="1"/>
  <c r="Z1183" i="1" a="1"/>
  <c r="Z1183" i="1" s="1"/>
  <c r="Z1184" i="1" a="1"/>
  <c r="Z1184" i="1" s="1"/>
  <c r="Z1185" i="1" a="1"/>
  <c r="Z1185" i="1" s="1"/>
  <c r="Z1186" i="1" a="1"/>
  <c r="Z1186" i="1" s="1"/>
  <c r="Z1187" i="1" a="1"/>
  <c r="Z1187" i="1" s="1"/>
  <c r="Z1188" i="1" a="1"/>
  <c r="Z1188" i="1" s="1"/>
  <c r="Z1189" i="1" a="1"/>
  <c r="Z1189" i="1" s="1"/>
  <c r="Z1190" i="1" a="1"/>
  <c r="Z1190" i="1" s="1"/>
  <c r="Z1191" i="1" a="1"/>
  <c r="Z1191" i="1" s="1"/>
  <c r="Z1192" i="1" a="1"/>
  <c r="Z1192" i="1" s="1"/>
  <c r="Z1193" i="1" a="1"/>
  <c r="Z1193" i="1" s="1"/>
  <c r="Z1194" i="1" a="1"/>
  <c r="Z1194" i="1" s="1"/>
  <c r="Z1195" i="1" a="1"/>
  <c r="Z1195" i="1" s="1"/>
  <c r="Z1196" i="1" a="1"/>
  <c r="Z1196" i="1" s="1"/>
  <c r="Z1197" i="1" a="1"/>
  <c r="Z1197" i="1" s="1"/>
  <c r="Z1198" i="1" a="1"/>
  <c r="Z1198" i="1" s="1"/>
  <c r="Z1199" i="1" a="1"/>
  <c r="Z1199" i="1" s="1"/>
  <c r="Z1200" i="1" a="1"/>
  <c r="Z1200" i="1" s="1"/>
  <c r="Z1201" i="1" a="1"/>
  <c r="Z1201" i="1" s="1"/>
  <c r="Z1202" i="1" a="1"/>
  <c r="Z1202" i="1" s="1"/>
  <c r="Z1203" i="1" a="1"/>
  <c r="Z1203" i="1" s="1"/>
  <c r="Z1204" i="1" a="1"/>
  <c r="Z1204" i="1" s="1"/>
  <c r="Z1205" i="1" a="1"/>
  <c r="Z1205" i="1" s="1"/>
  <c r="Z1206" i="1" a="1"/>
  <c r="Z1206" i="1" s="1"/>
  <c r="Z1207" i="1" a="1"/>
  <c r="Z1207" i="1" s="1"/>
  <c r="Z1208" i="1" a="1"/>
  <c r="Z1208" i="1" s="1"/>
  <c r="Z1209" i="1" a="1"/>
  <c r="Z1209" i="1" s="1"/>
  <c r="Z1210" i="1" a="1"/>
  <c r="Z1210" i="1" s="1"/>
  <c r="Z1211" i="1" a="1"/>
  <c r="Z1211" i="1" s="1"/>
  <c r="Z1212" i="1" a="1"/>
  <c r="Z1212" i="1" s="1"/>
  <c r="Z1213" i="1" a="1"/>
  <c r="Z1213" i="1" s="1"/>
  <c r="Z1214" i="1" a="1"/>
  <c r="Z1214" i="1" s="1"/>
  <c r="Z1215" i="1" a="1"/>
  <c r="Z1215" i="1" s="1"/>
  <c r="Z1216" i="1" a="1"/>
  <c r="Z1216" i="1" s="1"/>
  <c r="Z1217" i="1" a="1"/>
  <c r="Z1217" i="1" s="1"/>
  <c r="Z1218" i="1" a="1"/>
  <c r="Z1218" i="1" s="1"/>
  <c r="Z1219" i="1" a="1"/>
  <c r="Z1219" i="1" s="1"/>
  <c r="Z1220" i="1" a="1"/>
  <c r="Z1220" i="1" s="1"/>
  <c r="Z1221" i="1" a="1"/>
  <c r="Z1221" i="1" s="1"/>
  <c r="Z1222" i="1" a="1"/>
  <c r="Z1222" i="1" s="1"/>
  <c r="Z1223" i="1" a="1"/>
  <c r="Z1223" i="1" s="1"/>
  <c r="Z1224" i="1" a="1"/>
  <c r="Z1224" i="1" s="1"/>
  <c r="Z1225" i="1" a="1"/>
  <c r="Z1225" i="1" s="1"/>
  <c r="Z1226" i="1" a="1"/>
  <c r="Z1226" i="1" s="1"/>
  <c r="Z1227" i="1" a="1"/>
  <c r="Z1227" i="1" s="1"/>
  <c r="Z1228" i="1" a="1"/>
  <c r="Z1228" i="1" s="1"/>
  <c r="Z1229" i="1" a="1"/>
  <c r="Z1229" i="1" s="1"/>
  <c r="Z1230" i="1" a="1"/>
  <c r="Z1230" i="1" s="1"/>
  <c r="Z1231" i="1" a="1"/>
  <c r="Z1231" i="1" s="1"/>
  <c r="Z1232" i="1" a="1"/>
  <c r="Z1232" i="1" s="1"/>
  <c r="Z1233" i="1" a="1"/>
  <c r="Z1233" i="1" s="1"/>
  <c r="Z1234" i="1" a="1"/>
  <c r="Z1234" i="1" s="1"/>
  <c r="Z1235" i="1" a="1"/>
  <c r="Z1235" i="1" s="1"/>
  <c r="Z1236" i="1" a="1"/>
  <c r="Z1236" i="1" s="1"/>
  <c r="Z1237" i="1" a="1"/>
  <c r="Z1237" i="1" s="1"/>
  <c r="Z1238" i="1" a="1"/>
  <c r="Z1238" i="1" s="1"/>
  <c r="Z1239" i="1" a="1"/>
  <c r="Z1239" i="1" s="1"/>
  <c r="Z1240" i="1" a="1"/>
  <c r="Z1240" i="1" s="1"/>
  <c r="Z1241" i="1" a="1"/>
  <c r="Z1241" i="1" s="1"/>
  <c r="Z1242" i="1" a="1"/>
  <c r="Z1242" i="1" s="1"/>
  <c r="Z1243" i="1" a="1"/>
  <c r="Z1243" i="1" s="1"/>
  <c r="Z1244" i="1" a="1"/>
  <c r="Z1244" i="1" s="1"/>
  <c r="Z1245" i="1" a="1"/>
  <c r="Z1245" i="1" s="1"/>
  <c r="Z1246" i="1" a="1"/>
  <c r="Z1246" i="1" s="1"/>
  <c r="Z1247" i="1" a="1"/>
  <c r="Z1247" i="1" s="1"/>
  <c r="Z1248" i="1" a="1"/>
  <c r="Z1248" i="1" s="1"/>
  <c r="Z1249" i="1" a="1"/>
  <c r="Z1249" i="1" s="1"/>
  <c r="Z1250" i="1" a="1"/>
  <c r="Z1250" i="1" s="1"/>
  <c r="Z1251" i="1" a="1"/>
  <c r="Z1251" i="1" s="1"/>
  <c r="Z1252" i="1" a="1"/>
  <c r="Z1252" i="1" s="1"/>
  <c r="Z1253" i="1" a="1"/>
  <c r="Z1253" i="1" s="1"/>
  <c r="Z1254" i="1" a="1"/>
  <c r="Z1254" i="1" s="1"/>
  <c r="Z1255" i="1" a="1"/>
  <c r="Z1255" i="1" s="1"/>
  <c r="Z1256" i="1" a="1"/>
  <c r="Z1256" i="1" s="1"/>
  <c r="Z1257" i="1" a="1"/>
  <c r="Z1257" i="1" s="1"/>
  <c r="Z1258" i="1" a="1"/>
  <c r="Z1258" i="1"/>
  <c r="Z1259" i="1" a="1"/>
  <c r="Z1259" i="1" s="1"/>
  <c r="Z1260" i="1" a="1"/>
  <c r="Z1260" i="1" s="1"/>
  <c r="Z1261" i="1" a="1"/>
  <c r="Z1261" i="1" s="1"/>
  <c r="Z1262" i="1" a="1"/>
  <c r="Z1262" i="1" s="1"/>
  <c r="Z1263" i="1" a="1"/>
  <c r="Z1263" i="1" s="1"/>
  <c r="Z1264" i="1" a="1"/>
  <c r="Z1264" i="1" s="1"/>
  <c r="Z1265" i="1" a="1"/>
  <c r="Z1265" i="1" s="1"/>
  <c r="Z1266" i="1" a="1"/>
  <c r="Z1266" i="1" s="1"/>
  <c r="Z1267" i="1" a="1"/>
  <c r="Z1267" i="1" s="1"/>
  <c r="Z1268" i="1" a="1"/>
  <c r="Z1268" i="1" s="1"/>
  <c r="Z1269" i="1" a="1"/>
  <c r="Z1269" i="1" s="1"/>
  <c r="Z1270" i="1" a="1"/>
  <c r="Z1270" i="1" s="1"/>
  <c r="Z1271" i="1" a="1"/>
  <c r="Z1271" i="1" s="1"/>
  <c r="Z1272" i="1" a="1"/>
  <c r="Z1272" i="1" s="1"/>
  <c r="Z1273" i="1" a="1"/>
  <c r="Z1273" i="1" s="1"/>
  <c r="Z1274" i="1" a="1"/>
  <c r="Z1274" i="1" s="1"/>
  <c r="Z1275" i="1" a="1"/>
  <c r="Z1275" i="1" s="1"/>
  <c r="Z1276" i="1" a="1"/>
  <c r="Z1276" i="1" s="1"/>
  <c r="Z1277" i="1" a="1"/>
  <c r="Z1277" i="1" s="1"/>
  <c r="Z1278" i="1" a="1"/>
  <c r="Z1278" i="1" s="1"/>
  <c r="Z1279" i="1" a="1"/>
  <c r="Z1279" i="1" s="1"/>
  <c r="Z1280" i="1" a="1"/>
  <c r="Z1280" i="1" s="1"/>
  <c r="Z1281" i="1" a="1"/>
  <c r="Z1281" i="1" s="1"/>
  <c r="Z1282" i="1" a="1"/>
  <c r="Z1282" i="1" s="1"/>
  <c r="Z1283" i="1" a="1"/>
  <c r="Z1283" i="1" s="1"/>
  <c r="Z1284" i="1" a="1"/>
  <c r="Z1284" i="1" s="1"/>
  <c r="Z1285" i="1" a="1"/>
  <c r="Z1285" i="1" s="1"/>
  <c r="Z1286" i="1" a="1"/>
  <c r="Z1286" i="1" s="1"/>
  <c r="Z1287" i="1" a="1"/>
  <c r="Z1287" i="1" s="1"/>
  <c r="Z1288" i="1" a="1"/>
  <c r="Z1288" i="1" s="1"/>
  <c r="Z1289" i="1" a="1"/>
  <c r="Z1289" i="1" s="1"/>
  <c r="Z1290" i="1" a="1"/>
  <c r="Z1290" i="1" s="1"/>
  <c r="Z1291" i="1" a="1"/>
  <c r="Z1291" i="1" s="1"/>
  <c r="Z1292" i="1" a="1"/>
  <c r="Z1292" i="1" s="1"/>
  <c r="Z1293" i="1" a="1"/>
  <c r="Z1293" i="1" s="1"/>
  <c r="Z1294" i="1" a="1"/>
  <c r="Z1294" i="1" s="1"/>
  <c r="Z1295" i="1" a="1"/>
  <c r="Z1295" i="1" s="1"/>
  <c r="Z1296" i="1" a="1"/>
  <c r="Z1296" i="1" s="1"/>
  <c r="Z1297" i="1" a="1"/>
  <c r="Z1297" i="1" s="1"/>
  <c r="Z1298" i="1" a="1"/>
  <c r="Z1298" i="1" s="1"/>
  <c r="Z1299" i="1" a="1"/>
  <c r="Z1299" i="1" s="1"/>
  <c r="Z1300" i="1" a="1"/>
  <c r="Z1300" i="1" s="1"/>
  <c r="Z1301" i="1" a="1"/>
  <c r="Z1301" i="1" s="1"/>
  <c r="Z1302" i="1" a="1"/>
  <c r="Z1302" i="1" s="1"/>
  <c r="Z1303" i="1" a="1"/>
  <c r="Z1303" i="1" s="1"/>
  <c r="Z1304" i="1" a="1"/>
  <c r="Z1304" i="1" s="1"/>
  <c r="Z1305" i="1" a="1"/>
  <c r="Z1305" i="1" s="1"/>
  <c r="Z1306" i="1" a="1"/>
  <c r="Z1306" i="1" s="1"/>
  <c r="Z1307" i="1" a="1"/>
  <c r="Z1307" i="1" s="1"/>
  <c r="Z1308" i="1" a="1"/>
  <c r="Z1308" i="1" s="1"/>
  <c r="Z1309" i="1" a="1"/>
  <c r="Z1309" i="1" s="1"/>
  <c r="Z1310" i="1" a="1"/>
  <c r="Z1310" i="1" s="1"/>
  <c r="Z1311" i="1" a="1"/>
  <c r="Z1311" i="1" s="1"/>
  <c r="Z1312" i="1" a="1"/>
  <c r="Z1312" i="1" s="1"/>
  <c r="Z1313" i="1" a="1"/>
  <c r="Z1313" i="1" s="1"/>
  <c r="Z1314" i="1" a="1"/>
  <c r="Z1314" i="1" s="1"/>
  <c r="Z1315" i="1" a="1"/>
  <c r="Z1315" i="1" s="1"/>
  <c r="Z1316" i="1" a="1"/>
  <c r="Z1316" i="1" s="1"/>
  <c r="Z1317" i="1" a="1"/>
  <c r="Z1317" i="1" s="1"/>
  <c r="Z1318" i="1" a="1"/>
  <c r="Z1318" i="1" s="1"/>
  <c r="Z1319" i="1" a="1"/>
  <c r="Z1319" i="1" s="1"/>
  <c r="Z1320" i="1" a="1"/>
  <c r="Z1320" i="1" s="1"/>
  <c r="Z1321" i="1" a="1"/>
  <c r="Z1321" i="1" s="1"/>
  <c r="Z1322" i="1" a="1"/>
  <c r="Z1322" i="1" s="1"/>
  <c r="Z1323" i="1" a="1"/>
  <c r="Z1323" i="1" s="1"/>
  <c r="Z1324" i="1" a="1"/>
  <c r="Z1324" i="1" s="1"/>
  <c r="Z1325" i="1" a="1"/>
  <c r="Z1325" i="1" s="1"/>
  <c r="Z1326" i="1" a="1"/>
  <c r="Z1326" i="1" s="1"/>
  <c r="Z1327" i="1" a="1"/>
  <c r="Z1327" i="1" s="1"/>
  <c r="Z1328" i="1" a="1"/>
  <c r="Z1328" i="1" s="1"/>
  <c r="Z1329" i="1" a="1"/>
  <c r="Z1329" i="1" s="1"/>
  <c r="Z1330" i="1" a="1"/>
  <c r="Z1330" i="1" s="1"/>
  <c r="Z1331" i="1" a="1"/>
  <c r="Z1331" i="1" s="1"/>
  <c r="Z1332" i="1" a="1"/>
  <c r="Z1332" i="1" s="1"/>
  <c r="Z1333" i="1" a="1"/>
  <c r="Z1333" i="1" s="1"/>
  <c r="Z1334" i="1" a="1"/>
  <c r="Z1334" i="1" s="1"/>
  <c r="Z1335" i="1" a="1"/>
  <c r="Z1335" i="1" s="1"/>
  <c r="Z1336" i="1" a="1"/>
  <c r="Z1336" i="1" s="1"/>
  <c r="Z1337" i="1" a="1"/>
  <c r="Z1337" i="1" s="1"/>
  <c r="Z1338" i="1" a="1"/>
  <c r="Z1338" i="1" s="1"/>
  <c r="Z1339" i="1" a="1"/>
  <c r="Z1339" i="1" s="1"/>
  <c r="Z1340" i="1" a="1"/>
  <c r="Z1340" i="1" s="1"/>
  <c r="Z1341" i="1" a="1"/>
  <c r="Z1341" i="1" s="1"/>
  <c r="Z1342" i="1" a="1"/>
  <c r="Z1342" i="1" s="1"/>
  <c r="Z1343" i="1" a="1"/>
  <c r="Z1343" i="1" s="1"/>
  <c r="Z1344" i="1" a="1"/>
  <c r="Z1344" i="1" s="1"/>
  <c r="Z1345" i="1" a="1"/>
  <c r="Z1345" i="1" s="1"/>
  <c r="Z1346" i="1" a="1"/>
  <c r="Z1346" i="1" s="1"/>
  <c r="Z1347" i="1" a="1"/>
  <c r="Z1347" i="1" s="1"/>
  <c r="Z1348" i="1" a="1"/>
  <c r="Z1348" i="1" s="1"/>
  <c r="Z1349" i="1" a="1"/>
  <c r="Z1349" i="1" s="1"/>
  <c r="Z1350" i="1" a="1"/>
  <c r="Z1350" i="1" s="1"/>
  <c r="Z1351" i="1" a="1"/>
  <c r="Z1351" i="1" s="1"/>
  <c r="Z1352" i="1" a="1"/>
  <c r="Z1352" i="1" s="1"/>
  <c r="Z1353" i="1" a="1"/>
  <c r="Z1353" i="1" s="1"/>
  <c r="Z1354" i="1" a="1"/>
  <c r="Z1354" i="1" s="1"/>
  <c r="Z1355" i="1" a="1"/>
  <c r="Z1355" i="1" s="1"/>
  <c r="Z1356" i="1" a="1"/>
  <c r="Z1356" i="1" s="1"/>
  <c r="Z1357" i="1" a="1"/>
  <c r="Z1357" i="1" s="1"/>
  <c r="Z1358" i="1" a="1"/>
  <c r="Z1358" i="1" s="1"/>
  <c r="Z1359" i="1" a="1"/>
  <c r="Z1359" i="1" s="1"/>
  <c r="Z1360" i="1" a="1"/>
  <c r="Z1360" i="1" s="1"/>
  <c r="Z1361" i="1" a="1"/>
  <c r="Z1361" i="1" s="1"/>
  <c r="Z1362" i="1" a="1"/>
  <c r="Z1362" i="1" s="1"/>
  <c r="Z1363" i="1" a="1"/>
  <c r="Z1363" i="1" s="1"/>
  <c r="Z1364" i="1" a="1"/>
  <c r="Z1364" i="1" s="1"/>
  <c r="Z1365" i="1" a="1"/>
  <c r="Z1365" i="1" s="1"/>
  <c r="Z1366" i="1" a="1"/>
  <c r="Z1366" i="1" s="1"/>
  <c r="Z1367" i="1" a="1"/>
  <c r="Z1367" i="1" s="1"/>
  <c r="Z1368" i="1" a="1"/>
  <c r="Z1368" i="1" s="1"/>
  <c r="Z1369" i="1" a="1"/>
  <c r="Z1369" i="1" s="1"/>
  <c r="Z1370" i="1" a="1"/>
  <c r="Z1370" i="1" s="1"/>
  <c r="Z1371" i="1" a="1"/>
  <c r="Z1371" i="1" s="1"/>
  <c r="Z1372" i="1" a="1"/>
  <c r="Z1372" i="1" s="1"/>
  <c r="Z1373" i="1" a="1"/>
  <c r="Z1373" i="1" s="1"/>
  <c r="Z1374" i="1" a="1"/>
  <c r="Z1374" i="1" s="1"/>
  <c r="Z1375" i="1" a="1"/>
  <c r="Z1375" i="1" s="1"/>
  <c r="Z1376" i="1" a="1"/>
  <c r="Z1376" i="1" s="1"/>
  <c r="Z1377" i="1" a="1"/>
  <c r="Z1377" i="1" s="1"/>
  <c r="Z1378" i="1" a="1"/>
  <c r="Z1378" i="1" s="1"/>
  <c r="Z1379" i="1" a="1"/>
  <c r="Z1379" i="1" s="1"/>
  <c r="Z1380" i="1" a="1"/>
  <c r="Z1380" i="1" s="1"/>
  <c r="Z1381" i="1" a="1"/>
  <c r="Z1381" i="1" s="1"/>
  <c r="Z1382" i="1" a="1"/>
  <c r="Z1382" i="1" s="1"/>
  <c r="Z1383" i="1" a="1"/>
  <c r="Z1383" i="1" s="1"/>
  <c r="Z1384" i="1" a="1"/>
  <c r="Z1384" i="1" s="1"/>
  <c r="Z1385" i="1" a="1"/>
  <c r="Z1385" i="1" s="1"/>
  <c r="Z1386" i="1" a="1"/>
  <c r="Z1386" i="1" s="1"/>
  <c r="Z1387" i="1" a="1"/>
  <c r="Z1387" i="1" s="1"/>
  <c r="Z1388" i="1" a="1"/>
  <c r="Z1388" i="1" s="1"/>
  <c r="Z1389" i="1" a="1"/>
  <c r="Z1389" i="1" s="1"/>
  <c r="Z1390" i="1" a="1"/>
  <c r="Z1390" i="1" s="1"/>
  <c r="Z1391" i="1" a="1"/>
  <c r="Z1391" i="1" s="1"/>
  <c r="Z1392" i="1" a="1"/>
  <c r="Z1392" i="1" s="1"/>
  <c r="Z1393" i="1" a="1"/>
  <c r="Z1393" i="1" s="1"/>
  <c r="Z1394" i="1" a="1"/>
  <c r="Z1394" i="1" s="1"/>
  <c r="Z1395" i="1" a="1"/>
  <c r="Z1395" i="1" s="1"/>
  <c r="Z1396" i="1" a="1"/>
  <c r="Z1396" i="1" s="1"/>
  <c r="Z1397" i="1" a="1"/>
  <c r="Z1397" i="1" s="1"/>
  <c r="Z1398" i="1" a="1"/>
  <c r="Z1398" i="1" s="1"/>
  <c r="Z1399" i="1" a="1"/>
  <c r="Z1399" i="1" s="1"/>
  <c r="Z1400" i="1" a="1"/>
  <c r="Z1400" i="1" s="1"/>
  <c r="Z1401" i="1" a="1"/>
  <c r="Z1401" i="1" s="1"/>
  <c r="Z1402" i="1" a="1"/>
  <c r="Z1402" i="1" s="1"/>
  <c r="Z1403" i="1" a="1"/>
  <c r="Z1403" i="1" s="1"/>
  <c r="Z1404" i="1" a="1"/>
  <c r="Z1404" i="1" s="1"/>
  <c r="Z1405" i="1" a="1"/>
  <c r="Z1405" i="1" s="1"/>
  <c r="Z1406" i="1" a="1"/>
  <c r="Z1406" i="1" s="1"/>
  <c r="Z1407" i="1" a="1"/>
  <c r="Z1407" i="1" s="1"/>
  <c r="Z1408" i="1" a="1"/>
  <c r="Z1408" i="1" s="1"/>
  <c r="Z1409" i="1" a="1"/>
  <c r="Z1409" i="1" s="1"/>
  <c r="Z1410" i="1" a="1"/>
  <c r="Z1410" i="1" s="1"/>
  <c r="Z1411" i="1" a="1"/>
  <c r="Z1411" i="1" s="1"/>
  <c r="Z1412" i="1" a="1"/>
  <c r="Z1412" i="1" s="1"/>
  <c r="Z1413" i="1" a="1"/>
  <c r="Z1413" i="1" s="1"/>
  <c r="Z1414" i="1" a="1"/>
  <c r="Z1414" i="1" s="1"/>
  <c r="Z1415" i="1" a="1"/>
  <c r="Z1415" i="1" s="1"/>
  <c r="Z1416" i="1" a="1"/>
  <c r="Z1416" i="1" s="1"/>
  <c r="Z1417" i="1" a="1"/>
  <c r="Z1417" i="1" s="1"/>
  <c r="Z1418" i="1" a="1"/>
  <c r="Z1418" i="1" s="1"/>
  <c r="Z1419" i="1" a="1"/>
  <c r="Z1419" i="1" s="1"/>
  <c r="Z1420" i="1" a="1"/>
  <c r="Z1420" i="1" s="1"/>
  <c r="Z1421" i="1" a="1"/>
  <c r="Z1421" i="1" s="1"/>
  <c r="Z1422" i="1" a="1"/>
  <c r="Z1422" i="1" s="1"/>
  <c r="Z1423" i="1" a="1"/>
  <c r="Z1423" i="1" s="1"/>
  <c r="Z1424" i="1" a="1"/>
  <c r="Z1424" i="1" s="1"/>
  <c r="Z1425" i="1" a="1"/>
  <c r="Z1425" i="1" s="1"/>
  <c r="Z1426" i="1" a="1"/>
  <c r="Z1426" i="1" s="1"/>
  <c r="Z1427" i="1" a="1"/>
  <c r="Z1427" i="1" s="1"/>
  <c r="Z1428" i="1" a="1"/>
  <c r="Z1428" i="1" s="1"/>
  <c r="Z1429" i="1" a="1"/>
  <c r="Z1429" i="1" s="1"/>
  <c r="Z1430" i="1" a="1"/>
  <c r="Z1430" i="1" s="1"/>
  <c r="Z1431" i="1" a="1"/>
  <c r="Z1431" i="1" s="1"/>
  <c r="Z1432" i="1" a="1"/>
  <c r="Z1432" i="1" s="1"/>
  <c r="Z1433" i="1" a="1"/>
  <c r="Z1433" i="1" s="1"/>
  <c r="Z1434" i="1" a="1"/>
  <c r="Z1434" i="1" s="1"/>
  <c r="Z1435" i="1" a="1"/>
  <c r="Z1435" i="1" s="1"/>
  <c r="Z1436" i="1" a="1"/>
  <c r="Z1436" i="1" s="1"/>
  <c r="Z1437" i="1" a="1"/>
  <c r="Z1437" i="1" s="1"/>
  <c r="Z1438" i="1" a="1"/>
  <c r="Z1438" i="1" s="1"/>
  <c r="Z1439" i="1" a="1"/>
  <c r="Z1439" i="1" s="1"/>
  <c r="Z1440" i="1" a="1"/>
  <c r="Z1440" i="1" s="1"/>
  <c r="Z1441" i="1" a="1"/>
  <c r="Z1441" i="1" s="1"/>
  <c r="Z1442" i="1" a="1"/>
  <c r="Z1442" i="1" s="1"/>
  <c r="Z1443" i="1" a="1"/>
  <c r="Z1443" i="1" s="1"/>
  <c r="Z1444" i="1" a="1"/>
  <c r="Z1444" i="1" s="1"/>
  <c r="Z1445" i="1" a="1"/>
  <c r="Z1445" i="1" s="1"/>
  <c r="Z1446" i="1" a="1"/>
  <c r="Z1446" i="1" s="1"/>
  <c r="Z1447" i="1" a="1"/>
  <c r="Z1447" i="1" s="1"/>
  <c r="Z1448" i="1" a="1"/>
  <c r="Z1448" i="1" s="1"/>
  <c r="Z1449" i="1" a="1"/>
  <c r="Z1449" i="1" s="1"/>
  <c r="Z1450" i="1" a="1"/>
  <c r="Z1450" i="1"/>
  <c r="Z1451" i="1" a="1"/>
  <c r="Z1451" i="1" s="1"/>
  <c r="Z1452" i="1" a="1"/>
  <c r="Z1452" i="1" s="1"/>
  <c r="Z1453" i="1" a="1"/>
  <c r="Z1453" i="1" s="1"/>
  <c r="Z1454" i="1" a="1"/>
  <c r="Z1454" i="1" s="1"/>
  <c r="Z1455" i="1" a="1"/>
  <c r="Z1455" i="1" s="1"/>
  <c r="Z1456" i="1" a="1"/>
  <c r="Z1456" i="1" s="1"/>
  <c r="Z1457" i="1" a="1"/>
  <c r="Z1457" i="1" s="1"/>
  <c r="Z1458" i="1" a="1"/>
  <c r="Z1458" i="1" s="1"/>
  <c r="Z1459" i="1" a="1"/>
  <c r="Z1459" i="1" s="1"/>
  <c r="Z1460" i="1" a="1"/>
  <c r="Z1460" i="1" s="1"/>
  <c r="Z1461" i="1" a="1"/>
  <c r="Z1461" i="1" s="1"/>
  <c r="Z1462" i="1" a="1"/>
  <c r="Z1462" i="1" s="1"/>
  <c r="Z1463" i="1" a="1"/>
  <c r="Z1463" i="1" s="1"/>
  <c r="Z1464" i="1" a="1"/>
  <c r="Z1464" i="1" s="1"/>
  <c r="Z1465" i="1" a="1"/>
  <c r="Z1465" i="1" s="1"/>
  <c r="Z1466" i="1" a="1"/>
  <c r="Z1466" i="1" s="1"/>
  <c r="Z1467" i="1" a="1"/>
  <c r="Z1467" i="1" s="1"/>
  <c r="Z1468" i="1" a="1"/>
  <c r="Z1468" i="1" s="1"/>
  <c r="Z1469" i="1" a="1"/>
  <c r="Z1469" i="1" s="1"/>
  <c r="Z1470" i="1" a="1"/>
  <c r="Z1470" i="1" s="1"/>
  <c r="Z1471" i="1" a="1"/>
  <c r="Z1471" i="1" s="1"/>
  <c r="Z1472" i="1" a="1"/>
  <c r="Z1472" i="1" s="1"/>
  <c r="Z1473" i="1" a="1"/>
  <c r="Z1473" i="1" s="1"/>
  <c r="Z1474" i="1" a="1"/>
  <c r="Z1474" i="1" s="1"/>
  <c r="Z1475" i="1" a="1"/>
  <c r="Z1475" i="1" s="1"/>
  <c r="Z1476" i="1" a="1"/>
  <c r="Z1476" i="1" s="1"/>
  <c r="Z1477" i="1" a="1"/>
  <c r="Z1477" i="1" s="1"/>
  <c r="Z1478" i="1" a="1"/>
  <c r="Z1478" i="1" s="1"/>
  <c r="Z1479" i="1" a="1"/>
  <c r="Z1479" i="1" s="1"/>
  <c r="Z1480" i="1" a="1"/>
  <c r="Z1480" i="1" s="1"/>
  <c r="Z1481" i="1" a="1"/>
  <c r="Z1481" i="1" s="1"/>
  <c r="Z1482" i="1" a="1"/>
  <c r="Z1482" i="1" s="1"/>
  <c r="Z1483" i="1" a="1"/>
  <c r="Z1483" i="1" s="1"/>
  <c r="Z1484" i="1" a="1"/>
  <c r="Z1484" i="1" s="1"/>
  <c r="Z1485" i="1" a="1"/>
  <c r="Z1485" i="1"/>
  <c r="Z1486" i="1" a="1"/>
  <c r="Z1486" i="1" s="1"/>
  <c r="Z1487" i="1" a="1"/>
  <c r="Z1487" i="1" s="1"/>
  <c r="Z1488" i="1" a="1"/>
  <c r="Z1488" i="1" s="1"/>
  <c r="Z1489" i="1" a="1"/>
  <c r="Z1489" i="1" s="1"/>
  <c r="Z1490" i="1" a="1"/>
  <c r="Z1490" i="1" s="1"/>
  <c r="Z1491" i="1" a="1"/>
  <c r="Z1491" i="1" s="1"/>
  <c r="Z1492" i="1" a="1"/>
  <c r="Z1492" i="1" s="1"/>
  <c r="Z1493" i="1" a="1"/>
  <c r="Z1493" i="1" s="1"/>
  <c r="Z1494" i="1" a="1"/>
  <c r="Z1494" i="1" s="1"/>
  <c r="Z1495" i="1" a="1"/>
  <c r="Z1495" i="1" s="1"/>
  <c r="Z1496" i="1" a="1"/>
  <c r="Z1496" i="1" s="1"/>
  <c r="Z1497" i="1" a="1"/>
  <c r="Z1497" i="1" s="1"/>
  <c r="Z1498" i="1" a="1"/>
  <c r="Z1498" i="1" s="1"/>
  <c r="Z1499" i="1" a="1"/>
  <c r="Z1499" i="1" s="1"/>
  <c r="Z1500" i="1" a="1"/>
  <c r="Z1500" i="1" s="1"/>
  <c r="Z1501" i="1" a="1"/>
  <c r="Z1501" i="1" s="1"/>
  <c r="Z1502" i="1" a="1"/>
  <c r="Z1502" i="1" s="1"/>
  <c r="Z1503" i="1" a="1"/>
  <c r="Z1503" i="1" s="1"/>
  <c r="Z1504" i="1" a="1"/>
  <c r="Z1504" i="1" s="1"/>
  <c r="Z1505" i="1" a="1"/>
  <c r="Z1505" i="1" s="1"/>
  <c r="Z1506" i="1" a="1"/>
  <c r="Z1506" i="1" s="1"/>
  <c r="Z1507" i="1" a="1"/>
  <c r="Z1507" i="1" s="1"/>
  <c r="Z1508" i="1" a="1"/>
  <c r="Z1508" i="1" s="1"/>
  <c r="Z1509" i="1" a="1"/>
  <c r="Z1509" i="1" s="1"/>
  <c r="Z1510" i="1" a="1"/>
  <c r="Z1510" i="1" s="1"/>
  <c r="Z1511" i="1" a="1"/>
  <c r="Z1511" i="1" s="1"/>
  <c r="Z1512" i="1" a="1"/>
  <c r="Z1512" i="1" s="1"/>
  <c r="Z1513" i="1" a="1"/>
  <c r="Z1513" i="1" s="1"/>
  <c r="Z1514" i="1" a="1"/>
  <c r="Z1514" i="1" s="1"/>
  <c r="Z1515" i="1" a="1"/>
  <c r="Z1515" i="1" s="1"/>
  <c r="Z1516" i="1" a="1"/>
  <c r="Z1516" i="1" s="1"/>
  <c r="Z1517" i="1" a="1"/>
  <c r="Z1517" i="1" s="1"/>
  <c r="Z1518" i="1" a="1"/>
  <c r="Z1518" i="1" s="1"/>
  <c r="Z1519" i="1" a="1"/>
  <c r="Z1519" i="1" s="1"/>
  <c r="Z1520" i="1" a="1"/>
  <c r="Z1520" i="1" s="1"/>
  <c r="Z1521" i="1" a="1"/>
  <c r="Z1521" i="1" s="1"/>
  <c r="Z1522" i="1" a="1"/>
  <c r="Z1522" i="1" s="1"/>
  <c r="Z1523" i="1" a="1"/>
  <c r="Z1523" i="1" s="1"/>
  <c r="Z1524" i="1" a="1"/>
  <c r="Z1524" i="1" s="1"/>
  <c r="Z1525" i="1" a="1"/>
  <c r="Z1525" i="1" s="1"/>
  <c r="Z1526" i="1" a="1"/>
  <c r="Z1526" i="1" s="1"/>
  <c r="Z1527" i="1" a="1"/>
  <c r="Z1527" i="1" s="1"/>
  <c r="Z1528" i="1" a="1"/>
  <c r="Z1528" i="1" s="1"/>
  <c r="Z1529" i="1" a="1"/>
  <c r="Z1529" i="1" s="1"/>
  <c r="Z1530" i="1" a="1"/>
  <c r="Z1530" i="1" s="1"/>
  <c r="Z1531" i="1" a="1"/>
  <c r="Z1531" i="1" s="1"/>
  <c r="Z1532" i="1" a="1"/>
  <c r="Z1532" i="1" s="1"/>
  <c r="Z1533" i="1" a="1"/>
  <c r="Z1533" i="1" s="1"/>
  <c r="Z1534" i="1" a="1"/>
  <c r="Z1534" i="1" s="1"/>
  <c r="Z1535" i="1" a="1"/>
  <c r="Z1535" i="1" s="1"/>
  <c r="Z1536" i="1" a="1"/>
  <c r="Z1536" i="1" s="1"/>
  <c r="Z1537" i="1" a="1"/>
  <c r="Z1537" i="1" s="1"/>
  <c r="Z1538" i="1" a="1"/>
  <c r="Z1538" i="1" s="1"/>
  <c r="Z1539" i="1" a="1"/>
  <c r="Z1539" i="1" s="1"/>
  <c r="Z1540" i="1" a="1"/>
  <c r="Z1540" i="1" s="1"/>
  <c r="Z1541" i="1" a="1"/>
  <c r="Z1541" i="1" s="1"/>
  <c r="Z1542" i="1" a="1"/>
  <c r="Z1542" i="1" s="1"/>
  <c r="Z1543" i="1" a="1"/>
  <c r="Z1543" i="1" s="1"/>
  <c r="Z1544" i="1" a="1"/>
  <c r="Z1544" i="1" s="1"/>
  <c r="Z1545" i="1" a="1"/>
  <c r="Z1545" i="1" s="1"/>
  <c r="Z1546" i="1" a="1"/>
  <c r="Z1546" i="1" s="1"/>
  <c r="Z1547" i="1" a="1"/>
  <c r="Z1547" i="1" s="1"/>
  <c r="Z1548" i="1" a="1"/>
  <c r="Z1548" i="1" s="1"/>
  <c r="Z1549" i="1" a="1"/>
  <c r="Z1549" i="1" s="1"/>
  <c r="Z1550" i="1" a="1"/>
  <c r="Z1550" i="1" s="1"/>
  <c r="Z1551" i="1" a="1"/>
  <c r="Z1551" i="1" s="1"/>
  <c r="Z1552" i="1" a="1"/>
  <c r="Z1552" i="1" s="1"/>
  <c r="Z1553" i="1" a="1"/>
  <c r="Z1553" i="1" s="1"/>
  <c r="Z1554" i="1" a="1"/>
  <c r="Z1554" i="1" s="1"/>
  <c r="Z1555" i="1" a="1"/>
  <c r="Z1555" i="1" s="1"/>
  <c r="Z1556" i="1" a="1"/>
  <c r="Z1556" i="1" s="1"/>
  <c r="Z1557" i="1" a="1"/>
  <c r="Z1557" i="1" s="1"/>
  <c r="Z1558" i="1" a="1"/>
  <c r="Z1558" i="1" s="1"/>
  <c r="Z1559" i="1" a="1"/>
  <c r="Z1559" i="1" s="1"/>
  <c r="Z1560" i="1" a="1"/>
  <c r="Z1560" i="1" s="1"/>
  <c r="Z1561" i="1" a="1"/>
  <c r="Z1561" i="1" s="1"/>
  <c r="Z1562" i="1" a="1"/>
  <c r="Z1562" i="1" s="1"/>
  <c r="Z1563" i="1" a="1"/>
  <c r="Z1563" i="1" s="1"/>
  <c r="Z1564" i="1" a="1"/>
  <c r="Z1564" i="1" s="1"/>
  <c r="Z1565" i="1" a="1"/>
  <c r="Z1565" i="1" s="1"/>
  <c r="Z1566" i="1" a="1"/>
  <c r="Z1566" i="1" s="1"/>
  <c r="Z1567" i="1" a="1"/>
  <c r="Z1567" i="1" s="1"/>
  <c r="Z1568" i="1" a="1"/>
  <c r="Z1568" i="1" s="1"/>
  <c r="Z1569" i="1" a="1"/>
  <c r="Z1569" i="1" s="1"/>
  <c r="Z1570" i="1" a="1"/>
  <c r="Z1570" i="1" s="1"/>
  <c r="Z1571" i="1" a="1"/>
  <c r="Z1571" i="1" s="1"/>
  <c r="Z1572" i="1" a="1"/>
  <c r="Z1572" i="1" s="1"/>
  <c r="Z1573" i="1" a="1"/>
  <c r="Z1573" i="1" s="1"/>
  <c r="Z1574" i="1" a="1"/>
  <c r="Z1574" i="1" s="1"/>
  <c r="Z1575" i="1" a="1"/>
  <c r="Z1575" i="1" s="1"/>
  <c r="Z1576" i="1" a="1"/>
  <c r="Z1576" i="1"/>
  <c r="Z1577" i="1" a="1"/>
  <c r="Z1577" i="1" s="1"/>
  <c r="Z1578" i="1" a="1"/>
  <c r="Z1578" i="1" s="1"/>
  <c r="Z1579" i="1" a="1"/>
  <c r="Z1579" i="1" s="1"/>
  <c r="Z1580" i="1" a="1"/>
  <c r="Z1580" i="1" s="1"/>
  <c r="Z1581" i="1" a="1"/>
  <c r="Z1581" i="1" s="1"/>
  <c r="Z1582" i="1" a="1"/>
  <c r="Z1582" i="1" s="1"/>
  <c r="Z1583" i="1" a="1"/>
  <c r="Z1583" i="1" s="1"/>
  <c r="Z1584" i="1" a="1"/>
  <c r="Z1584" i="1" s="1"/>
  <c r="Z1585" i="1" a="1"/>
  <c r="Z1585" i="1" s="1"/>
  <c r="Z1586" i="1" a="1"/>
  <c r="Z1586" i="1" s="1"/>
  <c r="Z1587" i="1" a="1"/>
  <c r="Z1587" i="1" s="1"/>
  <c r="Z1588" i="1" a="1"/>
  <c r="Z1588" i="1" s="1"/>
  <c r="Z1589" i="1" a="1"/>
  <c r="Z1589" i="1" s="1"/>
  <c r="Z1590" i="1" a="1"/>
  <c r="Z1590" i="1" s="1"/>
  <c r="Z1591" i="1" a="1"/>
  <c r="Z1591" i="1" s="1"/>
  <c r="Z1592" i="1" a="1"/>
  <c r="Z1592" i="1" s="1"/>
  <c r="Z1593" i="1" a="1"/>
  <c r="Z1593" i="1" s="1"/>
  <c r="Z1594" i="1" a="1"/>
  <c r="Z1594" i="1" s="1"/>
  <c r="Z1595" i="1" a="1"/>
  <c r="Z1595" i="1" s="1"/>
  <c r="Z1596" i="1" a="1"/>
  <c r="Z1596" i="1" s="1"/>
  <c r="Z1597" i="1" a="1"/>
  <c r="Z1597" i="1" s="1"/>
  <c r="Z1598" i="1" a="1"/>
  <c r="Z1598" i="1" s="1"/>
  <c r="Z1599" i="1" a="1"/>
  <c r="Z1599" i="1"/>
  <c r="Z1600" i="1" a="1"/>
  <c r="Z1600" i="1" s="1"/>
  <c r="Z1601" i="1" a="1"/>
  <c r="Z1601" i="1" s="1"/>
  <c r="Z1602" i="1" a="1"/>
  <c r="Z1602" i="1" s="1"/>
  <c r="Z1603" i="1" a="1"/>
  <c r="Z1603" i="1" s="1"/>
  <c r="Z1604" i="1" a="1"/>
  <c r="Z1604" i="1" s="1"/>
  <c r="Z1605" i="1" a="1"/>
  <c r="Z1605" i="1" s="1"/>
  <c r="Z1606" i="1" a="1"/>
  <c r="Z1606" i="1" s="1"/>
  <c r="Z1607" i="1" a="1"/>
  <c r="Z1607" i="1" s="1"/>
  <c r="Z1608" i="1" a="1"/>
  <c r="Z1608" i="1" s="1"/>
  <c r="Z1609" i="1" a="1"/>
  <c r="Z1609" i="1" s="1"/>
  <c r="Z1610" i="1" a="1"/>
  <c r="Z1610" i="1" s="1"/>
  <c r="Z1611" i="1" a="1"/>
  <c r="Z1611" i="1" s="1"/>
  <c r="Z1612" i="1" a="1"/>
  <c r="Z1612" i="1" s="1"/>
  <c r="Z1613" i="1" a="1"/>
  <c r="Z1613" i="1" s="1"/>
  <c r="Z1614" i="1" a="1"/>
  <c r="Z1614" i="1" s="1"/>
  <c r="Z1615" i="1" a="1"/>
  <c r="Z1615" i="1" s="1"/>
  <c r="Z1616" i="1" a="1"/>
  <c r="Z1616" i="1" s="1"/>
  <c r="Z1617" i="1" a="1"/>
  <c r="Z1617" i="1" s="1"/>
  <c r="Z1618" i="1" a="1"/>
  <c r="Z1618" i="1" s="1"/>
  <c r="Z1619" i="1" a="1"/>
  <c r="Z1619" i="1" s="1"/>
  <c r="Z1620" i="1" a="1"/>
  <c r="Z1620" i="1" s="1"/>
  <c r="Z1621" i="1" a="1"/>
  <c r="Z1621" i="1" s="1"/>
  <c r="Z1622" i="1" a="1"/>
  <c r="Z1622" i="1" s="1"/>
  <c r="Z1623" i="1" a="1"/>
  <c r="Z1623" i="1" s="1"/>
  <c r="Z1624" i="1" a="1"/>
  <c r="Z1624" i="1" s="1"/>
  <c r="Z1625" i="1" a="1"/>
  <c r="Z1625" i="1" s="1"/>
  <c r="Z1626" i="1" a="1"/>
  <c r="Z1626" i="1" s="1"/>
  <c r="Z1627" i="1" a="1"/>
  <c r="Z1627" i="1" s="1"/>
  <c r="Z1628" i="1" a="1"/>
  <c r="Z1628" i="1" s="1"/>
  <c r="Z1629" i="1" a="1"/>
  <c r="Z1629" i="1" s="1"/>
  <c r="Z1630" i="1" a="1"/>
  <c r="Z1630" i="1"/>
  <c r="Z1631" i="1" a="1"/>
  <c r="Z1631" i="1" s="1"/>
  <c r="Z1632" i="1" a="1"/>
  <c r="Z1632" i="1" s="1"/>
  <c r="Z1633" i="1" a="1"/>
  <c r="Z1633" i="1" s="1"/>
  <c r="Z1634" i="1" a="1"/>
  <c r="Z1634" i="1" s="1"/>
  <c r="Z1635" i="1" a="1"/>
  <c r="Z1635" i="1" s="1"/>
  <c r="Z1636" i="1" a="1"/>
  <c r="Z1636" i="1" s="1"/>
  <c r="Z1637" i="1" a="1"/>
  <c r="Z1637" i="1" s="1"/>
  <c r="Z1638" i="1" a="1"/>
  <c r="Z1638" i="1" s="1"/>
  <c r="Z1639" i="1" a="1"/>
  <c r="Z1639" i="1" s="1"/>
  <c r="Z1640" i="1" a="1"/>
  <c r="Z1640" i="1" s="1"/>
  <c r="Z1641" i="1" a="1"/>
  <c r="Z1641" i="1" s="1"/>
  <c r="Z1642" i="1" a="1"/>
  <c r="Z1642" i="1" s="1"/>
  <c r="Z1643" i="1" a="1"/>
  <c r="Z1643" i="1" s="1"/>
  <c r="Z1644" i="1" a="1"/>
  <c r="Z1644" i="1" s="1"/>
  <c r="Z1645" i="1" a="1"/>
  <c r="Z1645" i="1" s="1"/>
  <c r="Z1646" i="1" a="1"/>
  <c r="Z1646" i="1" s="1"/>
  <c r="Z1647" i="1" a="1"/>
  <c r="Z1647" i="1" s="1"/>
  <c r="Z1648" i="1" a="1"/>
  <c r="Z1648" i="1" s="1"/>
  <c r="Z1649" i="1" a="1"/>
  <c r="Z1649" i="1" s="1"/>
  <c r="Z1650" i="1" a="1"/>
  <c r="Z1650" i="1" s="1"/>
  <c r="Z1651" i="1" a="1"/>
  <c r="Z1651" i="1" s="1"/>
  <c r="Z1652" i="1" a="1"/>
  <c r="Z1652" i="1" s="1"/>
  <c r="Z1653" i="1" a="1"/>
  <c r="Z1653" i="1" s="1"/>
  <c r="Z1654" i="1" a="1"/>
  <c r="Z1654" i="1" s="1"/>
  <c r="Z1655" i="1" a="1"/>
  <c r="Z1655" i="1" s="1"/>
  <c r="Z1656" i="1" a="1"/>
  <c r="Z1656" i="1" s="1"/>
  <c r="Z1657" i="1" a="1"/>
  <c r="Z1657" i="1" s="1"/>
  <c r="Z1658" i="1" a="1"/>
  <c r="Z1658" i="1" s="1"/>
  <c r="Z1659" i="1" a="1"/>
  <c r="Z1659" i="1" s="1"/>
  <c r="Z1660" i="1" a="1"/>
  <c r="Z1660" i="1" s="1"/>
  <c r="Z1661" i="1" a="1"/>
  <c r="Z1661" i="1" s="1"/>
  <c r="Z1662" i="1" a="1"/>
  <c r="Z1662" i="1" s="1"/>
  <c r="Z1663" i="1" a="1"/>
  <c r="Z1663" i="1" s="1"/>
  <c r="Z1664" i="1" a="1"/>
  <c r="Z1664" i="1" s="1"/>
  <c r="Z1665" i="1" a="1"/>
  <c r="Z1665" i="1" s="1"/>
  <c r="Z1666" i="1" a="1"/>
  <c r="Z1666" i="1" s="1"/>
  <c r="Z1667" i="1" a="1"/>
  <c r="Z1667" i="1" s="1"/>
  <c r="Z1668" i="1" a="1"/>
  <c r="Z1668" i="1" s="1"/>
  <c r="Z1669" i="1" a="1"/>
  <c r="Z1669" i="1" s="1"/>
  <c r="Z1670" i="1" a="1"/>
  <c r="Z1670" i="1" s="1"/>
  <c r="Z1671" i="1" a="1"/>
  <c r="Z1671" i="1" s="1"/>
  <c r="Z1672" i="1" a="1"/>
  <c r="Z1672" i="1" s="1"/>
  <c r="Z1673" i="1" a="1"/>
  <c r="Z1673" i="1" s="1"/>
  <c r="Z1674" i="1" a="1"/>
  <c r="Z1674" i="1" s="1"/>
  <c r="Z1675" i="1" a="1"/>
  <c r="Z1675" i="1" s="1"/>
  <c r="Z1676" i="1" a="1"/>
  <c r="Z1676" i="1" s="1"/>
  <c r="Z1677" i="1" a="1"/>
  <c r="Z1677" i="1"/>
  <c r="Z1678" i="1" a="1"/>
  <c r="Z1678" i="1" s="1"/>
  <c r="Z1679" i="1" a="1"/>
  <c r="Z1679" i="1" s="1"/>
  <c r="Z1680" i="1" a="1"/>
  <c r="Z1680" i="1" s="1"/>
  <c r="Z1681" i="1" a="1"/>
  <c r="Z1681" i="1" s="1"/>
  <c r="Z1682" i="1" a="1"/>
  <c r="Z1682" i="1" s="1"/>
  <c r="Z1683" i="1" a="1"/>
  <c r="Z1683" i="1" s="1"/>
  <c r="Z1684" i="1" a="1"/>
  <c r="Z1684" i="1" s="1"/>
  <c r="Z1685" i="1" a="1"/>
  <c r="Z1685" i="1" s="1"/>
  <c r="Z1686" i="1" a="1"/>
  <c r="Z1686" i="1" s="1"/>
  <c r="Z1687" i="1" a="1"/>
  <c r="Z1687" i="1" s="1"/>
  <c r="Z1688" i="1" a="1"/>
  <c r="Z1688" i="1" s="1"/>
  <c r="Z1689" i="1" a="1"/>
  <c r="Z1689" i="1" s="1"/>
  <c r="Z1690" i="1" a="1"/>
  <c r="Z1690" i="1" s="1"/>
  <c r="Z1691" i="1" a="1"/>
  <c r="Z1691" i="1" s="1"/>
  <c r="Z1692" i="1" a="1"/>
  <c r="Z1692" i="1" s="1"/>
  <c r="Z1693" i="1" a="1"/>
  <c r="Z1693" i="1" s="1"/>
  <c r="Z1694" i="1" a="1"/>
  <c r="Z1694" i="1" s="1"/>
  <c r="Z1695" i="1" a="1"/>
  <c r="Z1695" i="1" s="1"/>
  <c r="Z1696" i="1" a="1"/>
  <c r="Z1696" i="1" s="1"/>
  <c r="Z1697" i="1" a="1"/>
  <c r="Z1697" i="1" s="1"/>
  <c r="Z1698" i="1" a="1"/>
  <c r="Z1698" i="1" s="1"/>
  <c r="Z1699" i="1" a="1"/>
  <c r="Z1699" i="1" s="1"/>
  <c r="Z1700" i="1" a="1"/>
  <c r="Z1700" i="1" s="1"/>
  <c r="Z1701" i="1" a="1"/>
  <c r="Z1701" i="1" s="1"/>
  <c r="Z1702" i="1" a="1"/>
  <c r="Z1702" i="1" s="1"/>
  <c r="Z1703" i="1" a="1"/>
  <c r="Z1703" i="1" s="1"/>
  <c r="Z1704" i="1" a="1"/>
  <c r="Z1704" i="1" s="1"/>
  <c r="Z1705" i="1" a="1"/>
  <c r="Z1705" i="1" s="1"/>
  <c r="Z1706" i="1" a="1"/>
  <c r="Z1706" i="1" s="1"/>
  <c r="Z1707" i="1" a="1"/>
  <c r="Z1707" i="1" s="1"/>
  <c r="Z1708" i="1" a="1"/>
  <c r="Z1708" i="1" s="1"/>
  <c r="Z1709" i="1" a="1"/>
  <c r="Z1709" i="1" s="1"/>
  <c r="Z1710" i="1" a="1"/>
  <c r="Z1710" i="1" s="1"/>
  <c r="Z1711" i="1" a="1"/>
  <c r="Z1711" i="1" s="1"/>
  <c r="Z1712" i="1" a="1"/>
  <c r="Z1712" i="1" s="1"/>
  <c r="Z1713" i="1" a="1"/>
  <c r="Z1713" i="1" s="1"/>
  <c r="Z1714" i="1" a="1"/>
  <c r="Z1714" i="1" s="1"/>
  <c r="Z1715" i="1" a="1"/>
  <c r="Z1715" i="1" s="1"/>
  <c r="Z1716" i="1" a="1"/>
  <c r="Z1716" i="1" s="1"/>
  <c r="Z1717" i="1" a="1"/>
  <c r="Z1717" i="1" s="1"/>
  <c r="Z1718" i="1" a="1"/>
  <c r="Z1718" i="1" s="1"/>
  <c r="Z1719" i="1" a="1"/>
  <c r="Z1719" i="1" s="1"/>
  <c r="Z1720" i="1" a="1"/>
  <c r="Z1720" i="1" s="1"/>
  <c r="Z1721" i="1" a="1"/>
  <c r="Z1721" i="1" s="1"/>
  <c r="Z1722" i="1" a="1"/>
  <c r="Z1722" i="1" s="1"/>
  <c r="Z1723" i="1" a="1"/>
  <c r="Z1723" i="1" s="1"/>
  <c r="Z1724" i="1" a="1"/>
  <c r="Z1724" i="1" s="1"/>
  <c r="Z1725" i="1" a="1"/>
  <c r="Z1725" i="1" s="1"/>
  <c r="Z1726" i="1" a="1"/>
  <c r="Z1726" i="1" s="1"/>
  <c r="Z1727" i="1" a="1"/>
  <c r="Z1727" i="1" s="1"/>
  <c r="Z1728" i="1" a="1"/>
  <c r="Z1728" i="1" s="1"/>
  <c r="Z1729" i="1" a="1"/>
  <c r="Z1729" i="1" s="1"/>
  <c r="Z1730" i="1" a="1"/>
  <c r="Z1730" i="1" s="1"/>
  <c r="Z1731" i="1" a="1"/>
  <c r="Z1731" i="1" s="1"/>
  <c r="Z1732" i="1" a="1"/>
  <c r="Z1732" i="1" s="1"/>
  <c r="Z1733" i="1" a="1"/>
  <c r="Z1733" i="1" s="1"/>
  <c r="Z1734" i="1" a="1"/>
  <c r="Z1734" i="1" s="1"/>
  <c r="Z1735" i="1" a="1"/>
  <c r="Z1735" i="1" s="1"/>
  <c r="Z1736" i="1" a="1"/>
  <c r="Z1736" i="1" s="1"/>
  <c r="Z1737" i="1" a="1"/>
  <c r="Z1737" i="1" s="1"/>
  <c r="Z1738" i="1" a="1"/>
  <c r="Z1738" i="1" s="1"/>
  <c r="Z1739" i="1" a="1"/>
  <c r="Z1739" i="1" s="1"/>
  <c r="Z1740" i="1" a="1"/>
  <c r="Z1740" i="1" s="1"/>
  <c r="Z1741" i="1" a="1"/>
  <c r="Z1741" i="1" s="1"/>
  <c r="Z1742" i="1" a="1"/>
  <c r="Z1742" i="1" s="1"/>
  <c r="Z1743" i="1" a="1"/>
  <c r="Z1743" i="1" s="1"/>
  <c r="Z1744" i="1" a="1"/>
  <c r="Z1744" i="1" s="1"/>
  <c r="Z1745" i="1" a="1"/>
  <c r="Z1745" i="1" s="1"/>
  <c r="Z1746" i="1" a="1"/>
  <c r="Z1746" i="1" s="1"/>
  <c r="Z1747" i="1" a="1"/>
  <c r="Z1747" i="1" s="1"/>
  <c r="Z1748" i="1" a="1"/>
  <c r="Z1748" i="1" s="1"/>
  <c r="Z1749" i="1" a="1"/>
  <c r="Z1749" i="1" s="1"/>
  <c r="Z1750" i="1" a="1"/>
  <c r="Z1750" i="1" s="1"/>
  <c r="Z1751" i="1" a="1"/>
  <c r="Z1751" i="1" s="1"/>
  <c r="Z1752" i="1" a="1"/>
  <c r="Z1752" i="1" s="1"/>
  <c r="Z1753" i="1" a="1"/>
  <c r="Z1753" i="1" s="1"/>
  <c r="Z1754" i="1" a="1"/>
  <c r="Z1754" i="1" s="1"/>
  <c r="Z1755" i="1" a="1"/>
  <c r="Z1755" i="1" s="1"/>
  <c r="Z1756" i="1" a="1"/>
  <c r="Z1756" i="1" s="1"/>
  <c r="Z1757" i="1" a="1"/>
  <c r="Z1757" i="1" s="1"/>
  <c r="Z1758" i="1" a="1"/>
  <c r="Z1758" i="1" s="1"/>
  <c r="Z1759" i="1" a="1"/>
  <c r="Z1759" i="1" s="1"/>
  <c r="Z1760" i="1" a="1"/>
  <c r="Z1760" i="1" s="1"/>
  <c r="Z1761" i="1" a="1"/>
  <c r="Z1761" i="1" s="1"/>
  <c r="Z1762" i="1" a="1"/>
  <c r="Z1762" i="1" s="1"/>
  <c r="Z1763" i="1" a="1"/>
  <c r="Z1763" i="1" s="1"/>
  <c r="Z1764" i="1" a="1"/>
  <c r="Z1764" i="1" s="1"/>
  <c r="Z1765" i="1" a="1"/>
  <c r="Z1765" i="1" s="1"/>
  <c r="Z1766" i="1" a="1"/>
  <c r="Z1766" i="1" s="1"/>
  <c r="Z1767" i="1" a="1"/>
  <c r="Z1767" i="1" s="1"/>
  <c r="Z1768" i="1" a="1"/>
  <c r="Z1768" i="1" s="1"/>
  <c r="Z1769" i="1" a="1"/>
  <c r="Z1769" i="1" s="1"/>
  <c r="Z1770" i="1" a="1"/>
  <c r="Z1770" i="1" s="1"/>
  <c r="Z1771" i="1" a="1"/>
  <c r="Z1771" i="1" s="1"/>
  <c r="Z1772" i="1" a="1"/>
  <c r="Z1772" i="1" s="1"/>
  <c r="Z1773" i="1" a="1"/>
  <c r="Z1773" i="1" s="1"/>
  <c r="Z1774" i="1" a="1"/>
  <c r="Z1774" i="1" s="1"/>
  <c r="Z1775" i="1" a="1"/>
  <c r="Z1775" i="1" s="1"/>
  <c r="Z1776" i="1" a="1"/>
  <c r="Z1776" i="1" s="1"/>
  <c r="Z1777" i="1" a="1"/>
  <c r="Z1777" i="1" s="1"/>
  <c r="Z1778" i="1" a="1"/>
  <c r="Z1778" i="1" s="1"/>
  <c r="Z1779" i="1" a="1"/>
  <c r="Z1779" i="1" s="1"/>
  <c r="Z1780" i="1" a="1"/>
  <c r="Z1780" i="1" s="1"/>
  <c r="Z1781" i="1" a="1"/>
  <c r="Z1781" i="1" s="1"/>
  <c r="Z1782" i="1" a="1"/>
  <c r="Z1782" i="1" s="1"/>
  <c r="Z1783" i="1" a="1"/>
  <c r="Z1783" i="1" s="1"/>
  <c r="Z1784" i="1" a="1"/>
  <c r="Z1784" i="1" s="1"/>
  <c r="Z1785" i="1" a="1"/>
  <c r="Z1785" i="1" s="1"/>
  <c r="Z1786" i="1" a="1"/>
  <c r="Z1786" i="1" s="1"/>
  <c r="Z1787" i="1" a="1"/>
  <c r="Z1787" i="1" s="1"/>
  <c r="Z1788" i="1" a="1"/>
  <c r="Z1788" i="1" s="1"/>
  <c r="Z1789" i="1" a="1"/>
  <c r="Z1789" i="1" s="1"/>
  <c r="Z1790" i="1" a="1"/>
  <c r="Z1790" i="1" s="1"/>
  <c r="Z1791" i="1" a="1"/>
  <c r="Z1791" i="1" s="1"/>
  <c r="Z1792" i="1" a="1"/>
  <c r="Z1792" i="1" s="1"/>
  <c r="Z1793" i="1" a="1"/>
  <c r="Z1793" i="1" s="1"/>
  <c r="Z1794" i="1" a="1"/>
  <c r="Z1794" i="1" s="1"/>
  <c r="Z1795" i="1" a="1"/>
  <c r="Z1795" i="1" s="1"/>
  <c r="Z1796" i="1" a="1"/>
  <c r="Z1796" i="1" s="1"/>
  <c r="Z1797" i="1" a="1"/>
  <c r="Z1797" i="1" s="1"/>
  <c r="Z1798" i="1" a="1"/>
  <c r="Z1798" i="1" s="1"/>
  <c r="Z1799" i="1" a="1"/>
  <c r="Z1799" i="1" s="1"/>
  <c r="Z1800" i="1" a="1"/>
  <c r="Z1800" i="1" s="1"/>
  <c r="Z1801" i="1" a="1"/>
  <c r="Z1801" i="1" s="1"/>
  <c r="Z1802" i="1" a="1"/>
  <c r="Z1802" i="1" s="1"/>
  <c r="Z1803" i="1" a="1"/>
  <c r="Z1803" i="1" s="1"/>
  <c r="Z1804" i="1" a="1"/>
  <c r="Z1804" i="1" s="1"/>
  <c r="Z1805" i="1" a="1"/>
  <c r="Z1805" i="1" s="1"/>
  <c r="Z1806" i="1" a="1"/>
  <c r="Z1806" i="1" s="1"/>
  <c r="Z1807" i="1" a="1"/>
  <c r="Z1807" i="1" s="1"/>
  <c r="Z1808" i="1" a="1"/>
  <c r="Z1808" i="1" s="1"/>
  <c r="Z1809" i="1" a="1"/>
  <c r="Z1809" i="1" s="1"/>
  <c r="Z1810" i="1" a="1"/>
  <c r="Z1810" i="1" s="1"/>
  <c r="Z1811" i="1" a="1"/>
  <c r="Z1811" i="1" s="1"/>
  <c r="Z1812" i="1" a="1"/>
  <c r="Z1812" i="1" s="1"/>
  <c r="Z1813" i="1" a="1"/>
  <c r="Z1813" i="1" s="1"/>
  <c r="Z1814" i="1" a="1"/>
  <c r="Z1814" i="1" s="1"/>
  <c r="Z1815" i="1" a="1"/>
  <c r="Z1815" i="1" s="1"/>
  <c r="Z1816" i="1" a="1"/>
  <c r="Z1816" i="1" s="1"/>
  <c r="Z1817" i="1" a="1"/>
  <c r="Z1817" i="1" s="1"/>
  <c r="Z1818" i="1" a="1"/>
  <c r="Z1818" i="1" s="1"/>
  <c r="Z1819" i="1" a="1"/>
  <c r="Z1819" i="1" s="1"/>
  <c r="Z1820" i="1" a="1"/>
  <c r="Z1820" i="1" s="1"/>
  <c r="Z1821" i="1" a="1"/>
  <c r="Z1821" i="1" s="1"/>
  <c r="Z1822" i="1" a="1"/>
  <c r="Z1822" i="1" s="1"/>
  <c r="Z1823" i="1" a="1"/>
  <c r="Z1823" i="1" s="1"/>
  <c r="Z1824" i="1" a="1"/>
  <c r="Z1824" i="1" s="1"/>
  <c r="Z1825" i="1" a="1"/>
  <c r="Z1825" i="1" s="1"/>
  <c r="Z1826" i="1" a="1"/>
  <c r="Z1826" i="1" s="1"/>
  <c r="Z1827" i="1" a="1"/>
  <c r="Z1827" i="1" s="1"/>
  <c r="Z1828" i="1" a="1"/>
  <c r="Z1828" i="1" s="1"/>
  <c r="Z1829" i="1" a="1"/>
  <c r="Z1829" i="1" s="1"/>
  <c r="Z1830" i="1" a="1"/>
  <c r="Z1830" i="1" s="1"/>
  <c r="Z1831" i="1" a="1"/>
  <c r="Z1831" i="1" s="1"/>
  <c r="Z1832" i="1" a="1"/>
  <c r="Z1832" i="1" s="1"/>
  <c r="Z2" i="1" a="1"/>
  <c r="Z2" i="1" s="1"/>
  <c r="I580" i="2"/>
  <c r="I579" i="2"/>
  <c r="I578" i="2"/>
  <c r="I577" i="2"/>
  <c r="I576" i="2"/>
  <c r="I575" i="2"/>
  <c r="I574" i="2"/>
  <c r="I573" i="2"/>
  <c r="I572" i="2"/>
  <c r="I571" i="2"/>
  <c r="I570" i="2"/>
  <c r="I569" i="2"/>
  <c r="I568" i="2"/>
  <c r="I567" i="2"/>
  <c r="I566" i="2"/>
  <c r="I565" i="2"/>
  <c r="I564" i="2"/>
  <c r="I563" i="2"/>
  <c r="I562" i="2"/>
  <c r="I561" i="2"/>
  <c r="I560" i="2"/>
  <c r="I559" i="2"/>
  <c r="I558" i="2"/>
  <c r="I557" i="2"/>
  <c r="I556" i="2"/>
  <c r="I555" i="2"/>
  <c r="I554" i="2"/>
  <c r="I553" i="2"/>
  <c r="I552" i="2"/>
  <c r="I551" i="2"/>
  <c r="I550" i="2"/>
  <c r="I549" i="2"/>
  <c r="I548" i="2"/>
  <c r="I547" i="2"/>
  <c r="I546" i="2"/>
  <c r="I545" i="2"/>
  <c r="I544" i="2"/>
  <c r="I543" i="2"/>
  <c r="I542" i="2"/>
  <c r="I541" i="2"/>
  <c r="I540" i="2"/>
  <c r="I539" i="2"/>
  <c r="I538" i="2"/>
  <c r="I537" i="2"/>
  <c r="I536" i="2"/>
  <c r="I535" i="2"/>
  <c r="I534" i="2"/>
  <c r="I533" i="2"/>
  <c r="I532" i="2"/>
  <c r="I531" i="2"/>
  <c r="I530" i="2"/>
  <c r="I529" i="2"/>
  <c r="I528" i="2"/>
  <c r="I527" i="2"/>
  <c r="I526" i="2"/>
  <c r="I525" i="2"/>
  <c r="I524" i="2"/>
  <c r="I523" i="2"/>
  <c r="I522" i="2"/>
  <c r="I521" i="2"/>
  <c r="I520" i="2"/>
  <c r="I519" i="2"/>
  <c r="I518" i="2"/>
  <c r="I517" i="2"/>
  <c r="I516" i="2"/>
  <c r="I515" i="2"/>
  <c r="I514" i="2"/>
  <c r="I513" i="2"/>
  <c r="I512" i="2"/>
  <c r="I511" i="2"/>
  <c r="I510" i="2"/>
  <c r="I509" i="2"/>
  <c r="I508" i="2"/>
  <c r="I507" i="2"/>
  <c r="I506" i="2"/>
  <c r="I505" i="2"/>
  <c r="I504" i="2"/>
  <c r="I503" i="2"/>
  <c r="I502" i="2"/>
  <c r="I501" i="2"/>
  <c r="I500" i="2"/>
  <c r="I499" i="2"/>
  <c r="I498" i="2"/>
  <c r="I497" i="2"/>
  <c r="I496" i="2"/>
  <c r="I495" i="2"/>
  <c r="I494" i="2"/>
  <c r="I493" i="2"/>
  <c r="I492" i="2"/>
  <c r="I491" i="2"/>
  <c r="I490"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I450" i="2"/>
  <c r="I449" i="2"/>
  <c r="I448" i="2"/>
  <c r="I447" i="2"/>
  <c r="I446" i="2"/>
  <c r="I445" i="2"/>
  <c r="I444" i="2"/>
  <c r="I443" i="2"/>
  <c r="I442" i="2"/>
  <c r="I441" i="2"/>
  <c r="I440" i="2"/>
  <c r="I439" i="2"/>
  <c r="I438" i="2"/>
  <c r="I437" i="2"/>
  <c r="I436" i="2"/>
  <c r="I435" i="2"/>
  <c r="I434" i="2"/>
  <c r="I433" i="2"/>
  <c r="I432" i="2"/>
  <c r="I431" i="2"/>
  <c r="I430" i="2"/>
  <c r="I429"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 r="I2" i="2"/>
  <c r="V1832" i="1"/>
  <c r="V1831" i="1"/>
  <c r="V1830" i="1"/>
  <c r="V1829" i="1"/>
  <c r="V1828" i="1"/>
  <c r="V1827" i="1"/>
  <c r="V1826" i="1"/>
  <c r="V1825" i="1"/>
  <c r="V1824" i="1"/>
  <c r="V1823" i="1"/>
  <c r="V1822" i="1"/>
  <c r="V1821" i="1"/>
  <c r="V1820" i="1"/>
  <c r="V1819" i="1"/>
  <c r="V1818" i="1"/>
  <c r="V1817" i="1"/>
  <c r="V1816" i="1"/>
  <c r="V1815" i="1"/>
  <c r="V1814" i="1"/>
  <c r="V1813" i="1"/>
  <c r="V1812" i="1"/>
  <c r="V1811" i="1"/>
  <c r="V1810" i="1"/>
  <c r="V1809" i="1"/>
  <c r="V1808" i="1"/>
  <c r="V1807" i="1"/>
  <c r="V1806" i="1"/>
  <c r="V1805" i="1"/>
  <c r="V1804" i="1"/>
  <c r="V1803" i="1"/>
  <c r="V1802" i="1"/>
  <c r="V1801" i="1"/>
  <c r="V1800" i="1"/>
  <c r="V1799" i="1"/>
  <c r="V1798" i="1"/>
  <c r="V1797" i="1"/>
  <c r="V1796" i="1"/>
  <c r="V1795" i="1"/>
  <c r="V1794" i="1"/>
  <c r="V1793" i="1"/>
  <c r="V1792" i="1"/>
  <c r="V1791" i="1"/>
  <c r="V1790" i="1"/>
  <c r="V1789" i="1"/>
  <c r="V1788" i="1"/>
  <c r="V1787" i="1"/>
  <c r="V1786" i="1"/>
  <c r="O1786" i="1"/>
  <c r="V1785" i="1"/>
  <c r="O1785" i="1"/>
  <c r="V1784" i="1"/>
  <c r="O1784" i="1"/>
  <c r="V1783" i="1"/>
  <c r="O1783" i="1"/>
  <c r="V1782" i="1"/>
  <c r="O1782" i="1"/>
  <c r="V1781" i="1"/>
  <c r="O1781" i="1"/>
  <c r="V1780" i="1"/>
  <c r="O1780" i="1"/>
  <c r="V1779" i="1"/>
  <c r="O1779" i="1"/>
  <c r="V1778" i="1"/>
  <c r="O1778" i="1"/>
  <c r="V1777" i="1"/>
  <c r="O1777" i="1"/>
  <c r="V1776" i="1"/>
  <c r="O1776" i="1"/>
  <c r="V1775" i="1"/>
  <c r="O1775" i="1"/>
  <c r="V1774" i="1"/>
  <c r="O1774" i="1"/>
  <c r="V1773" i="1"/>
  <c r="O1773" i="1"/>
  <c r="V1772" i="1"/>
  <c r="O1772" i="1"/>
  <c r="V1771" i="1"/>
  <c r="O1771" i="1"/>
  <c r="V1770" i="1"/>
  <c r="O1770" i="1"/>
  <c r="V1769" i="1"/>
  <c r="O1769" i="1"/>
  <c r="V1768" i="1"/>
  <c r="O1768" i="1"/>
  <c r="V1767" i="1"/>
  <c r="O1767" i="1"/>
  <c r="V1766" i="1"/>
  <c r="O1766" i="1"/>
  <c r="V1765" i="1"/>
  <c r="O1765" i="1"/>
  <c r="V1764" i="1"/>
  <c r="O1764" i="1"/>
  <c r="V1763" i="1"/>
  <c r="O1763" i="1"/>
  <c r="V1762" i="1"/>
  <c r="O1762" i="1"/>
  <c r="V1761" i="1"/>
  <c r="O1761" i="1"/>
  <c r="V1760" i="1"/>
  <c r="O1760" i="1"/>
  <c r="V1759" i="1"/>
  <c r="O1759" i="1"/>
  <c r="V1758" i="1"/>
  <c r="O1758" i="1"/>
  <c r="V1757" i="1"/>
  <c r="O1757" i="1"/>
  <c r="V1756" i="1"/>
  <c r="O1756" i="1"/>
  <c r="V1755" i="1"/>
  <c r="O1755" i="1"/>
  <c r="V1754" i="1"/>
  <c r="O1754" i="1"/>
  <c r="V1753" i="1"/>
  <c r="O1753" i="1"/>
  <c r="V1752" i="1"/>
  <c r="O1752" i="1"/>
  <c r="V1751" i="1"/>
  <c r="O1751" i="1"/>
  <c r="V1750" i="1"/>
  <c r="O1750" i="1"/>
  <c r="V1749" i="1"/>
  <c r="O1749" i="1"/>
  <c r="V1748" i="1"/>
  <c r="O1748" i="1"/>
  <c r="V1747" i="1"/>
  <c r="O1747" i="1"/>
  <c r="V1746" i="1"/>
  <c r="O1746" i="1"/>
  <c r="V1745" i="1"/>
  <c r="O1745" i="1"/>
  <c r="V1744" i="1"/>
  <c r="O1744" i="1"/>
  <c r="V1743" i="1"/>
  <c r="O1743" i="1"/>
  <c r="V1742" i="1"/>
  <c r="O1742" i="1"/>
  <c r="V1741" i="1"/>
  <c r="O1741" i="1"/>
  <c r="V1740" i="1"/>
  <c r="O1740" i="1"/>
  <c r="V1739" i="1"/>
  <c r="O1739" i="1"/>
  <c r="V1738" i="1"/>
  <c r="O1738" i="1"/>
  <c r="V1737" i="1"/>
  <c r="O1737" i="1"/>
  <c r="V1736" i="1"/>
  <c r="O1736" i="1"/>
  <c r="V1735" i="1"/>
  <c r="O1735" i="1"/>
  <c r="V1734" i="1"/>
  <c r="O1734" i="1"/>
  <c r="V1733" i="1"/>
  <c r="O1733" i="1"/>
  <c r="V1732" i="1"/>
  <c r="O1732" i="1"/>
  <c r="V1731" i="1"/>
  <c r="O1731" i="1"/>
  <c r="V1730" i="1"/>
  <c r="O1730" i="1"/>
  <c r="V1729" i="1"/>
  <c r="O1729" i="1"/>
  <c r="V1728" i="1"/>
  <c r="O1728" i="1"/>
  <c r="V1727" i="1"/>
  <c r="O1727" i="1"/>
  <c r="V1726" i="1"/>
  <c r="O1726" i="1"/>
  <c r="V1725" i="1"/>
  <c r="O1725" i="1"/>
  <c r="V1724" i="1"/>
  <c r="O1724" i="1"/>
  <c r="V1723" i="1"/>
  <c r="O1723" i="1"/>
  <c r="V1722" i="1"/>
  <c r="O1722" i="1"/>
  <c r="V1721" i="1"/>
  <c r="O1721" i="1"/>
  <c r="V1720" i="1"/>
  <c r="O1720" i="1"/>
  <c r="V1719" i="1"/>
  <c r="O1719" i="1"/>
  <c r="V1718" i="1"/>
  <c r="O1718" i="1"/>
  <c r="V1717" i="1"/>
  <c r="O1717" i="1"/>
  <c r="V1716" i="1"/>
  <c r="O1716" i="1"/>
  <c r="V1715" i="1"/>
  <c r="O1715" i="1"/>
  <c r="V1714" i="1"/>
  <c r="O1714" i="1"/>
  <c r="V1713" i="1"/>
  <c r="O1713" i="1"/>
  <c r="V1712" i="1"/>
  <c r="O1712" i="1"/>
  <c r="V1711" i="1"/>
  <c r="O1711" i="1"/>
  <c r="V1710" i="1"/>
  <c r="O1710" i="1"/>
  <c r="V1709" i="1"/>
  <c r="O1709" i="1"/>
  <c r="V1708" i="1"/>
  <c r="O1708" i="1"/>
  <c r="V1707" i="1"/>
  <c r="O1707" i="1"/>
  <c r="V1706" i="1"/>
  <c r="O1706" i="1"/>
  <c r="V1705" i="1"/>
  <c r="O1705" i="1"/>
  <c r="V1704" i="1"/>
  <c r="O1704" i="1"/>
  <c r="V1703" i="1"/>
  <c r="O1703" i="1"/>
  <c r="V1702" i="1"/>
  <c r="O1702" i="1"/>
  <c r="V1701" i="1"/>
  <c r="O1701" i="1"/>
  <c r="V1700" i="1"/>
  <c r="O1700" i="1"/>
  <c r="V1699" i="1"/>
  <c r="O1699" i="1"/>
  <c r="V1698" i="1"/>
  <c r="O1698" i="1"/>
  <c r="V1697" i="1"/>
  <c r="O1697" i="1"/>
  <c r="V1696" i="1"/>
  <c r="O1696" i="1"/>
  <c r="V1695" i="1"/>
  <c r="O1695" i="1"/>
  <c r="V1694" i="1"/>
  <c r="O1694" i="1"/>
  <c r="V1693" i="1"/>
  <c r="O1693" i="1"/>
  <c r="V1692" i="1"/>
  <c r="O1692" i="1"/>
  <c r="V1691" i="1"/>
  <c r="O1691" i="1"/>
  <c r="V1690" i="1"/>
  <c r="O1690" i="1"/>
  <c r="V1689" i="1"/>
  <c r="O1689" i="1"/>
  <c r="V1688" i="1"/>
  <c r="O1688" i="1"/>
  <c r="V1687" i="1"/>
  <c r="O1687" i="1"/>
  <c r="V1686" i="1"/>
  <c r="O1686" i="1"/>
  <c r="V1685" i="1"/>
  <c r="O1685" i="1"/>
  <c r="V1684" i="1"/>
  <c r="O1684" i="1"/>
  <c r="V1683" i="1"/>
  <c r="O1683" i="1"/>
  <c r="V1682" i="1"/>
  <c r="O1682" i="1"/>
  <c r="V1681" i="1"/>
  <c r="O1681" i="1"/>
  <c r="V1680" i="1"/>
  <c r="O1680" i="1"/>
  <c r="V1679" i="1"/>
  <c r="O1679" i="1"/>
  <c r="V1678" i="1"/>
  <c r="O1678" i="1"/>
  <c r="V1677" i="1"/>
  <c r="O1677" i="1"/>
  <c r="V1676" i="1"/>
  <c r="O1676" i="1"/>
  <c r="V1675" i="1"/>
  <c r="O1675" i="1"/>
  <c r="V1674" i="1"/>
  <c r="O1674" i="1"/>
  <c r="V1673" i="1"/>
  <c r="O1673" i="1"/>
  <c r="V1672" i="1"/>
  <c r="O1672" i="1"/>
  <c r="V1671" i="1"/>
  <c r="O1671" i="1"/>
  <c r="V1670" i="1"/>
  <c r="O1670" i="1"/>
  <c r="V1669" i="1"/>
  <c r="O1669" i="1"/>
  <c r="V1668" i="1"/>
  <c r="O1668" i="1"/>
  <c r="V1667" i="1"/>
  <c r="O1667" i="1"/>
  <c r="V1666" i="1"/>
  <c r="O1666" i="1"/>
  <c r="V1665" i="1"/>
  <c r="O1665" i="1"/>
  <c r="V1664" i="1"/>
  <c r="O1664" i="1"/>
  <c r="V1663" i="1"/>
  <c r="O1663" i="1"/>
  <c r="V1662" i="1"/>
  <c r="O1662" i="1"/>
  <c r="V1661" i="1"/>
  <c r="O1661" i="1"/>
  <c r="V1660" i="1"/>
  <c r="O1660" i="1"/>
  <c r="V1659" i="1"/>
  <c r="O1659" i="1"/>
  <c r="V1658" i="1"/>
  <c r="O1658" i="1"/>
  <c r="V1657" i="1"/>
  <c r="O1657" i="1"/>
  <c r="V1656" i="1"/>
  <c r="O1656" i="1"/>
  <c r="V1655" i="1"/>
  <c r="O1655" i="1"/>
  <c r="V1654" i="1"/>
  <c r="O1654" i="1"/>
  <c r="V1653" i="1"/>
  <c r="O1653" i="1"/>
  <c r="V1652" i="1"/>
  <c r="O1652" i="1"/>
  <c r="V1651" i="1"/>
  <c r="O1651" i="1"/>
  <c r="V1650" i="1"/>
  <c r="O1650" i="1"/>
  <c r="V1649" i="1"/>
  <c r="O1649" i="1"/>
  <c r="V1648" i="1"/>
  <c r="O1648" i="1"/>
  <c r="V1647" i="1"/>
  <c r="O1647" i="1"/>
  <c r="V1646" i="1"/>
  <c r="O1646" i="1"/>
  <c r="V1645" i="1"/>
  <c r="O1645" i="1"/>
  <c r="V1644" i="1"/>
  <c r="O1644" i="1"/>
  <c r="V1643" i="1"/>
  <c r="O1643" i="1"/>
  <c r="V1642" i="1"/>
  <c r="O1642" i="1"/>
  <c r="V1641" i="1"/>
  <c r="O1641" i="1"/>
  <c r="V1640" i="1"/>
  <c r="O1640" i="1"/>
  <c r="V1639" i="1"/>
  <c r="O1639" i="1"/>
  <c r="V1638" i="1"/>
  <c r="O1638" i="1"/>
  <c r="V1637" i="1"/>
  <c r="O1637" i="1"/>
  <c r="V1636" i="1"/>
  <c r="O1636" i="1"/>
  <c r="V1635" i="1"/>
  <c r="O1635" i="1"/>
  <c r="V1634" i="1"/>
  <c r="O1634" i="1"/>
  <c r="V1633" i="1"/>
  <c r="O1633" i="1"/>
  <c r="AN8" i="8" l="1"/>
  <c r="AN9" i="8" s="1"/>
  <c r="W9" i="8"/>
  <c r="W8" i="8"/>
  <c r="X7" i="8" s="1"/>
  <c r="I8" i="8"/>
  <c r="J7" i="8" s="1"/>
  <c r="I9" i="8"/>
  <c r="H9" i="8"/>
  <c r="AG4" i="1"/>
  <c r="AG5" i="1"/>
  <c r="AG2" i="1"/>
  <c r="AN2" i="1"/>
  <c r="AG3" i="1"/>
  <c r="AO3" i="1"/>
  <c r="AM2" i="1"/>
  <c r="AP3" i="1"/>
  <c r="AJ5" i="1"/>
  <c r="AO2" i="1"/>
  <c r="AO5" i="1"/>
  <c r="AU4" i="1" s="1"/>
  <c r="AU11" i="1" s="1"/>
  <c r="AJ4" i="1"/>
  <c r="AO4" i="1"/>
  <c r="AU2" i="1" s="1"/>
  <c r="AU9" i="1" s="1"/>
  <c r="AF4" i="1"/>
  <c r="AF3" i="1"/>
  <c r="AN5" i="1"/>
  <c r="AT4" i="1" s="1"/>
  <c r="AT11" i="1" s="1"/>
  <c r="AP2" i="1"/>
  <c r="AM5" i="1"/>
  <c r="AS4" i="1" s="1"/>
  <c r="AS11" i="1" s="1"/>
  <c r="AP5" i="1"/>
  <c r="AV4" i="1" s="1"/>
  <c r="AV11" i="1" s="1"/>
  <c r="AF2" i="1"/>
  <c r="AN4" i="1"/>
  <c r="AT2" i="1" s="1"/>
  <c r="AT9" i="1" s="1"/>
  <c r="AP4" i="1"/>
  <c r="AV2" i="1" s="1"/>
  <c r="AV9" i="1" s="1"/>
  <c r="AJ2" i="1"/>
  <c r="AM4" i="1"/>
  <c r="AS2" i="1" s="1"/>
  <c r="AS9" i="1" s="1"/>
  <c r="AF5" i="1"/>
  <c r="AN3" i="1"/>
  <c r="AJ3" i="1"/>
  <c r="AM3" i="1"/>
  <c r="G62" i="7"/>
  <c r="G86" i="7"/>
  <c r="G147" i="7"/>
  <c r="G155" i="7"/>
  <c r="H729" i="7" s="1"/>
  <c r="G235" i="7"/>
  <c r="G273" i="7"/>
  <c r="G73" i="7"/>
  <c r="G103" i="7"/>
  <c r="G177" i="7"/>
  <c r="G192" i="7"/>
  <c r="G227" i="7"/>
  <c r="H732" i="7" s="1"/>
  <c r="E733" i="7"/>
  <c r="J728" i="7"/>
  <c r="G32" i="7"/>
  <c r="G66" i="7"/>
  <c r="G204" i="7"/>
  <c r="C735" i="7"/>
  <c r="C732" i="7"/>
  <c r="C729" i="7"/>
  <c r="C726" i="7"/>
  <c r="C723" i="7"/>
  <c r="C736" i="7"/>
  <c r="C733" i="7"/>
  <c r="C730" i="7"/>
  <c r="C727" i="7"/>
  <c r="C724" i="7"/>
  <c r="H700" i="7"/>
  <c r="B704" i="7" s="1"/>
  <c r="C704" i="7" s="1"/>
  <c r="C737" i="7"/>
  <c r="BL2" i="7"/>
  <c r="G11" i="7"/>
  <c r="BC700" i="7"/>
  <c r="E730" i="7"/>
  <c r="G14" i="7"/>
  <c r="G15" i="7"/>
  <c r="G18" i="7"/>
  <c r="G74" i="7"/>
  <c r="G98" i="7"/>
  <c r="G160" i="7"/>
  <c r="G9" i="7"/>
  <c r="G61" i="7"/>
  <c r="J722" i="7" s="1"/>
  <c r="G85" i="7"/>
  <c r="G129" i="7"/>
  <c r="G135" i="7"/>
  <c r="G207" i="7"/>
  <c r="B723" i="7"/>
  <c r="H723" i="7"/>
  <c r="G24" i="7"/>
  <c r="G65" i="7"/>
  <c r="G95" i="7"/>
  <c r="G29" i="7"/>
  <c r="G82" i="7"/>
  <c r="G106" i="7"/>
  <c r="G175" i="7"/>
  <c r="G231" i="7"/>
  <c r="BK700" i="7"/>
  <c r="G126" i="7"/>
  <c r="G134" i="7"/>
  <c r="G228" i="7"/>
  <c r="G270" i="7"/>
  <c r="G294" i="7"/>
  <c r="G320" i="7"/>
  <c r="G211" i="7"/>
  <c r="CV700" i="7"/>
  <c r="CW700" i="7"/>
  <c r="B706" i="7" s="1"/>
  <c r="C706" i="7" s="1"/>
  <c r="D735" i="7"/>
  <c r="D732" i="7"/>
  <c r="D729" i="7"/>
  <c r="D726" i="7"/>
  <c r="D723" i="7"/>
  <c r="D736" i="7"/>
  <c r="D733" i="7"/>
  <c r="D730" i="7"/>
  <c r="D727" i="7"/>
  <c r="D724" i="7"/>
  <c r="D737" i="7"/>
  <c r="D734" i="7"/>
  <c r="D731" i="7"/>
  <c r="D728" i="7"/>
  <c r="D725" i="7"/>
  <c r="D722" i="7"/>
  <c r="BI700" i="7"/>
  <c r="G251" i="7"/>
  <c r="DP700" i="7"/>
  <c r="G172" i="7"/>
  <c r="DQ2" i="7"/>
  <c r="G291" i="7"/>
  <c r="G727" i="7" s="1"/>
  <c r="E727" i="7"/>
  <c r="G244" i="7"/>
  <c r="J725" i="7" s="1"/>
  <c r="G363" i="7"/>
  <c r="B729" i="7" s="1"/>
  <c r="G394" i="7"/>
  <c r="G464" i="7"/>
  <c r="G518" i="7"/>
  <c r="G551" i="7"/>
  <c r="G298" i="7"/>
  <c r="G310" i="7"/>
  <c r="G319" i="7"/>
  <c r="G354" i="7"/>
  <c r="G415" i="7"/>
  <c r="G358" i="7"/>
  <c r="G541" i="7"/>
  <c r="G269" i="7"/>
  <c r="G272" i="7"/>
  <c r="G452" i="7"/>
  <c r="G543" i="7"/>
  <c r="G307" i="7"/>
  <c r="J734" i="7" s="1"/>
  <c r="G314" i="7"/>
  <c r="G367" i="7"/>
  <c r="G382" i="7"/>
  <c r="G535" i="7"/>
  <c r="G252" i="7"/>
  <c r="G264" i="7"/>
  <c r="G299" i="7"/>
  <c r="G311" i="7"/>
  <c r="G318" i="7"/>
  <c r="G355" i="7"/>
  <c r="G389" i="7"/>
  <c r="G412" i="7"/>
  <c r="G346" i="7"/>
  <c r="G436" i="7"/>
  <c r="G565" i="7"/>
  <c r="G556" i="7"/>
  <c r="G587" i="7"/>
  <c r="G402" i="7"/>
  <c r="G411" i="7"/>
  <c r="G558" i="7"/>
  <c r="G569" i="7"/>
  <c r="G456" i="7"/>
  <c r="G484" i="7"/>
  <c r="G522" i="7"/>
  <c r="G531" i="7"/>
  <c r="G390" i="7"/>
  <c r="G435" i="7"/>
  <c r="G477" i="7"/>
  <c r="G479" i="7"/>
  <c r="G536" i="7"/>
  <c r="G546" i="7"/>
  <c r="G548" i="7"/>
  <c r="G410" i="7"/>
  <c r="G424" i="7"/>
  <c r="G432" i="7"/>
  <c r="G440" i="7"/>
  <c r="G448" i="7"/>
  <c r="G398" i="7"/>
  <c r="G462" i="7"/>
  <c r="G621" i="7"/>
  <c r="G629" i="7"/>
  <c r="G681" i="7"/>
  <c r="G618" i="7"/>
  <c r="G631" i="7"/>
  <c r="G639" i="7"/>
  <c r="G568" i="7"/>
  <c r="G606" i="7"/>
  <c r="G627" i="7"/>
  <c r="G657" i="7"/>
  <c r="G679" i="7"/>
  <c r="G476" i="7"/>
  <c r="G481" i="7"/>
  <c r="G576" i="7"/>
  <c r="G488" i="7"/>
  <c r="G493" i="7"/>
  <c r="G624" i="7"/>
  <c r="G514" i="7"/>
  <c r="G527" i="7"/>
  <c r="G651" i="7"/>
  <c r="G572" i="7"/>
  <c r="G626" i="7"/>
  <c r="G677" i="7"/>
  <c r="G586" i="7"/>
  <c r="G675" i="7"/>
  <c r="G665" i="7"/>
  <c r="G622" i="7"/>
  <c r="G653" i="7"/>
  <c r="G693" i="7"/>
  <c r="G633" i="7"/>
  <c r="G641" i="7"/>
  <c r="G689" i="7"/>
  <c r="M1787" i="4"/>
  <c r="M1633" i="4"/>
  <c r="M1392" i="4"/>
  <c r="M2" i="4"/>
  <c r="AO8" i="8" l="1"/>
  <c r="AO7" i="8"/>
  <c r="AO9" i="8" s="1"/>
  <c r="X8" i="8"/>
  <c r="X9" i="8" s="1"/>
  <c r="Y7" i="8"/>
  <c r="Y8" i="8"/>
  <c r="J8" i="8"/>
  <c r="K8" i="8"/>
  <c r="K7" i="8"/>
  <c r="K9" i="8" s="1"/>
  <c r="J9" i="8"/>
  <c r="AS3" i="1"/>
  <c r="AS10" i="1" s="1"/>
  <c r="AT3" i="1"/>
  <c r="AT10" i="1" s="1"/>
  <c r="AV3" i="1"/>
  <c r="AV10" i="1" s="1"/>
  <c r="AO6" i="1"/>
  <c r="AU5" i="1" s="1"/>
  <c r="AU12" i="1" s="1"/>
  <c r="AU3" i="1"/>
  <c r="AU10" i="1" s="1"/>
  <c r="AM6" i="1"/>
  <c r="AS5" i="1" s="1"/>
  <c r="AS12" i="1" s="1"/>
  <c r="AP6" i="1"/>
  <c r="AV5" i="1" s="1"/>
  <c r="AV12" i="1" s="1"/>
  <c r="AN6" i="1"/>
  <c r="AT5" i="1" s="1"/>
  <c r="AT12" i="1" s="1"/>
  <c r="G724" i="7"/>
  <c r="E735" i="7"/>
  <c r="E732" i="7"/>
  <c r="E729" i="7"/>
  <c r="E726" i="7"/>
  <c r="E723" i="7"/>
  <c r="E737" i="7"/>
  <c r="E734" i="7"/>
  <c r="E731" i="7"/>
  <c r="E728" i="7"/>
  <c r="E725" i="7"/>
  <c r="E722" i="7"/>
  <c r="DQ700" i="7"/>
  <c r="B707" i="7" s="1"/>
  <c r="C707" i="7" s="1"/>
  <c r="BL700" i="7"/>
  <c r="BM2" i="7"/>
  <c r="BM700" i="7" s="1"/>
  <c r="J731" i="7"/>
  <c r="G2" i="7"/>
  <c r="B732" i="7"/>
  <c r="G733" i="7"/>
  <c r="G730" i="7"/>
  <c r="AP7" i="8" l="1"/>
  <c r="AP9" i="8" s="1"/>
  <c r="Z7" i="8"/>
  <c r="Z8" i="8"/>
  <c r="Y9" i="8"/>
  <c r="L8" i="8"/>
  <c r="L7" i="8"/>
  <c r="L9" i="8" s="1"/>
  <c r="J736" i="7"/>
  <c r="J733" i="7"/>
  <c r="J730" i="7"/>
  <c r="J727" i="7"/>
  <c r="J724" i="7"/>
  <c r="I736" i="7"/>
  <c r="I733" i="7"/>
  <c r="I730" i="7"/>
  <c r="I727" i="7"/>
  <c r="I724" i="7"/>
  <c r="B717" i="7"/>
  <c r="H736" i="7"/>
  <c r="H733" i="7"/>
  <c r="H730" i="7"/>
  <c r="H727" i="7"/>
  <c r="H724" i="7"/>
  <c r="B716" i="7"/>
  <c r="J737" i="7"/>
  <c r="I737" i="7"/>
  <c r="I734" i="7"/>
  <c r="I731" i="7"/>
  <c r="I728" i="7"/>
  <c r="I725" i="7"/>
  <c r="I722" i="7"/>
  <c r="H737" i="7"/>
  <c r="H734" i="7"/>
  <c r="H731" i="7"/>
  <c r="H728" i="7"/>
  <c r="H725" i="7"/>
  <c r="H722" i="7"/>
  <c r="G737" i="7"/>
  <c r="B736" i="7"/>
  <c r="G734" i="7"/>
  <c r="B733" i="7"/>
  <c r="G731" i="7"/>
  <c r="B730" i="7"/>
  <c r="G728" i="7"/>
  <c r="B727" i="7"/>
  <c r="G725" i="7"/>
  <c r="B724" i="7"/>
  <c r="G722" i="7"/>
  <c r="J735" i="7"/>
  <c r="J732" i="7"/>
  <c r="J729" i="7"/>
  <c r="J726" i="7"/>
  <c r="J723" i="7"/>
  <c r="J739" i="7" s="1"/>
  <c r="I735" i="7"/>
  <c r="I732" i="7"/>
  <c r="I729" i="7"/>
  <c r="I726" i="7"/>
  <c r="I723" i="7"/>
  <c r="B737" i="7"/>
  <c r="G735" i="7"/>
  <c r="B734" i="7"/>
  <c r="G732" i="7"/>
  <c r="B731" i="7"/>
  <c r="G729" i="7"/>
  <c r="B728" i="7"/>
  <c r="G726" i="7"/>
  <c r="B725" i="7"/>
  <c r="G723" i="7"/>
  <c r="B722" i="7"/>
  <c r="B715" i="7"/>
  <c r="B714" i="7"/>
  <c r="H726" i="7"/>
  <c r="B726" i="7"/>
  <c r="AA7" i="8" l="1"/>
  <c r="AA8" i="8"/>
  <c r="Z9" i="8"/>
  <c r="M8" i="8"/>
  <c r="M7" i="8"/>
  <c r="M9" i="8" s="1"/>
  <c r="I739" i="7"/>
  <c r="G739" i="7"/>
  <c r="B718" i="7"/>
  <c r="H739" i="7"/>
  <c r="AB8" i="8" l="1"/>
  <c r="AC8" i="8" s="1"/>
  <c r="AB7" i="8"/>
  <c r="AB9" i="8" s="1"/>
  <c r="AA9" i="8"/>
  <c r="N8" i="8"/>
  <c r="N7" i="8"/>
  <c r="N9" i="8" s="1"/>
  <c r="AD7" i="8" l="1"/>
  <c r="AD9" i="8" s="1"/>
  <c r="AD8" i="8"/>
  <c r="AC7" i="8"/>
  <c r="AC9" i="8" s="1"/>
  <c r="O8" i="8"/>
  <c r="O7" i="8"/>
  <c r="O9" i="8" s="1"/>
  <c r="AE7" i="8" l="1"/>
  <c r="AE8" i="8"/>
  <c r="P8" i="8"/>
  <c r="P7" i="8"/>
  <c r="P9" i="8" s="1"/>
  <c r="AE9" i="8" l="1"/>
  <c r="AF7" i="8"/>
  <c r="AF8" i="8"/>
  <c r="Q8" i="8"/>
  <c r="Q7" i="8"/>
  <c r="Q9" i="8" s="1"/>
  <c r="AG7" i="8" l="1"/>
  <c r="AG9" i="8" s="1"/>
  <c r="AG8" i="8"/>
  <c r="AF9" i="8"/>
  <c r="R8" i="8"/>
  <c r="R7" i="8"/>
  <c r="R9" i="8" s="1"/>
  <c r="AH7" i="8" l="1"/>
  <c r="AH8" i="8"/>
  <c r="S7" i="8"/>
  <c r="S8" i="8"/>
  <c r="AI7" i="8" l="1"/>
  <c r="AI8" i="8"/>
  <c r="AH9" i="8"/>
  <c r="T7" i="8"/>
  <c r="T8" i="8"/>
  <c r="S9" i="8"/>
  <c r="AJ7" i="8" l="1"/>
  <c r="AJ9" i="8" s="1"/>
  <c r="AJ8" i="8"/>
  <c r="AI9" i="8"/>
  <c r="T9" i="8"/>
  <c r="U7" i="8"/>
  <c r="U8" i="8"/>
  <c r="AK7" i="8" l="1"/>
  <c r="AK9" i="8" s="1"/>
  <c r="U9"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<sst xmlns="http://schemas.openxmlformats.org/spreadsheetml/2006/main" count="33117" uniqueCount="6948">
  <si>
    <t>PROVINCIE</t>
  </si>
  <si>
    <t>RES-REGIO</t>
  </si>
  <si>
    <t>GEMEENTE</t>
  </si>
  <si>
    <t>PLAATS</t>
  </si>
  <si>
    <t>PROJECTNAAM</t>
  </si>
  <si>
    <t>Kolom1</t>
  </si>
  <si>
    <t>STATUS</t>
  </si>
  <si>
    <t>REALISATIE JAAR</t>
  </si>
  <si>
    <t>TYPE ASSET</t>
  </si>
  <si>
    <t>DAK/ GROND</t>
  </si>
  <si>
    <t>TYPE  COOPERATIE</t>
  </si>
  <si>
    <t>LOKALE COOP</t>
  </si>
  <si>
    <t>ONTWIKKELAAR</t>
  </si>
  <si>
    <t>CROWDFUNDING PLATFORM</t>
  </si>
  <si>
    <t>PARTNERS</t>
  </si>
  <si>
    <t>VERMOGEN (KWP)</t>
  </si>
  <si>
    <t>%-EIGENDOM</t>
  </si>
  <si>
    <t>AANTAL COÖPERATIEF</t>
  </si>
  <si>
    <t>REGELING</t>
  </si>
  <si>
    <t>DEEL VAN GROTER PARK (ja/nee)</t>
  </si>
  <si>
    <t>VERMOGEN TOTALE ZONNEPARK (KWP)</t>
  </si>
  <si>
    <t>AANTAL TOTAAL</t>
  </si>
  <si>
    <t>LOKALE PARTNER [ja/nee]</t>
  </si>
  <si>
    <t>Drenthe</t>
  </si>
  <si>
    <t>Aa en Hunze</t>
  </si>
  <si>
    <t>Eleveld</t>
  </si>
  <si>
    <t xml:space="preserve">EC De Broekstreek/ Ecomarke Eleveld </t>
  </si>
  <si>
    <t>gerealiseerd</t>
  </si>
  <si>
    <t>PV</t>
  </si>
  <si>
    <t>dak</t>
  </si>
  <si>
    <t>lokale coöperatie</t>
  </si>
  <si>
    <t>EC Broekstreek</t>
  </si>
  <si>
    <t>SCE (PCR)</t>
  </si>
  <si>
    <t>Assen</t>
  </si>
  <si>
    <t xml:space="preserve">DuurzaamAssen/ zonnedak warenhuis Vanderveen I </t>
  </si>
  <si>
    <t>DuurzaamAssen</t>
  </si>
  <si>
    <t>postcoderoos</t>
  </si>
  <si>
    <t>DuurzaamAssen/ Zonnemaat 1</t>
  </si>
  <si>
    <t>GrunnegerPower VVE zonnecoach/ zonnedak  'Milvhuys' (Assen)</t>
  </si>
  <si>
    <t>GrunnegerPower</t>
  </si>
  <si>
    <t>VVE Zonnecoach/ GrunnegerPower/ VVE Milvhuys</t>
  </si>
  <si>
    <t>Enpuls/VvE Belang</t>
  </si>
  <si>
    <t>salderen</t>
  </si>
  <si>
    <t xml:space="preserve">Assen </t>
  </si>
  <si>
    <t>Greencrowd</t>
  </si>
  <si>
    <t xml:space="preserve">Greencrowd/ 1894 Energiecollectief </t>
  </si>
  <si>
    <t>participatie/ crowdfunding</t>
  </si>
  <si>
    <t>crowdfunding</t>
  </si>
  <si>
    <t>GreenCrowd</t>
  </si>
  <si>
    <t>sportclub</t>
  </si>
  <si>
    <t>Coevorden</t>
  </si>
  <si>
    <t>Gees</t>
  </si>
  <si>
    <t>Geeserstroom/ zonnedak Gees (PCR)</t>
  </si>
  <si>
    <t xml:space="preserve">Geeserstroom </t>
  </si>
  <si>
    <t>NMF Drenthe</t>
  </si>
  <si>
    <t>Noord-Sleen</t>
  </si>
  <si>
    <t>Um Zunst/ zonnedak (PCR)</t>
  </si>
  <si>
    <t>Um Zunst</t>
  </si>
  <si>
    <t>De Wolden</t>
  </si>
  <si>
    <t>Ruinen</t>
  </si>
  <si>
    <t>DuurzaamRuinen/ zonnedak Lubbinge  (SCE)</t>
  </si>
  <si>
    <t>DuurzaamRuinen</t>
  </si>
  <si>
    <t>Ansen</t>
  </si>
  <si>
    <t>EnergieKansen/ zonnedak De Potstal (Rheebruggen 1)</t>
  </si>
  <si>
    <t>EnergieKansen</t>
  </si>
  <si>
    <t>SDE</t>
  </si>
  <si>
    <t xml:space="preserve">EnergieKansen/ zonnedak De Veldkamp (Rheebruggen 2) </t>
  </si>
  <si>
    <t>EnergieKansen/ zonnedak Postcoderoos Duurzaam Ansen (fam Laarman)</t>
  </si>
  <si>
    <t>Zuidwolde</t>
  </si>
  <si>
    <t>Reestdal/ zonnedak  ReestdalRoos (PCR)</t>
  </si>
  <si>
    <t>Reestal Duurzame Energie</t>
  </si>
  <si>
    <t>Emmen</t>
  </si>
  <si>
    <t>Klazinaveen-Noord</t>
  </si>
  <si>
    <t>EC Zonnige Start / Zonnedak loods Maneschijn</t>
  </si>
  <si>
    <t>EC Zonnige Start</t>
  </si>
  <si>
    <t>Zon op Westenesch/ zonnedak Westenesscherstraat 70-70B</t>
  </si>
  <si>
    <t>Zon op Westenesch</t>
  </si>
  <si>
    <t>Midden-Drenthe</t>
  </si>
  <si>
    <t>Witteveen</t>
  </si>
  <si>
    <t>ZonnepanelenDelen/ 5 zonnedaken Bloemen</t>
  </si>
  <si>
    <t>Zonnepanelen op het Dak BV</t>
  </si>
  <si>
    <t>ZonnepanelenDelen</t>
  </si>
  <si>
    <t>Buro Bloemen = eigenaar installatie</t>
  </si>
  <si>
    <t>Noordenveld</t>
  </si>
  <si>
    <t>Langelo</t>
  </si>
  <si>
    <t>ECNoordseveld/ zonnedak Langelo (PCR)</t>
  </si>
  <si>
    <t>EC Noordseveld</t>
  </si>
  <si>
    <t>Flevoland</t>
  </si>
  <si>
    <t>Almere</t>
  </si>
  <si>
    <t>Groene</t>
  </si>
  <si>
    <t xml:space="preserve">GroeneReus/ Handboogschutterij Almere (HBSA) </t>
  </si>
  <si>
    <t>Groene Reus</t>
  </si>
  <si>
    <t>HBSA</t>
  </si>
  <si>
    <t>onbekend</t>
  </si>
  <si>
    <t>GroeneReus/ Rabobank Almere</t>
  </si>
  <si>
    <t>GroeneReus/ zonnestroomcentrale Europazaal-Almeerse Poort</t>
  </si>
  <si>
    <t>GroeneReus/ Zorggroep Almere "de Binder"</t>
  </si>
  <si>
    <t>Zorggroep Almere</t>
  </si>
  <si>
    <t>GroeneReus/ Zorggroep Almere "de Compagnie"</t>
  </si>
  <si>
    <t>GroeneReus/ Zorggroep Almere "de Notekraker"</t>
  </si>
  <si>
    <t>GroeneReus/ Zorggroep Almere "de Opmaat"</t>
  </si>
  <si>
    <t>GroeneReus/ Zorggroep Almere "Noorderdok"</t>
  </si>
  <si>
    <t>GroeneReus/ Zorggroep Almere "Parkwijk"</t>
  </si>
  <si>
    <t>GroeneReus/ Zorggroep Almere "Prisma"</t>
  </si>
  <si>
    <t>Noordoostpolder</t>
  </si>
  <si>
    <t>Nagele</t>
  </si>
  <si>
    <t>EnergiekNagele/ zonnedak MFC Het Rietveld</t>
  </si>
  <si>
    <t>EnergiekNagele</t>
  </si>
  <si>
    <t>Windkoepel Noordoostpolder</t>
  </si>
  <si>
    <t>Gelijk-stroom (EPN Noordoostpolder)/ Zonnedak Bibliotheek</t>
  </si>
  <si>
    <t>Gelijk-stroom (Energie Pioniers Noordoostpolder)</t>
  </si>
  <si>
    <t>Flevomeer Bibliotheel Emmeloord</t>
  </si>
  <si>
    <t>Markenesse</t>
  </si>
  <si>
    <t>Gelijk-stroom (EPN Noordoostpolder)/ Zonnedak Verwer Markenesse 1</t>
  </si>
  <si>
    <t>Gelijk-stroom (EPN Noordoostpolder)/ Zonnedak Verwer Markenesse 2</t>
  </si>
  <si>
    <t>Ens</t>
  </si>
  <si>
    <t>ZonnepanelenDelen/ BioRomio</t>
  </si>
  <si>
    <t>Bio Romio (groenteleveracier)</t>
  </si>
  <si>
    <t>Zeewolde</t>
  </si>
  <si>
    <t>ZeewoldeZon/ zonnedak Sportcomplex Het Baken</t>
  </si>
  <si>
    <t>ZeewoldeZon</t>
  </si>
  <si>
    <t>ZeewoldeZon/ zonnedak Wijkoord</t>
  </si>
  <si>
    <t>ZeewoldeZon/ zonnedaken Woonplaat 1</t>
  </si>
  <si>
    <t>Chiriqui bv</t>
  </si>
  <si>
    <t>Woningcorporatie Woonplaat</t>
  </si>
  <si>
    <t>ZeewoldeZon/ zonnedaken Woonplaat 2</t>
  </si>
  <si>
    <t>Friesland</t>
  </si>
  <si>
    <t>Achtkarspelen</t>
  </si>
  <si>
    <t>Buitenpost</t>
  </si>
  <si>
    <t xml:space="preserve">Buitenpost/ zonnedak 1 </t>
  </si>
  <si>
    <t>EC Buitenpost</t>
  </si>
  <si>
    <t>ECOOP</t>
  </si>
  <si>
    <t>Augustinusga</t>
  </si>
  <si>
    <t>GOED/ zonnedak Brandsma</t>
  </si>
  <si>
    <t>Energiecoöperatie GOED</t>
  </si>
  <si>
    <t>GOED</t>
  </si>
  <si>
    <t>Ameland</t>
  </si>
  <si>
    <t>AEC/ zonnedak Maatschap Borsch Birza</t>
  </si>
  <si>
    <t>Amelander Energie Coöperatie (AEC)</t>
  </si>
  <si>
    <t>Nes</t>
  </si>
  <si>
    <t>AEC/ zonnedak Postcoderoos de Berkenhof</t>
  </si>
  <si>
    <t>AEC/ zonnedak SCE de Lange Dunen</t>
  </si>
  <si>
    <t>Dantumadiel</t>
  </si>
  <si>
    <t>Broeksterwald</t>
  </si>
  <si>
    <t>EK Feanwâlden/ Zonnedak Boonstra</t>
  </si>
  <si>
    <t>Enerzjy Koöperaasje Feanwâlden</t>
  </si>
  <si>
    <t>Ecoop</t>
  </si>
  <si>
    <t>De Fryske Marren</t>
  </si>
  <si>
    <t>Terkaple</t>
  </si>
  <si>
    <t>DePoask/ zonnedak 1 Oenemawei Terkapele</t>
  </si>
  <si>
    <t>Terhernster Enerzjy Koöperaasje De Poask</t>
  </si>
  <si>
    <t>Doniawerstal/ Sinnich Langwar 1</t>
  </si>
  <si>
    <t>Doniawerstal</t>
  </si>
  <si>
    <t>Doniawerstal/ Sinnich Langwar 2</t>
  </si>
  <si>
    <t>Doniawerstal/ Sinnich Tjerkgaast</t>
  </si>
  <si>
    <t>DorpCentraal/ Zonnedak Oosterzee (Samen Zon Oosterzee)</t>
  </si>
  <si>
    <t>EC Dorp Centraal</t>
  </si>
  <si>
    <t>Idskenhuizen</t>
  </si>
  <si>
    <t>ECIdskenhuizen/ zonnedak (PCR)</t>
  </si>
  <si>
    <t>EC Idskenhuizen</t>
  </si>
  <si>
    <t xml:space="preserve">Harich  </t>
  </si>
  <si>
    <t>Gaasterland/ Zonnecollectief 1 Manege Gaasterland</t>
  </si>
  <si>
    <t>EC Gaasterland</t>
  </si>
  <si>
    <t>Gaasterland/ Zonnecollectief 2 Koopmans Harich</t>
  </si>
  <si>
    <t>Oudemirdum</t>
  </si>
  <si>
    <t>Noordenwind/ Oudemirdum Informatiecentrum Mar&amp;Klif</t>
  </si>
  <si>
    <t>Noordenwind</t>
  </si>
  <si>
    <t>Sinnich Sleat/ zonnedak Theo Vis</t>
  </si>
  <si>
    <t>Sinnich Sleat</t>
  </si>
  <si>
    <t>Heerenveen</t>
  </si>
  <si>
    <t>Aldeboarn</t>
  </si>
  <si>
    <t>EKAldeboarn/Zonnedak dorpshuis De Jister</t>
  </si>
  <si>
    <t>Enerzjy Kooperaasje Aldeboarn  (EKA)</t>
  </si>
  <si>
    <t>Jubbega</t>
  </si>
  <si>
    <t>Sinnebuorren/ zonnedak Sinnebuorren (PCR)</t>
  </si>
  <si>
    <t xml:space="preserve">Coöperatie Sinnebuorren </t>
  </si>
  <si>
    <t xml:space="preserve">ZonnepanelenDelen/ zonnedak Dijkstra De Natuerlike Boarne </t>
  </si>
  <si>
    <t>ZonnepanelenDelen/ zonnedak Tegmento Friesland</t>
  </si>
  <si>
    <t>initiatief: Nederland Opgewekt Tegmento BV</t>
  </si>
  <si>
    <t>Leeuwarden</t>
  </si>
  <si>
    <t>DEWeidum/ zonnedak Wielsterdyk</t>
  </si>
  <si>
    <t>DE Weidum</t>
  </si>
  <si>
    <t>Mantgum</t>
  </si>
  <si>
    <t>DuaosumMantgum/ Zonnecollectief 1 "Skillaerd"</t>
  </si>
  <si>
    <t>Duorsum Mantgum</t>
  </si>
  <si>
    <t>DuaosumMantgum/ Zonnecollectief 2  “De Gielguorde”</t>
  </si>
  <si>
    <t>Wergea</t>
  </si>
  <si>
    <t>DuurzaamWergea/ Sinnestroom Trije Hikken</t>
  </si>
  <si>
    <t>Duurzaam Wergea</t>
  </si>
  <si>
    <t>DuurzaamWergea/ Zonnedak Stelwagen</t>
  </si>
  <si>
    <t>Hilaard</t>
  </si>
  <si>
    <t>GOED / Zonnedak Faber</t>
  </si>
  <si>
    <t>Greencrowd/  gemeente Leeuwarden sportzalen (fase 1 en 2: herfinanciering)</t>
  </si>
  <si>
    <t>vastgoed gemeente Leeuwarden</t>
  </si>
  <si>
    <t>Greencrowd/  gemeente Leeuwarden zwembad en sporthal (herfinanciering)</t>
  </si>
  <si>
    <t>Greencrowd/ basisschool Potmarge</t>
  </si>
  <si>
    <t>basisscholen/ Greenspread</t>
  </si>
  <si>
    <t>Baard</t>
  </si>
  <si>
    <t>Grieneko/ Zon Energie Collectief (zonnedak 1 PCR)</t>
  </si>
  <si>
    <t>Grieneko</t>
  </si>
  <si>
    <t>Grieneko/ Zon Energie Collectief (zonnedak 2 PCR)</t>
  </si>
  <si>
    <t>Britswert</t>
  </si>
  <si>
    <t xml:space="preserve">Grieneko/ Zon Energie Collectief zonnedak 3  Britswert </t>
  </si>
  <si>
    <t>StienzerEnergy Koöperaasje/ zonnedak De Haan</t>
  </si>
  <si>
    <t>Stienzer Energy koöperaasje</t>
  </si>
  <si>
    <t>Grou</t>
  </si>
  <si>
    <t>ZonnepanelenDelen/ Zonnedak Yn'e Lijte</t>
  </si>
  <si>
    <t>Noardeast-Fryslân</t>
  </si>
  <si>
    <t>Anjum</t>
  </si>
  <si>
    <t>AnjumerEendragt/ zonnedak Anjum Leldobbewei 6 (PCR)</t>
  </si>
  <si>
    <t>Anjumer Eendragt</t>
  </si>
  <si>
    <t>Dongeradeel/ Morra</t>
  </si>
  <si>
    <t>ECODON Dongeradeel/ zonnedak  Morra (Dijkstra)</t>
  </si>
  <si>
    <t>EC Dongeradeel</t>
  </si>
  <si>
    <t>Ferwerderadiel/ Marrum</t>
  </si>
  <si>
    <t>Mei-inoar Grien/ SamenZon Zonnedak De Nije Tille Marrum</t>
  </si>
  <si>
    <t>Mei-inoarGrien</t>
  </si>
  <si>
    <t>Ferwerderadiel / Jislum</t>
  </si>
  <si>
    <t>Mei-inoar Grien/ SamenZon Zonnedak Jilsum</t>
  </si>
  <si>
    <t>Ferwerderadiel / Wanswert</t>
  </si>
  <si>
    <t>Mei-inoar Grien/ SamenZon Zonnedak Wanswert</t>
  </si>
  <si>
    <t>Westergeest</t>
  </si>
  <si>
    <t xml:space="preserve">Westergeast/ zonnedak De Hammerslag </t>
  </si>
  <si>
    <t>EK Westergeast</t>
  </si>
  <si>
    <t xml:space="preserve">Noardlike Fryske Wâlden, Energiewerkplaats Fryslân </t>
  </si>
  <si>
    <t>Ooststellingwerf</t>
  </si>
  <si>
    <t>Haule</t>
  </si>
  <si>
    <t>EendrachtOoststellingwerf/ zonnedak PCR-Haule</t>
  </si>
  <si>
    <t>De Eendracht Ooststellingwerf</t>
  </si>
  <si>
    <t>gemeente</t>
  </si>
  <si>
    <t>Makkinga</t>
  </si>
  <si>
    <t>EendrachtOoststellingwerf/ zonnedak PCR-Makkinga</t>
  </si>
  <si>
    <t>Ravenswoud</t>
  </si>
  <si>
    <t>EendrachtOoststellingwerf/ zonnedak PCR-Ravenswoud -Appelscha</t>
  </si>
  <si>
    <t>Werkgroep duurzaamheid Ravenswoud</t>
  </si>
  <si>
    <t>Haulerwijk</t>
  </si>
  <si>
    <t>EendrachtOoststellingwerf/ zonnedak SCE-Beijert Haulerwijk</t>
  </si>
  <si>
    <t>ZonnepanelenDelen/ zonnedak Bruunshooge</t>
  </si>
  <si>
    <t>Opsterland</t>
  </si>
  <si>
    <t>Bakkeveen</t>
  </si>
  <si>
    <t>Dorpscoöperatie Bakkeveen/ zonnedak Veenstra</t>
  </si>
  <si>
    <t>Dorpscoöperatie Bakkeveen</t>
  </si>
  <si>
    <t>Wijnjewoude</t>
  </si>
  <si>
    <t xml:space="preserve">Wijnjewoude/ zonnedak Twa Buken </t>
  </si>
  <si>
    <t>EC Wijnjewoude</t>
  </si>
  <si>
    <t>Schiermonnikoog</t>
  </si>
  <si>
    <t>DeSintrale/ zonnedak Hagen 1 boerderij Eureca (PCR)</t>
  </si>
  <si>
    <t>De Sintrale</t>
  </si>
  <si>
    <t>DeSintrale/ zonnedak Hagen 2 boerderij Eureca (PCR)</t>
  </si>
  <si>
    <t>Súdwest-Fryslân</t>
  </si>
  <si>
    <t>Bolsward</t>
  </si>
  <si>
    <t>DEBoalsert/ Sinnedak Skiphus</t>
  </si>
  <si>
    <t>DEBO DE Boalsert</t>
  </si>
  <si>
    <t>Woudsend</t>
  </si>
  <si>
    <t>Duurzaam Woudsend/ zonnedak Sinnich Waldsein</t>
  </si>
  <si>
    <t>Duurzaam Woudsend</t>
  </si>
  <si>
    <t>Heeg</t>
  </si>
  <si>
    <t>DuurzaamHeeg/ Samen Zon in Heeg (Ottenhome 2 daken)</t>
  </si>
  <si>
    <t>Duurzaam Heeg</t>
  </si>
  <si>
    <t>Folsgare</t>
  </si>
  <si>
    <t>ECFolsgare/ zonnedak Zuidweststroom 1 Folsgare</t>
  </si>
  <si>
    <t>EC Folsgare</t>
  </si>
  <si>
    <t>Tirns</t>
  </si>
  <si>
    <t>ECFolsgare/ zonneweide Zuidweststroom 2 Van Vliet</t>
  </si>
  <si>
    <t>Easterein/ Strikwerda</t>
  </si>
  <si>
    <t>GEKE easterein/ Sinnedak Strikwerda Easterein (ZONderAsbest)</t>
  </si>
  <si>
    <t xml:space="preserve">Griene Enerzjy Koöperaasje Easterein (GEKE) </t>
  </si>
  <si>
    <t>Kubbaard</t>
  </si>
  <si>
    <t>Kubaard/ zonnedak Sinnich Kubaard (PCR)</t>
  </si>
  <si>
    <t>EnergieKubaard</t>
  </si>
  <si>
    <t>Wommels</t>
  </si>
  <si>
    <t>WEKWommels/ zonnedak  brede school It Trochpaad</t>
  </si>
  <si>
    <t>Wommelser Enerzjy Kooperaasje</t>
  </si>
  <si>
    <t>Allingawier/ Makkum</t>
  </si>
  <si>
    <t>Wûnseradiel/ Zonnecollectief Wûnseradiel’ 1 (PCR)</t>
  </si>
  <si>
    <t>EK Wunseradiel</t>
  </si>
  <si>
    <t>Terschelling</t>
  </si>
  <si>
    <t>West-Terschelling</t>
  </si>
  <si>
    <t>TerschellingEnergie/ Zonnedak SCE Hek</t>
  </si>
  <si>
    <t>TerschellingEnergie</t>
  </si>
  <si>
    <t>Masters in Solar</t>
  </si>
  <si>
    <t>DuurzaamInvesteren</t>
  </si>
  <si>
    <t>Tytsjerksteradiel</t>
  </si>
  <si>
    <t>Eastermar</t>
  </si>
  <si>
    <t>EnerzjykEastermar/ zonnedak Antonides</t>
  </si>
  <si>
    <t>Doarpskooperaasje Enerzjyk Eastermar</t>
  </si>
  <si>
    <t>EnerzjykEastermar/ zonnedak Atsma</t>
  </si>
  <si>
    <t>EnerzjykEastermar/ zonnedak Eastermar 1 De Lits</t>
  </si>
  <si>
    <t>Trynergie/  Trynwâldster zonnedak De Jong</t>
  </si>
  <si>
    <t>Trynergie</t>
  </si>
  <si>
    <t>Buurkracht/ ECOOP</t>
  </si>
  <si>
    <t>Aldtjerk</t>
  </si>
  <si>
    <t>Trynergie/  Trynwâldster zonnedak de Vries</t>
  </si>
  <si>
    <t>Readtjerk</t>
  </si>
  <si>
    <t>Trynergie/  Trynwâldster zonnedak van der Kooi</t>
  </si>
  <si>
    <t>Gytskerk</t>
  </si>
  <si>
    <t>Trynergie/ Zonnecentrale Trynwâlden (zonnedak  Gytsjerk)</t>
  </si>
  <si>
    <t>Energiewerkplaats (voor financiële en technische adviezen)</t>
  </si>
  <si>
    <t>Vlieland</t>
  </si>
  <si>
    <t xml:space="preserve">EC Vlieland/ Zonnedak Frisia </t>
  </si>
  <si>
    <t>EC Vlieland</t>
  </si>
  <si>
    <t>EC Vlieland/ Zonnedak Havenweg 38</t>
  </si>
  <si>
    <t>EC Vlieland/ Zonnedak Havenweg 56</t>
  </si>
  <si>
    <t>EC Vlieland/ Zonnedak Houter</t>
  </si>
  <si>
    <t>Waadhoeke</t>
  </si>
  <si>
    <t xml:space="preserve">Het Bildt </t>
  </si>
  <si>
    <t>Bildtse Stroom/ Zonnedak  Marra Sint Jacobiparochie</t>
  </si>
  <si>
    <t>Bildste Stroom</t>
  </si>
  <si>
    <t xml:space="preserve">Bildtse Stroom/ Zonnedak Autobedrijf Douma </t>
  </si>
  <si>
    <t>Minnerstga</t>
  </si>
  <si>
    <t>Bildtse Stroom/ Zonnedak Joostema Minnertsga</t>
  </si>
  <si>
    <t>Bildtse Stroom/ Zonnedak Miedema Stiens</t>
  </si>
  <si>
    <t>Bildtse Stroom/ Zonnedak Plantinga Oude Bildtzijl</t>
  </si>
  <si>
    <t>Bildtse Stroom/ Zonnedak Platstore St Annaparochie</t>
  </si>
  <si>
    <t>Bildtse Stroom/ Zonnedak Van der Meer</t>
  </si>
  <si>
    <t>Bildtse Stroom/ Zonnedak van der Plaats Vrouwenparochie</t>
  </si>
  <si>
    <t xml:space="preserve">Het Bildt/ Nij Altoenae </t>
  </si>
  <si>
    <t xml:space="preserve">BildtseStroom NEN2020/ Zonnedak Swart Nij Altoenae </t>
  </si>
  <si>
    <t>Boksum</t>
  </si>
  <si>
    <t>BoksumEnergiek/ zonnedak dorpshuis</t>
  </si>
  <si>
    <t>BokumEnergie(k)</t>
  </si>
  <si>
    <t>Wier</t>
  </si>
  <si>
    <t>Duorsum BerltsumWier/ zonnedak Fa. ESV aan de Seize 5  (fase 2)</t>
  </si>
  <si>
    <t>DuorsumBerltsumWier</t>
  </si>
  <si>
    <t>Duorsum BerltsumWier/ zonnedak Fa. ESV aan de Seize 5 (fase 1)</t>
  </si>
  <si>
    <t xml:space="preserve">Spannum/ Littenseradiel </t>
  </si>
  <si>
    <t>ECSpannum/ zonnedak 1 Plattedijk</t>
  </si>
  <si>
    <t>EC Spannum</t>
  </si>
  <si>
    <t>EKON/ zonnedak Kloosterpolder Zonne-energie</t>
  </si>
  <si>
    <t>EKON/ Enerzji Kooperasje Om (de) Noorderpolder</t>
  </si>
  <si>
    <t>Slappeterp</t>
  </si>
  <si>
    <t>EKON/ zonnedak Slappeterp Fokkema  I</t>
  </si>
  <si>
    <t>Fokkema Kleasterdyk Slappeterp</t>
  </si>
  <si>
    <t>Oosterbierum</t>
  </si>
  <si>
    <t>FryskeFlinter/zonnedak De Flambou</t>
  </si>
  <si>
    <t>FryskeFlinter</t>
  </si>
  <si>
    <t>Sexbierum</t>
  </si>
  <si>
    <t>FryskeFlinter/zonnedak Sexbierum</t>
  </si>
  <si>
    <t>Weststellingwerf</t>
  </si>
  <si>
    <t>Wolvega</t>
  </si>
  <si>
    <t>ECDeToekomst/ zonnedak de Meenthe Wolvega</t>
  </si>
  <si>
    <t>EC DeToekomst</t>
  </si>
  <si>
    <t>Steggerda</t>
  </si>
  <si>
    <t>ECDeToekomst/ zonnedak Vaartweg Steggerda</t>
  </si>
  <si>
    <t>Gelderland</t>
  </si>
  <si>
    <t>Achterhoek</t>
  </si>
  <si>
    <t>Aalten</t>
  </si>
  <si>
    <t>Bredevoort</t>
  </si>
  <si>
    <t>ECBredevoort/ zonnedak  Betting Wonen  &amp; Zonnedak Grachthuys</t>
  </si>
  <si>
    <t xml:space="preserve">Energie Coöperatie Bredevoort </t>
  </si>
  <si>
    <t>AGEM</t>
  </si>
  <si>
    <t>Cleantech regio</t>
  </si>
  <si>
    <t>Apeldoorn</t>
  </si>
  <si>
    <t>deA  Zon voor Huur (171 huurwoningen, periode 2015-2016)</t>
  </si>
  <si>
    <t>deA Apeldoorn</t>
  </si>
  <si>
    <t>deA Zon op school (3 scholen)</t>
  </si>
  <si>
    <t>deA Zon op School (6 scholen)</t>
  </si>
  <si>
    <t>deA Zon op School (7 scholen)</t>
  </si>
  <si>
    <t>deA/ Buurtstroom  De Vijfster</t>
  </si>
  <si>
    <t>productiecoöperatie/ bewonersinitiatief</t>
  </si>
  <si>
    <t>deA/ Buurtstroom</t>
  </si>
  <si>
    <t xml:space="preserve">deA/ Buurtstroom Dok Zuid </t>
  </si>
  <si>
    <t>deA/ Buurtstroom Foenix Aruba</t>
  </si>
  <si>
    <t>deA/ Buurtstroom Foenix Molenmakershoek</t>
  </si>
  <si>
    <t>deA/ Buurtstroom Het Kristal</t>
  </si>
  <si>
    <t>deA/ Buurtstroom Sprengeloo</t>
  </si>
  <si>
    <t>deA/ Zonnepark Ecofactorij</t>
  </si>
  <si>
    <t>Loenen</t>
  </si>
  <si>
    <t>LoenenEnergieNeutraal/ zonnedak Thomassen</t>
  </si>
  <si>
    <t>Stichting Loenen Energie Neutraal</t>
  </si>
  <si>
    <t>Zon op Kerschoten &amp; De Naald/ zonnedak Groene Hoven</t>
  </si>
  <si>
    <t>Zon op Kerschoten &amp; De Naald</t>
  </si>
  <si>
    <t>Zon op Nederland</t>
  </si>
  <si>
    <t xml:space="preserve">Kerschoten EnergieNeutraal. </t>
  </si>
  <si>
    <t>Zon op Kerschoten &amp; De Naald/ zonnedak Robur</t>
  </si>
  <si>
    <t>Arnhem/ Nijmegen</t>
  </si>
  <si>
    <t>Arnhem</t>
  </si>
  <si>
    <t>Greencrowd/ Ziekenhuis Rijnstate</t>
  </si>
  <si>
    <t>Rijnstate ziekenhuis</t>
  </si>
  <si>
    <t>RIJE RijnenIjssel/ Montessorischool Arnhem (met GreenCrowd)</t>
  </si>
  <si>
    <t>RIJE RijnenIJssel</t>
  </si>
  <si>
    <t>Greenspread</t>
  </si>
  <si>
    <t>SchooL</t>
  </si>
  <si>
    <t xml:space="preserve">RIJE RijnenIJssel/ zonnedak Schuytgraaf </t>
  </si>
  <si>
    <t>Arnhemse Boys</t>
  </si>
  <si>
    <t>RIJE Rijnen</t>
  </si>
  <si>
    <t>RIJE RijnenIjssel/ Zuivelboerderij Ijsseloord</t>
  </si>
  <si>
    <t>SpijkerEnergie/ De Lommerd (met Greencrowd)</t>
  </si>
  <si>
    <t>Spijker Energie</t>
  </si>
  <si>
    <t>SpijkerEnergie/ VVE Nieuwe Land (met GreenCrowd)</t>
  </si>
  <si>
    <t xml:space="preserve">VVE </t>
  </si>
  <si>
    <t>Food Valley</t>
  </si>
  <si>
    <t>Barneveld</t>
  </si>
  <si>
    <t>DuurzaamKootwijkerbroek/ zonnedak Bloemendal</t>
  </si>
  <si>
    <t>Duurzaam Kootwijkerbroek</t>
  </si>
  <si>
    <t>Noord-Veluwe</t>
  </si>
  <si>
    <t>ZonnepanelenDelen/ zonnedak Lagerwey</t>
  </si>
  <si>
    <t>Lagerwey</t>
  </si>
  <si>
    <t>Berg en Dal</t>
  </si>
  <si>
    <t>Persingen</t>
  </si>
  <si>
    <t>EcoHoogenLaag/ zonnedak Buitengast Persingen</t>
  </si>
  <si>
    <t>Eco Hoog en Laag</t>
  </si>
  <si>
    <t>Ubbergen</t>
  </si>
  <si>
    <t>EcoHoogenLaag/ zonnedak Kleine Dame van de NotreDame Ubbergen</t>
  </si>
  <si>
    <t>Groesbeek</t>
  </si>
  <si>
    <t xml:space="preserve">EnergieRijckBerg&amp;dal/ zonnedak De Lubert </t>
  </si>
  <si>
    <t xml:space="preserve">Energierijck </t>
  </si>
  <si>
    <t>EnergieRijckBerg&amp;dal/ zonnedak Gemeentewerf</t>
  </si>
  <si>
    <t>Groenhouten/ Leuth</t>
  </si>
  <si>
    <t>EnergieRijckBerg&amp;dal/ zonnedak Groenhouten</t>
  </si>
  <si>
    <t>EnergieRijckBerg&amp;dal/ zonnedak Kerstendal</t>
  </si>
  <si>
    <t>Berkelland</t>
  </si>
  <si>
    <t>Eibergen/ Rekken</t>
  </si>
  <si>
    <t xml:space="preserve">BerkellandEnergie/ Duurzame Energie Eibergen </t>
  </si>
  <si>
    <t>BerkellandEnergie</t>
  </si>
  <si>
    <t>Borculo</t>
  </si>
  <si>
    <t>BerkellandEnergie/ Zon Delen in Berkelland (fase 1)</t>
  </si>
  <si>
    <t>BerkellandEnergie/ Zon Delen in Berkelland (fase 2)</t>
  </si>
  <si>
    <t>Rietmolen/ Eibergen</t>
  </si>
  <si>
    <t>BerkellandEnergie/ zonnedaken Reetmölle Stroom! (2 locaties)</t>
  </si>
  <si>
    <t>Beltrum</t>
  </si>
  <si>
    <t>DuurzaamBeltrum/ ZONders I zonnedak Hoffman (PCR )</t>
  </si>
  <si>
    <t>EC De Zonders</t>
  </si>
  <si>
    <t>gemeente Berkelland</t>
  </si>
  <si>
    <t>DuurzaamBeltrum/ ZONders I zonnedak sporthal De Sonders (PCR )</t>
  </si>
  <si>
    <t>DuurzaamBeltrum/ ZONders II  Bleumink en Baak Pluimvee</t>
  </si>
  <si>
    <t>Twente</t>
  </si>
  <si>
    <t>Losser</t>
  </si>
  <si>
    <t>Beuningen</t>
  </si>
  <si>
    <t>GreunerCoop/ zonnedak Lutterzandweg</t>
  </si>
  <si>
    <t>Greuner Coöperatie</t>
  </si>
  <si>
    <t>Rossum</t>
  </si>
  <si>
    <t>GreunerCoop/ zonnedak Ons Genoegen</t>
  </si>
  <si>
    <t>Bronckhorst</t>
  </si>
  <si>
    <t xml:space="preserve">Steenderen </t>
  </si>
  <si>
    <t>BOEN Bronkhorst/ zonnedak Holthuizen</t>
  </si>
  <si>
    <t>BOEN Bronkhorst</t>
  </si>
  <si>
    <t>Hengelo</t>
  </si>
  <si>
    <t xml:space="preserve">GroeneDraad/ zonnedak Landgoed 't Zelle </t>
  </si>
  <si>
    <t>EC De Groene Draad</t>
  </si>
  <si>
    <t>Toldijk</t>
  </si>
  <si>
    <t xml:space="preserve">GroeneDraad/ zonnedak Ruessink </t>
  </si>
  <si>
    <t>Wichmond</t>
  </si>
  <si>
    <t>Wichmond -Vierakker I/ dak sporthal De Lankhorst</t>
  </si>
  <si>
    <t>EC Wichmond-Vierakker</t>
  </si>
  <si>
    <t xml:space="preserve">Zelhem </t>
  </si>
  <si>
    <t xml:space="preserve">ZonnepanelenDelen/ Zonnedak de Betteld </t>
  </si>
  <si>
    <t>Solaris Industria</t>
  </si>
  <si>
    <t>Hummelo</t>
  </si>
  <si>
    <t>ZonkrachtHummelo/ zonnedak 1 Steenoven (PCR)</t>
  </si>
  <si>
    <t>Zonkracht Hummelo</t>
  </si>
  <si>
    <t>ZonKrachtHummelo/ zonnedak 2 Holsen  (PCR)</t>
  </si>
  <si>
    <t>ZonKrachtHummelo/ zonnedak 3 Van Bommel   (PCR)</t>
  </si>
  <si>
    <t>Wichmond -Vierakker I/ dak Timmerbedrijf GEWO</t>
  </si>
  <si>
    <t>Brummen</t>
  </si>
  <si>
    <t>Eerbeek</t>
  </si>
  <si>
    <t>BrummenEnergie/ Zon op school</t>
  </si>
  <si>
    <t>BrummenEnergie</t>
  </si>
  <si>
    <t>BrummenEnergie/ zonnedak Ijsselruiters</t>
  </si>
  <si>
    <t>Rivierenland</t>
  </si>
  <si>
    <t>Buren</t>
  </si>
  <si>
    <t>EcoBuren/ zonnedak Dees ( participatie,. met ZonnepanelenDelen)</t>
  </si>
  <si>
    <t>EcoBuren</t>
  </si>
  <si>
    <t>Hennisdijk</t>
  </si>
  <si>
    <t>EcoBuren/ zonnedak Hennisdijk fase 1 (PCR)</t>
  </si>
  <si>
    <t>EcoBuren/ zonnedak Hennisdijk fase 2 (SCE)</t>
  </si>
  <si>
    <t>Culemborg</t>
  </si>
  <si>
    <t>Vrijstad Energie)/ Zon op KWC Coöperatie</t>
  </si>
  <si>
    <t>VrijstadEnergie</t>
  </si>
  <si>
    <t>VrijstadEnergie/ zonnedak De Heuvel VOF De Raad (asbestsanering)</t>
  </si>
  <si>
    <t>VrijstadEnergie/ zonnedak sporthal Parijsch (SDE)</t>
  </si>
  <si>
    <t>ZonnepanelenDelen/  Zonnedak Het kwarteel</t>
  </si>
  <si>
    <t>Doesburg</t>
  </si>
  <si>
    <t>EC Doesburg/ zonnedak Eekstraat</t>
  </si>
  <si>
    <t>Energiecoöperatie Doesburg</t>
  </si>
  <si>
    <t>EC Doesburg/ zonnedak gemeentewerf</t>
  </si>
  <si>
    <t>EC Doesburg/ zonnedak Jongerencentrum 0313</t>
  </si>
  <si>
    <t>EC Doesburg/ zonnedak PCR1 project</t>
  </si>
  <si>
    <t>Doetinchem</t>
  </si>
  <si>
    <t xml:space="preserve">DuurzaamDoetinchem/ zonnedak Praktijkschool Prakticon </t>
  </si>
  <si>
    <t>Duurzaam Doetinchem</t>
  </si>
  <si>
    <t>Druten</t>
  </si>
  <si>
    <t>Horssen</t>
  </si>
  <si>
    <t>Opgewekt Maas en Waal/ basisschool Octopus</t>
  </si>
  <si>
    <t>Opgewekt Maas en Waal</t>
  </si>
  <si>
    <t>Ede</t>
  </si>
  <si>
    <t>Vallei</t>
  </si>
  <si>
    <t>ValleiEnergie/ Energiekazerne Ede</t>
  </si>
  <si>
    <t>ValleiEnergie</t>
  </si>
  <si>
    <t>gemeente Ede</t>
  </si>
  <si>
    <t>Bennekom</t>
  </si>
  <si>
    <t>ValleiEnergie/ Keltenwoud/ Coöperatie ZECK UA</t>
  </si>
  <si>
    <t>ValleiEnergie/ Rietzon (sporthal)</t>
  </si>
  <si>
    <t xml:space="preserve">ValleiEnergie/ Zoncentrale Meikade (dak) </t>
  </si>
  <si>
    <t xml:space="preserve">ValleiEnergie/ ZonCollage Bennekom </t>
  </si>
  <si>
    <t>ValleiEnergie/ Zonnecentrale Wulplaan Wulpzon (gymzaal)</t>
  </si>
  <si>
    <t>Elburg</t>
  </si>
  <si>
    <t>EC Noord-Veluwe / zonnedak Uiterwaardenstraat 3 (PCR)</t>
  </si>
  <si>
    <t>EC Noord-Veluwe</t>
  </si>
  <si>
    <t>Epe</t>
  </si>
  <si>
    <t>Oene</t>
  </si>
  <si>
    <t>EC Epe/ zonnedak De Buurte</t>
  </si>
  <si>
    <t>EC Epe</t>
  </si>
  <si>
    <t>ECEpe/ zonnedak De Buurte</t>
  </si>
  <si>
    <t>Ermelo</t>
  </si>
  <si>
    <t>VeluweEnergie/ Zon op Ermelose scholen (4 basisscholen)</t>
  </si>
  <si>
    <t>Veluwe Energie</t>
  </si>
  <si>
    <t xml:space="preserve">VeluweEnergie/ Zon op Kerkelijk Centrum </t>
  </si>
  <si>
    <t>Geldermalsen</t>
  </si>
  <si>
    <t>Tricht</t>
  </si>
  <si>
    <t>TrichtDuurzaam/ zonnedak dorpshuis</t>
  </si>
  <si>
    <t>Tricht Duurzaam</t>
  </si>
  <si>
    <t>Harderwijk</t>
  </si>
  <si>
    <t>Endura/ zonnedak Bouw&amp;Infra (SDE)</t>
  </si>
  <si>
    <t>Endura</t>
  </si>
  <si>
    <t>Endura/ zonnedak Rantrime (PCR)</t>
  </si>
  <si>
    <t>Endura/ zonnedak Sonnevanck (PCR)</t>
  </si>
  <si>
    <t>Endura/ zonnedak Sonnevanck (SDE) - Zorggroep NoordWest-Veluwe</t>
  </si>
  <si>
    <t>Zorggroep NoordWest-Veluwe</t>
  </si>
  <si>
    <t>ZonnepanelenDelen/ zonnedak BCS Harderwijk</t>
  </si>
  <si>
    <t>Hattem</t>
  </si>
  <si>
    <t>PoweredbyHattem/ zonnedak  bedrijf MetaalMorfose (Moslaan)</t>
  </si>
  <si>
    <t>PoweredbyHattem</t>
  </si>
  <si>
    <t>PoweredbyHattem/ zonnedak Brandweerkazerne</t>
  </si>
  <si>
    <t>PoweredbyHattem/ zonnedak Gemeentewerf</t>
  </si>
  <si>
    <t>PoweredbyHattem/ zonnedak KDV Klabam Kakelbont Dorpsweg</t>
  </si>
  <si>
    <t xml:space="preserve">PoweredbyHattem/ zonnedak sporthal De Marke </t>
  </si>
  <si>
    <t>PoweredbyHattem/ zonnedak Sporthal Spoorstraat</t>
  </si>
  <si>
    <t>Heerde</t>
  </si>
  <si>
    <t>HeerdeEnergiek/ Heerde op Rozen HoR2A - SEH</t>
  </si>
  <si>
    <t>Heerde Energiek</t>
  </si>
  <si>
    <t>HeerdeEnergiek/ Heerde op Rozen HoR2C - ZonSimpel</t>
  </si>
  <si>
    <t>Zonsimpel</t>
  </si>
  <si>
    <t xml:space="preserve">HeerdeEnergiek/ Heerde op Rozen HoR2D - Bijsterbosch </t>
  </si>
  <si>
    <t>HeerdeEnergiek/ Heerde op Rozen I (4 daken)</t>
  </si>
  <si>
    <t>Wapenveld</t>
  </si>
  <si>
    <t>HeerdeEnergiek/ Heerde op Rozen II HoR2F - Luchtenberg</t>
  </si>
  <si>
    <t>Heumen</t>
  </si>
  <si>
    <t>Malden</t>
  </si>
  <si>
    <t xml:space="preserve">EnergiekHeumen/ zonnedak Heumen I &amp; II Gemeentewerf, bedrijf </t>
  </si>
  <si>
    <t>Energiek Heumen</t>
  </si>
  <si>
    <t>NL Energiecollectief (= Kobespa groep?)</t>
  </si>
  <si>
    <t>Lingewaard</t>
  </si>
  <si>
    <t>LingewaardEnergie/ zonnedak IKC De Regenboog</t>
  </si>
  <si>
    <t>LingewaardEnergie</t>
  </si>
  <si>
    <t>Tenten Solar</t>
  </si>
  <si>
    <t>Lochem</t>
  </si>
  <si>
    <t>LochemEnergie/ dak gemeentehuis</t>
  </si>
  <si>
    <t>LochemEnergie</t>
  </si>
  <si>
    <t>LochemEnergie/ dak Safan Darley 1</t>
  </si>
  <si>
    <t>LochemEnergie/ dak WILA 1</t>
  </si>
  <si>
    <t>LochemEnergie/ huurwoningen Ijsseldal Wonen (2015)</t>
  </si>
  <si>
    <t>LochemEnergie/ huurwoningen Viverion en Ijsseldal Wonen</t>
  </si>
  <si>
    <t>LochemEnergie/ Zon op school Vullerschool</t>
  </si>
  <si>
    <t xml:space="preserve">LochemEnergie/ Zon op St Josefkerk </t>
  </si>
  <si>
    <t>LochemEnergie/ zonnedak Boschloo</t>
  </si>
  <si>
    <t>LochemEnergie/ zonnedak Safan Darley 2</t>
  </si>
  <si>
    <t>Kring van Dorth</t>
  </si>
  <si>
    <t>LochemEnergie/ zonnedak Stal de Schoolt</t>
  </si>
  <si>
    <t>Barchem</t>
  </si>
  <si>
    <t>LochemEnergie/ zonnedak Zon op 't Onderschoer</t>
  </si>
  <si>
    <t>Maasdriel</t>
  </si>
  <si>
    <t>Hedel</t>
  </si>
  <si>
    <t>Bommelerwaar/ zonnedak Annaweg Hedel</t>
  </si>
  <si>
    <t>Bommelerwaar</t>
  </si>
  <si>
    <t>Bommelerwaar/ zonnedak De Bogerd</t>
  </si>
  <si>
    <t>Montferland</t>
  </si>
  <si>
    <t>Didam</t>
  </si>
  <si>
    <t>EMK Montferland/  Diemse Zon Singel Didam</t>
  </si>
  <si>
    <t>EC Montferland Klimaatneutraal</t>
  </si>
  <si>
    <t>EMK Montferland/ Diemse Zon dak 3 Lockhorststraat</t>
  </si>
  <si>
    <t>EMK Montferland/ Diemse Zon Ludgerusstraat</t>
  </si>
  <si>
    <t>EMK Montferland/ Zonnige Boerin</t>
  </si>
  <si>
    <t>Neder-Betuwe</t>
  </si>
  <si>
    <t>Kesteren</t>
  </si>
  <si>
    <t>Greencrowd/ brandweer kazernes Kesteren</t>
  </si>
  <si>
    <t>brandweer/ Greencrowd</t>
  </si>
  <si>
    <t>Ochten</t>
  </si>
  <si>
    <t>Greencrowd/ brandweer kazernes Ochten</t>
  </si>
  <si>
    <t>Greencrowd/ drie basisscholen Opheusden</t>
  </si>
  <si>
    <t>Greencrowd/ gemeentehuis Opheusden</t>
  </si>
  <si>
    <t>gemeente/ Greencrowd</t>
  </si>
  <si>
    <t>Greencrowd/ gemeentehuis Opheusden (fase 2)</t>
  </si>
  <si>
    <t>Dodewaard, Kesteren en Ochten</t>
  </si>
  <si>
    <t>Greencrowd/ sporthallen Nederbetuwe</t>
  </si>
  <si>
    <t>Nijkerk</t>
  </si>
  <si>
    <t>Zon op Nijkerk/ zonnedak  Emmaschool</t>
  </si>
  <si>
    <t>Zon op Nijkerk</t>
  </si>
  <si>
    <t>Zon op Nijkerk/ zonnedak  Ichtus School</t>
  </si>
  <si>
    <t>Zon op Nijkerk/ zonnedak De Hoeksteen</t>
  </si>
  <si>
    <t>Zon op Nijkerk/ zonnedak Kuyer Metaal I</t>
  </si>
  <si>
    <t>Zon op Nijkerk/ zonnedak Kuyer Metaal II</t>
  </si>
  <si>
    <t>Zon op Nijkerk/ zonnedak Marantha</t>
  </si>
  <si>
    <t>Zon op Nijkerk/ zonnedak Rehobothschool</t>
  </si>
  <si>
    <t>Hoevelaken</t>
  </si>
  <si>
    <t xml:space="preserve">Zon op Nijkerk/ zonnedak Smink I </t>
  </si>
  <si>
    <t xml:space="preserve">Zon op Nijkerk/ zonnedak Smink II </t>
  </si>
  <si>
    <t>Nijmegen</t>
  </si>
  <si>
    <t xml:space="preserve">VVE/ zonnedak VvE De Getijden </t>
  </si>
  <si>
    <t>VVE-coöperatie</t>
  </si>
  <si>
    <t>projectcoöperaties divers</t>
  </si>
  <si>
    <t>Woonwaarts/ zonnedaken met woningcorporatie (Tolhuis, meerdere locaties)</t>
  </si>
  <si>
    <t>woco-coöperatie</t>
  </si>
  <si>
    <t>Woonwaarts</t>
  </si>
  <si>
    <t>Zonnepark Nijmegen/ De Ster</t>
  </si>
  <si>
    <t>productiecoöperatie/ ontwikkelaar</t>
  </si>
  <si>
    <t>Zonnepark Nijmegen</t>
  </si>
  <si>
    <t>anders</t>
  </si>
  <si>
    <t>Zonnepark Nijmegen/ Jan Massinkhal</t>
  </si>
  <si>
    <t>Nunspeet</t>
  </si>
  <si>
    <t>NunspeetEnergie/ zonnedak Veldhuizen</t>
  </si>
  <si>
    <t>NunspeetEnergie</t>
  </si>
  <si>
    <t>Oldebroek</t>
  </si>
  <si>
    <t>Wezep</t>
  </si>
  <si>
    <t>Greencrowd/ Zonnedak Van Gelder</t>
  </si>
  <si>
    <t>Woonwijk</t>
  </si>
  <si>
    <t xml:space="preserve">Woonwijk de Zeuven Heuvelen/ zonnedaken </t>
  </si>
  <si>
    <t>KiesZon</t>
  </si>
  <si>
    <t>Oost Gelre</t>
  </si>
  <si>
    <t>Groenlo</t>
  </si>
  <si>
    <t>GroenkrachtGroenlo/ zonnedak 1 Gebroeders Klein Gunnewiek  (PCR)</t>
  </si>
  <si>
    <t>GroenkrachtGroenlo</t>
  </si>
  <si>
    <t>Gebr. Klein Gunnewiek autobedrijf</t>
  </si>
  <si>
    <t>GroenkrachtGroenlo/ zonnedak 2 Kringloop Rouwmaat (PCR)</t>
  </si>
  <si>
    <t>kringloopbedrijf Rouwmaat</t>
  </si>
  <si>
    <t>GroenkrachtGroenlo/ zonnedak 3 Marianum (PCR)</t>
  </si>
  <si>
    <t>GroenkrachtGroenlo/ zonnedak III Kormelink &amp; Bruggeman Hartebroekseweg</t>
  </si>
  <si>
    <t>GroenKrachtGroenlo/ zonnedak Revendijk</t>
  </si>
  <si>
    <t>Vragender</t>
  </si>
  <si>
    <t>Vragender/ 3 zonnedaken Gunnewick, Vragender, school VOF  (PCR)</t>
  </si>
  <si>
    <t>Vragender Energie Neutraal (VCEN)</t>
  </si>
  <si>
    <t>Zieuwent</t>
  </si>
  <si>
    <t>Zonnig Zieuwent/ zonnedak 1 Zonnig Zieuwent (Grefte)</t>
  </si>
  <si>
    <t>ZonnigZieuwent</t>
  </si>
  <si>
    <t>Lichtenvoorde</t>
  </si>
  <si>
    <t xml:space="preserve">ZonnigZieuwent/ zonnedak 2 Kei Zonnig </t>
  </si>
  <si>
    <t>Marienvelde</t>
  </si>
  <si>
    <t>ZonnigZieuwent/ zonnedak 3 Marienvelde Straalt!</t>
  </si>
  <si>
    <t>AGEM/ Wopereis Solar BV</t>
  </si>
  <si>
    <t>Harreveld</t>
  </si>
  <si>
    <t>ZonnigZieuwent/ zonnedak 4 't Kempen del Sol</t>
  </si>
  <si>
    <t>ZonnigZieuwent/ zonnedak 5 Zon op Hinnen</t>
  </si>
  <si>
    <t>ZonnigZieuwent/ zonnedak 6 Zon op Zwaogas</t>
  </si>
  <si>
    <t>ZonnigZieuwent/ zonnedak 7 Zon op Gosselink (Molder)</t>
  </si>
  <si>
    <t>ZonnigZieuwent/ zonnedak 8 Zon op Ten Have Pigs</t>
  </si>
  <si>
    <t>Oude IJsselstreek</t>
  </si>
  <si>
    <t>Varsseveld</t>
  </si>
  <si>
    <t>Agem/ Zonnedak Energized by Kramp</t>
  </si>
  <si>
    <t>bedrijf Kramp</t>
  </si>
  <si>
    <t>Megchelen</t>
  </si>
  <si>
    <t>EnergiekMegchelen/ zonnedak Krebber-Bramel</t>
  </si>
  <si>
    <t>Coöperatie Energiek Megchelen</t>
  </si>
  <si>
    <t>EnergiekMegchelen/ zonnedak Wissing</t>
  </si>
  <si>
    <t>Overbetuwe</t>
  </si>
  <si>
    <t xml:space="preserve">Heteren, Driel en Randwijk </t>
  </si>
  <si>
    <t>WatBeters/ zonnedak Brede school</t>
  </si>
  <si>
    <t>Watbeters voor Overbetuwe</t>
  </si>
  <si>
    <t>WatBetersNederland/ Coöperatie Expert</t>
  </si>
  <si>
    <t xml:space="preserve">WatBeters/ zonnedak Jacobs </t>
  </si>
  <si>
    <t>Renkum</t>
  </si>
  <si>
    <t>Oosterbeek</t>
  </si>
  <si>
    <t>RIJE RijnenIJssel/ zonnedak Kindcentrum Oosterbeek</t>
  </si>
  <si>
    <t>Doorweerth</t>
  </si>
  <si>
    <t>ValleiEnergie/ zonnedak Groene Waarden (fase 1)</t>
  </si>
  <si>
    <t>Rheden</t>
  </si>
  <si>
    <t>De Steeg</t>
  </si>
  <si>
    <t>RIJE RijnenIJssel/ Bakker van Otterloo</t>
  </si>
  <si>
    <t>Spankeren</t>
  </si>
  <si>
    <t>ZonnepanelenDelen/ zonnedak Intrapec</t>
  </si>
  <si>
    <t>initiatief: Pondera, Ovento, Intrapec</t>
  </si>
  <si>
    <t>Tiel</t>
  </si>
  <si>
    <t xml:space="preserve">EVHB (PCR)/Tiel zonnedak waterschap Rivierenland Blomboogerd </t>
  </si>
  <si>
    <t>EVHB/ projectcoöperatie Tiel</t>
  </si>
  <si>
    <t>EHVB</t>
  </si>
  <si>
    <t>FruitstadEnergie/ zonnedak MAVO Lingecollege</t>
  </si>
  <si>
    <t>Fruitstad Energie</t>
  </si>
  <si>
    <t xml:space="preserve">FruitstadEnergie/ zonnedak ROC Rivor </t>
  </si>
  <si>
    <t>Greencrowd/ basisschool de Achtbaan</t>
  </si>
  <si>
    <t>Greencrowd/ Brede Zorgschool</t>
  </si>
  <si>
    <t>school/ Greencrowd/ Green spread</t>
  </si>
  <si>
    <t>Voorst</t>
  </si>
  <si>
    <t>Twello</t>
  </si>
  <si>
    <t>EnergieRijkVoorst/ Zon op gemeentehuis</t>
  </si>
  <si>
    <t>EnergierijkVoorst</t>
  </si>
  <si>
    <t xml:space="preserve">EnergieRijkVoorst/ Zon op huurwoningen </t>
  </si>
  <si>
    <t>CoöperatieExpert</t>
  </si>
  <si>
    <t>Woningcorporatie IJsseldal Wonen</t>
  </si>
  <si>
    <t>EnergieRijkVoorst/ ZonRijk Voorst zonnedaken Parkeerhuis, Korderijk, Sporthal</t>
  </si>
  <si>
    <t>ZonnepanelenDelen/ Zon op Zorg Zorghuis De Benring</t>
  </si>
  <si>
    <t>woningcorporatie Habion, Urgenda</t>
  </si>
  <si>
    <t>ZonnepanelenDelen/ Zonnedak AOC Twello oost</t>
  </si>
  <si>
    <t>Wageningen</t>
  </si>
  <si>
    <t>GeldGroenWassen/ Natuurslagerij</t>
  </si>
  <si>
    <t>GeldGroenwassen/ waardebonnen</t>
  </si>
  <si>
    <t>bedrijf</t>
  </si>
  <si>
    <t>Wageningen Studentenroeivereniging Argo/ Artemis Helios zonnestroom op WSR</t>
  </si>
  <si>
    <t>basischool/ EKOplaza</t>
  </si>
  <si>
    <t xml:space="preserve">Zonnedak MARIN op Zon </t>
  </si>
  <si>
    <t xml:space="preserve">Wageningen op Zon/ Marin op Zon </t>
  </si>
  <si>
    <t>Zonnedak MARIN op Zon II</t>
  </si>
  <si>
    <t>Zonnedak Wageningen op Zon</t>
  </si>
  <si>
    <t>West Betuwe</t>
  </si>
  <si>
    <t>Acquoy</t>
  </si>
  <si>
    <t>DuurzaamWestBetuwe/ zonnedak Acquoy (AEN Bulle)</t>
  </si>
  <si>
    <t>Cooperatie Duurzaam West Betuwe</t>
  </si>
  <si>
    <t>Haaften</t>
  </si>
  <si>
    <t>DuurzaamWestBetuwe/ zonnedak Dorpshuis Haaften</t>
  </si>
  <si>
    <t>Beesd</t>
  </si>
  <si>
    <t>DuurzaamWestBetuwe/ zonnedak Homburg Kroeze</t>
  </si>
  <si>
    <t>Neerijnen</t>
  </si>
  <si>
    <t>DuurzaamWestBetuwe/ zonnedak Van Tuyl</t>
  </si>
  <si>
    <t>West Maas en Waal</t>
  </si>
  <si>
    <t>Wamel</t>
  </si>
  <si>
    <t>Opgewekt Maas en Waal/ basisschool De Laak</t>
  </si>
  <si>
    <t>Wijchen</t>
  </si>
  <si>
    <t>EC Leur/ zonnedak Achterom</t>
  </si>
  <si>
    <t>Energiecoöperatie Leur</t>
  </si>
  <si>
    <t>EC Leur/ zonnedak Suikerberg</t>
  </si>
  <si>
    <t>ECLeur/ Zonnedak Arcus</t>
  </si>
  <si>
    <t>Triwy (sportcentrum Arcus), gemeente</t>
  </si>
  <si>
    <t>ECLeur/ Zonnedak 't Mozaiek</t>
  </si>
  <si>
    <t>ECLeur/ Zonnedak Twee Wijchense Zonnedaken (TWZ) De Suikerberg</t>
  </si>
  <si>
    <t>ECLeur/ Zonnedak Twee Wijchense Zonnedaken (TWZ) 't Achterom</t>
  </si>
  <si>
    <t>Huppel</t>
  </si>
  <si>
    <t xml:space="preserve">EnergiekeBuurtschappen/ zonnedak 1 Huppel </t>
  </si>
  <si>
    <t>Energieke Buurtschappen</t>
  </si>
  <si>
    <t>Kotten</t>
  </si>
  <si>
    <t xml:space="preserve">EnergiekeBuurtschappen/ zonnedak 2 Kotten </t>
  </si>
  <si>
    <t>Brinkheurne</t>
  </si>
  <si>
    <t>EnergiekeBuurtschappen/ zonnedak 3 Brinkheurne</t>
  </si>
  <si>
    <t>Miste</t>
  </si>
  <si>
    <t>EnergiekeBuurtschappen/ zonnedak 4 Miste</t>
  </si>
  <si>
    <t>Ratum</t>
  </si>
  <si>
    <t>EnergiekeBuurtschappen/ zonnedak Ratum</t>
  </si>
  <si>
    <t>Zaltbommel</t>
  </si>
  <si>
    <t>Gameren</t>
  </si>
  <si>
    <t>Bommelerwaar/ zonnedak gemeentewerf Gameren</t>
  </si>
  <si>
    <t>Greencrowd/ gemeentekantoor Zaltbommel</t>
  </si>
  <si>
    <t>Zevenaar</t>
  </si>
  <si>
    <t>EVHB (PCR)/ Hal 12 BAT Zevenaar zonnedak</t>
  </si>
  <si>
    <t>EVHB/ projectcoöperatie HAL 12 BAT</t>
  </si>
  <si>
    <t>EVHB</t>
  </si>
  <si>
    <t>Zonnebuur/ zonnedaken woningcorporatie (meerdere locaties) - 2023</t>
  </si>
  <si>
    <t>Zonnebuur</t>
  </si>
  <si>
    <t>Zutphen</t>
  </si>
  <si>
    <t>Zonnedael</t>
  </si>
  <si>
    <t xml:space="preserve">Zonnedael/ zonnedak </t>
  </si>
  <si>
    <t>OverMorgen</t>
  </si>
  <si>
    <t>ZutphenEnergie/ Zonnedak Leesten</t>
  </si>
  <si>
    <t>ZET ZutphenEnergie</t>
  </si>
  <si>
    <t>Warnsveld</t>
  </si>
  <si>
    <t>ZutphenEnergie/ Zonnedak Warken I</t>
  </si>
  <si>
    <t>ZutphenEnergie/ Zonnedak Zutphen-Zuid (Vrije school)</t>
  </si>
  <si>
    <t>Groningen</t>
  </si>
  <si>
    <t>Eemsdelta</t>
  </si>
  <si>
    <t>EendrachtEnergie/ Zonnedak Damster Boerenzuivel&amp; Vlees</t>
  </si>
  <si>
    <t>Stadscoöperatie Eendracht</t>
  </si>
  <si>
    <t>particuliere financier</t>
  </si>
  <si>
    <t>Loppersum</t>
  </si>
  <si>
    <t>LOPEC/ zonnedak ZON 1 (PCR)</t>
  </si>
  <si>
    <t>LOPEC/ Lopster Energie Collectief</t>
  </si>
  <si>
    <t>Westerwijdwerd</t>
  </si>
  <si>
    <t>Middelstroom/ zonnedak Zonnevanger 2 Remminga</t>
  </si>
  <si>
    <t>Middelstroom</t>
  </si>
  <si>
    <t>Loppersum/ Middelstum</t>
  </si>
  <si>
    <t>Middelstroom/ zonnedak Zonnevanger I</t>
  </si>
  <si>
    <t>Garrelsweer</t>
  </si>
  <si>
    <t>LOPEC/ zonnedak ZON 2 Rodenboog Garrelsweer</t>
  </si>
  <si>
    <t>Noordlaren</t>
  </si>
  <si>
    <t>Dorpscoöperatie Noordlaren/ zonnedak Noordlaren</t>
  </si>
  <si>
    <t>EC Noordlaren</t>
  </si>
  <si>
    <t>Onnen</t>
  </si>
  <si>
    <t>DuurzaamHaren/ zonnedak Knol</t>
  </si>
  <si>
    <t>Duurzaam Haren</t>
  </si>
  <si>
    <t>Noorddijk</t>
  </si>
  <si>
    <t>ECNoorddijk/ zonnedak "Peter Kuil"</t>
  </si>
  <si>
    <t>EC Noorddijk</t>
  </si>
  <si>
    <t>GrEK</t>
  </si>
  <si>
    <t>ECNoorddijk/ zonnedak René Reinders (Reinders reclame)</t>
  </si>
  <si>
    <t>ECNoorddijk/ zonnedak Roelf Mulder</t>
  </si>
  <si>
    <t>ECNoorddijk/ zonnedak TSO Noord + Zuid  (Koningsweg 9+10)</t>
  </si>
  <si>
    <t>Ten Boer</t>
  </si>
  <si>
    <t>ECtenBoer/ Zonnedak Wolddijk</t>
  </si>
  <si>
    <t>EC Ten Boer</t>
  </si>
  <si>
    <t>Haren (Maarwold)</t>
  </si>
  <si>
    <t>EnergiekMaarwold/ zonnedak kerk Maarwold (irenrelaan)</t>
  </si>
  <si>
    <t>Energiek Maarwold</t>
  </si>
  <si>
    <t>GOED / Schoolholm 10</t>
  </si>
  <si>
    <t>GOED/ zonnedak Eventbar Lichtenvoorde</t>
  </si>
  <si>
    <t>GOED/ Zonnejutters</t>
  </si>
  <si>
    <t>GrunnegerPower VVE zonnecoach/ zonnedaken (Groningen)</t>
  </si>
  <si>
    <t>VVE Zonnecoach/ GrunnegerPower</t>
  </si>
  <si>
    <t xml:space="preserve">GrunnegerPower/ Alfa-postcoderoos I </t>
  </si>
  <si>
    <t xml:space="preserve">GrunnegerPower/ Alfa-postcoderoos II </t>
  </si>
  <si>
    <t>GrunnegerPower/ Huren met Zon 2016 (Nijestee)</t>
  </si>
  <si>
    <t>Nijestee</t>
  </si>
  <si>
    <t>Nijenstee</t>
  </si>
  <si>
    <t>GrunnegerPower/ Huren met Zon 2017 (Nijestee)</t>
  </si>
  <si>
    <t>GrunnegerPower/ Huren met Zon 2018 (Nijestee)</t>
  </si>
  <si>
    <t>GrunnegerPower/ Huren met Zon 2018 De Boog (Nijestee)</t>
  </si>
  <si>
    <t>LENS/Nijestee/Awizon</t>
  </si>
  <si>
    <t>GrunnegerPower/ Huren met Zon 2019 (Nijestee)</t>
  </si>
  <si>
    <t>GrunnegerPower/ Huren met Zon 2020 - Eisenhower (Nijenstee)</t>
  </si>
  <si>
    <t>GrunnegerPower/ Huren met Zon 2021 (Nijenstee)</t>
  </si>
  <si>
    <t>GrunnegerPower/ Huren met Zon 2022 (Nijenstee)</t>
  </si>
  <si>
    <t>GrunnegerPower/ ZonneDok Lewenborg</t>
  </si>
  <si>
    <t>HogelandsterEC/ Zonnedak 5 Ebbingehof (VVE)</t>
  </si>
  <si>
    <t>Hogelandtster Energie Coöperatie (HEC)</t>
  </si>
  <si>
    <t>Meerstad</t>
  </si>
  <si>
    <t>Meerkracht/ Zonnedak manege</t>
  </si>
  <si>
    <t>Meerkracht</t>
  </si>
  <si>
    <t>VvE Prinsesseweg/ Wilhelminakade</t>
  </si>
  <si>
    <t>VVE divers</t>
  </si>
  <si>
    <t>ZonnepanelenDelen/ Zonne-Energieborg VOF (B.V.) (fase 1)</t>
  </si>
  <si>
    <t>Stichting 1miljoenWatt (ZonnepanelenDelen)/ Essent</t>
  </si>
  <si>
    <t>ZonnepanelenDelen/ Zonne-Energieborg VOF (B.V.) (fase 2)</t>
  </si>
  <si>
    <t>Het Hogeland</t>
  </si>
  <si>
    <t>Durabel/ zonnedak De Wolddak 1</t>
  </si>
  <si>
    <t>Durabel</t>
  </si>
  <si>
    <t>Bedum/ Noordwolde</t>
  </si>
  <si>
    <t>DuurzaamBedum/ zonnedak Knol Wolddijk</t>
  </si>
  <si>
    <t>Duurzaam Bedum</t>
  </si>
  <si>
    <t>DuurzaamBedum/ zonnedak van der Werf</t>
  </si>
  <si>
    <t>Bedum</t>
  </si>
  <si>
    <t>DuurzaamBedum/ zonnedaken  PCR (2 locaties)</t>
  </si>
  <si>
    <t>GreK</t>
  </si>
  <si>
    <t>Winsum</t>
  </si>
  <si>
    <t>DuurzaamWinsum/WindZon Winsum (zonnedak en 2 EAZ molen)</t>
  </si>
  <si>
    <t>Duurzaam Winsum</t>
  </si>
  <si>
    <t>Grek</t>
  </si>
  <si>
    <t>Kantens</t>
  </si>
  <si>
    <t xml:space="preserve">EIK Kantens/ zonnedak Postcoderoos Kantens I Lenstra </t>
  </si>
  <si>
    <t>EIK DuurzaamKantens</t>
  </si>
  <si>
    <t>EIK Kantens/ zonnedak Postcoderoos Kantens II Doornbosch</t>
  </si>
  <si>
    <t>Rottum</t>
  </si>
  <si>
    <t>EIK Kantens/ Zonnedak SDE 1 Rottum Doodstilsterweg</t>
  </si>
  <si>
    <t>EIK Kantens/ zonnedak Smit- Flipsen (SDE)</t>
  </si>
  <si>
    <t>GreK, Enie</t>
  </si>
  <si>
    <t>Stitswerd</t>
  </si>
  <si>
    <t>EIK Kantens/ Zonnedak Stitswerd</t>
  </si>
  <si>
    <t>Uithuizen</t>
  </si>
  <si>
    <t>EIK Kantens/ Zonnedak Uithuizen sporthal De Mencke</t>
  </si>
  <si>
    <t>EIK Kantens/ zonnedak Van Velde</t>
  </si>
  <si>
    <t>EnergiekOnderdendam/ zonnedak Beukema</t>
  </si>
  <si>
    <t>EnergiekOnderdendam</t>
  </si>
  <si>
    <t>GLOED Garnwerd/ Zonnedak Keizer</t>
  </si>
  <si>
    <t>GLOED Garnwerd</t>
  </si>
  <si>
    <t>GLOED Garnwerd/ Zonnedak Vellinga 1</t>
  </si>
  <si>
    <t>GLOED Garnwerd/ Zonnedak Vellinga 2</t>
  </si>
  <si>
    <t>Zuurdijk</t>
  </si>
  <si>
    <t xml:space="preserve">HogelandsterEC/ Zonnedak 1 Zuurdijk </t>
  </si>
  <si>
    <t xml:space="preserve">Den Andel </t>
  </si>
  <si>
    <t xml:space="preserve">HogelandsterEC/ zonnedak 2 Den Andel </t>
  </si>
  <si>
    <t>Hogelandster Energie Coöperatie</t>
  </si>
  <si>
    <t>Kloosterburen</t>
  </si>
  <si>
    <t xml:space="preserve">HogelandsterEC/ Zonnedak 3 Oldeheem Kloosterburen </t>
  </si>
  <si>
    <t>Leens</t>
  </si>
  <si>
    <t>HogelandsterEC/ Zonnedak 4 Boerderij Pothuma</t>
  </si>
  <si>
    <t>Eenrum</t>
  </si>
  <si>
    <t xml:space="preserve">HogelandsterEC/ Zonnedak 6 Boerderij Clevering- Meijer  </t>
  </si>
  <si>
    <t xml:space="preserve">HogelandsterEC/ Zonnedak 7 Boerderij Molenrij Hegge </t>
  </si>
  <si>
    <t>HogelandsterEC/ Zonnedak 8 Vellinga</t>
  </si>
  <si>
    <t>WinsumDuurzaam/ WindZon (zonnedak+ 2 EAZ molens)</t>
  </si>
  <si>
    <t>Winsum Duurzaam</t>
  </si>
  <si>
    <t>Stedum</t>
  </si>
  <si>
    <t>Stedum EC/ zonnedak Moarstee 2. 0 (Scouting)</t>
  </si>
  <si>
    <t>Stedum EnergieNeutraal</t>
  </si>
  <si>
    <t>Midden-Groningen</t>
  </si>
  <si>
    <t>Schildwolde</t>
  </si>
  <si>
    <t>Duurswolde/ zonnedak Zandhoeve Holsteins</t>
  </si>
  <si>
    <t>Duurzaam Duurswolde</t>
  </si>
  <si>
    <t>Lageland</t>
  </si>
  <si>
    <t>DuurzaamLageland/ zonnedak De Tienhoeve</t>
  </si>
  <si>
    <t>Duurzaam Lageland</t>
  </si>
  <si>
    <t>Noordbroek</t>
  </si>
  <si>
    <t>ECBroukster/ zonnedak (in combinatie met EAZ windmolen )</t>
  </si>
  <si>
    <t>EC Broukster (Breneco)</t>
  </si>
  <si>
    <t>Sappemeer</t>
  </si>
  <si>
    <t>GOED/ Zonnedak Boonacker</t>
  </si>
  <si>
    <t xml:space="preserve">De Groeve </t>
  </si>
  <si>
    <t>KielsterEC/ zonnedak Semsweg (P Ziel)</t>
  </si>
  <si>
    <t>Kielster Energiecoöperatie</t>
  </si>
  <si>
    <t>Lauwersoog</t>
  </si>
  <si>
    <t>AnjumerEendragt/ zonnedak Postcoderoos Lauwersoog (Loonstra)</t>
  </si>
  <si>
    <t>Pekela</t>
  </si>
  <si>
    <t>Nieuwe Pekela</t>
  </si>
  <si>
    <t>PekelaDuurzaam/ zonnedak De Spil</t>
  </si>
  <si>
    <t>Pekela Duurzaam</t>
  </si>
  <si>
    <t>PekelaDuurzaam/ zonnedak Keetels</t>
  </si>
  <si>
    <t>Westerkwartier</t>
  </si>
  <si>
    <t>Tolbert</t>
  </si>
  <si>
    <t>ECTolbert/ zonnedak Garage Brové</t>
  </si>
  <si>
    <t>Energie Collectief Tolbert</t>
  </si>
  <si>
    <t>Lucaswolde</t>
  </si>
  <si>
    <t>EnergiebosBoerakker/ zonnedak Energiebos Boerakker</t>
  </si>
  <si>
    <t>Energiebos Boerakker</t>
  </si>
  <si>
    <t>Niekerk</t>
  </si>
  <si>
    <t>ENOFPower/ zonnedak</t>
  </si>
  <si>
    <t>ENOF Power</t>
  </si>
  <si>
    <t>Zevenster Zonnestroom/ zonnedak 1 (PCR)</t>
  </si>
  <si>
    <t>Zevenster  Zonnestroom</t>
  </si>
  <si>
    <t>Zuidhorn</t>
  </si>
  <si>
    <t xml:space="preserve">Zevenster Zonnestroom/ zonnedak 2 De Zevenster Kuipers (PCR) </t>
  </si>
  <si>
    <t>Noordhorn</t>
  </si>
  <si>
    <t>Zevenster Zonnestroom/ zonnedak 3 Hubo Bouwmarkt (PCR)</t>
  </si>
  <si>
    <t>Aduard</t>
  </si>
  <si>
    <t>Zevenster/ zonnedak 4 pensionstalling Osseweide Kingma</t>
  </si>
  <si>
    <t>Zevenster/ zonnedak 5 Ridder</t>
  </si>
  <si>
    <t>Oldehove</t>
  </si>
  <si>
    <t>Zon4Ons/ zonnedaken (8 daken)</t>
  </si>
  <si>
    <t>Zon4ONs</t>
  </si>
  <si>
    <t>Humsterland Energie</t>
  </si>
  <si>
    <t>Leek</t>
  </si>
  <si>
    <t>ZonnepanelenDelen/ Kleinste Soepfabriek</t>
  </si>
  <si>
    <t>Westerwolde</t>
  </si>
  <si>
    <t>Oudeschans</t>
  </si>
  <si>
    <t>EC Oudeschans/ Zonnedak Koudehoek (Wijnbergen)</t>
  </si>
  <si>
    <t>EC Oudeschans</t>
  </si>
  <si>
    <t>STUW Westerwolde/ zonnedak Hilverts</t>
  </si>
  <si>
    <t>STUW (Stroom uit Westerwolde)</t>
  </si>
  <si>
    <t>Onstwedde</t>
  </si>
  <si>
    <t>STUW Westerwolde/ zonnedak Migchels Ter Borg</t>
  </si>
  <si>
    <t>Limburg</t>
  </si>
  <si>
    <t>Zuid-Limburg</t>
  </si>
  <si>
    <t>Beek</t>
  </si>
  <si>
    <t>BeekseEnergie/ zonnedak Keuler</t>
  </si>
  <si>
    <t>Beekse Energie</t>
  </si>
  <si>
    <t>Noord en Midden Limburg</t>
  </si>
  <si>
    <t>Beesel</t>
  </si>
  <si>
    <t>Reuver</t>
  </si>
  <si>
    <t>Beeselse EC 'Joris wekt op'/ Zonneproject sporthal “De Schans”.</t>
  </si>
  <si>
    <t>Joris wekt op</t>
  </si>
  <si>
    <t>Bergen (L.)</t>
  </si>
  <si>
    <t>Afferden</t>
  </si>
  <si>
    <t>ECZonnestraal/ zonnedak Afferden</t>
  </si>
  <si>
    <t>EC Zonnestraal</t>
  </si>
  <si>
    <t>MVE (KOBESPA Energiecollectief, NL Energiecollectief en SolarUnie)</t>
  </si>
  <si>
    <t>Wells</t>
  </si>
  <si>
    <t xml:space="preserve">Wells Forum/ zonnedak Van Wanroy </t>
  </si>
  <si>
    <t xml:space="preserve">Wells Forum </t>
  </si>
  <si>
    <t>Energiecoöperatie Limburg</t>
  </si>
  <si>
    <t>Energiehuis Bergen (gemeente)</t>
  </si>
  <si>
    <t>Horst aan de Maas</t>
  </si>
  <si>
    <t>Sevenum</t>
  </si>
  <si>
    <t>ReindonkEnergie/ Zonnedak Brugeind Meerlo</t>
  </si>
  <si>
    <t>Reindonk Energie</t>
  </si>
  <si>
    <t>Leudal</t>
  </si>
  <si>
    <t>Haelen</t>
  </si>
  <si>
    <t>LeudalEnergie/ De Leerlingst</t>
  </si>
  <si>
    <t>LeudalEnergie</t>
  </si>
  <si>
    <t>Heythuysen</t>
  </si>
  <si>
    <t>LeudalEnergie/ De Neerakker</t>
  </si>
  <si>
    <t>Neer</t>
  </si>
  <si>
    <t>LeudalEnergie/ zonnedak Postcoderoos Neer</t>
  </si>
  <si>
    <t xml:space="preserve">Buggenum </t>
  </si>
  <si>
    <t>ZonnepanelenDelen/ zonnedak Leyenzon</t>
  </si>
  <si>
    <t>Maastricht</t>
  </si>
  <si>
    <t>Bunde</t>
  </si>
  <si>
    <t>MaastrichtEnergie/ zonnecentrale Bunde Marnis I</t>
  </si>
  <si>
    <t>Maastricht Energie (EMEC)</t>
  </si>
  <si>
    <t>MaastrichtEnergie/ zonnecentrale Bunde Marnis II</t>
  </si>
  <si>
    <t>Meerssen</t>
  </si>
  <si>
    <t>MaastrichtEnergie/ zonnecentrale Geulle (PCR)</t>
  </si>
  <si>
    <t>MaastrichtEnergie/ zonnecentrale Meersen (PCR)</t>
  </si>
  <si>
    <t xml:space="preserve">Voorstroom </t>
  </si>
  <si>
    <t>Ulestraten</t>
  </si>
  <si>
    <t>MaastrichtEnergie/ zonnecentrale Z't Uulke</t>
  </si>
  <si>
    <t>Nederweert</t>
  </si>
  <si>
    <t>Greencrowd/  Manege De Kraal</t>
  </si>
  <si>
    <t>Nederweert-Eind</t>
  </si>
  <si>
    <t>NEWECOOP/ zonnedak De Winhoeve</t>
  </si>
  <si>
    <t>Nederweerter Energiecoöperatie (NEWECOOP)</t>
  </si>
  <si>
    <t>NL Energiecollectief</t>
  </si>
  <si>
    <t>Peel en Maas</t>
  </si>
  <si>
    <t>Peel</t>
  </si>
  <si>
    <t>PeelEnergie&amp;LeudalEnergie/ Zon voor Asbest meerdere daken (advies)</t>
  </si>
  <si>
    <t>Peel Energie</t>
  </si>
  <si>
    <t>PeelEnergie/ zonnepanelen particulieren (met Greencrowd)</t>
  </si>
  <si>
    <t>Roerdalen</t>
  </si>
  <si>
    <t>St. Odiliënberg</t>
  </si>
  <si>
    <t>Roerdalen/ zonnedak De Roerparel</t>
  </si>
  <si>
    <t xml:space="preserve">Duurzaam Roerdalen </t>
  </si>
  <si>
    <t>Roermond</t>
  </si>
  <si>
    <t>Herten</t>
  </si>
  <si>
    <t>RoerOmEnergie/ zonneRoos Sporthal Herteheym</t>
  </si>
  <si>
    <t>RoerOM Energie</t>
  </si>
  <si>
    <t>Soltroenergy</t>
  </si>
  <si>
    <t>VvE Neelderhof</t>
  </si>
  <si>
    <t>Sittard-Geleen</t>
  </si>
  <si>
    <t>DuurzaamSittard/ zonnedak 1 De Linde</t>
  </si>
  <si>
    <t>DuurzaamSittard</t>
  </si>
  <si>
    <t>DuurzaamSittard/ zonnedak 2  Meures</t>
  </si>
  <si>
    <t>DuurzaamSittard/ zonnedak 3 BMM Groen</t>
  </si>
  <si>
    <t>Venray</t>
  </si>
  <si>
    <t>Oostrom</t>
  </si>
  <si>
    <t>Beepower/ Zonnedak VoordeZon Oostrom</t>
  </si>
  <si>
    <t>BeePower/ Voordezon</t>
  </si>
  <si>
    <t>Weert</t>
  </si>
  <si>
    <t>WeertEnergie/ Sociaal project Zonnedak Nering Bögel voor minima</t>
  </si>
  <si>
    <t>WeertEnergie</t>
  </si>
  <si>
    <t xml:space="preserve">Nering Bögel, Samen OM ,gemeente Weert </t>
  </si>
  <si>
    <t>Laar</t>
  </si>
  <si>
    <t>WeertEnergie/ zonnedak Wijen Postcoderoos op Laar</t>
  </si>
  <si>
    <t>WeertEnergie/ zonnepark Altweerterheide (schuren fam. Thissen)</t>
  </si>
  <si>
    <t>meerdere regelingen</t>
  </si>
  <si>
    <t>Nederland</t>
  </si>
  <si>
    <t>Noord-Brabant</t>
  </si>
  <si>
    <t>West Brabant</t>
  </si>
  <si>
    <t>Altena</t>
  </si>
  <si>
    <t>Altena Nieuwe Energie/ Energie van de Boer II</t>
  </si>
  <si>
    <t>Altena Nieuwe Energie</t>
  </si>
  <si>
    <t>Sleeuwijk</t>
  </si>
  <si>
    <t>Altena Nieuwe Energie/ zonnedak 't Rondeel</t>
  </si>
  <si>
    <t>Hank</t>
  </si>
  <si>
    <t>Altena Nieuwe Energie/ZonSamen Energie van de Boer Hank (1e tranche)</t>
  </si>
  <si>
    <t>Altena Nieuwe Energie/ZonSamen Energie van de Boer Hank (2e tranche)</t>
  </si>
  <si>
    <t>Greencrowd/ Zonnedak de Boef</t>
  </si>
  <si>
    <t>Metropoolregio Eindhoven</t>
  </si>
  <si>
    <t>Bergeijk</t>
  </si>
  <si>
    <t>Westerhoven</t>
  </si>
  <si>
    <t>KempenEnergie/ De Braambos</t>
  </si>
  <si>
    <t>KempenEnergie</t>
  </si>
  <si>
    <t>Bergen op Zoom</t>
  </si>
  <si>
    <t>ECB BergenopZon/ zonnedak Gemeentewerf 1</t>
  </si>
  <si>
    <t>ECB Bergen op Zon</t>
  </si>
  <si>
    <t>Stichting Energietransitie Bergen op Zoom</t>
  </si>
  <si>
    <t xml:space="preserve">ECB BergenopZon/ zonnedak Zonnecentrale Eventum </t>
  </si>
  <si>
    <t>Noord-oost Brabant</t>
  </si>
  <si>
    <t>Bernheze</t>
  </si>
  <si>
    <t>BECO/ Zonnedak De Morgenstond</t>
  </si>
  <si>
    <t>BECO (Bernhezer Energie Coöperatie)</t>
  </si>
  <si>
    <t>BECO/ Zonnedak De Waaistap</t>
  </si>
  <si>
    <t>Heeswijk Dinther</t>
  </si>
  <si>
    <t>ZonnepanelenDelen/ Zonnedak Ketelaars</t>
  </si>
  <si>
    <t>Zonnefabriek</t>
  </si>
  <si>
    <t>Best</t>
  </si>
  <si>
    <t>BestEnergie/ zonnedak MHC Hockeyclub</t>
  </si>
  <si>
    <t>Best Energie</t>
  </si>
  <si>
    <t>BestEnergie/ zonnedak Raaijmakers</t>
  </si>
  <si>
    <t>BestEnergie/ zonnedakSt Oedenrodeseweg</t>
  </si>
  <si>
    <t>Boekel</t>
  </si>
  <si>
    <t>BoekelEnergie/ Zonnedak Nia Domo</t>
  </si>
  <si>
    <t>Boekel Energie</t>
  </si>
  <si>
    <t xml:space="preserve">NL Energiecollectief  </t>
  </si>
  <si>
    <t>BoekelEnergie/ Zonnedak Tielemans</t>
  </si>
  <si>
    <t>Overloon</t>
  </si>
  <si>
    <t xml:space="preserve">DuurzaamOverloon/ Zon op De Pit </t>
  </si>
  <si>
    <t>DuurzaamOverloon!</t>
  </si>
  <si>
    <t>Boxtel</t>
  </si>
  <si>
    <t>Esch</t>
  </si>
  <si>
    <t>DuurzameEnergieHaaren/ De GroeneLeye/ zonnedak Leyestroom 2</t>
  </si>
  <si>
    <t>HOT (Duurzame Energie Haaren)</t>
  </si>
  <si>
    <t>Breda</t>
  </si>
  <si>
    <t>BRES/ VVE den Hertogh</t>
  </si>
  <si>
    <t>BRES Breda</t>
  </si>
  <si>
    <t>Stichting Zonnebank</t>
  </si>
  <si>
    <t>BRES/ Zonnecentrale Princenhage  (PCR)</t>
  </si>
  <si>
    <t>GemeenteBreda</t>
  </si>
  <si>
    <t>BRES/ zonnedak Black &amp; White</t>
  </si>
  <si>
    <t>Sichting Zonnebank Breda (nieuwe naam wordt: FRES)</t>
  </si>
  <si>
    <t xml:space="preserve">BRES/ zonnedak VVE (advies) </t>
  </si>
  <si>
    <t>BRES/ ZonneVeste Breda (SDE)</t>
  </si>
  <si>
    <t>Ulvenhout</t>
  </si>
  <si>
    <t>EC Anneville/ Zon op Jeugdland</t>
  </si>
  <si>
    <t>EC Anneville Ulvenhout</t>
  </si>
  <si>
    <t>Postcodestroom</t>
  </si>
  <si>
    <t>Postcodestroom EnergiekBreda/ Zonnedak Belcrum</t>
  </si>
  <si>
    <t>GemeenteBreda, EnergiekBreda</t>
  </si>
  <si>
    <t>VvE Residentie Gageldonck</t>
  </si>
  <si>
    <t>ZonnepanelenDelen/ Zonnedak Donk!</t>
  </si>
  <si>
    <t>Deurne</t>
  </si>
  <si>
    <t>EnergyportPeelland/ zonneveld Gymnasium Deurne (alleen ontwikkeling)</t>
  </si>
  <si>
    <t>EnergyPortPeelland</t>
  </si>
  <si>
    <t>Gymnasium</t>
  </si>
  <si>
    <t>Hart van Brabant</t>
  </si>
  <si>
    <t>Dongen</t>
  </si>
  <si>
    <t>EC Dongen/ Dongenstroom Doelstraat Dressuurstal Verharen</t>
  </si>
  <si>
    <t>EC Dongen</t>
  </si>
  <si>
    <t>EC Dongen/ zonnepanelen wonincorporatie Vieya (Cascade)</t>
  </si>
  <si>
    <t>Drimmelen</t>
  </si>
  <si>
    <t>Hooge Zwaluwe</t>
  </si>
  <si>
    <t>OpgewektDrimmelen/ zonnedak Hoge Zwaluwe Rasenberg</t>
  </si>
  <si>
    <t>Opgewekt Drimmelen</t>
  </si>
  <si>
    <t>Lage Zwaluwe</t>
  </si>
  <si>
    <t>OpgewektDrimmelen/ zonnedak Lage Zwaluwe Koorevaar</t>
  </si>
  <si>
    <t>Terheijden</t>
  </si>
  <si>
    <t>TraaisEnergieCollectief/ zonnedak S.V. Terheijden</t>
  </si>
  <si>
    <t>Traais Energiecollectief</t>
  </si>
  <si>
    <t>TraaisEnergieCollectief/ zonnedak Willem Tell</t>
  </si>
  <si>
    <t>Eersel</t>
  </si>
  <si>
    <t>KempenEnergie/ ZonopdeKempen (Eersel I) De Kraanvogel</t>
  </si>
  <si>
    <t>KempenEnergie/ ZonopdeKempen (Eersel II) Zonnedak Stokkelen</t>
  </si>
  <si>
    <t>KempenEnergie/ ZonopdeKempen-Meerheide 48</t>
  </si>
  <si>
    <t>Steensel</t>
  </si>
  <si>
    <t>KempenEnergie/ ZonopdeKempen-Nedermolen 1</t>
  </si>
  <si>
    <t>Eindhoven</t>
  </si>
  <si>
    <t>Tongelre</t>
  </si>
  <si>
    <t>MorgenGroeneEnergie/ 040 Energie/ Zonnepark Doornakkersweg 10-14</t>
  </si>
  <si>
    <t>MorgenGroeneEnergie</t>
  </si>
  <si>
    <t>MorgenGroeneEnergie/ Zonnepark Ouverture</t>
  </si>
  <si>
    <t>ZonnepanelenDelen/ Zonnedak Solar C</t>
  </si>
  <si>
    <t>Eneco/ Zonnehub Etten-Leur</t>
  </si>
  <si>
    <t>Eneco Zonnehub (2019: overgenomen door greenspread)</t>
  </si>
  <si>
    <t>Etten-Leur</t>
  </si>
  <si>
    <t>DuurSaamEttenleur/ zonnedak school KSE (SDE)</t>
  </si>
  <si>
    <t>Duursaam EttenLeur</t>
  </si>
  <si>
    <t>DuurSaam EttenLeur</t>
  </si>
  <si>
    <t>Geldrop-Mierlo</t>
  </si>
  <si>
    <t>Geldrop</t>
  </si>
  <si>
    <t>MorgenGroeneEnergie/ zonnedak De Coevering</t>
  </si>
  <si>
    <t>Gemert-Bakel</t>
  </si>
  <si>
    <t>Milheeze</t>
  </si>
  <si>
    <t>DorpsoverlegMilheeze/ Zonnedak Van Kessel Olie Milheeze</t>
  </si>
  <si>
    <t>Dorpsoverleg Milheeze</t>
  </si>
  <si>
    <t>De Mortel</t>
  </si>
  <si>
    <t>ECNoordBrabant/ zonnedak Zonnedak Fleuren De Mortel</t>
  </si>
  <si>
    <t>Energiecöperatie Noord Brabant/ NLEC Advies (Kobespa Groep), tot 2019 NL Energiecollectief</t>
  </si>
  <si>
    <t>Elsendorp</t>
  </si>
  <si>
    <t>Elsendorp/ zonnedak Vd Wetering</t>
  </si>
  <si>
    <t>Coöperatie Elsendorp</t>
  </si>
  <si>
    <t>Buurkracht</t>
  </si>
  <si>
    <t>De Rips</t>
  </si>
  <si>
    <t>Energiecoöperatie De Rips/ Zonnedak Ploegmakers</t>
  </si>
  <si>
    <t>Energiecoöperatie Noord-Brabant (gelieerd NL Energiecollectief</t>
  </si>
  <si>
    <t>dorpsoverleg Rips</t>
  </si>
  <si>
    <t>Gilze en Rijen</t>
  </si>
  <si>
    <t>EnergieGilzeRijen/ zonnedak Hangaar 116</t>
  </si>
  <si>
    <t>EnergieGielze Rijen</t>
  </si>
  <si>
    <t>Rijen</t>
  </si>
  <si>
    <t>EnergieGilzeRijen/ zonproject "De Vet" (deel postcoderoos)</t>
  </si>
  <si>
    <t>EnergieGilzeRijen/ zonproject "De Vet" (deel SDE)</t>
  </si>
  <si>
    <t>Goirle</t>
  </si>
  <si>
    <t>Riel</t>
  </si>
  <si>
    <t>DuurzaamRielGoirle/ Van Roezel I en II</t>
  </si>
  <si>
    <t>Duurzaam Riel Goirle</t>
  </si>
  <si>
    <t>DuurzaamRielGoirle/ Van Roezel III</t>
  </si>
  <si>
    <t>DuurzaamRielGoirle/ zonnedak  La Poubelle</t>
  </si>
  <si>
    <t>DuurzaamRielGoirle/ zonnedak Cultureel Centrum Jan van Besouw</t>
  </si>
  <si>
    <t>DuurzaamRielGoirle/ zonnedak Van den Abbeelen I en II</t>
  </si>
  <si>
    <t>DuurzaamRielGoirle/ zonnedak Vermeer I</t>
  </si>
  <si>
    <t>Greencrowd/ gemeentehuis Grave VVE Zuid Ooster</t>
  </si>
  <si>
    <t>VVE Zuid Ooster (gemeentehuis Grave)</t>
  </si>
  <si>
    <t>Greencrowd/ zonnedak gemeentehuis Grave</t>
  </si>
  <si>
    <t>Greencrowd/ zonnedak werf en buurtcentrum Grave</t>
  </si>
  <si>
    <t>Halderberge</t>
  </si>
  <si>
    <t>Oudenbosch</t>
  </si>
  <si>
    <t>EnergiekHalderberge/ zonnedak gemeentehuis Oudenbosch (PCR)</t>
  </si>
  <si>
    <t>EnergiekHalderberge</t>
  </si>
  <si>
    <t>Oud-Gastel</t>
  </si>
  <si>
    <t>EnergiekHalderberge/ zonnedak OVS De Regenboog</t>
  </si>
  <si>
    <t>stichting Duurzaam STOER</t>
  </si>
  <si>
    <t>EnergiekHalderberge/ zonnedak Pietseweg 4 -fase 2 (SDE)</t>
  </si>
  <si>
    <t>Stampersgat</t>
  </si>
  <si>
    <t xml:space="preserve">EnergiekHalderberge/ zonnedak Stampersgat  </t>
  </si>
  <si>
    <t>EnergiekHalderberge/ zonnedak Watermolen 4A - fase 1</t>
  </si>
  <si>
    <t>EnergiekHalderberge/ zonnedak Watermolen 4A - fase 2</t>
  </si>
  <si>
    <t>Heusden</t>
  </si>
  <si>
    <t xml:space="preserve">EnergiekHeusden/ Lambertusschool </t>
  </si>
  <si>
    <t>EnergiekHeusden</t>
  </si>
  <si>
    <t>EnergiekHeusden/ Zon op Heusden1 (De Kubus)</t>
  </si>
  <si>
    <t>Vlijmen</t>
  </si>
  <si>
    <t>EnergiekHeusden/Zon op Heusden 2 De Caleidoscoop (Zuid+Oost)</t>
  </si>
  <si>
    <t>Hilvarenbeek</t>
  </si>
  <si>
    <t>Baarschot</t>
  </si>
  <si>
    <t>Hilverstroom/ Zon op de Hilver/ zonnedak Van Dorst Baarschot</t>
  </si>
  <si>
    <t>Hilverstroom</t>
  </si>
  <si>
    <t>Land van Cuijk</t>
  </si>
  <si>
    <t>Cuijk</t>
  </si>
  <si>
    <t xml:space="preserve">CEC/ zonnedak CEC 1 Gemeentewerf </t>
  </si>
  <si>
    <t>CEC u.a</t>
  </si>
  <si>
    <t xml:space="preserve">CEC/ zonnedak CEC2 </t>
  </si>
  <si>
    <t>Maashees</t>
  </si>
  <si>
    <t>ECMaashees/ Zonnedak De Breid</t>
  </si>
  <si>
    <t>Energietransitie Maashees (CEM)</t>
  </si>
  <si>
    <t>ECMaashees/ Zonnedak Linssen</t>
  </si>
  <si>
    <t>Loon op Zand</t>
  </si>
  <si>
    <t>Kaatsheuvel</t>
  </si>
  <si>
    <t>ECLOZ/ Kwatrijnzon boerderij Kaatsheuvel Plantloonseweg</t>
  </si>
  <si>
    <t>ECLOZ (Energiecollectief LoonopZand)</t>
  </si>
  <si>
    <t>biologische boer (Sprengers)</t>
  </si>
  <si>
    <t>ECLOZ/ Postcoderoosproject Werftzon</t>
  </si>
  <si>
    <t>VETVught/ HOT / Zonnemaatje Duinboeren 2022 Loon op Zand</t>
  </si>
  <si>
    <t>VET Vught/ HOT</t>
  </si>
  <si>
    <t>Meierijstad</t>
  </si>
  <si>
    <t>Schijndel</t>
  </si>
  <si>
    <t>EC Meierijstad/ zonnepark Milieustraat 1 (MeierijstadStroom)</t>
  </si>
  <si>
    <t>EC Meierijstad</t>
  </si>
  <si>
    <t>gemeente Milieustraat</t>
  </si>
  <si>
    <t>EC Meierijstad/ zonnepark Milieustraat 2 (MeierijstadStroom)</t>
  </si>
  <si>
    <t>Sint-Oedenrode</t>
  </si>
  <si>
    <t>ZonnepanelenDelen/ Solisplan Berkmortel</t>
  </si>
  <si>
    <t>Sint Oedenrode</t>
  </si>
  <si>
    <t xml:space="preserve">ZonnepanelenDelen/ Zonnedak Van Erp </t>
  </si>
  <si>
    <t>Morgen</t>
  </si>
  <si>
    <t xml:space="preserve">MorgenGroeneEnergie Nuenen Spegelt 29-31 </t>
  </si>
  <si>
    <t>Oirschot</t>
  </si>
  <si>
    <t xml:space="preserve">Zon op Oirschot/ zonnedak Geeneindseweg </t>
  </si>
  <si>
    <t>DEC Oisterwijk</t>
  </si>
  <si>
    <t>Zon op Oirschot/ zonnedak 't Vierspan</t>
  </si>
  <si>
    <t>Oisterwijk</t>
  </si>
  <si>
    <t>Heukelom</t>
  </si>
  <si>
    <t>DEC-Oisterwijk/  Zon op Oisterwijk/ zonnedak 2 Eddy Hoeve</t>
  </si>
  <si>
    <t>Berkel-Enschot</t>
  </si>
  <si>
    <t>DEC-Oisterwijk/  Zon op Oisterwijk/ zonnedak 4 Hoogeind</t>
  </si>
  <si>
    <t>DEC-Oisterwijk/  Zon op Oisterwijk/ zonnedak 6 Sportarena</t>
  </si>
  <si>
    <t>DEC-Oisterwijk/  Zon op Oisterwijk/ zonnedak 7 Anne-Marie Hoeve</t>
  </si>
  <si>
    <t>DEC-Oisterwijk/ Zon op Oisterwijk/  zonnedak 1 Brede school De Coppele</t>
  </si>
  <si>
    <t>DEC-Oisterwijk/ Zon op Oisterwijk/  zonnedak 3 ‘De Vurste Heij’</t>
  </si>
  <si>
    <t>Moergestel</t>
  </si>
  <si>
    <t>DEC-Oisterwijk/ Zon op Oisterwijk/  zonnedak 5 Van Dijk</t>
  </si>
  <si>
    <t>Haaren</t>
  </si>
  <si>
    <t>VETVught/ HOT / Zonnemaatje Duinboeren 2022 Haaren</t>
  </si>
  <si>
    <t>Oosterhout</t>
  </si>
  <si>
    <t>Greencrowd/ Zonnedak Rodenburg</t>
  </si>
  <si>
    <t>OosterhoutNieuweEnergie/ zonnedak brandweerkazerne Oosterhout</t>
  </si>
  <si>
    <t>EC Oosterhout (ONE)</t>
  </si>
  <si>
    <t>OosterhoutNieuweEnergie/ ZonnepanelenDelen/ Solisplan Oosterhout (met EC Oosterhout ONE)</t>
  </si>
  <si>
    <t>Solisplan ESCO BV (eigenaar)</t>
  </si>
  <si>
    <t>en omstreken (Rucphen, Zundert, Fijnaart, Hoeven, Dinteloord)</t>
  </si>
  <si>
    <t>Uitonsdak I/ zonnedaken met woningcorporatie PCR: meerdere locaties)</t>
  </si>
  <si>
    <t>Uitonsdak</t>
  </si>
  <si>
    <t>Innax: Uitonsdak</t>
  </si>
  <si>
    <t>Oss</t>
  </si>
  <si>
    <t>EC Oss/ Mondriaansporthal</t>
  </si>
  <si>
    <t>EC Oss</t>
  </si>
  <si>
    <t>gemeente sporthal</t>
  </si>
  <si>
    <t>Macharen</t>
  </si>
  <si>
    <t>Zon op Macharen (2 daken)</t>
  </si>
  <si>
    <t>Zon op Macharen</t>
  </si>
  <si>
    <t>Reusel-De Mierden</t>
  </si>
  <si>
    <t>Reusel</t>
  </si>
  <si>
    <t>ZonnepanelenDelen/ Zonnedak van Limpt</t>
  </si>
  <si>
    <t>SolarGreenPoint/ De Gruyter Fabriek (fase 1)</t>
  </si>
  <si>
    <t>Solar Green Point/ De Gruyter</t>
  </si>
  <si>
    <t>SolarGreenPoint</t>
  </si>
  <si>
    <t xml:space="preserve">SolarGreenPoint/ De Gruyter Fabriek (fase 2) </t>
  </si>
  <si>
    <t>Rosmalen</t>
  </si>
  <si>
    <t>ZonnepanelenDelen/ zonnedak  Bastion Baselaar</t>
  </si>
  <si>
    <t>Westerbeek</t>
  </si>
  <si>
    <t>ECNoordBrabant/ zonnedak Westerbeek</t>
  </si>
  <si>
    <t>ZonopdePlak/ zonnedak Zon op de Plak</t>
  </si>
  <si>
    <t>Zon op de Plak</t>
  </si>
  <si>
    <t>Dommelstrooom/ zonnedak Teereheide</t>
  </si>
  <si>
    <t>Dommelstroom</t>
  </si>
  <si>
    <t>Someren</t>
  </si>
  <si>
    <t>Zummerepower/ zonnedak De Postel</t>
  </si>
  <si>
    <t>Zummerepower</t>
  </si>
  <si>
    <t>Tilburg</t>
  </si>
  <si>
    <t>Energiefabriek013/ Energiefabriek Armhoef basisschool</t>
  </si>
  <si>
    <t>Energiefabriek013</t>
  </si>
  <si>
    <t>Energiefabriek013/ Energiefabriek Armhoef GGZ</t>
  </si>
  <si>
    <t>Energiefabriek013/ Energiefabriek De Oude Leij Walhoeve</t>
  </si>
  <si>
    <t>Energiefabriek013/ Energiefabriek De Reit (Muiderslotstraat)</t>
  </si>
  <si>
    <t>Energiefabriek013/ Energiefabriek Spoorpark</t>
  </si>
  <si>
    <t>Udenhout</t>
  </si>
  <si>
    <t>Udenhout/ Berkel-Enschot/ zonnedak Zonnevisser (PCR)</t>
  </si>
  <si>
    <t>meerdere cooperaties: EC Udenhout/ EC Berkel-Enschot</t>
  </si>
  <si>
    <t>Vught</t>
  </si>
  <si>
    <t>Helvoirt</t>
  </si>
  <si>
    <t>DuurzameEnergieHaaren/ DeGroeneLeye/ zonnedak Leyestroom 1 ESSO-tankstation</t>
  </si>
  <si>
    <t>eigenaar esso station</t>
  </si>
  <si>
    <t>VET Vught/ Brandweerkazerne</t>
  </si>
  <si>
    <t>VET Vught</t>
  </si>
  <si>
    <t>RooftopEnergy</t>
  </si>
  <si>
    <t>VET Vught/ zonnedak Prins Hendrik</t>
  </si>
  <si>
    <t>Solisplan SPV 1</t>
  </si>
  <si>
    <t>Energielokt de Meijerij</t>
  </si>
  <si>
    <t>VETVught/ HOT / Zonnemaatje Duinboeren 2022 Helvoirt</t>
  </si>
  <si>
    <t>VvE appartementengebouw Ijsvogel Blok A</t>
  </si>
  <si>
    <t>Waalre</t>
  </si>
  <si>
    <t>Aalst-Waalre</t>
  </si>
  <si>
    <t xml:space="preserve">WaalreEnergieLokaal/ zonnedak Brede School Ekenrooi </t>
  </si>
  <si>
    <t>Waalre Energie Lokaal</t>
  </si>
  <si>
    <t>WaalreEnergieLokaal/ zonnedak De Pracht</t>
  </si>
  <si>
    <t>Waalwijk</t>
  </si>
  <si>
    <t>Dongen, Loon op Zand, Waalwijk, Waspik, Kaatsheuvel, Sprangcapelle</t>
  </si>
  <si>
    <t>Dakenstroom I/ zonnedaken met woningcorporatie (PCR: meerdere locaties)</t>
  </si>
  <si>
    <t>Dakenstroom</t>
  </si>
  <si>
    <t>Innax: Dakenstroom</t>
  </si>
  <si>
    <t>Kaatsheuvel, Sprang Capelle, Waspik</t>
  </si>
  <si>
    <t>Dakenstroom II/ zonnedaken met woningcorporatie (SCE: meerdere locaties)</t>
  </si>
  <si>
    <t>Noord-Holland</t>
  </si>
  <si>
    <t>Noord-Holland Zuid</t>
  </si>
  <si>
    <t>Aalsmeer</t>
  </si>
  <si>
    <t>ECOstroom/ Amstelveen Ecostroom/ VvE Geraniumstraat</t>
  </si>
  <si>
    <t>ECOstroom.nu</t>
  </si>
  <si>
    <t>ECOstroom/ Wilgenstroom/ zonnedak FA Wenststraat</t>
  </si>
  <si>
    <t>Noord-Holland Noord</t>
  </si>
  <si>
    <t>Alkmaar</t>
  </si>
  <si>
    <t>AlkmaarEnergie NHEC/ DaalmeerZon</t>
  </si>
  <si>
    <t>AlkmaarEnergie</t>
  </si>
  <si>
    <t>initiatiefgroep Alkmaar</t>
  </si>
  <si>
    <t>AlkmaarEnergie NHEC/ DaalmeerZon/ Zon op dak scouting Graaf Daron</t>
  </si>
  <si>
    <t>AlkmaarEnergie/ HAL25</t>
  </si>
  <si>
    <t>Alkmaar Energie</t>
  </si>
  <si>
    <t>AlkmaarEnergie/ Hortus</t>
  </si>
  <si>
    <t>AlkmaarEnergie/ zonnedak Alkmaar Centrum</t>
  </si>
  <si>
    <t>De Rijp</t>
  </si>
  <si>
    <t>ECGraftdeRijp/ zonnedak Stoop-Taam</t>
  </si>
  <si>
    <t>Energie Coöperatie Graft de Rijp</t>
  </si>
  <si>
    <t>Markenbinnen</t>
  </si>
  <si>
    <t>Zon op Markenbinnen</t>
  </si>
  <si>
    <t>Zon op Marken</t>
  </si>
  <si>
    <t>Amstelveen</t>
  </si>
  <si>
    <t>ECOstroom/ Amstelveen Ecostroom/ Camera Obscuralaan</t>
  </si>
  <si>
    <t>ECOstroom/ Amstelveen Ecostroom/ Oostelijk Halfrond</t>
  </si>
  <si>
    <t>ECOstroom/ Amstelveen Ecostroom/ zonnedak Amstelveen</t>
  </si>
  <si>
    <t>Zon op Nes aan de Amstel/ zonnedak Dorpshuis De Nesse</t>
  </si>
  <si>
    <t>Zon op de Nes</t>
  </si>
  <si>
    <t>ZonnepanelenDelen/ Amstelveen College</t>
  </si>
  <si>
    <t>Sungevity</t>
  </si>
  <si>
    <t>AmstelveenCollege</t>
  </si>
  <si>
    <t>ZonnepanelenDelen/ zonnedak Dillewijn Zwapak</t>
  </si>
  <si>
    <t>Amsterdam</t>
  </si>
  <si>
    <t>AmsterdamEnergie/ Kostverlorenhof (dak 4)</t>
  </si>
  <si>
    <t>AmsterdamEnergie</t>
  </si>
  <si>
    <t>AmsterdamEnergie/ VVE Marcantilaan (dak 1)</t>
  </si>
  <si>
    <t>Ymere, VVE Marcantilaan</t>
  </si>
  <si>
    <t>AmsterdamEnergie/ VVE Marcantilaan (dak 2)</t>
  </si>
  <si>
    <t>AmsterdamEnergie/ VVE Marcantilaan (dak 3)</t>
  </si>
  <si>
    <t>AmsterdamEnergie/ VVE Marcantilaan (dak 5)</t>
  </si>
  <si>
    <t>AmsterdamEnergie/ Zonstation 1:  Reigerbos (metrostation)</t>
  </si>
  <si>
    <t>gemeente Amsterdam</t>
  </si>
  <si>
    <t xml:space="preserve">AmsterdamEnergie/ Zonstation 2: The Student Hotel </t>
  </si>
  <si>
    <t>ECOstroom/  BCO Ecostroom Bedrijvencentrum Osdorp tweede dak (SDE)</t>
  </si>
  <si>
    <t xml:space="preserve">ECOstroom/ August Ecostroom </t>
  </si>
  <si>
    <t>Orangse Capital Group, LIDL</t>
  </si>
  <si>
    <t>ECOstroom/ BCO Ecostroom Bedrijvencentrum Osdorp Inglandenweg dak 1 (PCR)</t>
  </si>
  <si>
    <t>ECOstroom/ GWL Ecostroom Praxis</t>
  </si>
  <si>
    <t>ECOstroom/ Huygen Ecostroom/ zonnedak gemeentewerf Buitenveldert Heenvlietlaan (fase 1)</t>
  </si>
  <si>
    <t>ECOstroom/ Huygen Ecostroom/ zonnedak gemeentewerf Buitenveldert Heenvlietlaan (fase 2)</t>
  </si>
  <si>
    <t xml:space="preserve">ECOstroom/ Huygen Ecostroom/ zonnedak IJgenwijs </t>
  </si>
  <si>
    <t xml:space="preserve">ECOstroom/ Huygen Ecostroom/ zonnedak VVE Slapende Blok C </t>
  </si>
  <si>
    <t>ECOstroom/ Huygens Ecostroom/ College (PCR)</t>
  </si>
  <si>
    <t>ECOstroom/ PEK Ecostroom 2 (uitbreiding)</t>
  </si>
  <si>
    <t>ECOstroom/ PEK Ecostroom Solardak Noord (Bouwmaat)</t>
  </si>
  <si>
    <t>ECOstroom/ Westergasfabriek</t>
  </si>
  <si>
    <t>ECOstroom/ WOW Ecostroom/ Broedplaats WOW Amsterdam</t>
  </si>
  <si>
    <t>ECOstroom/ WOW ECOstroom/ VVE Theophilusstraat 1-9</t>
  </si>
  <si>
    <t>ECOstroom/ zonnedak basisschool De Globe</t>
  </si>
  <si>
    <t>ECOstroom/ zonnedak De Roos van Dekemaweg</t>
  </si>
  <si>
    <t>ECOstroom/ zonnedak Ferdinand Huijckstraat</t>
  </si>
  <si>
    <t>ECOstroom/ zonnedak Graftermeerstraat 46</t>
  </si>
  <si>
    <t xml:space="preserve">ECOstroom/ zonnedak Hagedoornplein </t>
  </si>
  <si>
    <t>ECOstroom/ zonnedak Oostelijke Handelskade 108</t>
  </si>
  <si>
    <t>ECOstroom/ zonnedak VvE Le Jardin (Jordaanstroom/ Huygen Ecostroom)</t>
  </si>
  <si>
    <t>Noord</t>
  </si>
  <si>
    <t>ECOstroom/ zonnedak VVE Rijswijsstraat</t>
  </si>
  <si>
    <t xml:space="preserve">ECOstroom/ Zonne-energie dak VvE Old Trafford </t>
  </si>
  <si>
    <t>GeldGroenWassen/ Ekoplaza Amsterdam, 2 kinderboerderijen, speeltuin</t>
  </si>
  <si>
    <t>EkoPlaza/ kinderboerderij / geldgroenwassen</t>
  </si>
  <si>
    <t>GeldGroenWassen/ Rhebergen Multihull Yachts</t>
  </si>
  <si>
    <t>Greencrowd/ NDSM Scheepsbouwloods</t>
  </si>
  <si>
    <t>Stichting Kinetisch Noord (beheerder loods)</t>
  </si>
  <si>
    <t>Zon op Blazerpad/ zonnedak VvE</t>
  </si>
  <si>
    <t>Zon op Blazerpad</t>
  </si>
  <si>
    <t>Zon op VvE</t>
  </si>
  <si>
    <t>Zon op BoLoPlein / zonnedak VvE s Bos en Lommerplein</t>
  </si>
  <si>
    <t>Zon op BoLoPlein</t>
  </si>
  <si>
    <t>Zon op Ceram/ zonnedak VvE Ceramplein</t>
  </si>
  <si>
    <t>Zon op Ceram</t>
  </si>
  <si>
    <t>Zon op Het Dok (Amsterdam Entrepotdok VVE 1)</t>
  </si>
  <si>
    <t>Zon op Het Dok (VVE)</t>
  </si>
  <si>
    <t>Zon op Het Dok (Amsterdam Entrepotdok VVE 2 13 tm 36)</t>
  </si>
  <si>
    <t>Zon op Hof van Hoytema/ zonnedak VvE</t>
  </si>
  <si>
    <t>Zon op Hof van Hoytema</t>
  </si>
  <si>
    <t>Zon op Hoogkade/ zonnedak VvE</t>
  </si>
  <si>
    <t>Zon op Hoogkade</t>
  </si>
  <si>
    <t>Zon op IJburg Blok 17/ zonnedak VvE</t>
  </si>
  <si>
    <t>Zon op Ijburg</t>
  </si>
  <si>
    <t>Zon op Kattenburg/ VVE Groot Kattenburg</t>
  </si>
  <si>
    <t>Zon op Kattenburg</t>
  </si>
  <si>
    <t>Zon op landelijk Noord/ basisschool de Weidevogel</t>
  </si>
  <si>
    <t>Zon op landelijk Noord</t>
  </si>
  <si>
    <t>Zon op Ons Dorp (Elizabeth Wolffstraat)</t>
  </si>
  <si>
    <t>Zon op Ons Dorp</t>
  </si>
  <si>
    <t>Ons Dorp Amsterdam</t>
  </si>
  <si>
    <t>Zon op Poppendam/  zonnedak Poppedammergouw</t>
  </si>
  <si>
    <t>Zon op Poppendam</t>
  </si>
  <si>
    <t>Zon op Stadhoeve/ Naschoolse opvang</t>
  </si>
  <si>
    <t>Zon op Stadhoeve</t>
  </si>
  <si>
    <t>Zon op Stadshoeve Tinteltuin (Zunderdorp)</t>
  </si>
  <si>
    <t>Zon op Theo Bosch (VVE)</t>
  </si>
  <si>
    <t>Zon op VvE Nieuw Amstel/ zonnedak VvE</t>
  </si>
  <si>
    <t>Zon op VvE Nieuw Amstel</t>
  </si>
  <si>
    <t xml:space="preserve">Zon op Zeeburg  Entrepotburg (huurders) </t>
  </si>
  <si>
    <t>Zon op Zeeburg</t>
  </si>
  <si>
    <t>De Key, woongebouw Entrepotbrug, De nu gerealiseerde zonnestroominstallatie is het eerste coöperatieve zonnepanelenproject op het dak van een woningcorporatie in Nederland.</t>
  </si>
  <si>
    <t>ZonnepanelenDelen/  Oedipus Brewing</t>
  </si>
  <si>
    <t>ZonnepanelenDelen/  Planetarium</t>
  </si>
  <si>
    <t>ZonnepanelenDelen/ Iederzon Nederland (Amsterdam 2)</t>
  </si>
  <si>
    <t>Ymere, Zoncorporatie</t>
  </si>
  <si>
    <t>ZonnepanelenDelen/ zonnedak Hettenheuvel 1</t>
  </si>
  <si>
    <t>ZonnepanelenDelen/ zonnedak Hettenheuvel 2</t>
  </si>
  <si>
    <t>ZonnepanelenDelen/ zonnedak Houthavens</t>
  </si>
  <si>
    <t>Coöperatief Dutch Renewergy</t>
  </si>
  <si>
    <t>ZonnepanelenDelen/ Zonnedak Nissan</t>
  </si>
  <si>
    <t xml:space="preserve">ZonnepanelenDelen/ Zonnedak Schinkel </t>
  </si>
  <si>
    <t xml:space="preserve">ZonnepanelenDelen/ Zonnedak Straman </t>
  </si>
  <si>
    <t>ZonnepanelenDelen/ Zonnedak VVE Julianapark</t>
  </si>
  <si>
    <t>LENS Energie</t>
  </si>
  <si>
    <t>VVE Julianapark</t>
  </si>
  <si>
    <t>ZonnepanelenDelen/Solar Eclips</t>
  </si>
  <si>
    <t>Zuiderlicht/ ABSA Elzenhage</t>
  </si>
  <si>
    <t>Zuiderlicht</t>
  </si>
  <si>
    <t>Zon&amp;Co</t>
  </si>
  <si>
    <t>Schoolbestuur ABSA</t>
  </si>
  <si>
    <t>Zuiderlicht/ ABSA het Gein</t>
  </si>
  <si>
    <t>Zuiderlicht/ ABSA het Podium</t>
  </si>
  <si>
    <t>Zuiderlicht/ ABSA Zuiderzee</t>
  </si>
  <si>
    <t>Zuiderlicht/ Apollo</t>
  </si>
  <si>
    <t>Zuiderlicht/ ASV Arsenal</t>
  </si>
  <si>
    <t>Zuiderlicht/ Basisschool de Dapper</t>
  </si>
  <si>
    <t>Janszon</t>
  </si>
  <si>
    <t>STAIJ scholengemeenschap</t>
  </si>
  <si>
    <t>Ijburg</t>
  </si>
  <si>
    <t>Zuiderlicht/ Basisschool Laterna Magica</t>
  </si>
  <si>
    <t>Janszon/ Hanenergy</t>
  </si>
  <si>
    <t>STAIJ scholengemeenschap, Dienst vastgoed Amsterdam,</t>
  </si>
  <si>
    <t>Zuiderlicht/ Daltonschool De Meer</t>
  </si>
  <si>
    <t>Zuiderlicht/ Geert Groote school 2</t>
  </si>
  <si>
    <t>Zuiderlicht/ Gemeentewerf Theemsweg</t>
  </si>
  <si>
    <t>Zuiderlicht/ Ijburg College</t>
  </si>
  <si>
    <t>Zuiderlicht/ Ijburgcollege 2 (incl extra panelen)</t>
  </si>
  <si>
    <t>Zuiderlicht/ Spinoza Lyceum</t>
  </si>
  <si>
    <t>Schoolbestuur Spinoza Lyceum</t>
  </si>
  <si>
    <t>Zuiderlicht/ tennisvereniging Joy</t>
  </si>
  <si>
    <t>Zuiderlicht/ Zon op Meernhof</t>
  </si>
  <si>
    <t xml:space="preserve">Zuiderlicht/ Zon op Pijnackerstraat </t>
  </si>
  <si>
    <t>Zuiderlicht/ Zon op ROC op Maat West</t>
  </si>
  <si>
    <t>ROC amsterda,m, dienst vastgoed</t>
  </si>
  <si>
    <t>Zuiderlicht/ zonnedak Dienst ICT Amsterdam (Cruqiusweg)</t>
  </si>
  <si>
    <t>gemeente Amsterdam, dienst vastgoed</t>
  </si>
  <si>
    <t>ECOstroom/ zonnepanelen De Hoop</t>
  </si>
  <si>
    <t>Bergen (NH.)</t>
  </si>
  <si>
    <t>Egmond aan den Hoef</t>
  </si>
  <si>
    <t>BergenEnergie/ Zonnedak Tervoort (SDE)</t>
  </si>
  <si>
    <t>BergenEnergie</t>
  </si>
  <si>
    <t>BergenEnergie/ Zonnedak Van der Oord (fase 1 2015  PCR)</t>
  </si>
  <si>
    <t>BergenEnergie/ Zonnedak Van der Oord (fase 2  2016 PCR)</t>
  </si>
  <si>
    <t>Beverwijk</t>
  </si>
  <si>
    <t>Wijk aan Zee</t>
  </si>
  <si>
    <t>NHEC/ dorpshuis Moriaan</t>
  </si>
  <si>
    <t>NHEC</t>
  </si>
  <si>
    <t>Omgevingsdienst Ijmond/ St. De Moriaan</t>
  </si>
  <si>
    <t>Castricum</t>
  </si>
  <si>
    <t>Akersloot</t>
  </si>
  <si>
    <t>Calorie/ Zon op Akersloot</t>
  </si>
  <si>
    <t>CALorie</t>
  </si>
  <si>
    <t>Calorie/ Zon op Castricummerwerf Aad de Wit Verhuizingen</t>
  </si>
  <si>
    <t>Calorie/ Zon op Schulpstet</t>
  </si>
  <si>
    <t>Den Helder</t>
  </si>
  <si>
    <t>HCWCEendragt/ zonnedak Odensehuis</t>
  </si>
  <si>
    <t>HCWC De Eendragt</t>
  </si>
  <si>
    <t>HCWCEendragt/ zonnedaken buurthuizen</t>
  </si>
  <si>
    <t>HCWCEendragt/ zonnedaken buurthuizen (gerealiseerd)</t>
  </si>
  <si>
    <t>Diemen</t>
  </si>
  <si>
    <t xml:space="preserve">ECOstroom/ Diemen Ecostroom/ zonnedak Diemen 1 </t>
  </si>
  <si>
    <t xml:space="preserve">ECOstroom/ Diemen Ecostroom/ zonnedak Diemen 2 </t>
  </si>
  <si>
    <t>Drechterland</t>
  </si>
  <si>
    <t>Hem</t>
  </si>
  <si>
    <t xml:space="preserve">Zonnecoöperatie West-Friesland/ brandweerkazerne Hem </t>
  </si>
  <si>
    <t>Zonnecoöperatie West Friesland</t>
  </si>
  <si>
    <t>Hoogkarspel</t>
  </si>
  <si>
    <t>Zonnecoöperatie West-Friesland/ Zonnedak De Kreekrand (VvE)</t>
  </si>
  <si>
    <t>Zonnecoöperatie WestFriesland</t>
  </si>
  <si>
    <t>Edam-Volendam</t>
  </si>
  <si>
    <t>Volendam</t>
  </si>
  <si>
    <t>ZonnepanelenDelen/ Zonnedak Volendam</t>
  </si>
  <si>
    <t>FC Volendam</t>
  </si>
  <si>
    <t>Katwoude</t>
  </si>
  <si>
    <t>Zon op Edam-Volendam/ Katwoude Willig</t>
  </si>
  <si>
    <t>Zon op Edam-Volendam</t>
  </si>
  <si>
    <t>Edam</t>
  </si>
  <si>
    <t xml:space="preserve">Zon op Edam-Volendam/ Zeevanghoeve </t>
  </si>
  <si>
    <t>Enkhuizen</t>
  </si>
  <si>
    <t>Zonnecoöperatie</t>
  </si>
  <si>
    <t>Zonnecoöperatie West-Friesland/ brandweerkazerne Enkhuizen</t>
  </si>
  <si>
    <t>Gooise Meren</t>
  </si>
  <si>
    <t>Bussum</t>
  </si>
  <si>
    <t>WattNu/ zonnecentrale gemeentehuis Bussum (fase 1)</t>
  </si>
  <si>
    <t>WattNu</t>
  </si>
  <si>
    <t>WattNu/ zonnecentrale gemeentehuis Bussum (fase 2)</t>
  </si>
  <si>
    <t>Naarden</t>
  </si>
  <si>
    <t>WattNu/ zonnedak Brandweer Naarden</t>
  </si>
  <si>
    <t xml:space="preserve">WattNu/ zonnedak Gemeentewerf Naarden </t>
  </si>
  <si>
    <t>WattNu/ zonnedak MFA Breeduit</t>
  </si>
  <si>
    <t>WattNu/ zonnedak Roei Naarden</t>
  </si>
  <si>
    <t>WattNu/ zonnedak Sporthal Bredius</t>
  </si>
  <si>
    <t>WattNu/ zonnedak Toyota Toonen</t>
  </si>
  <si>
    <t xml:space="preserve">WattNu/ zonnedak Vituszon </t>
  </si>
  <si>
    <t>Haarlem</t>
  </si>
  <si>
    <t>DE Ramplaan/ Zonneproject Fablohal</t>
  </si>
  <si>
    <t>DE Ramplaan</t>
  </si>
  <si>
    <t>via coöperatie</t>
  </si>
  <si>
    <t>HaarlemNoorderlicht/ Ateliercomplex Het Hoofdkantoor</t>
  </si>
  <si>
    <t>Noorderlicht</t>
  </si>
  <si>
    <t>Kennemer Energie</t>
  </si>
  <si>
    <t>Waarderpolder</t>
  </si>
  <si>
    <t>HaarlemNoorderlicht/ zonnedak Waarderpolder Prins Staal I</t>
  </si>
  <si>
    <t>Haarlem Noorderlicht</t>
  </si>
  <si>
    <t xml:space="preserve">KennemerKracht/ Nova College Haarlem </t>
  </si>
  <si>
    <t>KennemerKracht</t>
  </si>
  <si>
    <t>Stichting Kennemer Energie</t>
  </si>
  <si>
    <t>KennemerKracht/ SpaarneCollectief/ zonnedak KDC Rozemarijn</t>
  </si>
  <si>
    <t>SpaarneCollectief</t>
  </si>
  <si>
    <t>Raphaël Stichting (koepel KDV)</t>
  </si>
  <si>
    <t>KennemerKracht/ zonnedak Mendel College</t>
  </si>
  <si>
    <t>KennemerKracht/ zonnedak R.K.S.V. Onze Gezellen</t>
  </si>
  <si>
    <t>Kennemerkracht/ zonnedak Sportpark van de Geest</t>
  </si>
  <si>
    <t>Kweek</t>
  </si>
  <si>
    <t>KweekZon HaarlemmerKweektuin/ zonnedak</t>
  </si>
  <si>
    <t>Kweekzon Coöperatieve Energie</t>
  </si>
  <si>
    <t>gemeente Haarlem, Haarlemmer Kweektuin</t>
  </si>
  <si>
    <t>Spaarnezaam/ Stadskantoor Zijlpoort</t>
  </si>
  <si>
    <t>Spaarnezaam</t>
  </si>
  <si>
    <t>gemeente Haarlem</t>
  </si>
  <si>
    <t>Schalkwijk</t>
  </si>
  <si>
    <t>Spaarnezaam/ zonnedak Rudolf Steiner College</t>
  </si>
  <si>
    <t>Spaarnezaam/ zonnedak Rudolf Steiner School</t>
  </si>
  <si>
    <t xml:space="preserve">Zon op Garenkokerkwartier/ Zonnestroomdak Seinwesen </t>
  </si>
  <si>
    <t>Zon op Garenkokerkwartier</t>
  </si>
  <si>
    <t>ZonnepanelenDelen/ Iederzon Nederland (Haarlem 2)</t>
  </si>
  <si>
    <t>Heemstede</t>
  </si>
  <si>
    <t xml:space="preserve">ECOstroom/ GWL Ecostroom/ Berkenhof </t>
  </si>
  <si>
    <t>Zon op Heemstede 1 (B Toussaintlaan) Old SAM</t>
  </si>
  <si>
    <t>Zon op Heemstede</t>
  </si>
  <si>
    <t>Gemeente Heemstede</t>
  </si>
  <si>
    <t>Zon op Heemstede 2 (schoolgebouw Overboslaan) Old SAM</t>
  </si>
  <si>
    <t>Zon op Heemstede 3 (Basisschool Van der Waalslaan) Old SAM</t>
  </si>
  <si>
    <t>Zon op Heemstede 4 (Sportplaza Groenendaal)</t>
  </si>
  <si>
    <t>Zon op Heemstede 5 (De Dinkelhoeve)</t>
  </si>
  <si>
    <t>Zon op Heemstede Heems</t>
  </si>
  <si>
    <t>Zon op Heemstede/ zonnedak HavenZon I</t>
  </si>
  <si>
    <t>Heiloo</t>
  </si>
  <si>
    <t>HeilooEnergie/ Zon op Heiloo 1 (COHESIE sporthal Vennewater)</t>
  </si>
  <si>
    <t>HeilooEnergie</t>
  </si>
  <si>
    <t xml:space="preserve">HeilooEnergie/ Zon op Heiloo 2 (COHESIE Loods Oude werf </t>
  </si>
  <si>
    <t>HeilooEnergie/ Zon op Heiloo 3 (COHESIE BOR)</t>
  </si>
  <si>
    <t>HeilooEnergie/ Zon op Heiloo 4&amp; 5 GGZ (2 locaties)</t>
  </si>
  <si>
    <t>Hilversum</t>
  </si>
  <si>
    <t>HET/ Zakelijke</t>
  </si>
  <si>
    <t>HET/ Zakelijke zon Santbergen (advies)</t>
  </si>
  <si>
    <t>HET Hilversum</t>
  </si>
  <si>
    <t>HET/ zonnedak</t>
  </si>
  <si>
    <t>HET/ zonnedak bedrijf  (esco coöperatie)</t>
  </si>
  <si>
    <t>Soft Energy/ EnergieSamen</t>
  </si>
  <si>
    <t xml:space="preserve">HET/ zonnedak VVE </t>
  </si>
  <si>
    <t>Hilverzon/ Bethlehem zonnefabriek (kerk)</t>
  </si>
  <si>
    <t>Hilverzon</t>
  </si>
  <si>
    <t>Bethlehemkerk</t>
  </si>
  <si>
    <t>Hilverzon/ Dudok Arena (PCR project 1)</t>
  </si>
  <si>
    <t xml:space="preserve">gemeente </t>
  </si>
  <si>
    <t>Hilverzon/ Dudok Arena (PCR project 2)</t>
  </si>
  <si>
    <t>Hilverzon/ Meentkrachtcentrale</t>
  </si>
  <si>
    <t xml:space="preserve">MeentKracht, Stichting Hilversumse Meent, gemeente </t>
  </si>
  <si>
    <t>Hilverzon/ Rotor Media Zonnefabriek</t>
  </si>
  <si>
    <t>Hilverzon/ sporthal Kerkelanden</t>
  </si>
  <si>
    <t>Hilverzon/ VVE Crataegus Zeshoven</t>
  </si>
  <si>
    <t>Hilverzon/ VVE De Meent</t>
  </si>
  <si>
    <t>VVE De Meent</t>
  </si>
  <si>
    <t>Hilverzon/ VVE Goed Wonen</t>
  </si>
  <si>
    <t>Hilverzon/ VVE Tsuga</t>
  </si>
  <si>
    <t>Hilverzon/RWZI Sint Anna's Hoeve (in 2 fasen)</t>
  </si>
  <si>
    <t>gemeente, waterschap</t>
  </si>
  <si>
    <t>Hoofddorp</t>
  </si>
  <si>
    <t xml:space="preserve">Greencrowd/ VVE AQUARadius </t>
  </si>
  <si>
    <t>appartementencomplex/ Greencrowd/ LENS</t>
  </si>
  <si>
    <t>ZonnepanelenDelen/ Iederzon Nederland (Hoofdorp)</t>
  </si>
  <si>
    <t>Hoorn</t>
  </si>
  <si>
    <t xml:space="preserve">Zonnecoöperatie West-Friesland/ Brandweergarage Nieuwe Wal </t>
  </si>
  <si>
    <t>Blokker</t>
  </si>
  <si>
    <t xml:space="preserve">Zonnecoöperatie West-Friesland/ Zonnedak de Wit </t>
  </si>
  <si>
    <t>Zonneinitiatief Hoorn</t>
  </si>
  <si>
    <t>Zuid-Scharwoude</t>
  </si>
  <si>
    <t>ZonnepanelenDelen/ Zonnedak Buitenzorg (Zonopzorg)</t>
  </si>
  <si>
    <t>Medemblik</t>
  </si>
  <si>
    <t>Andijk</t>
  </si>
  <si>
    <t>Coöperatie Zonnedak Interpack</t>
  </si>
  <si>
    <t>ZonSupport</t>
  </si>
  <si>
    <t>Interpack/ Hanenergy Sun projects</t>
  </si>
  <si>
    <t>Ouder-Amstel</t>
  </si>
  <si>
    <t>Ouderkerk aan de Amstel</t>
  </si>
  <si>
    <t>Ouder-Amstel Energie/ zonnedak Milieudepot</t>
  </si>
  <si>
    <t>Ouder-Amstel Energie</t>
  </si>
  <si>
    <t>Purmerend</t>
  </si>
  <si>
    <t>Opgewekt</t>
  </si>
  <si>
    <t>Zon op Purmerend/ Zon op De Beuk</t>
  </si>
  <si>
    <t>Zon op Purmerend</t>
  </si>
  <si>
    <t>Spurd</t>
  </si>
  <si>
    <t>Zon op Purmerend/ Zon op Leeghwaterbad Purmerend (Sprd)</t>
  </si>
  <si>
    <t xml:space="preserve">Zon op Purmerend/ Zon op Stadhuis </t>
  </si>
  <si>
    <t>Zon op Purmerend/ zonnedak Antoni Gaudi</t>
  </si>
  <si>
    <t>Zon op Purmerend/ zonnedak Zon op de Kraal</t>
  </si>
  <si>
    <t>Schagen</t>
  </si>
  <si>
    <t>Waarland</t>
  </si>
  <si>
    <t>KennemerWind/ zonnedak  Waarland I</t>
  </si>
  <si>
    <t>Kennemerwind</t>
  </si>
  <si>
    <t>Burgerbrug</t>
  </si>
  <si>
    <t>KennemerWind/ zonnedak Burgerbrug</t>
  </si>
  <si>
    <t>Schagerbrug</t>
  </si>
  <si>
    <t>KennemerWind/ zonnedak Schagerbrug</t>
  </si>
  <si>
    <t>NHEC/ Zon op Waarland 1</t>
  </si>
  <si>
    <t>Warmerhuizen</t>
  </si>
  <si>
    <t xml:space="preserve">ZonnepanelenDelen/ Zonnedak B4 Solar </t>
  </si>
  <si>
    <t>Zonnepanelenophet Dak</t>
  </si>
  <si>
    <t>Stede Broec</t>
  </si>
  <si>
    <t>Bovenkarspel</t>
  </si>
  <si>
    <t>Zonnecoöperatie WestFriesland/ brandweerkazerne Stede Broec</t>
  </si>
  <si>
    <t>Lutjebroek</t>
  </si>
  <si>
    <t>Zonnecoöperatie WestFriesland/ fruitkwekerij ‘t Keetje</t>
  </si>
  <si>
    <t>Texel</t>
  </si>
  <si>
    <t>Postcoderoos</t>
  </si>
  <si>
    <t>PostcoderoosTexel/ zonnedak Hoeve Vrij en Blij</t>
  </si>
  <si>
    <t>Texel Energie</t>
  </si>
  <si>
    <t>Texel geeft Energie (TexelEnergie, GemeenteTexel, Urgenda), InnofundNL</t>
  </si>
  <si>
    <t>Den Burg</t>
  </si>
  <si>
    <t>PostcoderoosTexel/ zonnedak Natuurboerderij Plassendaal</t>
  </si>
  <si>
    <t>PostcoderoosTexel/ zonnedak Tuincentrum De Werve</t>
  </si>
  <si>
    <t>InnofundNL</t>
  </si>
  <si>
    <t>1792 AC</t>
  </si>
  <si>
    <t>TexelEnergie/ 4 zonne-installaties (Esco-model)</t>
  </si>
  <si>
    <t>TexelgeeftEnergie/ zonnedak De Hal (PCR)</t>
  </si>
  <si>
    <t>InnoFundNL</t>
  </si>
  <si>
    <t>Texel geeft Energie (TexelEnergie, GemeenteTexel, Urgenda)</t>
  </si>
  <si>
    <t>Velsen</t>
  </si>
  <si>
    <t>Ijmuiden</t>
  </si>
  <si>
    <t>KennemerKracht/ EC Velsen/ zonnedak Stormvogels</t>
  </si>
  <si>
    <t>EC Velsen</t>
  </si>
  <si>
    <t>Santpoort-Noord</t>
  </si>
  <si>
    <t>KennemerKracht/ zonnedak Huis ten Bilt</t>
  </si>
  <si>
    <t>Waterland</t>
  </si>
  <si>
    <t>CWW Stichting Duurzaam Waterland/ stadskantoor</t>
  </si>
  <si>
    <t>Coöperatie Windenergie Waterland (CWW)/ Stichting Duurzaam Waterland</t>
  </si>
  <si>
    <t>School</t>
  </si>
  <si>
    <t>Broek in Waterland</t>
  </si>
  <si>
    <t>GroenWaterland/ zonnedak Brandweerkazerne</t>
  </si>
  <si>
    <t>Groen Waterland</t>
  </si>
  <si>
    <t>Marken</t>
  </si>
  <si>
    <t xml:space="preserve">Zon op Marken (Terlouw) </t>
  </si>
  <si>
    <t>agrarier</t>
  </si>
  <si>
    <t>Zon op Waterland Gemeentewerf Waterland Katwoude</t>
  </si>
  <si>
    <t>Zon op Waterland</t>
  </si>
  <si>
    <t>Landsmeer/ Ilpendam</t>
  </si>
  <si>
    <t>Zon op Waterland Ilpendam-West</t>
  </si>
  <si>
    <t>Zon op Waterland Ilpendam-Zuid</t>
  </si>
  <si>
    <t>Zon op Waterland Noorderzon-I</t>
  </si>
  <si>
    <t xml:space="preserve">projectgroep “Noorderzon” </t>
  </si>
  <si>
    <t>Zon op Waterland Noorderzon-II</t>
  </si>
  <si>
    <t>Monnickendam</t>
  </si>
  <si>
    <t>Zon op Waterland Opstandingskerk</t>
  </si>
  <si>
    <t>Zon op Waterland Pronken met Zon</t>
  </si>
  <si>
    <t>Zuiderwoude</t>
  </si>
  <si>
    <t>Zon op Waterland Zuiderzon</t>
  </si>
  <si>
    <t>Weesp</t>
  </si>
  <si>
    <t>WeespEcoEnergie/ WeesperZon2021 Argus Korfbal (Papelaan)</t>
  </si>
  <si>
    <t>Weesp Eco Energie</t>
  </si>
  <si>
    <t>WeespEcoEnergie/ WeesperZon2021 Jasha Holding (Flevolaan)</t>
  </si>
  <si>
    <t>WeespEcoEnergie/ WeesperZon2021 SA WVGV (Papelaan)</t>
  </si>
  <si>
    <t>Wijdemeren</t>
  </si>
  <si>
    <t>Loosdrecht</t>
  </si>
  <si>
    <t>Wijdemeren/ zonnedak Hilverzicht</t>
  </si>
  <si>
    <t>EC Wijdemeren</t>
  </si>
  <si>
    <t>Kortenhoef</t>
  </si>
  <si>
    <t>Wijdemeren/ zonnedak scouting Toxopeus</t>
  </si>
  <si>
    <t>technisch ondersteuner</t>
  </si>
  <si>
    <t xml:space="preserve">Wijdemeren/ zonnedak sporthal De Fuik </t>
  </si>
  <si>
    <t>Nederhorst ten Berg</t>
  </si>
  <si>
    <t>Wijdemeren/ zonnedak TV Nederhorst</t>
  </si>
  <si>
    <t>Wormerland</t>
  </si>
  <si>
    <t>Wormer</t>
  </si>
  <si>
    <t>ZaanseEnergieKooperatie/ zonnedak Zonneveldt</t>
  </si>
  <si>
    <t>Zaanse Energie Kooperatie (ZEK)</t>
  </si>
  <si>
    <t>Zaanstad</t>
  </si>
  <si>
    <t>Assendelft</t>
  </si>
  <si>
    <t>ZaanseEnergieKooperatie/zonnedak White Ranch</t>
  </si>
  <si>
    <t>Overijssel</t>
  </si>
  <si>
    <t>Almelo</t>
  </si>
  <si>
    <t>Aadorp</t>
  </si>
  <si>
    <t xml:space="preserve">DuurzaamAadorp/ zonnedak </t>
  </si>
  <si>
    <t>Duurzaam Aadorp</t>
  </si>
  <si>
    <t>Borne</t>
  </si>
  <si>
    <t>BorneEnergie/ zonnedak Carnahal</t>
  </si>
  <si>
    <t>BorneEnergie</t>
  </si>
  <si>
    <t>West-Overijssel</t>
  </si>
  <si>
    <t>Dalfsen</t>
  </si>
  <si>
    <t>DalfsenStroomt/ zonnedak Foreco  (fase 1)</t>
  </si>
  <si>
    <t>Dalfsen Stroomt</t>
  </si>
  <si>
    <t>Landgoed Rechteren</t>
  </si>
  <si>
    <t>DalfsenStroomt/ zonnedak Foreco (fase 2)</t>
  </si>
  <si>
    <t>Vilsteren</t>
  </si>
  <si>
    <t>Zon op Vilsteren/ zonnedak Langenkamp-Niens</t>
  </si>
  <si>
    <t>Zon op Vilsteren</t>
  </si>
  <si>
    <t>Oudleusen</t>
  </si>
  <si>
    <t>ZonnepanelenDelen/  Zonnedak Hogenkamp</t>
  </si>
  <si>
    <t>Deventer</t>
  </si>
  <si>
    <t>Oxe</t>
  </si>
  <si>
    <t>Co-stroom/ zonnedak boer Nijkamp in Oxe</t>
  </si>
  <si>
    <t>Co-stroom</t>
  </si>
  <si>
    <t>DeventerEnergie/ DE Zonneroos (tranche 1 2016)</t>
  </si>
  <si>
    <t>DeventerEnergie</t>
  </si>
  <si>
    <t>DeventerEnergie/ DE Zonneroos Sallcon (tranche 2 2018)</t>
  </si>
  <si>
    <t>DeventerEnergie/ KonnectED</t>
  </si>
  <si>
    <t>Bathmen</t>
  </si>
  <si>
    <t>NoaberEnergie/ Arkelsteindak</t>
  </si>
  <si>
    <t>NoaberEnergie</t>
  </si>
  <si>
    <t xml:space="preserve">Solard BV </t>
  </si>
  <si>
    <t>NoaberEnergie/ De Meijer Dak</t>
  </si>
  <si>
    <t>NoaberEnergie/ Kiekebosdak</t>
  </si>
  <si>
    <t xml:space="preserve"> Lettele</t>
  </si>
  <si>
    <t>NoaberEnergie/ zonnedak 5 De Langepier (Te Boekhorst)</t>
  </si>
  <si>
    <t>NoaberEnergie/ zonnedak 6 De Moatman (Reilink)</t>
  </si>
  <si>
    <t>NoaberEnergie/ zonnedak Erve De Eersteling</t>
  </si>
  <si>
    <t>Enschede</t>
  </si>
  <si>
    <t>EnschedeEnergie/ zonnedak  Het Mors</t>
  </si>
  <si>
    <t>Enschede Energie</t>
  </si>
  <si>
    <t>EnschedeEnergie/ zonnedak Baake</t>
  </si>
  <si>
    <t>EnschedeEnergie/ zonnedak De Bröker</t>
  </si>
  <si>
    <t xml:space="preserve">EnschedeEnergie/ zonnedak De Geerts </t>
  </si>
  <si>
    <t>EnschedeEnergie/ zonnedak De Roef</t>
  </si>
  <si>
    <t>EnschedeEnergie/ zonnedak De Veldgeuver</t>
  </si>
  <si>
    <t>EnschedeEnergie/ zonnedak Deurningerstraat</t>
  </si>
  <si>
    <t>EnschedeEnergie/ zonnedak Dirk Nijhuis en Appels</t>
  </si>
  <si>
    <t>EnschedeEnergie/ zonnedak Elektramat</t>
  </si>
  <si>
    <t>EnschedeEnergie/ zonnedak Goed Nieuws Gemeente</t>
  </si>
  <si>
    <t>EnschedeEnergie/ zonnedak Haarman Opslag</t>
  </si>
  <si>
    <t>EnschedeEnergie/ zonnedak Holzik Stables</t>
  </si>
  <si>
    <t xml:space="preserve">EnschedeEnergie/ zonnedak Koosveld </t>
  </si>
  <si>
    <t>EnschedeEnergie/ zonnedak Levink Assink</t>
  </si>
  <si>
    <t>EnschedeEnergie/ zonnedak Nieuw Horster ( Strootman)</t>
  </si>
  <si>
    <t>EnschedeEnergie/ zonnedak Pasman-Aalpol</t>
  </si>
  <si>
    <t>EnschedeEnergie/ zonnedak Pipers</t>
  </si>
  <si>
    <t>EnschedeEnergie/ zonnedak Pipers 2</t>
  </si>
  <si>
    <t>EnschedeEnergie/ zonnedak Robson</t>
  </si>
  <si>
    <t>EnschedeEnergie/ zonnedak Roossink</t>
  </si>
  <si>
    <t>EnschedeEnergie/ zonnedak Stokkers</t>
  </si>
  <si>
    <t>EnschedeEnergie/ zonnedak Technology Base Twente (overname 2022)</t>
  </si>
  <si>
    <t>Herstructureringsmaatschappij Overijssel (HMO)</t>
  </si>
  <si>
    <t>EnschedeEnergie/ zonnedak Ten Vergert</t>
  </si>
  <si>
    <t>EnschedeEnergie/ zonnedak Twente Milieu 1</t>
  </si>
  <si>
    <t>EnschedeEnergie/ zonnedak Twente Milieu 2</t>
  </si>
  <si>
    <t>EnschedeEnergie/ zonnedak ZonEx</t>
  </si>
  <si>
    <t>Hellendoorn</t>
  </si>
  <si>
    <t>Haarle</t>
  </si>
  <si>
    <t>HaarleEnergieNeutraal/ zonnedak Hellendoorn op Rozen</t>
  </si>
  <si>
    <t>HaaarleEnergieNeutraal</t>
  </si>
  <si>
    <t>Duurzame Energie Hellendoorn/ zonnedak Puur Hoveniers</t>
  </si>
  <si>
    <t>Noaber&amp;Co Duurzaam Hellendoorn</t>
  </si>
  <si>
    <t>Escozon</t>
  </si>
  <si>
    <t>ZonnecollectiefHengeloTuindorp/ Zonnedak Klokstee</t>
  </si>
  <si>
    <t>Zonnecollectief Hengelo Tuindorp</t>
  </si>
  <si>
    <t>EnergieDuurzaam (Koos Lamme)</t>
  </si>
  <si>
    <t>Hof van Twente</t>
  </si>
  <si>
    <t>ECHT/ zonnedak Kaasfabriek</t>
  </si>
  <si>
    <t>ECHT Hof van Twente</t>
  </si>
  <si>
    <t>Ambt Delden</t>
  </si>
  <si>
    <t>HofopRozen/ zonnedak 2 Jansen Almelosestraat</t>
  </si>
  <si>
    <t>Hof op Rozen</t>
  </si>
  <si>
    <t>HofopRozen/ zonnedak 3 Truitman Lange Eschweg</t>
  </si>
  <si>
    <t>Scholten</t>
  </si>
  <si>
    <t>HofopRozen/ zonnedak 4 Scholten Bentelosestraat</t>
  </si>
  <si>
    <t>Bentelo</t>
  </si>
  <si>
    <t>HofopRozen/ zonnedak 5 WES Katiersweg (SCE)</t>
  </si>
  <si>
    <t>HofopRozen/ zonnedak 6a Nijland Veldhuisweg KV</t>
  </si>
  <si>
    <t>HofopRozen/ zonnedak 6b Nijland Veldhuisweg GV</t>
  </si>
  <si>
    <t>Diepenheim</t>
  </si>
  <si>
    <t>HofopRozen/ zonnedak 7a Vehof Oude Haaksbergerweg KV</t>
  </si>
  <si>
    <t>HofopRozen/ zonnedak 7b Vehof Oude Haaksbergerweg GV</t>
  </si>
  <si>
    <t xml:space="preserve">HofopRozen/ zonnedak 8a Overbeek Mossendamsweg KV </t>
  </si>
  <si>
    <t xml:space="preserve">HofopRozen/ zonnedak 8b Overbeek Mossendamsweg GV </t>
  </si>
  <si>
    <t>HofopRozen/ zonnedak 9 Van Egteren</t>
  </si>
  <si>
    <t>HofvanTwenteopRozen/  zonnedak 1 mts. Pelle-Rupert  (PCR)</t>
  </si>
  <si>
    <t>Hof van Twente op Rozen</t>
  </si>
  <si>
    <t>CORF</t>
  </si>
  <si>
    <t>HofvanTwenteopRozen/  zonnedak 2 Jonker (PCR)</t>
  </si>
  <si>
    <t>HofvanTwenteopRozen/  zonnedak 3 Erve Meenderinkboer (PCR)</t>
  </si>
  <si>
    <t>HofvanTwenteopRozen/ zonnedak 4 Permess MultiSTiQ (PCR)</t>
  </si>
  <si>
    <t>HofvanTwenteopRozen/ zonnedak 5 Oolhorst (PCR)</t>
  </si>
  <si>
    <t xml:space="preserve">HofvanTwenteopRozen/ zonnedak 6 WES (PCR/ RVT) </t>
  </si>
  <si>
    <t>Kampen</t>
  </si>
  <si>
    <t>DuurzaamZalk/ Postcoderoosproject MFD Zalk</t>
  </si>
  <si>
    <t>Duurzaam Zalk</t>
  </si>
  <si>
    <t>Oldenzaal</t>
  </si>
  <si>
    <t>Boeskoolstroom/ zonnedak Shelter Storage (fase 1) - EC Bella</t>
  </si>
  <si>
    <t>Boeskoolstroom</t>
  </si>
  <si>
    <t>Boeskoolstroom/ zonnedak Shelter Storage (fase 2) - EC Anna</t>
  </si>
  <si>
    <t>Olst-Wijhe</t>
  </si>
  <si>
    <t>Welsum</t>
  </si>
  <si>
    <t>WelsumDuurzaam/ zonnedak Bosgoed</t>
  </si>
  <si>
    <t>Duurzaam Welsum</t>
  </si>
  <si>
    <t>WelsumDuurzaam/ zonnedak 't Middelark</t>
  </si>
  <si>
    <t>Ommen</t>
  </si>
  <si>
    <t>Vinkenbuurt</t>
  </si>
  <si>
    <t>VinkenbuurtStroomt/ zonnedak Vinkenbuurt Stroomt</t>
  </si>
  <si>
    <t>VinkenbuurtStroomt (met Dalfsen Stroomt)</t>
  </si>
  <si>
    <t>Raalte</t>
  </si>
  <si>
    <t>Marienheem</t>
  </si>
  <si>
    <t>Endona/ zonnedak Linderte</t>
  </si>
  <si>
    <t>Endona</t>
  </si>
  <si>
    <t>Heeten</t>
  </si>
  <si>
    <t>Endona/ Zonnedaken Manege Heeten (asbest eraf-project)</t>
  </si>
  <si>
    <t>Luttenberg</t>
  </si>
  <si>
    <t>LuttenbergEnergie/ zonnedak Alferink 2022</t>
  </si>
  <si>
    <t>Luttenberg Energie</t>
  </si>
  <si>
    <t>LuttenbergEnergie/ zonnedak Maatschap Freriks</t>
  </si>
  <si>
    <t>Rijssen-Holten</t>
  </si>
  <si>
    <t>Holten</t>
  </si>
  <si>
    <t>OpgewektRijssen/ zonnedak Dierenhotel A1</t>
  </si>
  <si>
    <t>Opgewekt Rijssen</t>
  </si>
  <si>
    <t>CORF Op Rozen Facilitair</t>
  </si>
  <si>
    <t>Rijssen</t>
  </si>
  <si>
    <t>OpgewektRijssen/ zonnedak Leverink Transport</t>
  </si>
  <si>
    <t>OpgewektRijssen/ zonnedak Ligtenberg I (Celsiusstraat)</t>
  </si>
  <si>
    <t>OpgewektRijssen/ zonnedak Ligtenberg II</t>
  </si>
  <si>
    <t>OpgewektRijssen/ zonnedak Lubbersen (Bijvanksweg)</t>
  </si>
  <si>
    <t>OpgewektRijssen/ zonnedak Markvoort (Beusebergerweg)  2x SCE</t>
  </si>
  <si>
    <t>Zuna</t>
  </si>
  <si>
    <t>OpgewektRijssen/ zonnedak Ten Hove 1 Kalfsvlees Zuna)</t>
  </si>
  <si>
    <t>OpgewektRijssen/ zonnedak Ten Hove 2 (Kalfsvlees Zuna)</t>
  </si>
  <si>
    <t>OpgewektRijssen/ zonnedak Troost Nijverdalseweg</t>
  </si>
  <si>
    <t xml:space="preserve">OpgewektRijssen/ zonnedak Voortman Staal </t>
  </si>
  <si>
    <t>ZonnepanelenDelen/ zonnedak Wijlhuizen</t>
  </si>
  <si>
    <t>Staphorst</t>
  </si>
  <si>
    <t>Ijhorst</t>
  </si>
  <si>
    <t>ECIJhorst/  Panelen op andermans dak 1</t>
  </si>
  <si>
    <t>EC Ijhorst</t>
  </si>
  <si>
    <t xml:space="preserve">ECIJhorst/  Panelen op andermans dak 2 Heerenweg </t>
  </si>
  <si>
    <t>Rouveen</t>
  </si>
  <si>
    <t>EnergiekZwartewaterland/ zonnedak 1 PCR Zwartewaterkloosterweg</t>
  </si>
  <si>
    <t>Energiek Zwartewaterland</t>
  </si>
  <si>
    <t>Steenwijkerland</t>
  </si>
  <si>
    <t>Belt-Schutsloot</t>
  </si>
  <si>
    <t>DuurzaamBeltSchutsloot/ zonnedak Rietloods Arembergerweg</t>
  </si>
  <si>
    <t>Duurzaam Belt-Schutsloot</t>
  </si>
  <si>
    <t>Steenwijk</t>
  </si>
  <si>
    <t>ECSteenwijk/ zonnedak Pasman Manege</t>
  </si>
  <si>
    <t>EC Steenwijk</t>
  </si>
  <si>
    <t>Vollenhove</t>
  </si>
  <si>
    <t>Voorst tot Wieden/ zonnedak De Hagen</t>
  </si>
  <si>
    <t>Energiecoöperatie Voorst tot Wieden</t>
  </si>
  <si>
    <t>Giethoorn</t>
  </si>
  <si>
    <t>WiedenWeerribben/ zonnedak 1 Kanaaldijk 9 Helmer</t>
  </si>
  <si>
    <t>EC Wieden Weeribben</t>
  </si>
  <si>
    <t>WiedenWeerribben/ zonnedak 2 Kapelweg Knol</t>
  </si>
  <si>
    <t>WiedenWeerribben/ zonnedak 3 Kanaaldijk Hensberger</t>
  </si>
  <si>
    <t>WiedenWeerribben/ zonnedak 4  Kulturhus Giethoorn</t>
  </si>
  <si>
    <t>Tubbergen</t>
  </si>
  <si>
    <t>Aalbergen</t>
  </si>
  <si>
    <t>Essenkracht/ zonnedak MFA Aalbergen (Bous Mös)</t>
  </si>
  <si>
    <t>Essenkracht</t>
  </si>
  <si>
    <t>Provincie Overijssel, gemeente</t>
  </si>
  <si>
    <t>Langeveen</t>
  </si>
  <si>
    <t>Essenkracht/ zonnedak Ter Braak</t>
  </si>
  <si>
    <t>Zwartewaterland</t>
  </si>
  <si>
    <t>EnergiekZwartewaterland/ zonnedak 2 Velde 10 (PCR)</t>
  </si>
  <si>
    <t>Genemuiden</t>
  </si>
  <si>
    <t>ZonnepanelenDelen/  Zonnedak Visscher Carvelle</t>
  </si>
  <si>
    <t>Zwolle</t>
  </si>
  <si>
    <t>AllerZonst/ zonnedak Domusica</t>
  </si>
  <si>
    <t>Coöperatie AllerZonst</t>
  </si>
  <si>
    <t>Zonnebuur/ zonnedaken woningcorporatie (meerdere locaties) - 2022</t>
  </si>
  <si>
    <t>ZonnepanelenDelen/ ZonopZorg Zonnedak Molenhof</t>
  </si>
  <si>
    <t>Utrecht</t>
  </si>
  <si>
    <t>Regio Amersfoort</t>
  </si>
  <si>
    <t>Amersfoort</t>
  </si>
  <si>
    <t>Duurzaam Soesterkwartier/ Zon op de Kubus</t>
  </si>
  <si>
    <t>Duurzaam Soesterkwartier</t>
  </si>
  <si>
    <t>Duurzaam Soesterkwartier/ Zon op School/ Basisschool 't Anker</t>
  </si>
  <si>
    <t>Eemstroom/ Zonneberg Sporthal Juliana van Stolberg</t>
  </si>
  <si>
    <t xml:space="preserve">Eemstroom /Stichting Duurzaam Bergkwartier </t>
  </si>
  <si>
    <t>Postcodestroom/ zonnedak Pon Dealer  Amersfoort</t>
  </si>
  <si>
    <t>Hoogland</t>
  </si>
  <si>
    <t xml:space="preserve">Zon op Hoogland/ zonnedak Breedvoort-1 </t>
  </si>
  <si>
    <t>Zon op Hoogland</t>
  </si>
  <si>
    <t>Zon op Hoogland/ zonnedak Breedvoort-2</t>
  </si>
  <si>
    <t>ZonnePanelenDelen/ zonnedak Solisplan GymXL</t>
  </si>
  <si>
    <t>Baarn</t>
  </si>
  <si>
    <t xml:space="preserve">OnzeZon Baarn zonnedak </t>
  </si>
  <si>
    <t>OnzeZon Baarn</t>
  </si>
  <si>
    <t>Regio U16</t>
  </si>
  <si>
    <t>Bilthoven</t>
  </si>
  <si>
    <t>VvE Poorthoven II</t>
  </si>
  <si>
    <t>Bunnik</t>
  </si>
  <si>
    <t>EnergieU/ Buurtstroom Bunnik (PCR)</t>
  </si>
  <si>
    <t>EnergieU/ buurtstroom</t>
  </si>
  <si>
    <t>Soft Energy</t>
  </si>
  <si>
    <t>EnergieU/ Energiecoöperatie Bunnik</t>
  </si>
  <si>
    <t>Werkhoven</t>
  </si>
  <si>
    <t>EnergieU/ Buurtstroom Werkhoven (PCR)</t>
  </si>
  <si>
    <t>EnergieU/ Energiecoöperatie Bunnik/Heuvelrug Energie, Zonnig Kromme Rijn (agrariers collectief)</t>
  </si>
  <si>
    <t>ZonnepanelenDelen/ Zonopzorg Zonnedak Bunninchem</t>
  </si>
  <si>
    <t>De Bilt</t>
  </si>
  <si>
    <t>Maartensdijk</t>
  </si>
  <si>
    <t>BENG! Bilstroom/ zonnedak Nieuw Toutenburg</t>
  </si>
  <si>
    <t>BENG!/ Bilstroom</t>
  </si>
  <si>
    <t>BENG! Biltsroom/ zonnedak Landwinkel De Hooierij (PCR)</t>
  </si>
  <si>
    <t>BENG!/ Utrecht Science Park Bilthoven (RIVM-terrein) (alleen ontwikkeling, geen eigendom)</t>
  </si>
  <si>
    <t>De Ronde Venen</t>
  </si>
  <si>
    <t>Baambrugge</t>
  </si>
  <si>
    <t>Zon op De Ronde Venen/ zonnedak Dorpshuis Baambrugge</t>
  </si>
  <si>
    <t>Zon op de Ronde Venen</t>
  </si>
  <si>
    <t>Mijdrecht</t>
  </si>
  <si>
    <t>Zon op De Ronde Venen/ zonnedak Veenweidebad</t>
  </si>
  <si>
    <t>Wilnis</t>
  </si>
  <si>
    <t>Zon op De Ronde Venen/ zonnedak Wilnis 3648</t>
  </si>
  <si>
    <t>Abcoude</t>
  </si>
  <si>
    <t>Zon op De Ronde Venen/ zonnedak Zorgboerderij</t>
  </si>
  <si>
    <t>Zon op Waternet</t>
  </si>
  <si>
    <t>Houten</t>
  </si>
  <si>
    <t>Onze</t>
  </si>
  <si>
    <t>OnzeZon Houten zonnedak Zoutloods Houten (A27)</t>
  </si>
  <si>
    <t>OnzeZon Houten</t>
  </si>
  <si>
    <t>OpgewektHouten/ zonnedak AchterDijk (SCE: Van Dijk)</t>
  </si>
  <si>
    <t>Opgewekt Houten</t>
  </si>
  <si>
    <t xml:space="preserve">OpgewektHouten/ zonnedak Basisschool De Vlinder </t>
  </si>
  <si>
    <t>OpgewektHouten/ zonnedak De Kloostergaarde</t>
  </si>
  <si>
    <t>Initiatiefgroep Energiek &amp; Opgewekt Eiland van Schalkwijk, Stichting De Kloostergaarde</t>
  </si>
  <si>
    <t>OpgewektHouten/ zonnedak de Kruisboog</t>
  </si>
  <si>
    <t>OpgewektHouten/ zonnedak De Zevensprong</t>
  </si>
  <si>
    <t>OpgewektHouten/ zonnedak Sporthal De Wetering</t>
  </si>
  <si>
    <t>OpgewektHouten/ zonnedak The Dome</t>
  </si>
  <si>
    <t>Ijsselstein</t>
  </si>
  <si>
    <t>EnergieU/ Buurtstroom Ijsselstein De Oever</t>
  </si>
  <si>
    <t>Klimaatneutraal Ijsselstein</t>
  </si>
  <si>
    <t>Leusden</t>
  </si>
  <si>
    <t>Stoutenburg</t>
  </si>
  <si>
    <t>ECDeel/ zonnedak DEEL Collectieve zonnedaken 1 (Blommendal )</t>
  </si>
  <si>
    <t>EC Deel (Energie Leusden)</t>
  </si>
  <si>
    <t>ECDeel/ zonnedak DEEL Collectieve zonnedaken 2 (Overgoor)</t>
  </si>
  <si>
    <t>ValleiZon/ zonnedak Wiebelwagen</t>
  </si>
  <si>
    <t>ValleiZon Leusden</t>
  </si>
  <si>
    <t>KDV De Wiebelwagen</t>
  </si>
  <si>
    <t>Zonnedak</t>
  </si>
  <si>
    <t xml:space="preserve">Zonnedak De Korf </t>
  </si>
  <si>
    <t>IkWilWatt energieloket/ ValleiZon</t>
  </si>
  <si>
    <t>Nieuwegein</t>
  </si>
  <si>
    <t>GWZonnestroom/ zonnedaken met woningcorporatie</t>
  </si>
  <si>
    <t>GW Zonnestroom</t>
  </si>
  <si>
    <t>Innax: GW Zonnestroom</t>
  </si>
  <si>
    <t>Renswoude</t>
  </si>
  <si>
    <t>ValleiEnergie/ Zonnecentrale Kooiweg</t>
  </si>
  <si>
    <t>Rhenen</t>
  </si>
  <si>
    <t>Greencrowd/ basisschool de Springplank</t>
  </si>
  <si>
    <t>Achterberg</t>
  </si>
  <si>
    <t>ValleiEnergie/ Hogesteeg Achterberg Rhenen</t>
  </si>
  <si>
    <t>Stichtse Vecht</t>
  </si>
  <si>
    <t>DuurzameVecht/ MHV-energieneutraal (advies)</t>
  </si>
  <si>
    <t>Duurzaam Stichtse Vecht</t>
  </si>
  <si>
    <t>Breukelen</t>
  </si>
  <si>
    <t xml:space="preserve">EC2030/ zonnedak PCR Polder Nijenrode </t>
  </si>
  <si>
    <t>EC 2030.nu</t>
  </si>
  <si>
    <t>Nieuwesluis bestaat</t>
  </si>
  <si>
    <t xml:space="preserve"> Loenen aan de Vecht</t>
  </si>
  <si>
    <t>ZonnepanelenDelen/ ZonopZorg Zonnedak 't Kampje</t>
  </si>
  <si>
    <t>EnergieU/ Buurtstroom 11 Rehobotkerk</t>
  </si>
  <si>
    <t>Rehobot kerk</t>
  </si>
  <si>
    <t>EnergieU/ Buurtstroom De Wissel</t>
  </si>
  <si>
    <t xml:space="preserve">EnergieU/ Buurtstroom Griftkwartier 2 </t>
  </si>
  <si>
    <t xml:space="preserve">EnergieU/ Buurtstroom Griftkwartier 3 </t>
  </si>
  <si>
    <t xml:space="preserve">EnergieU/ Buurtstroom Griftkwartier I </t>
  </si>
  <si>
    <t xml:space="preserve">EnergieU/ Buurtstroom Hoograven de A.R.M. </t>
  </si>
  <si>
    <t>EnergieU/ Hoograven Duurzaam</t>
  </si>
  <si>
    <t xml:space="preserve">EnergieU/ Buurtstroom Molenstraat </t>
  </si>
  <si>
    <t>Stichting Studentenhuisvesting/ bewoners</t>
  </si>
  <si>
    <t>Zuilen</t>
  </si>
  <si>
    <t xml:space="preserve">EnergieU/ Buurtstroom Zuilen </t>
  </si>
  <si>
    <t>Utrecht en Goor</t>
  </si>
  <si>
    <t>Greencrowd/ Zon voor USD</t>
  </si>
  <si>
    <t>Haarzuilen</t>
  </si>
  <si>
    <t>Haarse Zon/ zonnedak  (fase 1)</t>
  </si>
  <si>
    <t>Haarse Zon</t>
  </si>
  <si>
    <t>Energy Transition Group (ETG)</t>
  </si>
  <si>
    <t>Haarse Zon/ zonnedak (fase 2)</t>
  </si>
  <si>
    <t>Hercules</t>
  </si>
  <si>
    <t>Hercules sportvereniging/ zonnedak</t>
  </si>
  <si>
    <t>EnergieU</t>
  </si>
  <si>
    <t>Vereniging Sportbelangen Utrecht (VSU), de wijkraad, Energiefonds Utrecht, EnergieU en EnergieCollectief Utrecht NO.</t>
  </si>
  <si>
    <t>Postcodestroom/ zonnedak Gietijzerstraat  Utrecht</t>
  </si>
  <si>
    <t>ZonSamen/ zonnedaken woningcorporatie (meerdere locaties) -2023</t>
  </si>
  <si>
    <t>ZonSamen</t>
  </si>
  <si>
    <t>Utrechtse Heuvelrug</t>
  </si>
  <si>
    <t>Maarn-Maarsbergen</t>
  </si>
  <si>
    <t>HeuvelrugEnergie/ Zon op Heuvelrug Brandweerkazerne Maarn/ Maarsbergen</t>
  </si>
  <si>
    <t>Heuvelrug Energie</t>
  </si>
  <si>
    <t>Leersum</t>
  </si>
  <si>
    <t>HeuvelrugEnergie/ Zon op Heuvelrug Leersum De Binder</t>
  </si>
  <si>
    <t>Doorn</t>
  </si>
  <si>
    <t>HeuvelrugEnergie/ zonnedak  Revius Lyceum Doorn</t>
  </si>
  <si>
    <t>Driebergen</t>
  </si>
  <si>
    <t>HeuvelrugEnergie/ zonnedak sport FC Driebergen</t>
  </si>
  <si>
    <t>Vijfheerenlanden</t>
  </si>
  <si>
    <t>Lexmond</t>
  </si>
  <si>
    <t>Greencrowd/ Zonnedak Van Dijk</t>
  </si>
  <si>
    <t>Wijk bij Duurstede</t>
  </si>
  <si>
    <t>EigenWijkse EC/ De Stroomfabriek</t>
  </si>
  <si>
    <t>Eigenwijkse Energiecoöperatie</t>
  </si>
  <si>
    <t>Utrechts Landschap</t>
  </si>
  <si>
    <t>EigenWijkse EC/ Marienhoeve (fase 1: PCR)</t>
  </si>
  <si>
    <t>gemeente, Stichting Wijksport</t>
  </si>
  <si>
    <t>EigenWijkse EC/ Marienhoeve (fase 1: SDE)</t>
  </si>
  <si>
    <t>EigenWijkse EC/ VolksWatt Volksbelang</t>
  </si>
  <si>
    <t>Woningstichting Volksbelang, Wocozon</t>
  </si>
  <si>
    <t>EigenwijkseEC/ Rivius Lyceum</t>
  </si>
  <si>
    <t>school</t>
  </si>
  <si>
    <t>Woerden</t>
  </si>
  <si>
    <t>SolarGreenPoint/ Batensteinbad (fase 2)</t>
  </si>
  <si>
    <t>Solar Green Point/ Woerden</t>
  </si>
  <si>
    <t>initiatiefnemer (individu)</t>
  </si>
  <si>
    <t>SolarGreenPoint/Batensteinbad (fase 1)</t>
  </si>
  <si>
    <t>Solar Green Point/ Batensteinbad</t>
  </si>
  <si>
    <t>Zegveld</t>
  </si>
  <si>
    <t>WoerdenEnergie/ zonnedak Beukehof Van Dam</t>
  </si>
  <si>
    <t>WoerdenEnergie</t>
  </si>
  <si>
    <t>Woudenberg</t>
  </si>
  <si>
    <t>DuurzaamWoudenberg/ Zon op Woudenberg Bruinenburg</t>
  </si>
  <si>
    <t>Duurzaam Woudenberg</t>
  </si>
  <si>
    <t xml:space="preserve">Postcodestroom/ zonnedak Woudenberg </t>
  </si>
  <si>
    <t>PON Servicehouse</t>
  </si>
  <si>
    <t>Zeist</t>
  </si>
  <si>
    <t xml:space="preserve">DECooperatieZeist/ zonnedak Boer Aart </t>
  </si>
  <si>
    <t>DE Coöperatie Zeist</t>
  </si>
  <si>
    <t>St.Energie Zeist/ Coöperatie SpoorZon school</t>
  </si>
  <si>
    <t>EnergiekeBuurt Zeist</t>
  </si>
  <si>
    <t>Zeeland</t>
  </si>
  <si>
    <t>Borsele</t>
  </si>
  <si>
    <t>MRD/ ZCZ - Borselle  Oudelande  Traveo</t>
  </si>
  <si>
    <t>MRD/ Zonnecollectief Zeeland</t>
  </si>
  <si>
    <t>Maak onze Regio Duurzaam</t>
  </si>
  <si>
    <t>MRD/ ZCZ/ Project Borssele dorpskern</t>
  </si>
  <si>
    <t>Overzande</t>
  </si>
  <si>
    <t>MRD/ ZEC Borssele-Overzande (Klinkerduijn)</t>
  </si>
  <si>
    <t>Hoedekenskerke</t>
  </si>
  <si>
    <t>Postcodestroom/ zonnedak Hoedekenskerke</t>
  </si>
  <si>
    <t>Saman EneriQ</t>
  </si>
  <si>
    <t>Heinkenszand</t>
  </si>
  <si>
    <t>Zeeuwind/Basisschool de Wegwijzer</t>
  </si>
  <si>
    <t>Zeeuwind</t>
  </si>
  <si>
    <t>Goes</t>
  </si>
  <si>
    <t xml:space="preserve">ECGoesBIGG/ zonnedak 1 ‘PUUR ZON 1’ </t>
  </si>
  <si>
    <t>Energie Collectief Goes PUUR</t>
  </si>
  <si>
    <t>ECGoesBIGG/ zonnedak 2 ‘brandweer kazerne</t>
  </si>
  <si>
    <t>Hulst</t>
  </si>
  <si>
    <t>Grauw/ Kloosterzande</t>
  </si>
  <si>
    <t xml:space="preserve">MRD/ Z.E.C Hulst-Grauw (Ingels) </t>
  </si>
  <si>
    <t>Kapellebrug</t>
  </si>
  <si>
    <t>MRD/ ZCZ Zonne Collectief Zeeland Hulst Centrum Najade</t>
  </si>
  <si>
    <t>MRD/ ZCZ/ Project Hulst Spoorweg</t>
  </si>
  <si>
    <t>MRD/ ZCZ/ Project Hulst Zoutestraat</t>
  </si>
  <si>
    <t xml:space="preserve">MRD/ ZEC Hulst - zonnedak Drankenhandel Pluym </t>
  </si>
  <si>
    <t>Maak Onze Regio Duurzaam</t>
  </si>
  <si>
    <t xml:space="preserve">MRD/ ZEC Hulst - zonnedak Tivoli Vastgoed </t>
  </si>
  <si>
    <t>Hengstdijk</t>
  </si>
  <si>
    <t>ZonnePanelendelen/ zonnedak Van Assche</t>
  </si>
  <si>
    <t>Solisplan</t>
  </si>
  <si>
    <t>Kapelle</t>
  </si>
  <si>
    <t>MRD/ Z.E.C. Kapelle (de Baar en Leendertse)</t>
  </si>
  <si>
    <t>Biezelinge</t>
  </si>
  <si>
    <t>MRD/ ZCZ - project Kapelle KG Fruit 1 Biezelinge (PCR)</t>
  </si>
  <si>
    <t>MRD/ ZCZ - project Kapelle KG Fruit 2 Biezelinge (SCE)</t>
  </si>
  <si>
    <t>Middelburg</t>
  </si>
  <si>
    <t>MRD/ ZCZ - project Middelburg van Westen 1 (PCR)</t>
  </si>
  <si>
    <t>MRD/ ZCZ - project Middelburg van Westen 2 (SCE)</t>
  </si>
  <si>
    <t>MRD/ ZCZ/ Project Middelburg Wielemaker Tuinen II</t>
  </si>
  <si>
    <t xml:space="preserve">ZonkrachtMiddelburg/ zonnedak gemeentewerken Waldammeweg </t>
  </si>
  <si>
    <t>Noord-Beveland</t>
  </si>
  <si>
    <t>MRD/ Z.E.C. Noord Beveland Sandee Hoveniers</t>
  </si>
  <si>
    <t>Wissenkerke</t>
  </si>
  <si>
    <t>MRD/ Z.E.C. Noord Beveland-Wissenkerke (Cruijckelkreke 1)</t>
  </si>
  <si>
    <t>MRD/ ZCZ/ Project Noord Beveland M.C. De Kering</t>
  </si>
  <si>
    <t>Reimerswaal</t>
  </si>
  <si>
    <t>Yerseke</t>
  </si>
  <si>
    <t>MRD/ ZCZ/ Project Yerseke Paruzzi</t>
  </si>
  <si>
    <t>Schouwen-Duiveland</t>
  </si>
  <si>
    <t>Bruinisse</t>
  </si>
  <si>
    <t>EWSD/ Postcodestroom/ zonnedak Bruse Boys Bruinisse</t>
  </si>
  <si>
    <t>EWSD Energie Werkt op Schouwen-Duiveland (EWSD)</t>
  </si>
  <si>
    <t>Zierikzee</t>
  </si>
  <si>
    <t>EWSD/ Postcodestroom/ zonnedak Zierikzee</t>
  </si>
  <si>
    <t xml:space="preserve">Saman EneriQ/ Gemeente Schouwen-Duiveland  </t>
  </si>
  <si>
    <t>Brouwershaven</t>
  </si>
  <si>
    <t xml:space="preserve">EWSD/ zonnedak Brouwershaven </t>
  </si>
  <si>
    <t>Sluis</t>
  </si>
  <si>
    <t>Breskens</t>
  </si>
  <si>
    <t>MRD/ Z.C.Z. Sluis - Breskens (Baarzande)</t>
  </si>
  <si>
    <t>Groede</t>
  </si>
  <si>
    <t>MRD/ Z.E.C Sluis - Groede (Willemspolder)</t>
  </si>
  <si>
    <t xml:space="preserve">MRD/ Z.E.C. Sluis - Breskens (Transport Vooruit) u.a </t>
  </si>
  <si>
    <t>Zuidzande</t>
  </si>
  <si>
    <t xml:space="preserve">MRD/ Z.E.C. Sluis - Oostburg (Belderok) u.a </t>
  </si>
  <si>
    <t xml:space="preserve">Retranchement  </t>
  </si>
  <si>
    <t>MRD/ Z.E.C. Sluis - Retranchement (Belderok) u.a</t>
  </si>
  <si>
    <t>Cadzand</t>
  </si>
  <si>
    <t>MRD/ Z.E.C. Sluis- Cadzand (Duinhof)</t>
  </si>
  <si>
    <t>MRD/ Z.E.C. Sluis- Schoonedijke MFC De Korre</t>
  </si>
  <si>
    <t>Schoondijk</t>
  </si>
  <si>
    <t>MRD/ Z.E.C. Sluis-Schoonedijke Hydrauvision</t>
  </si>
  <si>
    <t>MRD/ ZCZ - Project Breskens Dokweg 10</t>
  </si>
  <si>
    <t>Oostburg</t>
  </si>
  <si>
    <t>MRD/ ZCZ - project Oostburg (Buijze 1)</t>
  </si>
  <si>
    <t>MRD/ ZCZ - project Oostburg (Buijze 2)</t>
  </si>
  <si>
    <t>St Kruis</t>
  </si>
  <si>
    <t xml:space="preserve">MRD/ ZCZ - project Sint Kruis (Van Hal) </t>
  </si>
  <si>
    <t>Terneuzen</t>
  </si>
  <si>
    <t>MRD/ Z.E.C Terneuzen (Van der Sneppen  )</t>
  </si>
  <si>
    <t>Zaamslag</t>
  </si>
  <si>
    <t>ZaamslagDuurzaam/ zonnedak (PCR)</t>
  </si>
  <si>
    <t>Tholen</t>
  </si>
  <si>
    <t>TholenSolar/ zonnedak #1</t>
  </si>
  <si>
    <t>TholenSolar</t>
  </si>
  <si>
    <t>NTx Duurzaam (met gemeente)</t>
  </si>
  <si>
    <t>TholenSolar/ zonnedak #2 Gebr. Roggeveen</t>
  </si>
  <si>
    <t>Veere</t>
  </si>
  <si>
    <t>MRD/ Z.E.C Veere (Bouwbedrijf Veere)</t>
  </si>
  <si>
    <t>Gapinge</t>
  </si>
  <si>
    <t>MRD/ Z.E.C. Veere - Gapinge (Sturm)</t>
  </si>
  <si>
    <t>Oostkapelle</t>
  </si>
  <si>
    <t>MRD/ Z.E.C. Veere - Oostkapelle (Kaslokaal)</t>
  </si>
  <si>
    <t>MRD/ ZCZ/ Project Oostkapelle Wijkhuisweg</t>
  </si>
  <si>
    <t>Serooskerke</t>
  </si>
  <si>
    <t>MRD/ ZCZ/ Project Serooskerke Veerse Ruiters</t>
  </si>
  <si>
    <t>Grijpskerke</t>
  </si>
  <si>
    <t>Postcodestroom/ zonnedak Grijpskerke</t>
  </si>
  <si>
    <t>Vlissingen</t>
  </si>
  <si>
    <t>MRD/ ZCZ/ Project Vlissingen Behoud Hoogaers</t>
  </si>
  <si>
    <t>MRD/ ZEC Vlissingen 1 (VC Vlissingen)</t>
  </si>
  <si>
    <t>Zeeuwind/ ZonOffensief Zeeland I BV (meerdere daken)</t>
  </si>
  <si>
    <t>Zeeuwind/ ZonOffensief Zeeland II BV (meerdere daken)</t>
  </si>
  <si>
    <t>Zuid-Holland</t>
  </si>
  <si>
    <t>Holland Rijnland</t>
  </si>
  <si>
    <t>Alphen aan den Rijn</t>
  </si>
  <si>
    <t xml:space="preserve">EnergiekAlphen/ Rijnvicus West+Oost (Sociale Werkplaats Alphen) </t>
  </si>
  <si>
    <t>EnergiekAlphen</t>
  </si>
  <si>
    <t>EnergiekAlphen/ Zon op Zeegersloot</t>
  </si>
  <si>
    <t>GroeneHartEnergie/ Archeon Solar Tracker</t>
  </si>
  <si>
    <t>Groene Hart  Energie</t>
  </si>
  <si>
    <t>Archeon</t>
  </si>
  <si>
    <t xml:space="preserve">GroeneHartEnergie/ Mozaïek basisschool </t>
  </si>
  <si>
    <t>basisschool</t>
  </si>
  <si>
    <t>Boskoop</t>
  </si>
  <si>
    <t>ZonnepanelenDelen/ Zonnedak Midden Boskoop</t>
  </si>
  <si>
    <t>Midden-Holland</t>
  </si>
  <si>
    <t>Bodegraven-Reeuwijk</t>
  </si>
  <si>
    <t>Reeuwijk</t>
  </si>
  <si>
    <t>EC Bodegraven-Reeuwijk/ Zon op Agrarisch dak Verleun</t>
  </si>
  <si>
    <t>EC Bodegraven-Reeuwijk</t>
  </si>
  <si>
    <t>Bodegraven</t>
  </si>
  <si>
    <t>EC Bodegraven-Reeuwijk/ Zon op Bedrijfsdak Versluys</t>
  </si>
  <si>
    <t>EC Bodegraven-Reeuwijk/ zonnedak Botter 23</t>
  </si>
  <si>
    <t>EC Bodegraven-Reeuwijk/ zonnedak Botter 25</t>
  </si>
  <si>
    <t>EC Bodegraven-Reeuwijk/ zonnedak Custwijck (Laageind)</t>
  </si>
  <si>
    <t>EC Bodegraven-Reeuwijk/ zonnedak CW Van Os Parallelweg 8</t>
  </si>
  <si>
    <t>EC Bodegraven-Reeuwijk/ zonnedak Dammekade 4</t>
  </si>
  <si>
    <t>EC Bodegraven-Reeuwijk/ zonnedak Driewerf Portugalweg 6</t>
  </si>
  <si>
    <t>EC Bodegraven-Reeuwijk/ zonnedak Europaweg</t>
  </si>
  <si>
    <t>EC Bodegraven-Reeuwijk/ zonnedak Gemeentehuis Raadhuisplein 1</t>
  </si>
  <si>
    <t>EC Bodegraven-Reeuwijk/ zonnedak Sporthoeve Vromade</t>
  </si>
  <si>
    <t>EC Bodegraven-Reeuwijk/ zonnedak Sportlaan 1 Zwembad De Kuil</t>
  </si>
  <si>
    <t>EC Bodegraven-Reeuwijk/ zonnedak 't Kerkestuk</t>
  </si>
  <si>
    <t>EC Bodegraven-Reeuwijk/ zonnedak Tjalk 43</t>
  </si>
  <si>
    <t>EC Bodegraven-Reeuwijk/ zonnedak Wierickehuis (Graaf Albrechtstraat 1)</t>
  </si>
  <si>
    <t>EC Bodegraven-Reeuwijk/ zonnedak Woningbouwvereniging Reeuwijk (WBvR)</t>
  </si>
  <si>
    <t>Zon op Bodegraven-Reeuwijk GWV-Elfhoeven</t>
  </si>
  <si>
    <t>Zon op Bodegraven-Reeuwijk</t>
  </si>
  <si>
    <t>Zon op Bodegraven-Reeuwijk Wereldweijde Goede Herderschool</t>
  </si>
  <si>
    <t>Zon op De Meije 2 (Koot)</t>
  </si>
  <si>
    <t>Zon op de Meije</t>
  </si>
  <si>
    <t>boerderij/ Stichting werkgroep Meijebelangen</t>
  </si>
  <si>
    <t>Zon op De Meije I (Kastelein)</t>
  </si>
  <si>
    <t>Zon op Reeuwijk (Huis van Alles)</t>
  </si>
  <si>
    <t>Zon op Reeuwijk</t>
  </si>
  <si>
    <t>Zon op Reeuwijk/ zonnedak  Reeuwijk GWV-Elfhoeven</t>
  </si>
  <si>
    <t>Zon op Reeuwijk/ zonnedak De Meerkoet</t>
  </si>
  <si>
    <t>Zon op Reeuwijk/ zonnedak Speel en Werkhoeve</t>
  </si>
  <si>
    <t>Regio Rotterdam-Den Haag</t>
  </si>
  <si>
    <t>Capelle aan den IJssel</t>
  </si>
  <si>
    <t>EC Capelle/ Zonkracht Capelle zonnedak Kindcentrum Ontdekrijk</t>
  </si>
  <si>
    <t>EC Capelle</t>
  </si>
  <si>
    <t>Delft</t>
  </si>
  <si>
    <t>D2E/ zonnedaken woningcorporatie Vidosol - 2023</t>
  </si>
  <si>
    <t>Delen Duurzame Energie (D2E)</t>
  </si>
  <si>
    <t>D2E Delen Duurzame Energie</t>
  </si>
  <si>
    <t xml:space="preserve">DeelstroomDelft (eerst: GeldGroenWassen)/ Ekoplaza Delft Widar in de Zon (school) </t>
  </si>
  <si>
    <t>Deelstroom Delft</t>
  </si>
  <si>
    <t>EkoPlaza/ school/ gemeente/ geldgroenwassen</t>
  </si>
  <si>
    <t>DeelstroomDelft/ Gymzaal Loevesteinplaats</t>
  </si>
  <si>
    <t>DeelstroomDelft</t>
  </si>
  <si>
    <t>DeelstroomDelft/ zonnedak SC Delfland 1</t>
  </si>
  <si>
    <t>DeelstroomDelft/ zonnedak Sporthal Buitenhof</t>
  </si>
  <si>
    <t>DeelstroomDelft/ Zonnedak Stadskantoor</t>
  </si>
  <si>
    <t>Greencrowd/ Delft Grotius College</t>
  </si>
  <si>
    <t>Greencrowd/ Delft school 1</t>
  </si>
  <si>
    <t>Greencrowd/ Delft SolarCity studentenhuisvesting WoonGoed2</t>
  </si>
  <si>
    <t>studentenhuisvesting WoonGoed 2/ Greencowd</t>
  </si>
  <si>
    <t>Den Haag</t>
  </si>
  <si>
    <t>BES/ Zon op Museon</t>
  </si>
  <si>
    <t>BES (Buurtenergie Statenkwartier)</t>
  </si>
  <si>
    <t>BES/ Zon op World Forum</t>
  </si>
  <si>
    <t>Groenhofzicht</t>
  </si>
  <si>
    <t>Groenhofzicht/ zonnedak Aegon</t>
  </si>
  <si>
    <t>AEGON</t>
  </si>
  <si>
    <t xml:space="preserve">GroenRegentes/ HaagsOpgewekt Theater De Nieuwe Regentes </t>
  </si>
  <si>
    <t>Groen Regentes</t>
  </si>
  <si>
    <t>Ypenburg</t>
  </si>
  <si>
    <t>GroenRegentes/ HaagsOpgewekt/ HWY Ypenburg/  zonnedak Ypenburg College</t>
  </si>
  <si>
    <t>Haagse</t>
  </si>
  <si>
    <t>HaagseStroom/ zonnedak Abeel en Valkenbosschool</t>
  </si>
  <si>
    <t>070 Energiek/ Haagse Stroom</t>
  </si>
  <si>
    <t>HaagseStroom/ zonnedak Sporthal Oranjeplein</t>
  </si>
  <si>
    <t>Langebeesten</t>
  </si>
  <si>
    <t xml:space="preserve">LangebeestenEnergiek/zonnedak Paardenkracht </t>
  </si>
  <si>
    <t>LangebeestenEnergiek</t>
  </si>
  <si>
    <t>SterkopStroom/ zonnedak Mient 277</t>
  </si>
  <si>
    <t>Sterk op Stroom</t>
  </si>
  <si>
    <t>projectbureau Energie Samen Den Haag i.o.  / Haagse Stroom (OM Samen)</t>
  </si>
  <si>
    <t>VvE Fahrenheitstraat</t>
  </si>
  <si>
    <t xml:space="preserve">Den Haag </t>
  </si>
  <si>
    <t>GroenRegentes/ De Zon der Gaslaan (sporthal)</t>
  </si>
  <si>
    <t>SolarGreenPoint/ Caballerofabriek</t>
  </si>
  <si>
    <t>Solar Green Point/ Caballerofabriek</t>
  </si>
  <si>
    <t>SolarGreenPoint/Tennisvereniging de Bataaf</t>
  </si>
  <si>
    <t>Solar Green Point/ De Bataaf</t>
  </si>
  <si>
    <t>ZonnepanelenDelen/ Zonnedak RoyalMatic</t>
  </si>
  <si>
    <t>RoyalMatic</t>
  </si>
  <si>
    <t>Zonnevogel / Eerste NLse Montessorischool (met SolarGreenPoint )</t>
  </si>
  <si>
    <t>VogelwijkEnergiek</t>
  </si>
  <si>
    <t>Zonnevogel/  Zonnevogel Europeseschool (met Solar Greenpoint)</t>
  </si>
  <si>
    <t>Drechtsteden</t>
  </si>
  <si>
    <t>Dordrecht</t>
  </si>
  <si>
    <t>DrechtseEnergie/ Zon op Dordrecht 1 ( Sportgebouw Sport+ )</t>
  </si>
  <si>
    <t>Drechtse Stromen/ Drechtse Energie</t>
  </si>
  <si>
    <t>ZinZaken/ Lakemeijer</t>
  </si>
  <si>
    <t>DrechtseEnergie/ Zon op Dordrecht 2 (Stadsdepot)</t>
  </si>
  <si>
    <t>DrechtseEnergie/ Zon op Pullen</t>
  </si>
  <si>
    <t>DrechtseEnergie/ zonnedak Ontmoetingskerk</t>
  </si>
  <si>
    <t>Goeree-Overflakkee</t>
  </si>
  <si>
    <t>Goedereede</t>
  </si>
  <si>
    <t>EnecoZonnehub/ zonnedak Goedereede</t>
  </si>
  <si>
    <t>Deltawind/ gemeente</t>
  </si>
  <si>
    <t>Alblasserwaard</t>
  </si>
  <si>
    <t>Gorinchem</t>
  </si>
  <si>
    <t>VvE Evia II</t>
  </si>
  <si>
    <t>Gouda</t>
  </si>
  <si>
    <t>Goudse</t>
  </si>
  <si>
    <t>GoudsePanelen/ zonnedak Croda</t>
  </si>
  <si>
    <t>GoudsePanelen</t>
  </si>
  <si>
    <t>Gemeente Gouda, Zorgpartners Midden-Holland, Promen en Croda</t>
  </si>
  <si>
    <t>Zon op GOUDAsfalt/ zonneveld en dak GOUD asfalt</t>
  </si>
  <si>
    <t>Zon op GOUDAsfalt</t>
  </si>
  <si>
    <t>Zonnegilde B.V.</t>
  </si>
  <si>
    <t>initiatiefnemers: GOUDasfalt</t>
  </si>
  <si>
    <t>Hendrik-Ido-Ambacht</t>
  </si>
  <si>
    <t>Zon op Hendrik-Ido-Ambacht (Gemeentehuis)</t>
  </si>
  <si>
    <t>Zon op Hendrik-Ido-Ambacht</t>
  </si>
  <si>
    <t>Hillegom</t>
  </si>
  <si>
    <t>Hillezon</t>
  </si>
  <si>
    <t>Hillezon/ zonnedak IKC Vossenpark</t>
  </si>
  <si>
    <t>Expirion als preferred leverancier panelen, Een ir. buro voor dakcalculatie</t>
  </si>
  <si>
    <t>Hoeksche Waard</t>
  </si>
  <si>
    <t>Oud-Beijerland</t>
  </si>
  <si>
    <t>HoekschWaardDuurzaam/ zonnedak Vierwiekenplein</t>
  </si>
  <si>
    <t>HWD Hoeksche Waard Duurzaam</t>
  </si>
  <si>
    <t>HW Wonen</t>
  </si>
  <si>
    <t>Kaag en Braassem</t>
  </si>
  <si>
    <t>Roelofarendsveen</t>
  </si>
  <si>
    <t>KBEnergie zonnedak gemeentehuis Kaag en Braassem</t>
  </si>
  <si>
    <t>KB Energie</t>
  </si>
  <si>
    <t>KBEnergie/ zonnedak Dobbe (voedselbank)</t>
  </si>
  <si>
    <t>Lippenhuizen</t>
  </si>
  <si>
    <t>LeimuidenDuurzaam/ zonnedak Het Spant</t>
  </si>
  <si>
    <t>Leimuiden Duurzaam</t>
  </si>
  <si>
    <t>Katwijk</t>
  </si>
  <si>
    <t>ECKatwijk/ zonnedak Olympiaweg</t>
  </si>
  <si>
    <t>Energie Coöperatie Katwijk</t>
  </si>
  <si>
    <t>Krimpen aan de Ijssel</t>
  </si>
  <si>
    <t>VvE appartementencomplex Sequoia</t>
  </si>
  <si>
    <t>Krimpen aan den Ijssel</t>
  </si>
  <si>
    <t>EC Krimpen/ zonnedak Krimpenerwaard College (KWC)</t>
  </si>
  <si>
    <t>EC Krimpen</t>
  </si>
  <si>
    <t>Krimpenerwaard</t>
  </si>
  <si>
    <t>Haastrecht</t>
  </si>
  <si>
    <t xml:space="preserve">Waardstroom/ Zonneroos Haastrecht </t>
  </si>
  <si>
    <t>Waardstroom</t>
  </si>
  <si>
    <t>Vlist</t>
  </si>
  <si>
    <t>Waardstroom/ Zonneroos Vlist</t>
  </si>
  <si>
    <t>Lansingerland</t>
  </si>
  <si>
    <t>Berkel Rodenrijs</t>
  </si>
  <si>
    <t>NieuwLansingerstroom/ LansingerZon zonnedak Loonbedrijf Van der Burg</t>
  </si>
  <si>
    <t>NLS Nieuw Lansinger Stroom/ Lansingerzon</t>
  </si>
  <si>
    <t>Bleiswijk</t>
  </si>
  <si>
    <t>NieuwLansingerstroom/ LansingerZon zonnedak Motorcross Aad</t>
  </si>
  <si>
    <t>NieuwLansingerstroom/ LansingerZon zonnedak Persoon  (fase 1)</t>
  </si>
  <si>
    <t>NieuwLansingerstroom/ LansingerZon zonnedak Persoon  (fase 2)</t>
  </si>
  <si>
    <t>Berkel en Rodenrijs</t>
  </si>
  <si>
    <t xml:space="preserve">ZonnepanelenDelen/ Zonnedak Oostland Company </t>
  </si>
  <si>
    <t>Leiden</t>
  </si>
  <si>
    <t>EnergiekLeiden/ Nieuwe Energie zonnecentrale</t>
  </si>
  <si>
    <t>EnergiekLeiden</t>
  </si>
  <si>
    <t>Woningbouwcorporatie Portaal</t>
  </si>
  <si>
    <t xml:space="preserve">Zon op Leiden/ zonnecentrale Sporthal Houtkwartier </t>
  </si>
  <si>
    <t>Zon op Leiden</t>
  </si>
  <si>
    <t>Zon op Leiden/ zonnecentraleDe Arcade</t>
  </si>
  <si>
    <t>Leiderdorp</t>
  </si>
  <si>
    <t xml:space="preserve">D2E/ zonnedak woningcorporatie Rhijnhart Wonen </t>
  </si>
  <si>
    <t xml:space="preserve">Zon op Leiderdorp/ zonnedak Hoftuyn </t>
  </si>
  <si>
    <t xml:space="preserve">Zon op Leiderdorp </t>
  </si>
  <si>
    <t>Zon op Leiderdorp/ Zonne-installatie Willem Alexanderlaan 1</t>
  </si>
  <si>
    <t>Leidschendam-Voorburg</t>
  </si>
  <si>
    <t>Leidschendam</t>
  </si>
  <si>
    <t>Zon op Leidschendam-Voorburg/ basisschool De Dijsselbloem</t>
  </si>
  <si>
    <t>Zon op Leidschendam-Voorburg</t>
  </si>
  <si>
    <t>Zon op Leidschendam-Voorburg/ zonnedak Akkerlust</t>
  </si>
  <si>
    <t>Midden-Delfland</t>
  </si>
  <si>
    <t>Maasland</t>
  </si>
  <si>
    <t>ECMiddenDelfland/ zonnedak Résidence Veldesteijn (fase 1: PCR)</t>
  </si>
  <si>
    <t>EnergieC Midden-Delfland</t>
  </si>
  <si>
    <t>ECMiddenDelfland/ zonnedak Résidence Veldesteijn (fase 2: SCE)</t>
  </si>
  <si>
    <t>ECMiddenDelfland/ zonnedak Schipluiden</t>
  </si>
  <si>
    <t>Schipluiden</t>
  </si>
  <si>
    <t>ECMiddenDelfland/ zonnedak Sporthal Post Kokego</t>
  </si>
  <si>
    <t>Molenlanden</t>
  </si>
  <si>
    <t>Goudriaan</t>
  </si>
  <si>
    <t>ECMolenlanden/ postcoderoos ZON KONtakt Goudriaan (2 locaties)</t>
  </si>
  <si>
    <t>EC Molenlanden</t>
  </si>
  <si>
    <t>Bleksensgraaf</t>
  </si>
  <si>
    <t>Graafstroom/ zonnedak Albert van de Graaf (Heulenslag)</t>
  </si>
  <si>
    <t>Graafstroom</t>
  </si>
  <si>
    <t>Graafstroom/ zonnedak Brandweer</t>
  </si>
  <si>
    <t>Nyenwaard</t>
  </si>
  <si>
    <t>Nyewaard/  sportcomplex Poortzicht te Nieuwpoort</t>
  </si>
  <si>
    <t>Streefkerk</t>
  </si>
  <si>
    <t>Nyewaard/ zonnedak SCE1-Middenpolderweg (de Vries)</t>
  </si>
  <si>
    <t>Cooperatie Nyewaard</t>
  </si>
  <si>
    <t>Oud-Alblas</t>
  </si>
  <si>
    <t>Zon op de Beemd Coöperatie</t>
  </si>
  <si>
    <t>Zon op de Beemd</t>
  </si>
  <si>
    <t>Coöperatie Expert</t>
  </si>
  <si>
    <t>ZonSamen/ zonnedaken woningcorporatie (meerdere locaties)</t>
  </si>
  <si>
    <t>Schelluinen</t>
  </si>
  <si>
    <t>EnecoZonnehub/ zonnedak agrariër Schelluinen</t>
  </si>
  <si>
    <t>Nieuwkoop</t>
  </si>
  <si>
    <t>Woerdense Verlaat</t>
  </si>
  <si>
    <t xml:space="preserve">DuurzaamNieuwkoop/ zonnedak Amstelkade </t>
  </si>
  <si>
    <t>Duurzaam Nieuwkoop</t>
  </si>
  <si>
    <t>DuurzaamNieuwkoop/ zonnedak Amstelkade 1</t>
  </si>
  <si>
    <t>DuurzaamNieuwkoop/ zonnedak Amstelkade 7h</t>
  </si>
  <si>
    <t xml:space="preserve">DuurzaamNieuwkoop/ zonnedak Constructieweg </t>
  </si>
  <si>
    <t>GebiedscooperatieNieuwkoop/ zonnedak  2 Transportweg</t>
  </si>
  <si>
    <t>Gebiedscoöperatie Nieuwkoop</t>
  </si>
  <si>
    <t>Ter Aar</t>
  </si>
  <si>
    <t>GebiedscooperatieNieuwkoop/ zonnedak  4 Bedrijfsweg Ter Aar</t>
  </si>
  <si>
    <t>GebiedscooperatieNieuwkoop/ zonnedak 1 Noordenseweg</t>
  </si>
  <si>
    <t>GebiedscooperatieNieuwkoop/ zonnedak 3 Harsweg 17 Ter Aar</t>
  </si>
  <si>
    <t>Nieuwveen</t>
  </si>
  <si>
    <t>GebiedscooperatieNieuwkoop/ zonnedak 5 Anne Hendrik  Kooistrastraat 19 Nieuwveen</t>
  </si>
  <si>
    <t>GebiedscooperatieNieuwkoop/ zonnedak 6 Transportweg 24 Van der Laan</t>
  </si>
  <si>
    <t>GebiedscooperatieNieuwkoop/ zonnedak 7 Comforta Nijverheidsweg 5</t>
  </si>
  <si>
    <t>GebiedscooperatieNieuwkoop/ zonnedak 8 Trenomat Transportweg 46</t>
  </si>
  <si>
    <t>GebiedscooperatieNieuwkoop/ zonnedak Goudsmid 12</t>
  </si>
  <si>
    <t>GebiedscooperatieNieuwkoop/ zonnedak Smidskade 15</t>
  </si>
  <si>
    <t>Zon op de Woerdense Verlaat/ zonnedak Noorderlicht I</t>
  </si>
  <si>
    <t>Zon op de Woerdense Verlaat</t>
  </si>
  <si>
    <t>Noordwijk</t>
  </si>
  <si>
    <t>Zon op Nortgo zonnedak op Northgo College</t>
  </si>
  <si>
    <t xml:space="preserve">Zon op Nortgo </t>
  </si>
  <si>
    <t>Papendrecht</t>
  </si>
  <si>
    <t>DrechtseEnergie/  sportcentrum Papendrecht</t>
  </si>
  <si>
    <t>Pijnacker-Nootdorp</t>
  </si>
  <si>
    <t>Nootdorp</t>
  </si>
  <si>
    <t>ECPijnackerNootdorp/ zonnedak Campo</t>
  </si>
  <si>
    <t>EC Pijnacker Nootdorp</t>
  </si>
  <si>
    <t>ECPijnackerNootdorp/ zonnedak DGBMB</t>
  </si>
  <si>
    <t>Oude Leede</t>
  </si>
  <si>
    <t>ECPijnackerNootdorp/ zonnedak Gravesteyn</t>
  </si>
  <si>
    <t xml:space="preserve">ECPijnackerNootdorp/ zonnedak Wubben Flower I </t>
  </si>
  <si>
    <t xml:space="preserve">ECPijnackerNootdorp/ zonnedak Wubben Flower II </t>
  </si>
  <si>
    <t>Ridderkerk</t>
  </si>
  <si>
    <t>DeGroeneStroom/ zonnedak De Fakkel</t>
  </si>
  <si>
    <t>De Groene Stroom</t>
  </si>
  <si>
    <t>gemeente Ridderkerk</t>
  </si>
  <si>
    <t>Slikkerveer</t>
  </si>
  <si>
    <t>DeGroeneStroom/ zonnedak Sportzaal De Werf</t>
  </si>
  <si>
    <t>Lakemeier/ Energie Anders</t>
  </si>
  <si>
    <t>Rijswijk</t>
  </si>
  <si>
    <t>Zon op Rijswijk/ zonnedak 1 Gemeentewerf</t>
  </si>
  <si>
    <t>Zon op Rijswijk</t>
  </si>
  <si>
    <t>Rotterdam</t>
  </si>
  <si>
    <t>AlexEnergie/ zonnedak Gymzaal Lagelandsepad</t>
  </si>
  <si>
    <t>Alex Energie</t>
  </si>
  <si>
    <t>Energie van Rotterdam</t>
  </si>
  <si>
    <t>AlexEnergie/ zonnedak Gymzaal Tattistraat</t>
  </si>
  <si>
    <t xml:space="preserve">Blijstroom/ Ackersdijkstraat </t>
  </si>
  <si>
    <t>Blijstroom</t>
  </si>
  <si>
    <t>Blijstroom/ Sporthal Noorderhavenkade</t>
  </si>
  <si>
    <t>Gemeente Rotterdam</t>
  </si>
  <si>
    <t>Blijstroom/ zonnedak de Batavier</t>
  </si>
  <si>
    <t>Actiegroep het Oude Westen</t>
  </si>
  <si>
    <t>Blijstroom/ zonnedak de Margriet  Nolenstraat</t>
  </si>
  <si>
    <t>Blijstroom/ zonnedak SKAR I, Ateliergebouw Koningsveldestraat</t>
  </si>
  <si>
    <t>Delfshaven</t>
  </si>
  <si>
    <t>DelfshavenEC/ zonnedak OBD De Boog (school)</t>
  </si>
  <si>
    <t>EC Delfshaven</t>
  </si>
  <si>
    <t>DelfshavenEC/ zonnedak OBS Dakpark (school)</t>
  </si>
  <si>
    <t>DelfshavenEC/ zonnedak OBS Delfshaven</t>
  </si>
  <si>
    <t>Gemeente, Stichting BOOR, Groenpand, WijkEnergieWerkt</t>
  </si>
  <si>
    <t>DelfshavenEC/ zonnedak Vierambachtschool (school)</t>
  </si>
  <si>
    <t>StadsdriehoekEnergie/ Zonnedak OBS Het Landje</t>
  </si>
  <si>
    <t>StadsdriehoekEnergie</t>
  </si>
  <si>
    <t>ZonnepanelenDelen/ Tennispark Kralingen</t>
  </si>
  <si>
    <t>Tennispark Kralingen</t>
  </si>
  <si>
    <t>ZonnepanelenDelen/ Zonnedak Uit je Eigen Stad</t>
  </si>
  <si>
    <t>Uit je Eigen Stad (("social enterprise")</t>
  </si>
  <si>
    <t>Zonnespiegel/ zonnedak VVE</t>
  </si>
  <si>
    <t>Schiedam</t>
  </si>
  <si>
    <t>EnergiekSchiedam/ Zon op de Erker</t>
  </si>
  <si>
    <t>EnergiekSchiedam</t>
  </si>
  <si>
    <t>Stichting DUW</t>
  </si>
  <si>
    <t>Primo en gemeente Schiedam</t>
  </si>
  <si>
    <t>EnergiekSchiedam/ Zon op Wennekerpand</t>
  </si>
  <si>
    <t>Teylingen</t>
  </si>
  <si>
    <t>Sassenheim</t>
  </si>
  <si>
    <t>EC Teylingen/ zonnedak Ammerlaan</t>
  </si>
  <si>
    <t>EC Teylingen</t>
  </si>
  <si>
    <t>Vlaardingen</t>
  </si>
  <si>
    <t>VEC zonnedak De Koningin (Waterweg Wonen Koninginnelaan)</t>
  </si>
  <si>
    <t>Vlaardings Energie Collectief (VEC)</t>
  </si>
  <si>
    <t>VEC zonnedak Motexion (James Wattweg)</t>
  </si>
  <si>
    <t>Voorschoten</t>
  </si>
  <si>
    <t>Zon op Voorschoten/ zonnedak sporthal De Vliethorst</t>
  </si>
  <si>
    <t>Zon op Voorschoten</t>
  </si>
  <si>
    <t>sporthal</t>
  </si>
  <si>
    <t>Wassenaar</t>
  </si>
  <si>
    <t>WassenaarseEC/ zonnedak Adelbert College</t>
  </si>
  <si>
    <t>Wassenaarse Energie Coöperatie</t>
  </si>
  <si>
    <t>Westland</t>
  </si>
  <si>
    <t>De Lier</t>
  </si>
  <si>
    <t>ZonnepanelenDelen/ Zonnedak Greve</t>
  </si>
  <si>
    <t>Zoetermeer</t>
  </si>
  <si>
    <t>DEZo/ zonnedak Sporthal Fivelingo Meerzicht</t>
  </si>
  <si>
    <t>DEZo/ Duurzame energiecoöperatie Zoetermeer</t>
  </si>
  <si>
    <t>DEZo/ Zonnepark Pelgrimshoeve</t>
  </si>
  <si>
    <t>Zoeterwoude</t>
  </si>
  <si>
    <t>Zon op Zoeterwoude/ zonnedak Kaasboerderij Van Veen</t>
  </si>
  <si>
    <t>Zon op Zoeterwoude</t>
  </si>
  <si>
    <t>Zon op Zoeterwoude/ zonnedak Keerweer</t>
  </si>
  <si>
    <t>Zuidplas</t>
  </si>
  <si>
    <t>Moordrecht</t>
  </si>
  <si>
    <t>Zon op Zuidplas/ zonnedak De Kraal</t>
  </si>
  <si>
    <t>Zon op Zuidplas</t>
  </si>
  <si>
    <t>Zevenhuizen</t>
  </si>
  <si>
    <t>Zon op Zuidplas/ zonnedak Gemeentewerf  Zevenhuizen</t>
  </si>
  <si>
    <t>Nieuwerkerk a/d Ijssel</t>
  </si>
  <si>
    <t>Zon op Zuidplas/ zonnedak 't Blok</t>
  </si>
  <si>
    <t>Nieuwkerk a/d Ijssel</t>
  </si>
  <si>
    <t>Zon op Zuidplas/ zonnedak Wolga</t>
  </si>
  <si>
    <t>Zwijndrecht</t>
  </si>
  <si>
    <t>Zon op Zwijndrecht (Gemeentehuis)</t>
  </si>
  <si>
    <t>Zon op Zwijndrecht</t>
  </si>
  <si>
    <t xml:space="preserve">Zon op Zwijndrecht (Hart van Meerdervoort) </t>
  </si>
  <si>
    <t>Zon op Zwijndrecht (RaJuBiBoS deel 1)</t>
  </si>
  <si>
    <t>Zon op Zwijndrecht (RaJuBiBos deel 2)</t>
  </si>
  <si>
    <t>DuurzaamAssen/ Zonnedak VanderVeen II (Zendmastweg)</t>
  </si>
  <si>
    <t>gepland</t>
  </si>
  <si>
    <t>Emmer-Compascuum</t>
  </si>
  <si>
    <t>EC Zonnige Start / Zonnepark Project Mensen (loods)</t>
  </si>
  <si>
    <t>Meppel</t>
  </si>
  <si>
    <t>EnergiekSlingenberg/ zonnedak Terra College</t>
  </si>
  <si>
    <t>Energiek Slingenberg</t>
  </si>
  <si>
    <t>ECNoordseveld/ zonnedak SCE 1</t>
  </si>
  <si>
    <t>ECNoordseveld/ zonnedak SCE 2</t>
  </si>
  <si>
    <t>ECNoordseveld/ zonnedak SCE 3</t>
  </si>
  <si>
    <t>ECNoordseveld/ zonnedak SCE 4</t>
  </si>
  <si>
    <t>ECNoordseveld/ zonnedak SCE 5</t>
  </si>
  <si>
    <t>Veenklooster</t>
  </si>
  <si>
    <t>Buitenpost/ zonnedak 2 Zon voor asbest De Groot</t>
  </si>
  <si>
    <t>Surhuizum</t>
  </si>
  <si>
    <t>ZonopalleDaken/ Zonnedak Van der Veen - overgedragen</t>
  </si>
  <si>
    <t>EC Harkema</t>
  </si>
  <si>
    <t>DuurzaamWergea/ Zonnedak  Meinderts</t>
  </si>
  <si>
    <t>DuurzaamWergea/ Zonnedak Hut</t>
  </si>
  <si>
    <t>DuurzaamWergea/ Zonnedak Van der Ploeg</t>
  </si>
  <si>
    <t>DuurzaamWergea/ Zonnedak Wobbes</t>
  </si>
  <si>
    <t>Mei-inoar Grien/ SamenZon Zonnedak Osinga</t>
  </si>
  <si>
    <t>ECFolsgare/ zonneweide Zuidweststroom 3 Gerbrandy</t>
  </si>
  <si>
    <t>Warns</t>
  </si>
  <si>
    <t>Gaasterland/ Zonnecollectief 4 Warns</t>
  </si>
  <si>
    <t>Oppenhuizen</t>
  </si>
  <si>
    <t>Top&amp;Twel/ zonnedak Harspit</t>
  </si>
  <si>
    <t>EC Top&amp;Twel</t>
  </si>
  <si>
    <t>StWIEK/ zonnedak Opperhâns</t>
  </si>
  <si>
    <t>voorbereiding</t>
  </si>
  <si>
    <t>Stichting WIEK</t>
  </si>
  <si>
    <t>TerschellingEnergie/ Zonnedak Kudde van Terschelling</t>
  </si>
  <si>
    <t>Trynergie/  Trynwâldster zonnedak De Jager</t>
  </si>
  <si>
    <t>ST.-JACOBIPAROCHIE</t>
  </si>
  <si>
    <t>Bildtse Stroom/ Zonnedak  Goodijk</t>
  </si>
  <si>
    <t>Westhoek</t>
  </si>
  <si>
    <t>Bildtse Stroom/ Zonnedak de Vries</t>
  </si>
  <si>
    <t>ST.-ANNAPAROCHIE</t>
  </si>
  <si>
    <t>Bildtse Stroom/ Zonnedak Dijkstra</t>
  </si>
  <si>
    <t>EC Molenbeke/ Zonnedak Tennishal Molenbeke</t>
  </si>
  <si>
    <t>EC Molenbeke</t>
  </si>
  <si>
    <t xml:space="preserve">ZonSamen/ zonnedaken woningcorporatie (meerdere locaties) </t>
  </si>
  <si>
    <t>Kapel-Avezaath</t>
  </si>
  <si>
    <t>EcoBuren/ zonnedak - De Roskam - Kapel-Avezaath</t>
  </si>
  <si>
    <t>DuurzaamDoetinchem/ zonnedak BV de Graafschap</t>
  </si>
  <si>
    <t>Gaanderen</t>
  </si>
  <si>
    <t>DuurzaamDoetinchem/ zonnedak VM Martinusschool Gaanderen</t>
  </si>
  <si>
    <t>DuurzaamDoetinchem/ zonnedak VV Doetinchem</t>
  </si>
  <si>
    <t>EC Epe/ zonnedak Boerderij Buitengewoon</t>
  </si>
  <si>
    <t>ECEpe/ zonnedak Buitengewoon</t>
  </si>
  <si>
    <t>Endura/ zonnedak Het Pakuis</t>
  </si>
  <si>
    <t>Endura/ zonnedak Korenschoof</t>
  </si>
  <si>
    <t>PoweredbyHattem/ zonnedak project BOGO</t>
  </si>
  <si>
    <t>LochemEnergie/ zonnedak Dinkelman</t>
  </si>
  <si>
    <t>LochemEnergie/ zonnedak Lubberdink</t>
  </si>
  <si>
    <t>LochemEnergie/ zonnedak Poststraat</t>
  </si>
  <si>
    <t>LochemEnergie/ zonnedak Wijnbergen</t>
  </si>
  <si>
    <t>LochemEnergie/ zonnedak Witte kerk</t>
  </si>
  <si>
    <t>Bommelerwaar/ zonnedak De Bogerd (uitbreiding)</t>
  </si>
  <si>
    <t>Bommelerwaar/ zonnedak Mispelhal</t>
  </si>
  <si>
    <t>Zon op Nijkerk/ Zon op de Kruiskerk</t>
  </si>
  <si>
    <t>Lievelde</t>
  </si>
  <si>
    <t>DEC Lievelde/ zonnedak Hulshof</t>
  </si>
  <si>
    <t>Duurzame EC Lievelde</t>
  </si>
  <si>
    <t>ZonnigZieuwent/ zonnedak 10 Sociaal PCR project energiearmoede</t>
  </si>
  <si>
    <t>Kusater Energy</t>
  </si>
  <si>
    <t>ZonnigZieuwent/ zonnedak 9</t>
  </si>
  <si>
    <t>FruitstadEnergie/ zonnedakRSG Lingecollege</t>
  </si>
  <si>
    <t>Zonnedak MARIN op Zon III</t>
  </si>
  <si>
    <t>ValleiEnergie/ Zonnecentrale SHOT</t>
  </si>
  <si>
    <t>BurgerwindWestBetuwe/ Zonnegaard Drost (Zon boven fruit)</t>
  </si>
  <si>
    <t>Burgerwindcoöperatie West-Betuwe</t>
  </si>
  <si>
    <t>Asperen</t>
  </si>
  <si>
    <t>DuurzaamWestBetuwe/ zonnedak  Hermeta</t>
  </si>
  <si>
    <t>Ophemert</t>
  </si>
  <si>
    <t>DuurzaamWestBetuwe/ zonnedak Akkerstraat</t>
  </si>
  <si>
    <t>DuurzaamWestBetuwe/ zonnedak Hermata 2</t>
  </si>
  <si>
    <t>DuurzaamWestBetuwe/ zonnedak Kuyperweg</t>
  </si>
  <si>
    <t xml:space="preserve">Geldermalsen </t>
  </si>
  <si>
    <t>DuurzaamWestBetuwe/ zonnedak MFC De Pluk</t>
  </si>
  <si>
    <t>Hellouw</t>
  </si>
  <si>
    <t>DuurzaamWestBetuwe/ zonnedak Tinnegieter Van Woerkom</t>
  </si>
  <si>
    <t>DuurzaamWestBetuwe/ zonnedak Van Dijk</t>
  </si>
  <si>
    <t>EnergiekeBuurtschappen/ zonnedak 5 BCS Loonbedrijf</t>
  </si>
  <si>
    <t>Winterswijk</t>
  </si>
  <si>
    <t>EnergiekeBuurtschappen/ zonnedak 6 Prijshamer</t>
  </si>
  <si>
    <t>Zonnebuur/ zonnedaken woningcorporatie (meerdere locaties) - gepland</t>
  </si>
  <si>
    <t>EendrachtEnergie/ Zonnedak GroeneStroomDelen Kooi</t>
  </si>
  <si>
    <t>Middelstum</t>
  </si>
  <si>
    <t xml:space="preserve">HaltewegEC/ zonnedak Zonnewijtwerd dak 1 </t>
  </si>
  <si>
    <t>Halteweg EC</t>
  </si>
  <si>
    <t>LOPEC/ zonnedak Oosterwijtwerd</t>
  </si>
  <si>
    <t>EC Hortus/ zonnedak Garage Grote Appelstraat</t>
  </si>
  <si>
    <t>EC Hortusbuurt</t>
  </si>
  <si>
    <t>ECNoorddijk/ zonnedak PRM2 Noorddijkerweg</t>
  </si>
  <si>
    <t>ECNoorddijk/ zonnedak TSO 2 Koningsweg 9</t>
  </si>
  <si>
    <t>Thesinge</t>
  </si>
  <si>
    <t>Ecothesinge/ zonnedak Oudman</t>
  </si>
  <si>
    <t>Ecothesinge</t>
  </si>
  <si>
    <t>GOED / Schoolholm 17</t>
  </si>
  <si>
    <t>GOED/ Hereweg 74</t>
  </si>
  <si>
    <t>GOED/ Hereweg 80</t>
  </si>
  <si>
    <t>Woltersum</t>
  </si>
  <si>
    <t>WoltersumseEnergie/ zonnedak Kollerijweg</t>
  </si>
  <si>
    <t>Woltersumse Energie</t>
  </si>
  <si>
    <t>Noordwolde</t>
  </si>
  <si>
    <t>Durabel/ zonnedak De Wolddak 2</t>
  </si>
  <si>
    <t>DuurzaamBedum/ zonnedak  De Haan</t>
  </si>
  <si>
    <t>DuurzaamBedum/ zonnedak Knol Oude Dijk</t>
  </si>
  <si>
    <t>EIK Kantens/ zonnedak SCE Kantens Doornbosch</t>
  </si>
  <si>
    <t>EIK Kantens/ Zonnedak Tuwinga</t>
  </si>
  <si>
    <t>HogelandsterEC/ Zonnedak 9 Westerhofstraat Leens</t>
  </si>
  <si>
    <t>Usquert</t>
  </si>
  <si>
    <t>EIK Kantens/ Zonnedak SDE 2 Usquert Koop</t>
  </si>
  <si>
    <t>EIK Kantens/ Zonnedak SDE 3 Rottum Hogeweg</t>
  </si>
  <si>
    <t>Zandeweer</t>
  </si>
  <si>
    <t>EIK Kantens/ Zonnedak SDE 6 Zandeweer</t>
  </si>
  <si>
    <t>AnjumerEendragt/ zonnedak 194 kWp</t>
  </si>
  <si>
    <t>AnjumerEendragt/ zonnedak De Singel (Dijkstra)</t>
  </si>
  <si>
    <t>ECTolbert/ zonnedak Cazemier</t>
  </si>
  <si>
    <t>ECTolbert/ zonnedak KAP</t>
  </si>
  <si>
    <t>EnergiebosBoerakker/ zonnedak Zon Wilgenpad</t>
  </si>
  <si>
    <t>GOED/ Zonnedak Nienoord Nationaal Rijtuigenmuseum</t>
  </si>
  <si>
    <t>GOED/ Zonnedak Nienoord Ninoo's Speelpaleis</t>
  </si>
  <si>
    <t>GOED/ Zonnedak Nienoord Ooievaarstee (Landgoed)</t>
  </si>
  <si>
    <t>Zevenster/ zonnedak 6 Kikstra</t>
  </si>
  <si>
    <t>STUW Westerwolde/ Zonnedak Kok</t>
  </si>
  <si>
    <t>EC Limburg/ zonnedak gemeentewerf Bergen</t>
  </si>
  <si>
    <t>EC Limburg</t>
  </si>
  <si>
    <t>Mook en Middelaar</t>
  </si>
  <si>
    <t>Gennep</t>
  </si>
  <si>
    <t>EC StroomvanHier/ zonnedak  Agra</t>
  </si>
  <si>
    <t>EC Stroom van Hier</t>
  </si>
  <si>
    <t>Molenhoek</t>
  </si>
  <si>
    <t>EC StroomvanHier/ zonnedak  Lierweg</t>
  </si>
  <si>
    <t>RoerOmEnergie/ zonneRoos 2</t>
  </si>
  <si>
    <t>Soltroenergy/ RescoopLimburg</t>
  </si>
  <si>
    <t>NEWECOOP/ parkeerdak buitencentrum Staatsbosbeheer</t>
  </si>
  <si>
    <t>BestEnergie/ zonnedak Speelweide</t>
  </si>
  <si>
    <t>Breedsaam/ zonnedaken onderwijsvastgoed (12 locaties)</t>
  </si>
  <si>
    <t>Breedzaam</t>
  </si>
  <si>
    <t>OpgewektDrimmelen/ zonnedak Gemeentewerf</t>
  </si>
  <si>
    <t>DuurSaamEttenleur/ zonnedak Brandweerkazerne</t>
  </si>
  <si>
    <t>Geertruidenberg</t>
  </si>
  <si>
    <t>D2E/ zonnedaken woningcorporatie Geertruidenberg</t>
  </si>
  <si>
    <t>Uitonsdak II/ zonnedaken met woningcorporatie (SCE: meerdere locaties)</t>
  </si>
  <si>
    <t>Handel</t>
  </si>
  <si>
    <t>ECNoordBrabant/ zonnedak Stal Krol</t>
  </si>
  <si>
    <t>EnergiekHalderberge/ zonnedak Pietseweg 4 -fase 1 (SCE)</t>
  </si>
  <si>
    <t>Hilverstroom/ Zon op de Hilver/ zonnedak Van Gumper Baarschot</t>
  </si>
  <si>
    <t>Sambeek</t>
  </si>
  <si>
    <t>EC Sambeek/ zonnedak Laarakkers</t>
  </si>
  <si>
    <t>EC Sambeek</t>
  </si>
  <si>
    <t>DEC-Oisterwijk/ Zon op Oisterwijk/  zonnedak 8 Praxis</t>
  </si>
  <si>
    <t>Ravenstein</t>
  </si>
  <si>
    <t>EC Oss/ zonnedak Bouwloods Ravenstein</t>
  </si>
  <si>
    <t>Energieopwekking 5032/ zonnedak Hultenseweg</t>
  </si>
  <si>
    <t>Energieopwekking 5032</t>
  </si>
  <si>
    <t>Veldhoven</t>
  </si>
  <si>
    <t>KempenStroom/ zonnedak De Hoeve</t>
  </si>
  <si>
    <t xml:space="preserve">SolarRun/ zonnedak ASML </t>
  </si>
  <si>
    <t>Solar Run</t>
  </si>
  <si>
    <t>KempenStroom/ zonnedak Zandoerle</t>
  </si>
  <si>
    <t>KempenStroom</t>
  </si>
  <si>
    <t>Zundert</t>
  </si>
  <si>
    <t>AlkmaarEnergie/ zonnedak Oosterhout</t>
  </si>
  <si>
    <t>AlkmaarEnergie/ zonnedak Oterleek</t>
  </si>
  <si>
    <t>WeteringEnergiecentrale/ zonnedaken Weteringschans - Plantsoen</t>
  </si>
  <si>
    <t>Wetering Energiecentrale</t>
  </si>
  <si>
    <t>ECOstroom/ Huygen Ecostroom/ Bijlmer Ecostroom I zonnedak Mijehof</t>
  </si>
  <si>
    <t>ECOstroom/ Huygen Ecostroom/ Bijlmer Ecostroom II zonnedak Mijehof</t>
  </si>
  <si>
    <t>ECOstroom/ Huygen Ecostroom/ zonnedak Beukenstroom De Gouden Band VvE</t>
  </si>
  <si>
    <t xml:space="preserve">ECOstroom/ WOW Ecostroom/ zonnedak Het Groeiparadijs KDV </t>
  </si>
  <si>
    <t>Zuiderlicht/  Stadsloket Oost</t>
  </si>
  <si>
    <t>Zuiderlicht/ Zon op de Lekstraat Veilinghuis Lekstraat 63</t>
  </si>
  <si>
    <t>Zuiderlicht/ Zon op Stadsloket Anton Komplein (Stadsdeelkantoor Zuidoost)</t>
  </si>
  <si>
    <t>Zuiderlicht/ Zon op VvE Bramzeilhof</t>
  </si>
  <si>
    <t>VvE (meerdere)</t>
  </si>
  <si>
    <t>Zuiderlicht/ Zon op VvE De Sluis</t>
  </si>
  <si>
    <t>Zuiderlicht/ De Nieuwe Meent</t>
  </si>
  <si>
    <t>Limmen</t>
  </si>
  <si>
    <t>Calorie/ zonnedak Limmen Mooij</t>
  </si>
  <si>
    <t>Calorie/ ZonOpCalorie/ Zonnedak Mooij</t>
  </si>
  <si>
    <t>Zonnecoöperatie West-Friesland/ Zonnedak De Zaagtand  (wijkgebouw)</t>
  </si>
  <si>
    <t>Haarlemmermeer</t>
  </si>
  <si>
    <t>ZonopHaarlemmermeer/ zon op gemeentedak</t>
  </si>
  <si>
    <t>Zon op Haarlemmermeer</t>
  </si>
  <si>
    <t>Kerkelanden</t>
  </si>
  <si>
    <t xml:space="preserve">HET/ ‘Zonneparkeerplaats Kerkelanden </t>
  </si>
  <si>
    <t>PetaWatts</t>
  </si>
  <si>
    <t>HET/ ‘Zonneparkeerplaats Mussenstraat</t>
  </si>
  <si>
    <t>3 partners</t>
  </si>
  <si>
    <t>40/40/20%</t>
  </si>
  <si>
    <t>Hilverzon/ Vliegveld Hilversum</t>
  </si>
  <si>
    <t>EnergiekVelsen&amp;KennemerEnergie/ VVE Hoogtij</t>
  </si>
  <si>
    <t>Energiek Velsen</t>
  </si>
  <si>
    <t>EnergiekVelsen&amp;KennemerEnergie/ VVE Laagtij</t>
  </si>
  <si>
    <t>Ouder-Amstel Energie/ zonnedak Polderzicht</t>
  </si>
  <si>
    <t>NHEC/ Zon op Waarland 2 Dorpshuis</t>
  </si>
  <si>
    <t>PostcoderoosTexel/ zonnedakHet Eierlandse Huis</t>
  </si>
  <si>
    <t>Diepenveen</t>
  </si>
  <si>
    <t>DeventerEnergie/ Postoderoos 2.0 Kulturhuis</t>
  </si>
  <si>
    <t>DeventerEnergie/ Zonnedaken Dec Coöperatie/ Ludgerus</t>
  </si>
  <si>
    <t xml:space="preserve">Energie Coöperatie Conz Noaberstroom U.A./ locatie Bremmer </t>
  </si>
  <si>
    <t>Dinkelland</t>
  </si>
  <si>
    <t>Saasveld</t>
  </si>
  <si>
    <t>SunneEnergie/ zonnedak Slangenbeek Noord</t>
  </si>
  <si>
    <t>Coöperatieve Sunne Energie</t>
  </si>
  <si>
    <t>SunneEnergie/ zonnedak Slangenbeek West</t>
  </si>
  <si>
    <t>SunneEnergie/ zonnedak Slangenbeek Zuid</t>
  </si>
  <si>
    <t>EnschedeEnergie/ zonnedak Dalenoord</t>
  </si>
  <si>
    <t>EnschedeEnergie/ zonnedak Holzik Stables 2</t>
  </si>
  <si>
    <t>EnschedeEnergie/ zonnedak Kromhof</t>
  </si>
  <si>
    <t>EnschedeEnergie/ zonnedak manege Horstlinde</t>
  </si>
  <si>
    <t>EnschedeEnergie/ zonnedak TonZon</t>
  </si>
  <si>
    <t>EnschedeEnergie/ zonnedak VVE Vaneker Esch</t>
  </si>
  <si>
    <t>DuurzaamDaarlerveen/ zonnedak Luchtdichtshop</t>
  </si>
  <si>
    <t>Duurzaam Daarlerveen</t>
  </si>
  <si>
    <t>HengeloEnergie/ VVE PC Hooftlaan</t>
  </si>
  <si>
    <t>Hengelo Energie</t>
  </si>
  <si>
    <t>Markelo</t>
  </si>
  <si>
    <t>EC Midden-Twente/ ECHT/ zonnedak Zon op Rietman 1&amp;2</t>
  </si>
  <si>
    <t>EC Midden-Twente</t>
  </si>
  <si>
    <t>EC Midden-Twente/ ECHT/ zonnedak Zon op Snorrewind</t>
  </si>
  <si>
    <t>Azelo</t>
  </si>
  <si>
    <t>HofopRozen/ zonnedak 10 Jansen Azelo</t>
  </si>
  <si>
    <t>HofopRozen/ zonnedak 11 Ten Heggeler</t>
  </si>
  <si>
    <t>Wijhe</t>
  </si>
  <si>
    <t>SallandWest/ zonnedak Nijhof</t>
  </si>
  <si>
    <t>EC Salland West</t>
  </si>
  <si>
    <t>SallandWest/ zonnedak Wijnhout</t>
  </si>
  <si>
    <t>Endona/ zonnedak Stoppelkaters</t>
  </si>
  <si>
    <t>EC Holten/ zonnedak Aaftink</t>
  </si>
  <si>
    <t>EC Holten</t>
  </si>
  <si>
    <t>EC Holten/ zonnedak Blankena</t>
  </si>
  <si>
    <t>EC Holten/ zonnedak Bronninkreef</t>
  </si>
  <si>
    <t>EC Holten/ zonnedak Harenberg</t>
  </si>
  <si>
    <t>EC Holten/ zonnedak Lubbersen</t>
  </si>
  <si>
    <t>EC Holten/ zonnedak Overmeen</t>
  </si>
  <si>
    <t>EC Holten/ zonnedak Schutte</t>
  </si>
  <si>
    <t>EC Holten/ zonnedak Smale Holten</t>
  </si>
  <si>
    <t>EC Holten/ zonnedak Steegink</t>
  </si>
  <si>
    <t>EC Holten/ zonnedak Stegeman</t>
  </si>
  <si>
    <t>EC Holten/ zonnedak Stevens</t>
  </si>
  <si>
    <t>EC Holten/ zonnedak Veneklaas</t>
  </si>
  <si>
    <t>OpgewektRijssen/ zonnedak Mensink Schoonmaak</t>
  </si>
  <si>
    <t>Balkbrug</t>
  </si>
  <si>
    <t>ECIJhorst/  Panelen op andermans dak 3 Groot Oeverweg</t>
  </si>
  <si>
    <t>DuurzaamBeltSchutsloot/ zonnedak Loods Belterweg</t>
  </si>
  <si>
    <t>Oldemarkt</t>
  </si>
  <si>
    <t>ECOldemarkt/ zonnedak De Benten</t>
  </si>
  <si>
    <t>EC Oldemarkt</t>
  </si>
  <si>
    <t>Zuidveen</t>
  </si>
  <si>
    <t>ECSteenwijk/ zonnedak Hofman</t>
  </si>
  <si>
    <t>Wanneperveen</t>
  </si>
  <si>
    <t>Meulenbarg/ zonnedak Meulen</t>
  </si>
  <si>
    <t>Meulenbarg</t>
  </si>
  <si>
    <t>Voorst tot Wieden/ zonnedak De Industrieweg</t>
  </si>
  <si>
    <t>Voorst tot Wieden/ zonnedak De Kampen</t>
  </si>
  <si>
    <t>Voorst tot Wieden/ zonnedak De Kanaalweg</t>
  </si>
  <si>
    <t>Voorst tot Wieden/ zonnedak Het Scheepsdiep</t>
  </si>
  <si>
    <t>WiedenWeerribben/ zonnedak 5 Manege Beukers Wanneperveen</t>
  </si>
  <si>
    <t>EnergiekZwartewaterland/ zonnedak 3</t>
  </si>
  <si>
    <t>EnergieU/ Buurtstroom 12 Amersfoort De Bron</t>
  </si>
  <si>
    <t>BENG!/ zonnedak FC De Bilt</t>
  </si>
  <si>
    <t>BENG!/ zonnedak Kwinkelier AH (fase 3)</t>
  </si>
  <si>
    <t>BENG!/ zonnedak Kwinkelier AH (fase 6)</t>
  </si>
  <si>
    <t>Zon op De Ronde Venen/ zonnedak Hartstocht</t>
  </si>
  <si>
    <t>Zon op De Ronde Venen/ zonnedak Luken</t>
  </si>
  <si>
    <t>Eemnes</t>
  </si>
  <si>
    <t>ECEemnes/ zonnedak SV Eemnes</t>
  </si>
  <si>
    <t>EC Eemnes</t>
  </si>
  <si>
    <t>Groenpand</t>
  </si>
  <si>
    <t>D2E/ zonnedaken woningcorporatie Viveste Houten</t>
  </si>
  <si>
    <t>ECDeel/ zonnedak DEEL Collectieve zonnedaken 3</t>
  </si>
  <si>
    <t>ECDeel/ zonnedak DEEL Collectieve zonnedaken 4</t>
  </si>
  <si>
    <t>ZonnestroomRenswoude/ zonnedaken (12 beschikkingen)</t>
  </si>
  <si>
    <t>Zonnestroom Renswoude</t>
  </si>
  <si>
    <t xml:space="preserve">Innax </t>
  </si>
  <si>
    <t>Soest</t>
  </si>
  <si>
    <t>Innax/ Coöperatie Cocon Wonen Energie/ zonnedaken Klarinet</t>
  </si>
  <si>
    <t>Coöperatie Cocon</t>
  </si>
  <si>
    <t>Innax Solar</t>
  </si>
  <si>
    <t>SoesterEnergie/ zonnedak Soester zonnestroom Eemschutters &amp; De Gemshoorn</t>
  </si>
  <si>
    <t>Soester Energie</t>
  </si>
  <si>
    <t>EC2030/ zonnedak Hof van Gunterstein</t>
  </si>
  <si>
    <t>EnergieU/ Buurtstroom VvE Pax</t>
  </si>
  <si>
    <t>Scherpenzeel</t>
  </si>
  <si>
    <t>DuurzaamWoudenberg/ Zon op Woudenberg Schimmel (Beekhoeve vastgoed)</t>
  </si>
  <si>
    <t>MRD/ ZCZ - project Noord Beveland Wissenkerke 2</t>
  </si>
  <si>
    <t xml:space="preserve">TholenSolar/ zonnedak #4 </t>
  </si>
  <si>
    <t>Zeeuwind/ ZonOffensief Zonnedak anodefabriek Sloegebied</t>
  </si>
  <si>
    <t>D2E/ zonnedaken woningcorporatie Vidosol - gepland</t>
  </si>
  <si>
    <t>DeelstroomDelft/ Zonnedak KD-lab</t>
  </si>
  <si>
    <t>geen regeling</t>
  </si>
  <si>
    <t>DeelstroomDelft/ Zonnedak Schieweg 13</t>
  </si>
  <si>
    <t>DeelstroomDelft/ Zonnedak VvE Rembrandt</t>
  </si>
  <si>
    <t>Energierijk Molenwijk/ zonnedak Sporthal Lipa</t>
  </si>
  <si>
    <t>Energierijk Molenwijk</t>
  </si>
  <si>
    <t>Energierijk Molenwijk/ zonnedak Trefpunt Laakhage</t>
  </si>
  <si>
    <t>SterkopStroom/ zonnedak Musico</t>
  </si>
  <si>
    <t>geen</t>
  </si>
  <si>
    <t>GroenRegentes/ HaagsOpgewekt/ zonnedak Sporthal Houtrust</t>
  </si>
  <si>
    <t>KBEnergie/ zonnedak Hereboeren aan de Drecht</t>
  </si>
  <si>
    <t>Lekkerkerk</t>
  </si>
  <si>
    <t>Waardstroom/ Zonneroos Lekkerkerk</t>
  </si>
  <si>
    <t>Zon op Leiden/ Zon op de Lorentzschool</t>
  </si>
  <si>
    <t xml:space="preserve">D2E/ zonnedaken woningcorporatie Rhijnhart Wonen </t>
  </si>
  <si>
    <t>D2E/ zonnedaken woningcorporatie Vidosol</t>
  </si>
  <si>
    <t>Nieuw-Lekkerland</t>
  </si>
  <si>
    <t>EC Nieuw-Lekkerland/ zonnedak Zonnedak SchooneZon  (Schoonenburgerweg)</t>
  </si>
  <si>
    <t>EC Nieuw-Lekkerland</t>
  </si>
  <si>
    <t>ECMolenlanden/ zonnedaken (meerdere locaties)</t>
  </si>
  <si>
    <t>GebiedscooperatieNieuwkoop/ zonnedak Transportweg 84</t>
  </si>
  <si>
    <t>ECPijnackerNootdorp/ zonnedak Sint Janshof</t>
  </si>
  <si>
    <t>ZonSamen/ zonnedaken woningcorporatie (meerdere locaties) -gepland</t>
  </si>
  <si>
    <t>DeGroeneStroom/ zonnedak Maranathakerk</t>
  </si>
  <si>
    <t>AlexEnergie/ zonnedak Gymzaal Rodaristraat</t>
  </si>
  <si>
    <t>AlexEnergie/ Zonnedak OBS Pluspunt</t>
  </si>
  <si>
    <t>D2E/ zonnedaken woningcorporatie Woonsol</t>
  </si>
  <si>
    <t>EC Bergblom/ zonnedak Bergblom</t>
  </si>
  <si>
    <t>productiecooperatie/ bewonerscollectief</t>
  </si>
  <si>
    <t>EC Bergblom</t>
  </si>
  <si>
    <t>ZonopZuid/ zonnedak Olympia College</t>
  </si>
  <si>
    <t>Coöperatie Zon op Zuid</t>
  </si>
  <si>
    <t>ZonopZuid/ Zonnedak Zuiderparkweg</t>
  </si>
  <si>
    <t>Rozenburg</t>
  </si>
  <si>
    <t>RozenburgEC/ zonnedak Dr. De Uyl Boulevard</t>
  </si>
  <si>
    <t>EC Rozenburg</t>
  </si>
  <si>
    <t>EnergiekSchiedam/ Zon op Schooldaken</t>
  </si>
  <si>
    <t>EnergiekSchiedam/ Zon op Tunneldak A4</t>
  </si>
  <si>
    <t>Voorne aan Zee</t>
  </si>
  <si>
    <t>Brielle</t>
  </si>
  <si>
    <t>VoornePuttenEnergie/ Zon op Waterbassin (Kloosterweg 16)</t>
  </si>
  <si>
    <t>Voorne Putten Energie</t>
  </si>
  <si>
    <t>VoornePuttenEnergie/ Zon op Caravanstalling</t>
  </si>
  <si>
    <t>VVE/ "V.v.E. Soeterweijde V"</t>
  </si>
  <si>
    <t>Zon op Zoeterwoude/ zonnedak Meurs</t>
  </si>
  <si>
    <t>Dalen</t>
  </si>
  <si>
    <t xml:space="preserve">Ondernemers/ zonnedaken Zon Kleine Veld 33a </t>
  </si>
  <si>
    <t>grond</t>
  </si>
  <si>
    <t>Nieuw-Oranjepoort/ zonnepark Oranjepoort (PCR-deel grootschalig commercieel)</t>
  </si>
  <si>
    <t>EC Nieuw-Oranjepoort</t>
  </si>
  <si>
    <t>Groen Leven</t>
  </si>
  <si>
    <t>VPB (Ver. Parkmanagement bedrijventerreinen Emmen), InterregCOBEN</t>
  </si>
  <si>
    <t>ja</t>
  </si>
  <si>
    <t>Bovensmilde</t>
  </si>
  <si>
    <t>EnergieVanOns/ zonnepark Leemdijk (eigendom gemeente)</t>
  </si>
  <si>
    <t>EnergieVanOns</t>
  </si>
  <si>
    <t>LC Energy</t>
  </si>
  <si>
    <t>De Lotten Hijken</t>
  </si>
  <si>
    <t>Hooghalen/ Zonnepark Hijken De Lotten (participatie, geen eigendom)</t>
  </si>
  <si>
    <t>participatie/ lokale coöperatie</t>
  </si>
  <si>
    <t>EC Hooghalen</t>
  </si>
  <si>
    <t>Solarcentury</t>
  </si>
  <si>
    <t>OnePlanetCrowd</t>
  </si>
  <si>
    <t>Statkraft (in 2022 verkocht aan Encavis)</t>
  </si>
  <si>
    <t xml:space="preserve">DeMussels/ Zonnepark De Mussels Beilen </t>
  </si>
  <si>
    <t>water</t>
  </si>
  <si>
    <t>De Mussels</t>
  </si>
  <si>
    <t xml:space="preserve">Waterschap Drents Overijsselse Delta (49%) </t>
  </si>
  <si>
    <t>Peize</t>
  </si>
  <si>
    <t>ECNoordseveld/ Zonneweide zwembad Peize Op Rozen 1 (PCR)</t>
  </si>
  <si>
    <t>ECNoordsveld/ Zonneveld Halo</t>
  </si>
  <si>
    <t>NAM, Engie, Enexis, Gemeente en Provincie</t>
  </si>
  <si>
    <t xml:space="preserve">GroeneReus/ zonnepark Zuyderzon (participatie, geen eigendom) </t>
  </si>
  <si>
    <t>HVC (70%), SunWatt (30%), gemeente Almere</t>
  </si>
  <si>
    <t>Ballum</t>
  </si>
  <si>
    <t>AEC/ Zonnepark Ameland (1/3 eigendom)</t>
  </si>
  <si>
    <t>Eneco</t>
  </si>
  <si>
    <t>Gemeente Ameland, Eneco</t>
  </si>
  <si>
    <t>Lemmer</t>
  </si>
  <si>
    <t>Gaasterland/ Zonnecollectief 3 Lemsterhoek ( (Lemmer D 103) deel zonnepark Lemsterhoek Groen Leven)</t>
  </si>
  <si>
    <t>Groen Leven (99,9%)</t>
  </si>
  <si>
    <t>AkkrumNes/ zonnepark Leppagreide  (100% eigendom)</t>
  </si>
  <si>
    <t>DAN (Duurzaam AkkrumNes)</t>
  </si>
  <si>
    <t>SHEC/ Drijvend zonnepark De Dolten/ Oudhaske I (overname door 3 coöperaties)</t>
  </si>
  <si>
    <t>Samenwerkende Heerenveense Energie Coöperatie (SHEC)</t>
  </si>
  <si>
    <t>GroenLeven</t>
  </si>
  <si>
    <t>FSFE (Fûns Skjinne Fryske Enerzjy), gedeeld eigendom 3 coöperaties, ieder 1/3</t>
  </si>
  <si>
    <t xml:space="preserve">EC Westeinde/ Zonnepark Westeinde </t>
  </si>
  <si>
    <t>Coöperatie Westeinde</t>
  </si>
  <si>
    <t>Goutum</t>
  </si>
  <si>
    <t>EnergiekGoutum/ zonnepark Drachtserweg (geen eigendom, alleen stroomafname)</t>
  </si>
  <si>
    <t>Energiek Goutum</t>
  </si>
  <si>
    <t>Nij Beets</t>
  </si>
  <si>
    <t>NijBeets/  drijvend zonnepark  Nij Beets (van Groen Leven, gebiedsfonds lokale coöperatie)</t>
  </si>
  <si>
    <t>Dorpsbelang Nij Beets/ Coöperatie Krigel</t>
  </si>
  <si>
    <t>Wijnjewoude/ Dorpszonneweide Tolleane It Wetterskip</t>
  </si>
  <si>
    <t>Ijlst</t>
  </si>
  <si>
    <t>IJlst/ De Stroomtuin</t>
  </si>
  <si>
    <t xml:space="preserve">Energie Coöperatie IJlst </t>
  </si>
  <si>
    <t>TerschellingEnergie/ Zonnepark Hee</t>
  </si>
  <si>
    <t>agrariër</t>
  </si>
  <si>
    <t>TerschellingEnergie/ Zonnepark Hee 2</t>
  </si>
  <si>
    <t>West Terschelling/ zonnepark Halfweg</t>
  </si>
  <si>
    <t>Energie Cooperatief West (Terschelling)</t>
  </si>
  <si>
    <t>Initiatiefnemers: Gijs Boll en Johan Meerkerk, de oprichters van de Energie Coöperatie West,</t>
  </si>
  <si>
    <t>Garyp</t>
  </si>
  <si>
    <t xml:space="preserve">EK Garyp/ zonnepark De Griene Greide Garyp (100% eigendom) </t>
  </si>
  <si>
    <t>Enerzjy Koöperaasje Garyp</t>
  </si>
  <si>
    <t>Zonneparken Nederland BV</t>
  </si>
  <si>
    <t>EC Vlieland/ Zonneakker de Vliehors</t>
  </si>
  <si>
    <t>Rijksvastgoedbedrijf, Defensie, gemeente Vlieland</t>
  </si>
  <si>
    <t xml:space="preserve">BrummenEnergie/ zonnepark Eerbeek (met SolarGreenPoint)  </t>
  </si>
  <si>
    <t>SolarGreenPoint (The Growth Factory)</t>
  </si>
  <si>
    <t>Solar Green Point (50% aandelen)/ Industriewater Eerbeek grondeigenaar</t>
  </si>
  <si>
    <t>BrummenEnergie/ zonnepark Elzenbos</t>
  </si>
  <si>
    <t>nee</t>
  </si>
  <si>
    <t>VrijstadEnergie/ zonneveld De Heuvel  VOF de Raad  (verticale panelen)</t>
  </si>
  <si>
    <t>VrijstadEnergie/ zonnedak Marsmanweg parkeerplaats + laadplein</t>
  </si>
  <si>
    <t>solar carport</t>
  </si>
  <si>
    <t>ValleiEnergie/ Zoncentrale Energietuin Meikade Veld (grond)</t>
  </si>
  <si>
    <t>Energiebreed B.V, Aannemersbedrijf Van den Brandhof B.V.</t>
  </si>
  <si>
    <t>Endura/ zonnepark Harderwijk Carport Overloopterrein (ZOT)</t>
  </si>
  <si>
    <t>mede-eigenaar: gemeente (51%)</t>
  </si>
  <si>
    <t>LingewaardEnergie/ Drijvend Zonnepark Lingewaard Bergerden (fase 1)</t>
  </si>
  <si>
    <t>Next Garden, Tenten Solar, Provincie Gelderland, ING</t>
  </si>
  <si>
    <t>Windpower</t>
  </si>
  <si>
    <t>WPN Nijmegen/ zonnepark De Grift</t>
  </si>
  <si>
    <t>WPN Nijmegen</t>
  </si>
  <si>
    <t>Izzy Projects/ WIEK II</t>
  </si>
  <si>
    <t>WIEKII (10%)</t>
  </si>
  <si>
    <t>DEC Lievelde/ Zonnepark Lievelde</t>
  </si>
  <si>
    <t>DEC Lievelde</t>
  </si>
  <si>
    <t>AGEM/ Sunvest</t>
  </si>
  <si>
    <t xml:space="preserve">Sunvest </t>
  </si>
  <si>
    <t xml:space="preserve">Groenkracht Groenlo / zonnepark Oldenhuis </t>
  </si>
  <si>
    <t>Oldenhuis Groenlo</t>
  </si>
  <si>
    <t>Dieren</t>
  </si>
  <si>
    <t>RIJE RijnenIjssel/ Zonneveld De Bocht Dieren</t>
  </si>
  <si>
    <t>Klarenbeek</t>
  </si>
  <si>
    <t>deA&amp;EnergieRijkVoorst/ zonnepark Klarenbeek (Broekstraat)</t>
  </si>
  <si>
    <t>meerdere cooperaties: deA, Energierijk Voorst</t>
  </si>
  <si>
    <t>Prowind</t>
  </si>
  <si>
    <t xml:space="preserve">mede-eigenaar: Prowind (50%) </t>
  </si>
  <si>
    <t>deA/ zonnepark Brinkenweg (met gemeente)</t>
  </si>
  <si>
    <t>gemeente Apeldoorn (50%)</t>
  </si>
  <si>
    <t>ECLeur/ Zonneakker Leur</t>
  </si>
  <si>
    <t>ZutphenEnergie/ Zonnestroom Zutphen</t>
  </si>
  <si>
    <t xml:space="preserve">ZET ZutphenEnergie </t>
  </si>
  <si>
    <t>Solar ProActive</t>
  </si>
  <si>
    <t xml:space="preserve">gemeente Zutphen/ Zonnepark Revelhorst BV </t>
  </si>
  <si>
    <t>Delfzijl</t>
  </si>
  <si>
    <t xml:space="preserve">BVO/ EemsdeltaEnergiek/ zonnepark Valgenweg Farmsum </t>
  </si>
  <si>
    <t>Eemsdelta Energiek</t>
  </si>
  <si>
    <t xml:space="preserve">Bronnen VanOns in opdracht v.d. energiecoöperaties </t>
  </si>
  <si>
    <t xml:space="preserve">Groninger Seaport, Eneco, Wirsol, Bronnen VanOns in opdracht v.d. energiecoöperaties </t>
  </si>
  <si>
    <t>Glimmen</t>
  </si>
  <si>
    <t xml:space="preserve">DuurzaamGlimmen/ zonneweide Glimmen </t>
  </si>
  <si>
    <t>ECOOP, ROM3D</t>
  </si>
  <si>
    <t>Haren</t>
  </si>
  <si>
    <t>DuurzaamHaren/ Polycultuur zonnepark De Mikkelhorst</t>
  </si>
  <si>
    <t>gedeeld eigendom: Mikkelhorst (66%), ROM3D (33%)</t>
  </si>
  <si>
    <t xml:space="preserve">GrunnegerPower/ zonnepark Meerdorpen </t>
  </si>
  <si>
    <t>Sunprojects</t>
  </si>
  <si>
    <t>Fonds Nieuwe Doen</t>
  </si>
  <si>
    <t xml:space="preserve">GrunnegerPower/ Zonneweide Vierverlaten Hoogkerk </t>
  </si>
  <si>
    <t>Gemeente groningen</t>
  </si>
  <si>
    <t>'t Zand</t>
  </si>
  <si>
    <t>Zonnedorpen/  Freek Sonneveld (zonnepark in 't Zandt PCR)</t>
  </si>
  <si>
    <t>Zonnedorpen</t>
  </si>
  <si>
    <t>Menterwolde/ Zuidbroek</t>
  </si>
  <si>
    <t>Duurzaam Menterwolde/ Zonnepark Menterstroom</t>
  </si>
  <si>
    <t>Duurzaam Menterwolde</t>
  </si>
  <si>
    <t>Duurzaam Menterwolde/ Zonnepark SUNBROUCK (2018)</t>
  </si>
  <si>
    <t>Duurzaam Menterwolde/ Zonnepark SUNBROUCK (2019 uitbreiding)</t>
  </si>
  <si>
    <t xml:space="preserve">Duurzaam Menterwolde/ Zonnepark SUNBROUCK 3.0 </t>
  </si>
  <si>
    <t>Steendam</t>
  </si>
  <si>
    <t>EC Steendam/ zonnepark Steendam</t>
  </si>
  <si>
    <t>EC Steendam</t>
  </si>
  <si>
    <t>Meeden</t>
  </si>
  <si>
    <t xml:space="preserve">SIZM/ Zonnepark De  Zonneakkers Zuidbroek </t>
  </si>
  <si>
    <t>SIZM  Stichting Innovatief Zonne-energiepark Meeden of Stichting Zonniger</t>
  </si>
  <si>
    <t>PekelaDuurzaam/ BVO/ zonnepark Pekela (alleen participatie)</t>
  </si>
  <si>
    <t>BVO, SolarProactive, Ilos New Energy</t>
  </si>
  <si>
    <t>SolarProactive, ASR verzekeringen, Dun Agro (lokale agrariër)</t>
  </si>
  <si>
    <t>PekelaDuurzaam/ BVO/ zonnepark Schoorlemmer Pekela Duurzaam</t>
  </si>
  <si>
    <t>BronnenVanOns, WindUnie, Solar Proactive</t>
  </si>
  <si>
    <t>Schoorlemmer Landbouw BV (60%), WindUnie (10%), Pekela Duurzaam/ BronnenVanOns (30%)</t>
  </si>
  <si>
    <t xml:space="preserve">GLOED Garnwerd/ Zonnecarport Zuidhorn  (Zon voor Minima concept) </t>
  </si>
  <si>
    <t>Zon voor Iedereen</t>
  </si>
  <si>
    <t>Beeselse EC 'Joris wekt op'/ Zonneproject De Baendj (Zonnepark Reuver)</t>
  </si>
  <si>
    <t>Enovos Greenpower BV</t>
  </si>
  <si>
    <t xml:space="preserve">Enovos Greenpower (50%) </t>
  </si>
  <si>
    <t>Reindonk</t>
  </si>
  <si>
    <t>ReindonkEnergie/ Zonneweide 't Veen Griendtsveen</t>
  </si>
  <si>
    <t>WeertEnergie/ zonnepark Altweerterheide (sportpark Op den Das)</t>
  </si>
  <si>
    <t>EnergyportPeelland/ zonnepark Statenweg Boekel (alleen ontwikkeling)</t>
  </si>
  <si>
    <t xml:space="preserve">BredaDuurSaam/ ZonneWIJde Breda (met ZonnepanelenDelen) </t>
  </si>
  <si>
    <t>BredaDuurSaam</t>
  </si>
  <si>
    <t>Zonnepanelendelen</t>
  </si>
  <si>
    <t>St. Jozefparochie</t>
  </si>
  <si>
    <t>EnergyportPeelland/ zonnepark "de Vlaas" (3 PCR kavels coöperatief)</t>
  </si>
  <si>
    <t>Zon op Nederland/ Hoppenbrouwer</t>
  </si>
  <si>
    <t>Greencrowd/ Zon op Nederland</t>
  </si>
  <si>
    <t>EC Dongen/ Burgerzonnepark Tichelrijt Dongen (participatie, geen eigendom)</t>
  </si>
  <si>
    <t>EVHB, MOED</t>
  </si>
  <si>
    <t>BOM Energiefonds Brabant / gemeente</t>
  </si>
  <si>
    <t>EC's regio/ Zonnepark Welschap Eindhoven</t>
  </si>
  <si>
    <t>meerdere cooperaties: BestDuurzaam, 040Energie, O3Energie, KempenEnergie, VeldhovenDuurzaam</t>
  </si>
  <si>
    <t>Kiezon (beheer)/ Voorstroom (administratie)</t>
  </si>
  <si>
    <t>Vliegbasis Eindhoven/ Rijksvastgoedbedrijf Defensie, gemeente Eindhoven</t>
  </si>
  <si>
    <t>DuurSaamEttenLeur/ zonnepark A58 (participatie via VrijopNaam, crowdfunding)</t>
  </si>
  <si>
    <t>VrijopNaam, GreenSpread Brabant BV (Scholt Business Strategy, Energiefonds Brabant)</t>
  </si>
  <si>
    <t>RijksvastgoedBedrijf</t>
  </si>
  <si>
    <t>alleen participatie</t>
  </si>
  <si>
    <t>DuurSaamEttenLeur/ zonnepark Bollendonk (participatie, geen eigendom)</t>
  </si>
  <si>
    <t>Solarcentury/ grondeigenaar</t>
  </si>
  <si>
    <t>nog niet bekend</t>
  </si>
  <si>
    <t>Statkraft (voorheen Solarcentury)</t>
  </si>
  <si>
    <t>EnergyportPeelland/ zonnepark Asten/ Heusden (alleen ontwikkeling)</t>
  </si>
  <si>
    <t>ECLOZ/ Burgerzonnepark Vloeivelden Loon op Zand</t>
  </si>
  <si>
    <t>Klimaatfonds (50%)</t>
  </si>
  <si>
    <t>Veghel</t>
  </si>
  <si>
    <t>EVHB (PCR)/ Zonnepark  'Korenstreep' Veghel</t>
  </si>
  <si>
    <t>EVHB/ projectcoöperatie Korenstreep</t>
  </si>
  <si>
    <t xml:space="preserve">EVHB  </t>
  </si>
  <si>
    <t xml:space="preserve">BOM/ Energiefonds Brabant </t>
  </si>
  <si>
    <t>Helvoirt, Esch</t>
  </si>
  <si>
    <t>DuurzameEnergieHaaren&amp; VET Vught/ Zonnemaatje Nemersstroom (1&amp;2)</t>
  </si>
  <si>
    <t>HOT (Duurzame Energie Haaren), VET Vught</t>
  </si>
  <si>
    <t>Waterschap Dommelstroom</t>
  </si>
  <si>
    <t>WaalreEnergieLokaal/ zonnepark Waalre (VrijopNaam)</t>
  </si>
  <si>
    <t>VrijopNaam</t>
  </si>
  <si>
    <t>VrijopNaam Zonneparken B.V.</t>
  </si>
  <si>
    <t>LangstraatEnergie/ zonnepark LangstraatZon (ECOpark Waalwijk fase 1&amp;2)</t>
  </si>
  <si>
    <t>Langstraat Energie</t>
  </si>
  <si>
    <t>ProfiNRG</t>
  </si>
  <si>
    <t>Brabant Water, gemeente Waalwijk</t>
  </si>
  <si>
    <t>AlkmaarEnergie/ Zonneweide Bergerhof  (RWZI waterschap)</t>
  </si>
  <si>
    <t>Hoogheemraadschap Hollands Noorderkwartier</t>
  </si>
  <si>
    <t>BergenEnergie/ Zonneweide Bergen (fase 1 PCR)</t>
  </si>
  <si>
    <t>BergenEnergie/ Zonneweide Bergen (fase 2 SDE)</t>
  </si>
  <si>
    <t>SolarGreenPoint/ A4 Rijsenhout Hoofddorp (geen coöperatie)</t>
  </si>
  <si>
    <t>Solar Green Point/ Haarlemmermeer</t>
  </si>
  <si>
    <t>SolarGreenpoint</t>
  </si>
  <si>
    <t xml:space="preserve"> Duurzaambedrijf Haarlemmermeer</t>
  </si>
  <si>
    <t>Burgervlotbrug</t>
  </si>
  <si>
    <t>KennemerWind/ zonnepark Burgervlotbrug</t>
  </si>
  <si>
    <t>De Koog</t>
  </si>
  <si>
    <t>TexelEnergie/ zonneweide RWZI Everstekoog (alleen ontwikkeling)</t>
  </si>
  <si>
    <t>Waterschap HHNK, pilotproject EU, Liander</t>
  </si>
  <si>
    <t>DeventerEnergie/ Zonnedaken Dec Coöperatie/ Spoorzon KV - veld</t>
  </si>
  <si>
    <t>DeventerEnergie/ Zonnedaken Dec Coöperatie/ Spoorzone - veld</t>
  </si>
  <si>
    <t>NoaberEnergie/ zonnepark Bathmense Landen (Brilman)</t>
  </si>
  <si>
    <t>Brilman, Klimaatfonds Nederland</t>
  </si>
  <si>
    <t>EnschedeEnergie/ zonnepark De Elsmoat (Allemansweg)</t>
  </si>
  <si>
    <t>buitengebieden</t>
  </si>
  <si>
    <t>EnschedeEnergie/ zonnepark Kromhofsweg (Zuid Esmarke)</t>
  </si>
  <si>
    <t>EnschedeEnergie/ zonnepark Roodmolen (Zuid Esmarke Holterhofweg)</t>
  </si>
  <si>
    <t>Haaksbergen</t>
  </si>
  <si>
    <t>ECHaaksbergen/ zonneveld Stegenhoek (omgevingsfonds, geen eigendom)</t>
  </si>
  <si>
    <t>EC Haaksbergen</t>
  </si>
  <si>
    <t>Hardenberg</t>
  </si>
  <si>
    <t>Luttenlevert/ zonnepark Lutten Levert</t>
  </si>
  <si>
    <t>Lutten Levert</t>
  </si>
  <si>
    <t xml:space="preserve">Greenspread </t>
  </si>
  <si>
    <t>EC Midden-Twente/ zonnepark Rikkerink (kavels P749, 751)</t>
  </si>
  <si>
    <t>Twence Zon B.V.</t>
  </si>
  <si>
    <t>HofopRozen/ zonnepark 1 Rikkerink kavels P750, 752)</t>
  </si>
  <si>
    <t>GoedVeurMekare/Zonnepark Noordmanshoek (SDE+ SCE)</t>
  </si>
  <si>
    <t>Goed Veur Mekare</t>
  </si>
  <si>
    <t xml:space="preserve">Escozon Coöperatie </t>
  </si>
  <si>
    <t>betrokken (geen mede-eigenaar): Stichting Noordmanshoek (= initiatiefnemer), Natuur- en Milieufederatie Overijssel</t>
  </si>
  <si>
    <t>Endona / Zonnepark Heeten (fase 1)</t>
  </si>
  <si>
    <t>EscoZon/ Endona ua</t>
  </si>
  <si>
    <t>Endona/ Zonneveld Boerhof Heeten</t>
  </si>
  <si>
    <t>Endona/ Zonneweide Torenallee (Wijhenseweg)</t>
  </si>
  <si>
    <t>ECOldemarkt/ zonnepark de Boterberg</t>
  </si>
  <si>
    <t>Wierden</t>
  </si>
  <si>
    <t>WierdenEnter/ Zonnepark De Groene Weuste</t>
  </si>
  <si>
    <t>Duurzame Energie Wierden Enter</t>
  </si>
  <si>
    <t>Gemeente Wierden</t>
  </si>
  <si>
    <t>WierdenEnter/ Zonnepark De Groene Weuste (uitbreiding)</t>
  </si>
  <si>
    <t>Investeerder (anoniem: 50% eigenaar)</t>
  </si>
  <si>
    <t>BlauwVinger/ drijvend zonnepark  Bomhofplas (60% juridisch eigendom)</t>
  </si>
  <si>
    <t>Blauwvinger Energie</t>
  </si>
  <si>
    <t>Groenleven</t>
  </si>
  <si>
    <t>Oneplanetcrowd+ directe uitgifte BV</t>
  </si>
  <si>
    <t>EFO, GroenLeven, Greenchoice, Dekker Groep</t>
  </si>
  <si>
    <t>BlauwVinger/ drijvend zonnepark Sekdoornplas (participatie, geen eigendom)</t>
  </si>
  <si>
    <t>Encavis (= eigenaar), Greenchoice, EFO, KWS Roelofs</t>
  </si>
  <si>
    <t>BENG!/ zonnepark rwzi waterschap (geen eigendom/ alleen ontwikkeling)</t>
  </si>
  <si>
    <t>Waterschap Hoogheemraadschap</t>
  </si>
  <si>
    <t>Nieuwersluis</t>
  </si>
  <si>
    <t xml:space="preserve">Elekstroom/ zonnepark Galecop </t>
  </si>
  <si>
    <t>E-Lekstroom</t>
  </si>
  <si>
    <t>Solarpark Galecop B.V.</t>
  </si>
  <si>
    <t>EnergieU/ Zonnepark Meijewetering</t>
  </si>
  <si>
    <t>Hoogheemraadschap De Stichtse Rijnlanden (33%)</t>
  </si>
  <si>
    <t>EigenWijkse EC/ Zonnepark Cothen (participatie, geen eigendom)</t>
  </si>
  <si>
    <t>Sunvest</t>
  </si>
  <si>
    <t>eigenaar: Sunvest (100%)</t>
  </si>
  <si>
    <t xml:space="preserve">ZonkrachtMiddelburg/ zonneweide Torenweg Mortière (PCR deel grootschalig park) </t>
  </si>
  <si>
    <t>Bath</t>
  </si>
  <si>
    <t>Zeeuwind/ zonnepark Scheldezon RWZI Bath</t>
  </si>
  <si>
    <t>ScheldeZon (Zeeuwind, Eneco, Maatschap Hopman Zon)</t>
  </si>
  <si>
    <t>Waterschap Brabantse Delta, Eneco, Maatschap Hopmans</t>
  </si>
  <si>
    <t>Koudekerke-Dishoek</t>
  </si>
  <si>
    <t>Zeeuwind/ ECKoudekerkeDishoek/ zonnepark  Koudekerke I</t>
  </si>
  <si>
    <t>EC KoudekerkeDishoek</t>
  </si>
  <si>
    <t xml:space="preserve">ECONNETIC </t>
  </si>
  <si>
    <t xml:space="preserve">Dorpsraad Koudekerke/ Gemeente Veere </t>
  </si>
  <si>
    <t>Albrandswaard</t>
  </si>
  <si>
    <t>Rhoon</t>
  </si>
  <si>
    <t>RotterdamseEC/ Zonnepark Rhoon</t>
  </si>
  <si>
    <t xml:space="preserve">Rotterdamse Energiecoöperatie </t>
  </si>
  <si>
    <t>Herbo GroenLeven, gemeente</t>
  </si>
  <si>
    <t>Barendrecht</t>
  </si>
  <si>
    <t xml:space="preserve">DeGroeneStroom/ zonnepark De Punt Barendrecht </t>
  </si>
  <si>
    <t>Groendus (voorheen: Greenspread)</t>
  </si>
  <si>
    <t>Ouddorp</t>
  </si>
  <si>
    <t>Deltawind/ zonnepark Ouddorp aan Zee</t>
  </si>
  <si>
    <t>Deltawind</t>
  </si>
  <si>
    <t>Recreatiepark Klepperstee</t>
  </si>
  <si>
    <t>Terbregge</t>
  </si>
  <si>
    <t>SolarGreenPoint/ A20 Nieuw-Terbregge (fase 1: PCR)</t>
  </si>
  <si>
    <t>Solar Green Point/ A20 terbregge</t>
  </si>
  <si>
    <t>SolarGreenPoint/ A20 Nieuw-Terbregge (fase 2: PCR)</t>
  </si>
  <si>
    <t xml:space="preserve">VoornePuttenEnergie/ Zonnepark Tinte - met waterberging </t>
  </si>
  <si>
    <t>Ampyr (overname van Solar Energy Works)</t>
  </si>
  <si>
    <t>Ampyr (75%), overname Solar Energy Works</t>
  </si>
  <si>
    <t>BVO/ DuurzaamAssen/ Zonnepark Assen-Zuid (Energietuin)</t>
  </si>
  <si>
    <t>WindUNie (50/50), overgenomen van Engie</t>
  </si>
  <si>
    <t>GOED/ zonneweide A28 Assen-West</t>
  </si>
  <si>
    <t>Ubbena</t>
  </si>
  <si>
    <t>AsserEnergie/ zonnepark zandwinplas Ubbena</t>
  </si>
  <si>
    <t>Bronnen VanOns</t>
  </si>
  <si>
    <t>Better Energy</t>
  </si>
  <si>
    <t>Klavertje</t>
  </si>
  <si>
    <t>KlavertjeVierHolsloot (K4H)/ zonnepark Zonneroute A37</t>
  </si>
  <si>
    <t>Klavertje Vier Holsloot (in oprichting)</t>
  </si>
  <si>
    <t>EC Zonnige Start / Zonnepark Project Mensen (veld 1 en 2)</t>
  </si>
  <si>
    <t>Hoogeveen</t>
  </si>
  <si>
    <t>Elim</t>
  </si>
  <si>
    <t>GroeneWieken/ zonneveld Nieuwlande</t>
  </si>
  <si>
    <t>Groene Wieken</t>
  </si>
  <si>
    <t>Wijster</t>
  </si>
  <si>
    <t>DuurzaamDrijber/ Zonnepark met Attero</t>
  </si>
  <si>
    <t>Duurzaam Drijber</t>
  </si>
  <si>
    <t>navragen</t>
  </si>
  <si>
    <t>EC DuurzameSmildes/ EC Westerveld/ drijvend zonnepark Calduran/ Achterplas</t>
  </si>
  <si>
    <t>Duurzame Smildes</t>
  </si>
  <si>
    <t>GOED cooperatie</t>
  </si>
  <si>
    <t>Zuidvelde</t>
  </si>
  <si>
    <t>ECNoordseveld/ Zonneakker Zuidvelde</t>
  </si>
  <si>
    <t>Chint Solar (noordelijk deel) en TPSolar (zuidelijk deel)</t>
  </si>
  <si>
    <t>25-50%</t>
  </si>
  <si>
    <t>GroeneReus/ zonnepark A27 (participatie, geen eigendom)</t>
  </si>
  <si>
    <t>Solar Proactive Holding B.V (100%)</t>
  </si>
  <si>
    <t xml:space="preserve">Zeenergie/  zonnepark Zonnewoud </t>
  </si>
  <si>
    <t>Zeenergie</t>
  </si>
  <si>
    <t>Sunvest (50%)</t>
  </si>
  <si>
    <t>AEC/ zonnepark Ballumerbocht (combinatie opslag)</t>
  </si>
  <si>
    <t xml:space="preserve">gemeente Ameland, Wetterskip Fryslân </t>
  </si>
  <si>
    <t>SHEC/ Drijvend zonnepark De Dolten/ Oudhaske II (overname door 3 coöperaties)</t>
  </si>
  <si>
    <t>SHEC/Zonnepark Klaverblad Noordoost (3 cooperaties, gemeente)</t>
  </si>
  <si>
    <t>mede-eigenaar gemeente Heerenveen (50%)</t>
  </si>
  <si>
    <t>SHEC/Zonnepark Kostverloren</t>
  </si>
  <si>
    <t>private investeerder</t>
  </si>
  <si>
    <t>SHEC/Zonnepark Oudehaske (alleen participatie)</t>
  </si>
  <si>
    <t>Gutami Solar</t>
  </si>
  <si>
    <t>Gutami Solar (100% eigenaar)</t>
  </si>
  <si>
    <t>EK Garyp/ zonnepark Oude zandwinlocatie ZWO</t>
  </si>
  <si>
    <t>EnerzjykEastermar/ Drijvend zonnepark Enerzjyk Skulenboarch</t>
  </si>
  <si>
    <t>Private partij, lokale ondernemers (Enerzjyk Skûlenboarch)</t>
  </si>
  <si>
    <t>deA/ zonnepark Woudhuis</t>
  </si>
  <si>
    <t>mede-eigenaar: Statkraft</t>
  </si>
  <si>
    <t>RIJE RijnenIJssel/ zonnepark Ellecom</t>
  </si>
  <si>
    <t>Kootwijkerbroek</t>
  </si>
  <si>
    <t>DuurzaamKootwijkerbroek/ zonneveld Branderwal</t>
  </si>
  <si>
    <t>Zelhem</t>
  </si>
  <si>
    <t xml:space="preserve">BioZon Achterhoek/ zonneveld Energietuin De Langenberg </t>
  </si>
  <si>
    <t>Coöperatie Biozon Achterhoek</t>
  </si>
  <si>
    <t>Vorden</t>
  </si>
  <si>
    <t>ECVorden/ Zonnepark Het Hoge (voormalige waterzuivering)</t>
  </si>
  <si>
    <t>Energie Coöperatie Vorden</t>
  </si>
  <si>
    <t>BrummenEnergie/ zonnepark De Voort</t>
  </si>
  <si>
    <t xml:space="preserve">Vattenfall </t>
  </si>
  <si>
    <t xml:space="preserve">EcoBuren/ drijvend zonnepark Lingepolder </t>
  </si>
  <si>
    <t>K3, Vattenfall</t>
  </si>
  <si>
    <t>EcoBuren/ Zonnepark Essenbos -Maurik</t>
  </si>
  <si>
    <t>GreenCells</t>
  </si>
  <si>
    <t>EcoBuren/ Zonnepark Roodakker</t>
  </si>
  <si>
    <t>EcoBuren/ drijvend zonnepark De Beldert</t>
  </si>
  <si>
    <t>Novar (=Solarfields)</t>
  </si>
  <si>
    <t>EcoBuren/ drijvend zonnepark Zon op de Molenkampen</t>
  </si>
  <si>
    <t>Duiven</t>
  </si>
  <si>
    <t>RIJE RijnenIJssel/Energie de Liemers/  zonnepark Zonnig Duiven</t>
  </si>
  <si>
    <t>IX Zon (50%)</t>
  </si>
  <si>
    <t>ValleiEnergie/ Zonnewal A12 Ede</t>
  </si>
  <si>
    <t>ECEpe/ zonnepark De Horst</t>
  </si>
  <si>
    <t>Statkraft</t>
  </si>
  <si>
    <t xml:space="preserve">Endura/Carport De Sypel </t>
  </si>
  <si>
    <t>PoweredbyHattem/ Zonnepark Hattem (Nassaulaan)</t>
  </si>
  <si>
    <t>PoweredbyHattem/ Zonnepark Zon op 't Zand</t>
  </si>
  <si>
    <t>Wielink Groep</t>
  </si>
  <si>
    <t>ECHeumen/ zonnepark Teerse Sluispolder</t>
  </si>
  <si>
    <t>Energie Coöperatie Heumen</t>
  </si>
  <si>
    <t>GroenLeven/ Enovos, Wiek-II (namens cooperatie)</t>
  </si>
  <si>
    <t xml:space="preserve">GroenLeven/Enovos </t>
  </si>
  <si>
    <t>ECOldebroek/ Zonnepark Heidehoek</t>
  </si>
  <si>
    <t>EC Oldebroek</t>
  </si>
  <si>
    <t>SolarGreenpoint, Gemeente Olderborek</t>
  </si>
  <si>
    <t>Agem/ Zonnepark De Zomereiken (50% met Sunvest)</t>
  </si>
  <si>
    <t>Reeth</t>
  </si>
  <si>
    <t>CoöperatieReethseVeld/ Zonnepark Reethseveld</t>
  </si>
  <si>
    <t>Coöperatie Reethse veld</t>
  </si>
  <si>
    <t>Hernen</t>
  </si>
  <si>
    <t>ECLeur/ Zonneveld Bankhoef (met Pure Energie)</t>
  </si>
  <si>
    <t>Pure Energie</t>
  </si>
  <si>
    <t>Angerlo</t>
  </si>
  <si>
    <t>ZieDeZonSchijnt/ Zonnepark Bijvanck (naast windpark)</t>
  </si>
  <si>
    <t>ZDZS ZieDeZonSchijnt</t>
  </si>
  <si>
    <t xml:space="preserve">Pure Energie </t>
  </si>
  <si>
    <t>Pure Energie (50%)</t>
  </si>
  <si>
    <t>BVO/ EemsdeltaEnergiek/ zonnepark Geefweer(sterweg)</t>
  </si>
  <si>
    <t>Ter Schuur Windenergie (TSWE)</t>
  </si>
  <si>
    <t>Zonnedorpen/ Zonneveld Korendijk</t>
  </si>
  <si>
    <t>55% zonnedorpen  45% grondeigenaren</t>
  </si>
  <si>
    <t>Garmerwolde, Ten Boer</t>
  </si>
  <si>
    <t>BvO/ ECTB/ zonnepark Fledderbosch Ten Boer (duurzaamheidsfonds)</t>
  </si>
  <si>
    <t xml:space="preserve">EC Ten Boer </t>
  </si>
  <si>
    <t>Ecorus</t>
  </si>
  <si>
    <t>onzeker</t>
  </si>
  <si>
    <t xml:space="preserve">EC Eekerpolder/ Zonnepark Eekerpolder Midden-Groningen - fase 1 </t>
  </si>
  <si>
    <t>EC Eekerpolder</t>
  </si>
  <si>
    <t>Solarfields</t>
  </si>
  <si>
    <t>Duurzaam Menterwolde/ Zonnepark Noordbroek</t>
  </si>
  <si>
    <t>Pure Energie, Novar</t>
  </si>
  <si>
    <t>Oldambt</t>
  </si>
  <si>
    <t>Oostwolde</t>
  </si>
  <si>
    <t>EC Oostwolde/ Zonnewal Oostwold (langs snelweg)</t>
  </si>
  <si>
    <t>Energie Coöperatie Oostwold (ECO)</t>
  </si>
  <si>
    <t>gemeente Leek (veel ondersteuning en contacten met andere lokale overheden), Enviso, Drachten (Ingenieursbureau en onderdeel van DGB die de walbouw gaat realiseren. Havinga makelaars: kostenloze verzorging van aankoopprocedures van alle benodigde percelen land waar de wal op gerealiseerd gaat worden.</t>
  </si>
  <si>
    <t xml:space="preserve">EC Eekerpolder/ Zonnepark Eekerpolder Oldambt - fase 2 </t>
  </si>
  <si>
    <t>EC Oostwolde/ Zonnepark Oostwold</t>
  </si>
  <si>
    <t>Echt-Susteren</t>
  </si>
  <si>
    <t>St Joost</t>
  </si>
  <si>
    <t>EchtSusterenEnergie/ zonnepark 1 Groensebos</t>
  </si>
  <si>
    <t>EC ECHT Susteren</t>
  </si>
  <si>
    <t>Naga Solar</t>
  </si>
  <si>
    <t>Naga Solar, private investeerder</t>
  </si>
  <si>
    <t>Koningsbosch</t>
  </si>
  <si>
    <t>EchtSusterenEnergie/ zonnepark 2 Bosserheide  (koningsbosch)</t>
  </si>
  <si>
    <t>Solar Provider Group</t>
  </si>
  <si>
    <t>Maria Hoop</t>
  </si>
  <si>
    <t>EchtSusterenEnergie/ zonnepark 3 Dominicusweg</t>
  </si>
  <si>
    <t>Berkelaar</t>
  </si>
  <si>
    <t>EchtSusterenEnergie/ zonnepark 4 Hoeve de Ruif (Berkelaar)</t>
  </si>
  <si>
    <t>Naga Solar, Hoeve de Ruif</t>
  </si>
  <si>
    <t>EchtSusterenEnergie/ zonnepark 4 Maria Hoop</t>
  </si>
  <si>
    <t>LeudalEnergie/ zonnepark  Nunhem</t>
  </si>
  <si>
    <t>Maasgouw</t>
  </si>
  <si>
    <t>DuurzaamMaasgouw/ Zonneweide Hofstraat</t>
  </si>
  <si>
    <t>Duurzaam Maasgouw</t>
  </si>
  <si>
    <t>Grondeigenaar (40% eigendom)</t>
  </si>
  <si>
    <t>Maasstroom/ zonneweide Lanakerveld (met Sunvest)</t>
  </si>
  <si>
    <t>MaastrichtEnergie/ zonneweide Schietcoven</t>
  </si>
  <si>
    <t>ASE (Solar Energy Works)</t>
  </si>
  <si>
    <t>NEWECOOP/ zonnepark Het Kruis  (aandeel grootschalig zonnepark)</t>
  </si>
  <si>
    <t>Dutch Solar Energy (DSE)</t>
  </si>
  <si>
    <t xml:space="preserve">8 % Newecoop 36,5 % landgoedeigenaar, 36,5 % agrarier, 20 % externe deelnemer (DSE) </t>
  </si>
  <si>
    <t>Grashoek</t>
  </si>
  <si>
    <t>PeelEnergie/ Zonnepark Spiesberg</t>
  </si>
  <si>
    <t>Morgenzon (50%: mede-eigenaar)</t>
  </si>
  <si>
    <t>Montfort</t>
  </si>
  <si>
    <t>Roerdalen/ Zonneweide Aan de Voet  (voormalige stortplaats)</t>
  </si>
  <si>
    <t>Attero, gemeente Roerdalen</t>
  </si>
  <si>
    <t>Roerdalen/ Zonneweide Kleine Bergerweg</t>
  </si>
  <si>
    <t>Roerdalen/ Zonneweide Waarderweg</t>
  </si>
  <si>
    <t>BECO/ zonneweide Blekenseweg</t>
  </si>
  <si>
    <t>Kronos Solar</t>
  </si>
  <si>
    <t>Dommelstroom/ zonnepark RWZI Boxtel</t>
  </si>
  <si>
    <t>BRES/ Zonnepark Beekse Stroom (RWZI Nieuwveer)</t>
  </si>
  <si>
    <t>Stichting Support ONS (wordt FRES)</t>
  </si>
  <si>
    <t xml:space="preserve">waterschap </t>
  </si>
  <si>
    <t>Cranendonck</t>
  </si>
  <si>
    <t>EC Cranendonck/ zonnepark D'Aasdonken A2</t>
  </si>
  <si>
    <t>EC Cranendonck</t>
  </si>
  <si>
    <t>ZonXP</t>
  </si>
  <si>
    <t>Maarheeze</t>
  </si>
  <si>
    <t>EC Romrijten/ zonnepark De Raak I tm V (5x SCE)</t>
  </si>
  <si>
    <t>EC Romrijten</t>
  </si>
  <si>
    <t xml:space="preserve">ZonvoorIedereen </t>
  </si>
  <si>
    <t>sportvereninigen, sportpark Romrijten</t>
  </si>
  <si>
    <t>TraaisEnergieCollectief/ zonnepark aan de Bergen</t>
  </si>
  <si>
    <t>Izzy Projects</t>
  </si>
  <si>
    <t>Winterle</t>
  </si>
  <si>
    <t>KempenStroom/ Project Landardsweg</t>
  </si>
  <si>
    <t>TP Solar</t>
  </si>
  <si>
    <t>Mierlo</t>
  </si>
  <si>
    <t>MorgenGroeneEnergie/ zonnepark Hazenwinkel</t>
  </si>
  <si>
    <t>Greenchoice/ KiesZon (65%)</t>
  </si>
  <si>
    <t>agrariër Verhoeven (15%)</t>
  </si>
  <si>
    <t>EnergiekHeusden/Zonnepark Hooibroeken</t>
  </si>
  <si>
    <t>mede-eigenaar: Sunvest (50%)</t>
  </si>
  <si>
    <t>Hedikhuizen</t>
  </si>
  <si>
    <t>HedikhuizenDuurzaam/ Pomodoristroom (drijvende panelen op waterbassins)</t>
  </si>
  <si>
    <t>Hedikhuizen Duurzaam</t>
  </si>
  <si>
    <t>Laarbeek</t>
  </si>
  <si>
    <t>Lieshout</t>
  </si>
  <si>
    <t>LaarbeekEnergie/ Zonneweide de Blauwe Poort</t>
  </si>
  <si>
    <t>Laarbeek Energie</t>
  </si>
  <si>
    <t>EigenEnergie.net/ Green trust</t>
  </si>
  <si>
    <t>EC Meierijstad/ zonneparken (voorbereiding)</t>
  </si>
  <si>
    <t>KempenStroom/ zonnepark Kriekampen</t>
  </si>
  <si>
    <t>Dorst</t>
  </si>
  <si>
    <t>OosterhoutNieuweEnergie/ zonnepark Dorst</t>
  </si>
  <si>
    <t>Groendus</t>
  </si>
  <si>
    <t>KempenStroom/ zonnepark Laarakkerdijk</t>
  </si>
  <si>
    <t>EnergiecentraleSparrenburg/ Energietuin</t>
  </si>
  <si>
    <t>Energiecentrale Sparrenburg</t>
  </si>
  <si>
    <t>PCD/ zonnepark Kloosterstraat &amp; Dungensepolder</t>
  </si>
  <si>
    <t>PCD Platform Duurzaam Coöperatief</t>
  </si>
  <si>
    <t>LightSource BP</t>
  </si>
  <si>
    <t>Energiefabriek013/EC Berkel-Enschot Energiefabriek Kempenbaan (3 SCE)</t>
  </si>
  <si>
    <t>VET Vught/ Zonnecarport Bergenshuizen</t>
  </si>
  <si>
    <t>LangstraatEnergie/ Geluidswal Sprakelaet</t>
  </si>
  <si>
    <t>LangstraatEnergie/ zonnepark LangstraatZon/ uitbreiding Taluds</t>
  </si>
  <si>
    <t>AmsterdamEnergie/ NDSMEnergie Ecopark drijvend zonnepark Noorderijplas (met NDSM Energie)</t>
  </si>
  <si>
    <t>NDSM Energie Ecopark Amsetrdam</t>
  </si>
  <si>
    <t>BergenEnergie/ Zonneweide Bergen Fase 3 (Bergerweg)</t>
  </si>
  <si>
    <t>Sun Projects</t>
  </si>
  <si>
    <t xml:space="preserve">Formule BE (Burger Energie): meerdere coöperaties. </t>
  </si>
  <si>
    <t>Energiek Ijmond/ zonnepark Wijkermeer</t>
  </si>
  <si>
    <t>Energiek Ijmond</t>
  </si>
  <si>
    <t>WindUNie (20%)</t>
  </si>
  <si>
    <t>HCWCEendragt/ zonnepark</t>
  </si>
  <si>
    <t>lokaal bedrijf</t>
  </si>
  <si>
    <t>Zwaagdijk-West en -Oost, gemeente Medemblik.</t>
  </si>
  <si>
    <t>Zonnecoöperatie West-Friesland/ Zonneparken Zwaagdijk (3x SCE)</t>
  </si>
  <si>
    <t>WattNu/ Solar carport 't Spant</t>
  </si>
  <si>
    <t>Opmeer</t>
  </si>
  <si>
    <t>NHEC/ Zonnepark Koningspade</t>
  </si>
  <si>
    <t>Novar (Solarfields)</t>
  </si>
  <si>
    <t>NHEC/ Zonnepark Oude Sluis</t>
  </si>
  <si>
    <t>Uitgeest</t>
  </si>
  <si>
    <t xml:space="preserve">DUEC DuurzaamUitgeest/ Kennemerwind/ zonnepark Winterzon  </t>
  </si>
  <si>
    <t>Duurzaam Uitgeest/ Kennemerwind</t>
  </si>
  <si>
    <t>DUEC DuurzaamUitgeest/ Zonnepark (UGT00-GA-206, UGT00-GA-207)</t>
  </si>
  <si>
    <t>Duurzaam Uitgeest</t>
  </si>
  <si>
    <t>KennemerWind/ zonnepark (UGT00-GA-208, UGT00-GA-209)</t>
  </si>
  <si>
    <t>WeespEcoEnergie/ zonnepark Strandeiland</t>
  </si>
  <si>
    <t>3 cooperaties/ Zonnepark Assendelft</t>
  </si>
  <si>
    <t xml:space="preserve">meerdere cooperaties </t>
  </si>
  <si>
    <t>Solar Energy Works</t>
  </si>
  <si>
    <t xml:space="preserve">Duurzaam Leefbaar Lemelerveld/ Zonnepark Zonnig Lemelerveld </t>
  </si>
  <si>
    <t>Duurzaam Leefbaar lemelerveld</t>
  </si>
  <si>
    <t>DeventerEnergie/ Zonnedaken Dec Coöperatie/ KEI-13</t>
  </si>
  <si>
    <t>ECHaaksbergen/ zonneveld N18 Eeltinkveld</t>
  </si>
  <si>
    <t>ECHaaksbergen/ zonneveld N18 Noord</t>
  </si>
  <si>
    <t>Noaber&amp;Co Duurzaam Hellendoorn/ Zonnepark Haarle</t>
  </si>
  <si>
    <t>HengeloEnergie/ zonnepark Boeldershoek</t>
  </si>
  <si>
    <t>Vattenfall, gemeente</t>
  </si>
  <si>
    <t>GoedVeurMekare/SCE project Zonneweide Overkamp</t>
  </si>
  <si>
    <t>Stichting Ijssellandschap (eigenaar SDE gedeelte)</t>
  </si>
  <si>
    <t>Endona/ Zonnepark Heeten  (fase 2)</t>
  </si>
  <si>
    <t>Heino</t>
  </si>
  <si>
    <t>Endona/ Zonnepark Heino Kanaaldijk Zuid</t>
  </si>
  <si>
    <t>Ontwikkelaar (Powerfield)</t>
  </si>
  <si>
    <t>DuurzaamWillemsoord/ zonnepark De Ronde Blesse I&amp;II</t>
  </si>
  <si>
    <t>Duurzaam Willemsoord</t>
  </si>
  <si>
    <t>ontwikkelaar  (Jeroen Deddens)</t>
  </si>
  <si>
    <t>WierdenEnter/  Zonnepark Wierdensche Aa</t>
  </si>
  <si>
    <t>Pure Energie  (mede-eigenaar)</t>
  </si>
  <si>
    <t>Hoge Hexel</t>
  </si>
  <si>
    <t>WierdenEnter/ Zonnepark Flierweg Hoge Hexel</t>
  </si>
  <si>
    <t>Sunwatt BV</t>
  </si>
  <si>
    <t>WierdenEnter/ Zonnepark Trelliesweg</t>
  </si>
  <si>
    <t>Zon Natuurlijk</t>
  </si>
  <si>
    <t>BlauwVinger/ zonnepark Postcoderoos Scholtensteeg</t>
  </si>
  <si>
    <t>Energiefonds Overijssel (EVO)</t>
  </si>
  <si>
    <t>EnergiekBaarn/ DuurzaamBaarn/ BijZONderBaarn/ zonneweide IJsbaan</t>
  </si>
  <si>
    <t>BijZONderBaarn</t>
  </si>
  <si>
    <t>EnergiekBaarn/ DuurzaamBaarn/ BijZONderBaarn/ Solar Parkings (10 locaties, 5 coöperaties)</t>
  </si>
  <si>
    <t xml:space="preserve">ECBunnik/ Vlowijker zonneweide </t>
  </si>
  <si>
    <t>Energiecoöperatie Bunnik</t>
  </si>
  <si>
    <t>BMH Solar</t>
  </si>
  <si>
    <t>BMH Solar (50%)</t>
  </si>
  <si>
    <t>ECBunnik/ Zonnepark A12 Bunnik</t>
  </si>
  <si>
    <t>in 2022: IX Zon</t>
  </si>
  <si>
    <t>Universiteit Utrecht, Katholieke Kerk in 2022: IX Zon (50%)</t>
  </si>
  <si>
    <t>ECBunnik/ zonnepark Werkhoven</t>
  </si>
  <si>
    <t xml:space="preserve">LC Energy </t>
  </si>
  <si>
    <t>LC Energy (50%)</t>
  </si>
  <si>
    <t>Groenekan</t>
  </si>
  <si>
    <t>BENG!/zonneweide Voordaan</t>
  </si>
  <si>
    <t xml:space="preserve">Schalkwijk </t>
  </si>
  <si>
    <t xml:space="preserve">OpgewektHouten/ Coöperatie Duurzaam Eiland/ Stroomveld De Knoest </t>
  </si>
  <si>
    <t>Opgewekt Houten/ Duurzaam Eiland</t>
  </si>
  <si>
    <t>BHM Solar, Chint Solar</t>
  </si>
  <si>
    <t>OpgewektHouten/ Coöperatie Duurzaam Eiland/ Zonneweide De Heul)</t>
  </si>
  <si>
    <t>Loenen aan de Vecht</t>
  </si>
  <si>
    <t xml:space="preserve">EC2030/ Zonneveld Loenersloot </t>
  </si>
  <si>
    <t>mede-eigenaar Begro (50%)</t>
  </si>
  <si>
    <t>EC2023/ Solar Parkings (10 locaties, 5 coöperaties)</t>
  </si>
  <si>
    <t>WeDriveSolar</t>
  </si>
  <si>
    <t>EnergieU/ Zonneeilanden Haarijnseplas</t>
  </si>
  <si>
    <t>EigenWijkse EC/ Zonnepark Wijkerbroek (25% eigendom)</t>
  </si>
  <si>
    <t>eigenaar: Sunvest (75%)</t>
  </si>
  <si>
    <t>EigenWijkse EC/ Zonnepark Wijkerbroek Oost en West (participatie, geen eigendom)</t>
  </si>
  <si>
    <t>eigenaar: LC Energy (100%)</t>
  </si>
  <si>
    <t>EigenWijkse EC/ Zonnepark Wijkersloot (participatie, omgevingsfonds)</t>
  </si>
  <si>
    <t>Blue Bear</t>
  </si>
  <si>
    <t>Zonnepark Wijkersloot B.V./ Blue Bear  (100%)/ vier agrarische landeigenaren in samenwerking met de Blue Bear Group</t>
  </si>
  <si>
    <t>EigenWijkse EC/ Zonnepark Dwarsdijkse zonneweide (participatie, omgevingsfonds)</t>
  </si>
  <si>
    <t>EigenWijkse EC/ Solar Parkings (10 locaties, 5 coöperaties)</t>
  </si>
  <si>
    <t>WoerdenEnergie/ zonnegaard Lievaart</t>
  </si>
  <si>
    <t>WoerdenEnergie/ Solar Parkings (10 locaties, 5 coöperaties)</t>
  </si>
  <si>
    <t>Zeeuwind/ WP WAP/ Zonnepark Willem-Anna Polder</t>
  </si>
  <si>
    <t>Zeeuwind/ Deltawind/ Drijvend zonnepark Krammer</t>
  </si>
  <si>
    <t>Zeeuwind/ Deltawind</t>
  </si>
  <si>
    <t>Sunrock</t>
  </si>
  <si>
    <t>Zeeuwind/ zonnepark Koegorsbelt</t>
  </si>
  <si>
    <t>Zeeuwind/ ECKoudekerkeDishoek/ zonnepark  Koudekerke II</t>
  </si>
  <si>
    <t>Hellevoetssluis</t>
  </si>
  <si>
    <t>VoornePuttenEnergie/ Carport Hellevoetssluis</t>
  </si>
  <si>
    <t>DrechtseEnergie/ Zonnepark Kijfhoek Noord (Novar, Eneco, coop)</t>
  </si>
  <si>
    <t>Novar (=Solarfields, 33%), Enerco (33%)</t>
  </si>
  <si>
    <t>Borger-Odoorn</t>
  </si>
  <si>
    <t>Windvogel/ Windpark De Drentse Monden en Oostermoer - gedeelte DEE Exloërmond</t>
  </si>
  <si>
    <t>wind</t>
  </si>
  <si>
    <t>grootschalig</t>
  </si>
  <si>
    <t>Windvogel</t>
  </si>
  <si>
    <t xml:space="preserve">Windvogel/ Windpark De Drentse Monden en Oostermoer - overige deel windpark </t>
  </si>
  <si>
    <t>Almeerse Wind/ Windpark Pampus Wind (100% eigenaar 2 turbines in Windpark Jaap Rodenburg II)</t>
  </si>
  <si>
    <t>Almeerse Wind</t>
  </si>
  <si>
    <t>Nieuwe Molenaars/ windmolen  Zeewolde Gruttoweg</t>
  </si>
  <si>
    <t xml:space="preserve">meerdere coöperaties: Zeenergie (Zeewolde), De Groene Reus (Almere) en bevriende coöperaties uit andere delen van het land: Kennemer Wind (Heerhugowaard), Meerwind (Nieuw Vennep), Zuiderlicht (Amsterdam), De Eendragt (Den Helder) en Zuidenwind (Leudal). </t>
  </si>
  <si>
    <t>Windpark Zeewolde - collectief agrariërs/ bewoners</t>
  </si>
  <si>
    <t>gerealiseerd (WP Zeewolde)</t>
  </si>
  <si>
    <t xml:space="preserve">Ontwikkelvereniging Windpark Zeewolde. </t>
  </si>
  <si>
    <t>Windpark Zeewolde - Nieuw Molenaars (coöperatief eigendom )</t>
  </si>
  <si>
    <t>De Nieuwe Molenaars</t>
  </si>
  <si>
    <t>Windpark Zeewolde - Windvogel (coöperatief eigendom)</t>
  </si>
  <si>
    <t>De Windvogel</t>
  </si>
  <si>
    <t>Windvogel/ Elzevogel en Appelvogel</t>
  </si>
  <si>
    <t>voor 2012</t>
  </si>
  <si>
    <t>Burum</t>
  </si>
  <si>
    <t>Windcentrale/De Boerenzwaluw</t>
  </si>
  <si>
    <t>Windcentrale/ projectcoöperatie</t>
  </si>
  <si>
    <t>Witmarsum</t>
  </si>
  <si>
    <t>Noordenwind/ Windpark A7 (cooperatie aandeelhouder)</t>
  </si>
  <si>
    <t>Stichting Dorpsmolen Pingjum/ Windpark A7 (aandeelhouder)</t>
  </si>
  <si>
    <t>Stichting dorpsmolen Pingjum</t>
  </si>
  <si>
    <t>RIJE RijnenIJsselEnergie/ Windpark Koningspleij</t>
  </si>
  <si>
    <t xml:space="preserve">Rijn en Ijssel </t>
  </si>
  <si>
    <t>Windcentrale/ De Ranke Zwaan (windpark Culemborg)</t>
  </si>
  <si>
    <t>Windcentrale/ Rode Hert (windpark Culemborg)</t>
  </si>
  <si>
    <t>Windcentrale/ Witte Juffer (windpark Culemborg)</t>
  </si>
  <si>
    <t xml:space="preserve">WPN/ Windpark Nijmegen-Betuwe </t>
  </si>
  <si>
    <t>Coöperatie Windpower Nijmegen</t>
  </si>
  <si>
    <t>Oude Ijsselstreek</t>
  </si>
  <si>
    <t>AGEM/ Windpark Netterden (alleen participatie)</t>
  </si>
  <si>
    <t>Betuwewind/ Windpark Avri</t>
  </si>
  <si>
    <t xml:space="preserve">Burgerwindcoöperatie West-Betuwe  </t>
  </si>
  <si>
    <t>Betuwewind/ Windpark Deil</t>
  </si>
  <si>
    <t xml:space="preserve">Betuwewind, Burgerwindcoöperatie West-Betuwe  </t>
  </si>
  <si>
    <t>Meedhuizen</t>
  </si>
  <si>
    <t>Windcentrale/ Jonge Held (1 turbine grootschalig windpark Delfzijl-Zuid)</t>
  </si>
  <si>
    <t>Windcentrale/Grote Geert (1 turbine grootschalig windpark Delfzijl-Zuid)</t>
  </si>
  <si>
    <t>ECOudeschip/ Windpark Oostpolder (bijdrage omgevingsfonds)</t>
  </si>
  <si>
    <t>Energie Cooperatie Oudeschip en omstreken U.A.</t>
  </si>
  <si>
    <t>alleen gebiedsfonds</t>
  </si>
  <si>
    <t>LeudalEnergie/ Windpark Kookepan</t>
  </si>
  <si>
    <t>Leudal Energie</t>
  </si>
  <si>
    <t>Zuidenwind,Meerwind, Windvogel/Windmolen De Coöperwieck (Neer)</t>
  </si>
  <si>
    <t>Zuidenwind</t>
  </si>
  <si>
    <t>Zuidenwind/ Windpark Heibloem</t>
  </si>
  <si>
    <t>Zuidenwind Newecoop / Windpark Ospeldijk</t>
  </si>
  <si>
    <t>Zuidenwind/ Newecoop</t>
  </si>
  <si>
    <t xml:space="preserve">PeelEnergie/ Windpark Egchelse Heide </t>
  </si>
  <si>
    <t>Venlo</t>
  </si>
  <si>
    <t>Heiershoeve</t>
  </si>
  <si>
    <t>Samenstroom/ Windpark Greenport Venlo (fin. Participatie,leefbaarheidsfonds)</t>
  </si>
  <si>
    <t>in aanbouw</t>
  </si>
  <si>
    <t>Samenstroom/ ReindonkEnergie</t>
  </si>
  <si>
    <t>particpatie en leelfbaarheidsfonds, crowdfunding</t>
  </si>
  <si>
    <t>WeertEnergie/ Windpark Weert</t>
  </si>
  <si>
    <t>Weert Energie</t>
  </si>
  <si>
    <t>Alphen-Chaam</t>
  </si>
  <si>
    <t>Galder</t>
  </si>
  <si>
    <t>Energie A16 Windpark Galder - participatiefonds</t>
  </si>
  <si>
    <t>gerealiseerd (A16)</t>
  </si>
  <si>
    <t>Hazeldonk</t>
  </si>
  <si>
    <t>BRES/ Windpark Hazeldonk-Breda (alleen participatie)</t>
  </si>
  <si>
    <t>BRES</t>
  </si>
  <si>
    <t>Energie A16  Windpark Nieuwveer - participatiefonds</t>
  </si>
  <si>
    <t xml:space="preserve">lokale stichting </t>
  </si>
  <si>
    <t>Energie A16  Windpark Zonzeel - participatiefonds</t>
  </si>
  <si>
    <t xml:space="preserve">Energie A16  Windpark Zonzeel/ Windmolen De Noord (TraaisEC) </t>
  </si>
  <si>
    <t xml:space="preserve">Traais Energie Collectief </t>
  </si>
  <si>
    <t>Moerdijk</t>
  </si>
  <si>
    <t>Energie A16  Windpark Klaverspoor - participatiefonds</t>
  </si>
  <si>
    <t>Energie A16  Windpark Streepland - participatiefonds</t>
  </si>
  <si>
    <t>'s-Hertogenbosch</t>
  </si>
  <si>
    <t xml:space="preserve">BosscheWindmolenWest/ Windpark De Rietvelden  </t>
  </si>
  <si>
    <t>BosscheWindmolenWest</t>
  </si>
  <si>
    <t>BurgerwindDeSpinder/ Windpark De Spinder</t>
  </si>
  <si>
    <t>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t>
  </si>
  <si>
    <t>Hazeldonk/ Rijssenberg</t>
  </si>
  <si>
    <t>Energie A16  Windpark Hazeldonk West  - participatiefonds</t>
  </si>
  <si>
    <t xml:space="preserve">Energie A16  Windpark Hazeldonk West  - windmolen De Waaijenberg </t>
  </si>
  <si>
    <t>Energie A16  Windpark Hazeldonk Oost  - participatiefonds</t>
  </si>
  <si>
    <t>Windmolen Boekel (HVC, coöperaties)</t>
  </si>
  <si>
    <t xml:space="preserve">meerdere coöperaties: BergenEnergie, AlkmaarEnergie, CALorie, Heiloo Energie </t>
  </si>
  <si>
    <t>DeEendragt/ deelname VOF Oosterwind (Helderse Cooperatieve Windmolenvereniging)</t>
  </si>
  <si>
    <t>Eendragt</t>
  </si>
  <si>
    <t>DeEendragt/ deelname Windpark Westeinde Anna Paulowna (Helderse Cooperatieve Windmolenvereniging)</t>
  </si>
  <si>
    <t>DeEendragt/ eigen molen  (Helderse Cooperatieve Windmolenvereniging0</t>
  </si>
  <si>
    <t xml:space="preserve">Kennemerwind/ Windpark Ferrum (coop mede-aandeelhouder Windcollectief Noord-Holland), 2023 participatie </t>
  </si>
  <si>
    <t>Kennemerwind/ WindCollectief Noord-Holland BV</t>
  </si>
  <si>
    <t xml:space="preserve">CWW Cooperatie Windenergie Waterland/ 2 molens </t>
  </si>
  <si>
    <t>CW Waterland</t>
  </si>
  <si>
    <t>WWC Westfriese Windmolen Coöperatie/  Windpark Andijk Wind deelname)</t>
  </si>
  <si>
    <t>Westfriese Windmolen Coöperatie (WWC)</t>
  </si>
  <si>
    <t>Zwaagdijk-Oost/Westwoud</t>
  </si>
  <si>
    <t>WWC Westfriese Windmolen Coöperatie/  Windpark West Frisia (deelname)</t>
  </si>
  <si>
    <t>WWC Westfriese Windmolen Coöperatie/ 4 windmolens (va 1988)</t>
  </si>
  <si>
    <t xml:space="preserve">WWC Westfriese Windmolen Coöperatie/ gesaneerd  2 windmolens </t>
  </si>
  <si>
    <t>gesaneerd</t>
  </si>
  <si>
    <t>Nieuw Vennep</t>
  </si>
  <si>
    <t>Meerwind/ (Nieuwe)Polderjongen</t>
  </si>
  <si>
    <t>Meerwind</t>
  </si>
  <si>
    <t>Meerwind/ Meermin</t>
  </si>
  <si>
    <t xml:space="preserve">Meerwind/ Windturbine Pionier </t>
  </si>
  <si>
    <t>Meerwind/ Meermin (gesaneerd)</t>
  </si>
  <si>
    <t>Oudekerk a/d Amstel</t>
  </si>
  <si>
    <t>Windvogel/ Amstelvogel</t>
  </si>
  <si>
    <t>Burgervlot</t>
  </si>
  <si>
    <t>Kennemerwind/ Burgervlotbrug (2,5 turbines, 50% van windpark 5 turbines)</t>
  </si>
  <si>
    <t>Zijpe</t>
  </si>
  <si>
    <t xml:space="preserve">Kennemerwind/ Windpark Zijpe </t>
  </si>
  <si>
    <t>Windcentrale/ Blauwe Reiger (1 turbine Windpark Burgervlotbrug)</t>
  </si>
  <si>
    <t>Windcentrale/ Bonte Hen (1 turbine Windpark Burgervlotbrug)</t>
  </si>
  <si>
    <t>Windcentrale/ De Vier Winden (1 turbine Windpark Burgervlotbrug)</t>
  </si>
  <si>
    <t>Windcentrale/ Trouwe wachter (1 turbine Windpark Burgervlotbrug)</t>
  </si>
  <si>
    <t>Kennemerwind/ Windpark Zijpe - sanering 1 windmolen, vervanging door KW Volksmolen</t>
  </si>
  <si>
    <t>ZEK ZaanseEnergieKoöperatie/ Windmolen Het Windpaard</t>
  </si>
  <si>
    <t>Zaanse Energie Koöperatie</t>
  </si>
  <si>
    <t>Nieuwleusen</t>
  </si>
  <si>
    <t>NieuwLeusenSynergie/ Windpark Veur de Wind</t>
  </si>
  <si>
    <t>Nieuw Leusen Synergie</t>
  </si>
  <si>
    <t>DeventerEnergie/ Windpark Kloosterlanden</t>
  </si>
  <si>
    <t>WijDuurzaamStaphorst/ Windpark Bovenwind</t>
  </si>
  <si>
    <t>Wij Duurzaam Staphorst</t>
  </si>
  <si>
    <t>Windcentrale/ Het Vliegend Hert (1 turbine in windpark)</t>
  </si>
  <si>
    <t>WinDuurzameEnergie/ windmolens</t>
  </si>
  <si>
    <t>De Coöperatie Win Duurzame Energie</t>
  </si>
  <si>
    <t>Uwind/ Windpark Houten (alleen participatie)</t>
  </si>
  <si>
    <t>Uwind</t>
  </si>
  <si>
    <t>Nieuwdorp</t>
  </si>
  <si>
    <t>Zeeuwind/ Estlandweg I</t>
  </si>
  <si>
    <t>Zeeuwind/ Estlandweg II</t>
  </si>
  <si>
    <t>Zeeuwind/ Olaz Stort</t>
  </si>
  <si>
    <t>Zeeuwind/ Polenweg (Olaz Compostering II vervangen)</t>
  </si>
  <si>
    <t xml:space="preserve">Zeeuwind/ Windpark Borsele II </t>
  </si>
  <si>
    <t>Zeeuwind/ Windpark Olaz Compostering II</t>
  </si>
  <si>
    <t>Zeeuwind/ Olaz Compostering II (gesaneerd, vervangen door Polenweg)</t>
  </si>
  <si>
    <t>Wilhelminadorp</t>
  </si>
  <si>
    <t>Zeeuwind/ Goede Sas</t>
  </si>
  <si>
    <t>Zeeuwind/ Goede Sas (gesaneerd)</t>
  </si>
  <si>
    <t>Zeeuwind/ Willem-Anna Polder I (vervangen door W.A.P II)</t>
  </si>
  <si>
    <t>Kats</t>
  </si>
  <si>
    <t>Zeeuwind/ Windpark Kats II</t>
  </si>
  <si>
    <t>Zeeuwind/ Windpark Kats II - sanering (vervangen door WP Oostzeedijk)</t>
  </si>
  <si>
    <t>Zeeuwind/ Windturbinepark Oostzeedijk (vervanging Kats II)</t>
  </si>
  <si>
    <t xml:space="preserve">Zeeuwind/ Windpark Reimerswaal Bath II </t>
  </si>
  <si>
    <t>Krammersluizen</t>
  </si>
  <si>
    <t>Deltawind Zeeuwind/ Windpark Krammer (2017)</t>
  </si>
  <si>
    <t>Deltawind/ Zeeuwind</t>
  </si>
  <si>
    <t>Deltawind Zeeuwind/ Windpark Krammer (2018)</t>
  </si>
  <si>
    <t>Deltawind Zeeuwind/ Windpark Krammer (2019)</t>
  </si>
  <si>
    <t>Deltawind Zeeuwind/ Windpark Krammer (2020, naar 60% aandelen)</t>
  </si>
  <si>
    <t>Dreischor</t>
  </si>
  <si>
    <t>Zeeuwind/ Dreischor</t>
  </si>
  <si>
    <t>Zeeuwind/ Dreischor (gesaneerd)</t>
  </si>
  <si>
    <t>Stavenisse</t>
  </si>
  <si>
    <t>Zeeuwind/ Stavenisse</t>
  </si>
  <si>
    <t>Sint-Maartensdijk</t>
  </si>
  <si>
    <t>Zeeuwind/ Windpark Derde Dijk (verlengde Noordpolder)</t>
  </si>
  <si>
    <t>Zeeuwind/ Windpark Noordpolder</t>
  </si>
  <si>
    <t>Zeeuwind/ Stavenisse (gesaneerd)</t>
  </si>
  <si>
    <t>Westkapelle</t>
  </si>
  <si>
    <t>Zeeuwind/ WestKapelle</t>
  </si>
  <si>
    <t>Oosterscheldekering</t>
  </si>
  <si>
    <t>Zeeuwind/ Windpark Bouwdokken (Oosterscheldekering) - 2018</t>
  </si>
  <si>
    <t>Zeeuwind/ Windpark Bouwdokken (Oosterscheldekering) - 2020</t>
  </si>
  <si>
    <t>Zeeuwind/ Windpark Cluster  (Oosterscheldekering - Binnenhaven)</t>
  </si>
  <si>
    <t>Zeeuwind/ WestKapelle (gesaneerd)</t>
  </si>
  <si>
    <t>VogelWijkEnergiek (bestaande molen overgenomen 2012)</t>
  </si>
  <si>
    <t>VogelWijkEnergiek (gesaneerd)</t>
  </si>
  <si>
    <t>Deltawind/  Battenoert (tot najaar 2015; daarna opschaling)</t>
  </si>
  <si>
    <t>Deltawind/  Windpark Piet de Wit II De Plaet (opschaling, vervangt I)</t>
  </si>
  <si>
    <t xml:space="preserve">Deltawind/  Windpark Suyderlandt (uitbreiding) </t>
  </si>
  <si>
    <t>Deltawind/ Battenoert (nieuwbouw/ opschaling)</t>
  </si>
  <si>
    <t>Oude Tonge</t>
  </si>
  <si>
    <t>Deltawind/ Oud Tonge (locatie Suyderlandt)</t>
  </si>
  <si>
    <t>Deltawind/ Windpark Blaakweg (2e lijn Battenoert)</t>
  </si>
  <si>
    <t>Deltawind/ Windpark Piet de Wit De Plaet I</t>
  </si>
  <si>
    <t>Deltawind/ Battenoert (gesaneerd)</t>
  </si>
  <si>
    <t>Deltawind/ Windpark Piet de Wit De Plaet I (gesaneerd)</t>
  </si>
  <si>
    <t>Gouda, Bodegraven, Halsteren</t>
  </si>
  <si>
    <t>Windvogel/ De Gouwevogel (vervanging 2019), De Windvogel/ De Volhouder  (stopgezet 2016)</t>
  </si>
  <si>
    <t>Qurrent/ Windpark Hellegatsplein  (coöperatief)</t>
  </si>
  <si>
    <t>Qurrent</t>
  </si>
  <si>
    <t xml:space="preserve">Qurrent/ Windpark Hellegatsplein (Greenchoice) </t>
  </si>
  <si>
    <t>nieuwe eigenaar (niet coöperatief)</t>
  </si>
  <si>
    <t>VEC Vlaardingen/ Windvogel/ Windpark Oeverwind</t>
  </si>
  <si>
    <t>VEC Vlaardingen</t>
  </si>
  <si>
    <t>RijnlandEnergie/ Windpark Papemeer (overname)</t>
  </si>
  <si>
    <t>Rijnland Energie: samenwerking 7 lokale coöperaties</t>
  </si>
  <si>
    <t>Windpark Zeewolde - collectief agariërs (sanering windmolens)</t>
  </si>
  <si>
    <t>gepland (WP Zeewolde)</t>
  </si>
  <si>
    <t>Windpark Zeewolde - Nieuwe Molenaars (sanering oude molen Gruttoweg)</t>
  </si>
  <si>
    <t>Neede (Avinkstuw)</t>
  </si>
  <si>
    <t>AchterhoekseWindEnergie/ Windpark Avinkstuw (langs N18)</t>
  </si>
  <si>
    <t>verwachting 5 turbines</t>
  </si>
  <si>
    <t>EnergieVoorVier/ windproject Beuningen  (combinatie met zon)</t>
  </si>
  <si>
    <t>Noord Veluwe</t>
  </si>
  <si>
    <t xml:space="preserve">VeluweEnergie/ Windpark Horst &amp; Telg </t>
  </si>
  <si>
    <t>LochemEnergie/ Windpark Papenslagweg</t>
  </si>
  <si>
    <t>Windcooperatie Wijchen/ Windpark Wijchen A50</t>
  </si>
  <si>
    <t>nog niet bekend: 4-6 windurbines</t>
  </si>
  <si>
    <t>Windpark Bijsterhuizen</t>
  </si>
  <si>
    <t>nog niet bekend: 3 turbines</t>
  </si>
  <si>
    <t>IJsselwind/ Windpark IJsselwind De Mars Twentekanaal (4 coöperaties, waterschap)</t>
  </si>
  <si>
    <t>afwachting Raad van State</t>
  </si>
  <si>
    <t>ECOudeschip/ Windpark Eemshaven West</t>
  </si>
  <si>
    <t>80-96 MW</t>
  </si>
  <si>
    <t>Zuidenwind/ Windpark Weerterbos</t>
  </si>
  <si>
    <t>Zuidenwind/ Windpark De Pielis</t>
  </si>
  <si>
    <t>nog niet bekend: &gt; 100 MW</t>
  </si>
  <si>
    <t>ECO Oss/ Windpark Elzenburg- de Geer</t>
  </si>
  <si>
    <t xml:space="preserve">Eijgen Polder Energie/ Windpark Duurzame Polder </t>
  </si>
  <si>
    <t>ZummerePower/ Sociaal Windpark Diepenhoek</t>
  </si>
  <si>
    <t>AmsterdamWind/ NDSM Energie/  Noorder IJplas Cornelis Douwesterrein (Westelijk havengebied)</t>
  </si>
  <si>
    <t>Meerwind/ Windpark Waterwolf (Haarlemmermeer-Zuid)</t>
  </si>
  <si>
    <t>Windvogel/ Amsterdam Wind/ opschaling, nieuwe Amstelvogel</t>
  </si>
  <si>
    <t>Noaber&amp;co/ Energiepark Daarle</t>
  </si>
  <si>
    <t>35.000-40000</t>
  </si>
  <si>
    <t>5-7</t>
  </si>
  <si>
    <t xml:space="preserve">ja </t>
  </si>
  <si>
    <t xml:space="preserve"> Ambt Delden</t>
  </si>
  <si>
    <t xml:space="preserve">BorneEnergie/ Buren Energie ('Wind voor Buren') </t>
  </si>
  <si>
    <t>Lutte</t>
  </si>
  <si>
    <t>NO Twente/ Windpark De Lutte</t>
  </si>
  <si>
    <t>nog onbekend: 4 windturbines</t>
  </si>
  <si>
    <t xml:space="preserve">NOTwente/ Windpark Langeveen </t>
  </si>
  <si>
    <t>SamenEnergie Amersfoort/ Wind op Isselt (Soesterwijk Wiek)</t>
  </si>
  <si>
    <t>Windpark Goyerbrug  (participatie/ geen betrokkenheid coöperaties)</t>
  </si>
  <si>
    <t>Lopik</t>
  </si>
  <si>
    <t>Lek en IJsselstroom / Windpark De Copen (repowering 3 windturbines)</t>
  </si>
  <si>
    <t>RijneEnergie&amp;Windvogel/ Windpark Rijnenburg en Reijerscop</t>
  </si>
  <si>
    <t xml:space="preserve">Zeeuwind/ Willem-Anna Polder I (sanering, vervanging door W.A.P II) </t>
  </si>
  <si>
    <t>Zeeuwind/ Willem-Anna Polder II (ter vervanging van W.A.P)</t>
  </si>
  <si>
    <t>Zeeuwind/ Windpark Reimerswaal Bath II - sanering (vervangen door Ze-Bra)</t>
  </si>
  <si>
    <t>Zeeuwind/ Windpark ZE-BRA (vervanging Reimerswaal Bath II)</t>
  </si>
  <si>
    <t>Zeeuwind/ Windpark Limagrain</t>
  </si>
  <si>
    <t>Sluiskil</t>
  </si>
  <si>
    <t>Zeeuwind/ Windpark Axelsevlakte</t>
  </si>
  <si>
    <t>Vlissingen-Oost</t>
  </si>
  <si>
    <t>Zeeuwind/ Windpark Century</t>
  </si>
  <si>
    <t>Zeeuwind/ Windpark Zalco</t>
  </si>
  <si>
    <t xml:space="preserve">Knotwilg/ Windpark Groote Haar </t>
  </si>
  <si>
    <t>EC Waterweg/ Windpark  Landtong Rozenburg Waterweg (uitbreiding mogelijk financiële participatie EnecoWindopbrengst)</t>
  </si>
  <si>
    <t>voorbereidimg</t>
  </si>
  <si>
    <t>(waarschijnlijk) alleen participatie</t>
  </si>
  <si>
    <t>Nissewaard</t>
  </si>
  <si>
    <t>VPE VoornePutten/ Windpark Brielse Maasdijk</t>
  </si>
  <si>
    <t>EnergiekSchiedam/ Wind op Vijfsluizen (Beneluxtunnel 1)</t>
  </si>
  <si>
    <t>VPE VoornePutten/ Windpark Noordzeeboulevard</t>
  </si>
  <si>
    <t>Tzum</t>
  </si>
  <si>
    <t>Coöperatie TOER/ dorpsmolen Tzum (nieuwe molen, vervanging)</t>
  </si>
  <si>
    <t>dorpsmolen</t>
  </si>
  <si>
    <t>Dorpsmolen Dearsum</t>
  </si>
  <si>
    <t>Dorpsmolen Skuzum te Skuzum</t>
  </si>
  <si>
    <t>Dorpsmolen Tenaard</t>
  </si>
  <si>
    <t>Dorpsmolen Tjerkweerd</t>
  </si>
  <si>
    <t>F.K.W.W.I. Wommels/ dorpsmolen</t>
  </si>
  <si>
    <t>Wyns</t>
  </si>
  <si>
    <t>Fereining Doarpsmunen Wyns, Bartlehiem, Tergreft</t>
  </si>
  <si>
    <t>Hitzum</t>
  </si>
  <si>
    <t>Moleferiening uté Lyte/ dorpsmolen</t>
  </si>
  <si>
    <t>Moleferiening uté Lyte/ dorpsmolen (nieuw molen of deelname WP Froonacker)</t>
  </si>
  <si>
    <t>Reahus</t>
  </si>
  <si>
    <t>Stichting Doarpsmune Reahus (naar WindPostCodeRoos-coöperatie)</t>
  </si>
  <si>
    <t xml:space="preserve">Stichting MAST/ Dorpsmolen Tzum (oude molen) </t>
  </si>
  <si>
    <t>Kubaard</t>
  </si>
  <si>
    <t>Stichting WIEK (Windenergie Kubaard)</t>
  </si>
  <si>
    <t>MEP</t>
  </si>
  <si>
    <t>Stichting Wynturbine De Twa Doarpen te Wiewerd</t>
  </si>
  <si>
    <t>Woltersumse EC/ Dorpsmolen Frimtid Eemskanaal Noordzijde</t>
  </si>
  <si>
    <t>Broukster Energie Coöperatie / E.A.Z. windmolen</t>
  </si>
  <si>
    <t>EAZ/ lokale coöperatie</t>
  </si>
  <si>
    <t>DuurzaamDuurswold/ E.A.Z. windmolen (in combinatie met zonnedak)  (PCR) in combinatie zonnedak</t>
  </si>
  <si>
    <t>LOPEC/ E.A.Z. windmolen</t>
  </si>
  <si>
    <t>Midwolde/ Niekerk</t>
  </si>
  <si>
    <t>Midwolde/ E.A.Z. windmolen</t>
  </si>
  <si>
    <t>Midwolde/ E.A.Z. windmolen 1</t>
  </si>
  <si>
    <t>Midwolde/ E.A.Z. windmolen 2</t>
  </si>
  <si>
    <t>Tinallinge</t>
  </si>
  <si>
    <t>Samenwind Tinallinge/ EAZ windmolen (PCR)</t>
  </si>
  <si>
    <t>WinsumDuurzaam/ E.A.Z. windmolens (2 stuks, in combinatie met zonnedak)</t>
  </si>
  <si>
    <t>Herbaijum</t>
  </si>
  <si>
    <t>Buurtmolen Herbaijum</t>
  </si>
  <si>
    <t>projectcoöperatie</t>
  </si>
  <si>
    <t>Reduzum</t>
  </si>
  <si>
    <t>DoarsmuneReduzum/ Wynmole Reduzum (nieuwe molen, vervanging)</t>
  </si>
  <si>
    <t>windcoöperatie</t>
  </si>
  <si>
    <t>DoarsmuneReduzum/ Wynmole Reduzum oude molen</t>
  </si>
  <si>
    <t>Burgerbrug/ Zijpe</t>
  </si>
  <si>
    <t>KW Volksmolen Zijpe (vervanging 1 windmolen WP Zijpe) - Windpostcoderoos</t>
  </si>
  <si>
    <t>EnergiebosBoerakker/ Dorpsmolen</t>
  </si>
  <si>
    <t>Franeker</t>
  </si>
  <si>
    <t>Windpark Froonacker (deelnames Tzum, Hitzum, Frsyslan foar de Wyn)</t>
  </si>
  <si>
    <t>GOED/Wijkwindmolens Westerkwartier (EAZ)</t>
  </si>
  <si>
    <t>Baard en omstreken</t>
  </si>
  <si>
    <t>Grieneko/ vervanging windmolen</t>
  </si>
  <si>
    <t>Dorpsmolen Sint Philipsland</t>
  </si>
  <si>
    <t>stopgezet</t>
  </si>
  <si>
    <t>Duurzaam Menterwolde/ E.A.Z. windmolen</t>
  </si>
  <si>
    <t>EC Steendam/ E.A.Z. windmolens</t>
  </si>
  <si>
    <t>Eemsmond (Kantens)</t>
  </si>
  <si>
    <t>EIK Kantens/ 3 E.A.Z. windmolens</t>
  </si>
  <si>
    <t>GrunnegerPower/ E.A.Z. wijkwindmolens Dorkwerdersluis</t>
  </si>
  <si>
    <t xml:space="preserve">Hogelandster EC/ E.A.Z. windmolen Wehe Den Hoorn </t>
  </si>
  <si>
    <t xml:space="preserve">Meerkracht/ E.A.Z. windmolens MeerstadWind </t>
  </si>
  <si>
    <t>Overschild</t>
  </si>
  <si>
    <t>Overschild/ E.A.Z windmolen en zonnedaken Op de Tip</t>
  </si>
  <si>
    <t>PaddepoelEnergiek/Wijkwindmolens Westerkwartier (EAZ)</t>
  </si>
  <si>
    <t>PekelaDuurzaam/ E.A.Z. windmolens</t>
  </si>
  <si>
    <t>Reestdal/  E.A.Z. windmolen (PCR)</t>
  </si>
  <si>
    <t>Windpostcoderoos/ Andijk  (vervanging van WWC Adelaar)</t>
  </si>
  <si>
    <t xml:space="preserve">Windpostcoderoos/ DE Wynroas Fan Reahus </t>
  </si>
  <si>
    <t>Kornwerderzand</t>
  </si>
  <si>
    <t>Windpostcoderoos/ Volksmolen Kornwerderzand (vervanging bestaande molen)</t>
  </si>
  <si>
    <t>Stichting MAST/ Dorpsmolen Tzum (sanering oude molen)</t>
  </si>
  <si>
    <t xml:space="preserve">DoarsmuneReduzum/ Wynmole Reduzum (sanering oude molen) </t>
  </si>
  <si>
    <t>id</t>
  </si>
  <si>
    <t>province</t>
  </si>
  <si>
    <t>RES_region</t>
  </si>
  <si>
    <t>municipality</t>
  </si>
  <si>
    <t>place</t>
  </si>
  <si>
    <t>name</t>
  </si>
  <si>
    <t>postalcode6</t>
  </si>
  <si>
    <t>postalcode4</t>
  </si>
  <si>
    <t>year</t>
  </si>
  <si>
    <t>kvk</t>
  </si>
  <si>
    <t>status</t>
  </si>
  <si>
    <t>Tynaarlo</t>
  </si>
  <si>
    <t>Eelde</t>
  </si>
  <si>
    <t>Energie Coöperatie Drentse Aa</t>
  </si>
  <si>
    <t>9481 HK</t>
  </si>
  <si>
    <t>active</t>
  </si>
  <si>
    <t>Oostmoer/ Eexterzandvoort</t>
  </si>
  <si>
    <t>Cooperatie Eco-Oostermoer U.A.</t>
  </si>
  <si>
    <t xml:space="preserve">9464 TE </t>
  </si>
  <si>
    <t>Balinge, Garminge, Mantinge</t>
  </si>
  <si>
    <t>Energie Coöperatie De Broekstreek U.A/ Vereniging Duurzaam Broekstreek</t>
  </si>
  <si>
    <t xml:space="preserve">9437 TA </t>
  </si>
  <si>
    <t>Energie Cooperatie Duurzame Smildes E.O. U.A.</t>
  </si>
  <si>
    <t>9421 SN</t>
  </si>
  <si>
    <t>Drijber</t>
  </si>
  <si>
    <t>Coöperatie Duurzaam Drijber U.A.</t>
  </si>
  <si>
    <t>9419 TL</t>
  </si>
  <si>
    <t>Hooghalen</t>
  </si>
  <si>
    <t>Energie Cooperatie Hooghalen Duurzaam U.A.</t>
  </si>
  <si>
    <t>9414 AG</t>
  </si>
  <si>
    <t>Energiecoöperatie Duurzaam Assen U.A. (Asser Energie)</t>
  </si>
  <si>
    <t>9406 BK</t>
  </si>
  <si>
    <t>Coöperatie Duurzaam Taarlo</t>
  </si>
  <si>
    <t>9403 TW</t>
  </si>
  <si>
    <t>Veenhuizen</t>
  </si>
  <si>
    <t>Energiecoöperatie Veenhuizen U.A.</t>
  </si>
  <si>
    <t>9341 BL</t>
  </si>
  <si>
    <t>Roden</t>
  </si>
  <si>
    <t>Energie Coöperatie Noordseveld U.A.</t>
  </si>
  <si>
    <t>9333 PH</t>
  </si>
  <si>
    <t>Westerveld</t>
  </si>
  <si>
    <t>Diever</t>
  </si>
  <si>
    <t>Energie Coöperatie Westerveld (ThuysGas, ThuysStrom)</t>
  </si>
  <si>
    <t>7981 AC</t>
  </si>
  <si>
    <t>Coöperatie EnergieKansen U.A</t>
  </si>
  <si>
    <t>7964 KB</t>
  </si>
  <si>
    <t>Energiecoöperatie Duurzaam Ruinen U.A.</t>
  </si>
  <si>
    <t xml:space="preserve">7963RX </t>
  </si>
  <si>
    <t>Ruinerwold</t>
  </si>
  <si>
    <t>Coöperatief Ruinerwold Energie Neutraal U.A.</t>
  </si>
  <si>
    <t>7961 NS</t>
  </si>
  <si>
    <t>Nijeveen</t>
  </si>
  <si>
    <t>Energie Cooperatie Duurzaam Nijeveen U.A.</t>
  </si>
  <si>
    <t>7948 LV</t>
  </si>
  <si>
    <t>Coöperatie Energiek Slingenberg U.A.</t>
  </si>
  <si>
    <t xml:space="preserve">7944 AN </t>
  </si>
  <si>
    <t>Pesse</t>
  </si>
  <si>
    <t>Pesse Energie Neutraal Coöperatief U.A.</t>
  </si>
  <si>
    <t>7933 TW</t>
  </si>
  <si>
    <t>Coöperatie Heel De Wolden Groen U.A.</t>
  </si>
  <si>
    <t>7921 XX</t>
  </si>
  <si>
    <t>Reestdal Duurzame Energie Coöperatie U.A.</t>
  </si>
  <si>
    <t xml:space="preserve">7921 EC </t>
  </si>
  <si>
    <t>Geesbrug</t>
  </si>
  <si>
    <t>Energie Coöperatie Geesbrug U.A.</t>
  </si>
  <si>
    <t>7917 PE</t>
  </si>
  <si>
    <t>Energiecoöperatief De Groene Wieken U.A.</t>
  </si>
  <si>
    <t>7916 RL</t>
  </si>
  <si>
    <t>Nieuw-Dordrecht, Oranjepoort</t>
  </si>
  <si>
    <t>Energiecoöperatie Nieuw-Oranjepoort U.A.</t>
  </si>
  <si>
    <t>7885 AR</t>
  </si>
  <si>
    <t>Valthe</t>
  </si>
  <si>
    <t>Energie Coöperatie Valthe U.A.</t>
  </si>
  <si>
    <t>7872 PC</t>
  </si>
  <si>
    <t>Energiecooperatie Geeser Stroom U.A.</t>
  </si>
  <si>
    <t>7863 PD</t>
  </si>
  <si>
    <t>De Kiel</t>
  </si>
  <si>
    <t>Coöperatie Zeven Marken Energie U.A.</t>
  </si>
  <si>
    <t>7849 TA</t>
  </si>
  <si>
    <t xml:space="preserve">Zonnige Start, Coöperatieve Vereniging U.A. </t>
  </si>
  <si>
    <t>7814 PT</t>
  </si>
  <si>
    <t>Bant</t>
  </si>
  <si>
    <t>Gelijk-Stroom, Coöperatieve Vereniging Energie Pioniers Noordoostpolder U.A. (EPN)</t>
  </si>
  <si>
    <t xml:space="preserve">8314 PC </t>
  </si>
  <si>
    <t>Energiek Nagele U.A.</t>
  </si>
  <si>
    <t>8308 PR</t>
  </si>
  <si>
    <t>Dronten</t>
  </si>
  <si>
    <t>Biddinghuizen</t>
  </si>
  <si>
    <t>Energiecoöperatie Biddinghuizen Energie Neutraal U.A.</t>
  </si>
  <si>
    <t>8256 CA</t>
  </si>
  <si>
    <t>De Nieuwe Molenaars , Duurzame Burger-Energiecooperatie Zeewolde Almere U.A.</t>
  </si>
  <si>
    <t>3898 LJ</t>
  </si>
  <si>
    <t>Zeenergie (Coöperatieve vereniging Duurzame Energie Zeewolde U.A)/ ZeewoldeZon</t>
  </si>
  <si>
    <t>3894 AD</t>
  </si>
  <si>
    <t>Energie Coöperatie Zeewolde U.A.</t>
  </si>
  <si>
    <t>3893 CK</t>
  </si>
  <si>
    <t>Almeerse Wind U.A., Cooperatieve Vereniging</t>
  </si>
  <si>
    <t>1351 PC</t>
  </si>
  <si>
    <t>De Groene Reus Coöperatie U.A.</t>
  </si>
  <si>
    <t>1328 MK</t>
  </si>
  <si>
    <t>Kollumerzwaag</t>
  </si>
  <si>
    <t>Energiecoöperatie Kleaster Sweach U.A.</t>
  </si>
  <si>
    <t xml:space="preserve">9298KE </t>
  </si>
  <si>
    <t xml:space="preserve">Enerzjy Koöperaasje Westergeast </t>
  </si>
  <si>
    <t>9295 KB</t>
  </si>
  <si>
    <t>Energie Cooperatie Buitenpost U.A</t>
  </si>
  <si>
    <t>9285 ND</t>
  </si>
  <si>
    <t>Harkema</t>
  </si>
  <si>
    <t>Enerzjy Kooperaasje de Harkema (Coöperatieve vereniging) U.A.</t>
  </si>
  <si>
    <t>9281 SG</t>
  </si>
  <si>
    <t>Feanwâlden</t>
  </si>
  <si>
    <t>Enerzjykoöperaasje Feanwâlden U.A.</t>
  </si>
  <si>
    <t>9269 MC</t>
  </si>
  <si>
    <t>Energiecoöperatie 'Enerzjy Kooperaasje Garyp u.a</t>
  </si>
  <si>
    <t>9263 PM</t>
  </si>
  <si>
    <t>Doarpskooperaasje Enerzjyk Eastermar U.A.</t>
  </si>
  <si>
    <t>9261 VJ</t>
  </si>
  <si>
    <t>Burgum</t>
  </si>
  <si>
    <t>Koöperaasje Enerzjy Groep Burgum U.A.</t>
  </si>
  <si>
    <t>9251 TL</t>
  </si>
  <si>
    <t>Krigel, Doarpskooperaasje Nij Beets U.A.</t>
  </si>
  <si>
    <t>9245 HA</t>
  </si>
  <si>
    <t>Dorpscoöperatie Duurzaam Bakkeveen U.A.</t>
  </si>
  <si>
    <t>9243 SK</t>
  </si>
  <si>
    <t>Coöperatie Wijnjewoude Energie Neutraal U.A. (WEN)</t>
  </si>
  <si>
    <t>9241 GN</t>
  </si>
  <si>
    <t>De Sintrale/ Duurzame Energie Cooperatie Schiermonnikoog U.A.</t>
  </si>
  <si>
    <t>9166 LD</t>
  </si>
  <si>
    <t>Amelander Energie Coöperatie U.A.</t>
  </si>
  <si>
    <t>9164 KA</t>
  </si>
  <si>
    <t>Ternaard</t>
  </si>
  <si>
    <t>Encoter, Energie Coöperatie Ternaard U.A.</t>
  </si>
  <si>
    <t>9145 SB</t>
  </si>
  <si>
    <t>Coöperatie de Anjumer Eendragt U.A.</t>
  </si>
  <si>
    <t>9133 MS</t>
  </si>
  <si>
    <t>Dongeradeel/ Ee</t>
  </si>
  <si>
    <t>ECODON, Energie Coöperatie Dongeradeel U.A., Coöperatieve vereniging U.A.</t>
  </si>
  <si>
    <t>9123 JZ</t>
  </si>
  <si>
    <t>Coöperatieve vereniging "Stroomland Leeuwarden" U.A. (voorheen: Energiek Goutum)</t>
  </si>
  <si>
    <t>9084 AE</t>
  </si>
  <si>
    <t>Sint Annaparochie</t>
  </si>
  <si>
    <t>De Bildste Energie Coöperatie U.A. (Bildtse Stroom)</t>
  </si>
  <si>
    <t>9076 CM</t>
  </si>
  <si>
    <t xml:space="preserve">Energiecoöperatie 'Mei-inoar Grien' </t>
  </si>
  <si>
    <t>9073 GG</t>
  </si>
  <si>
    <t>Trynwalden/ Oentsjerk</t>
  </si>
  <si>
    <t>Trynergie, Energie Koöperaasje Trynwâlden U.A.</t>
  </si>
  <si>
    <t>9062 HV</t>
  </si>
  <si>
    <t>Stiens</t>
  </si>
  <si>
    <t>"Stienzer Energykoöperaasje" U.A.</t>
  </si>
  <si>
    <t>9051 SB</t>
  </si>
  <si>
    <t>Enerzjy kooperaasje duorsum berltsum-wier u.a.</t>
  </si>
  <si>
    <t>9043 VS</t>
  </si>
  <si>
    <t>EKON (Enerzji Kooperasje Om (de) Noorderpolder</t>
  </si>
  <si>
    <t>9037 JW</t>
  </si>
  <si>
    <t>Dronryp</t>
  </si>
  <si>
    <t>Coöperatieve Vereniging "Energiecoöperatie Dronryp" U.A.</t>
  </si>
  <si>
    <t xml:space="preserve">9035 BB </t>
  </si>
  <si>
    <t>Marsum</t>
  </si>
  <si>
    <t>Marsumer Enerzjy Kooperaasje U.A. (MEK)</t>
  </si>
  <si>
    <t>9034 HE</t>
  </si>
  <si>
    <t>Coöperatie Boksum Energie(k) U.A.</t>
  </si>
  <si>
    <t>9031 XE</t>
  </si>
  <si>
    <t>Bears</t>
  </si>
  <si>
    <t>Koöperaasje Meiinoar Grien Jellum-Bears U.A.</t>
  </si>
  <si>
    <t>9025 BT</t>
  </si>
  <si>
    <t>Weidum</t>
  </si>
  <si>
    <t>Koöperaasje Doarpsenerzjy Weidum U.A.</t>
  </si>
  <si>
    <t>9024 EB</t>
  </si>
  <si>
    <t>Koöperaasje Duorsum Mantgum U.A.</t>
  </si>
  <si>
    <t>9022 AC</t>
  </si>
  <si>
    <t>Easterwierrum</t>
  </si>
  <si>
    <t>Enerzjy Kooperaasje Easterwierrum U.A. (EKE)</t>
  </si>
  <si>
    <t>9021 CE</t>
  </si>
  <si>
    <t>Jirnsum</t>
  </si>
  <si>
    <t>Jirnsumer Enerzjy Koöperaasje U.A.</t>
  </si>
  <si>
    <t>9011 VC</t>
  </si>
  <si>
    <t>Coöperatie Doarpsmûne Reduzum e.o. U.A./Stichting Wynmole Reduzum</t>
  </si>
  <si>
    <t>9008 TC</t>
  </si>
  <si>
    <t>Coöperatie Duurzaam Wergea U.A.</t>
  </si>
  <si>
    <t>9005 RR</t>
  </si>
  <si>
    <t>Coöperatieve vereniging "Nieuwe Energie Oranjewijk" U.A.</t>
  </si>
  <si>
    <t>8933 AW</t>
  </si>
  <si>
    <t>Energie Coöperatie Westeinde U.A</t>
  </si>
  <si>
    <t>8915 HD</t>
  </si>
  <si>
    <t>Smallingerland</t>
  </si>
  <si>
    <t>Drachten</t>
  </si>
  <si>
    <t>Noordenwind, Vereniging ter bevordering van Duurzame Energie Nederland</t>
  </si>
  <si>
    <t xml:space="preserve">8913 HB </t>
  </si>
  <si>
    <t>Coöperatie VlieWaCo U.A. (Vlielandse Warmte Coöperatie, Duijnwijk Gasvrij)</t>
  </si>
  <si>
    <t>8899 CG</t>
  </si>
  <si>
    <t xml:space="preserve">Vlieland </t>
  </si>
  <si>
    <t>Coöperatie VlielandEnergie U.A.</t>
  </si>
  <si>
    <t>8899 BC</t>
  </si>
  <si>
    <t>Terschelling Energie (Terschelling Energie Coöperatief U.A)</t>
  </si>
  <si>
    <t xml:space="preserve">8881 HC </t>
  </si>
  <si>
    <t>Cooperatie 'Fryske Flinter' U.A.</t>
  </si>
  <si>
    <t>8854 AD</t>
  </si>
  <si>
    <t>Tzummarum</t>
  </si>
  <si>
    <t>Energie Coöperatie Waadhoeke U.A.</t>
  </si>
  <si>
    <t>8851 RN</t>
  </si>
  <si>
    <t xml:space="preserve">Energie Coöperatie Spannum </t>
  </si>
  <si>
    <t>8843 KL</t>
  </si>
  <si>
    <t>Grieneko Coöperatie U.A.</t>
  </si>
  <si>
    <t>8834 XE</t>
  </si>
  <si>
    <t>Cooperatie TOER Tzummer Organisatie Voor Energie In de Regio U.A. (Stichting MAST)</t>
  </si>
  <si>
    <t>8801 AA</t>
  </si>
  <si>
    <t>Energie Coöperatie Folsgare U.A. (ZuidwestStroom)</t>
  </si>
  <si>
    <t>8773 KK</t>
  </si>
  <si>
    <t>Pingjum</t>
  </si>
  <si>
    <t>"Pingjum", Cooperatieve Vereniging U.A.</t>
  </si>
  <si>
    <t xml:space="preserve">8749 GV </t>
  </si>
  <si>
    <t>Easterein</t>
  </si>
  <si>
    <t>8734 HM</t>
  </si>
  <si>
    <t>Kûbaard</t>
  </si>
  <si>
    <t>Coöperatie Energie Kûbaard</t>
  </si>
  <si>
    <t>8732 EH</t>
  </si>
  <si>
    <t>Littenseradiel (Wommels)</t>
  </si>
  <si>
    <t xml:space="preserve">Wommelser Enerzjy Koöperaasje (WEK) </t>
  </si>
  <si>
    <t>8731 CT</t>
  </si>
  <si>
    <t>Koudum</t>
  </si>
  <si>
    <t>Coöperatie Duurzaam Koudum</t>
  </si>
  <si>
    <t>8723 EH</t>
  </si>
  <si>
    <t>DeBo, Duorsome Enerzjy Boalsert</t>
  </si>
  <si>
    <t>8701 KX</t>
  </si>
  <si>
    <t>Energie Cooperatie Ijlst E.O. U.A.</t>
  </si>
  <si>
    <t>8651 CR</t>
  </si>
  <si>
    <t>Energiecoöperatie Top &amp; Twel U.A.</t>
  </si>
  <si>
    <t>8625 JC</t>
  </si>
  <si>
    <t>Cooperatie Duurzaam Heeg U.A.</t>
  </si>
  <si>
    <t>8621 JD</t>
  </si>
  <si>
    <t>Balk</t>
  </si>
  <si>
    <t xml:space="preserve">Energie Coöperatie Gaasterland U.A. (Coöperatieve vereniging) </t>
  </si>
  <si>
    <t>8561 DM</t>
  </si>
  <si>
    <t>Sloten</t>
  </si>
  <si>
    <t>Coöperatie Sinnich Sleat U.A.</t>
  </si>
  <si>
    <t>8556 AC</t>
  </si>
  <si>
    <t>Energiecoöperatie Duurzaam Woudsend (EDW)</t>
  </si>
  <si>
    <t>8551 RH</t>
  </si>
  <si>
    <t>Oosterzee</t>
  </si>
  <si>
    <t>Dorp Centraal, Coöperatieve Vereniging U.A.</t>
  </si>
  <si>
    <t>8536 TB</t>
  </si>
  <si>
    <t>Energie Coöperatie Idskenhuizen U.A.</t>
  </si>
  <si>
    <t>8523 NL</t>
  </si>
  <si>
    <t>St. Nicolaasga, Langweer, Idskenhuizen, Tjerkgaast</t>
  </si>
  <si>
    <t>Doniawerstal-Energie en Omstreken (Cooperatieve Vereniging) U.A.</t>
  </si>
  <si>
    <t xml:space="preserve">Enerzjy Kooperaasje Aldeboarn </t>
  </si>
  <si>
    <t>8495 NH</t>
  </si>
  <si>
    <t>Terherne</t>
  </si>
  <si>
    <t>Terhernster Enerzjy Koöperaasje “De Poask” U.A.</t>
  </si>
  <si>
    <t>8493 RA</t>
  </si>
  <si>
    <t>Akkrum, Nes</t>
  </si>
  <si>
    <t>Coöperatie DAN (Duurzaam Akkrum Nes)</t>
  </si>
  <si>
    <t>8491 EZ</t>
  </si>
  <si>
    <t>Tjalleberd</t>
  </si>
  <si>
    <t xml:space="preserve">	Energie Coöperatie Ængwirden U.A.</t>
  </si>
  <si>
    <t xml:space="preserve">8458 BJ </t>
  </si>
  <si>
    <t>Energie Coöperatie BUITENgewoon Duurzaam U.A.</t>
  </si>
  <si>
    <t>8442 LE</t>
  </si>
  <si>
    <t xml:space="preserve">Energiecoöperatie De Eendracht Ooststellingswerf </t>
  </si>
  <si>
    <t>8423 TV</t>
  </si>
  <si>
    <t>Coöperatie Sinnebuorren U.A.</t>
  </si>
  <si>
    <t>8411 ZD</t>
  </si>
  <si>
    <t>71355758</t>
  </si>
  <si>
    <t>LECO Energie (Lokale Energiecoöperatie Opsterland)</t>
  </si>
  <si>
    <t>8408 CB</t>
  </si>
  <si>
    <t xml:space="preserve">Energiecoöperatie "De Toekomst" </t>
  </si>
  <si>
    <t>8395 PE</t>
  </si>
  <si>
    <t>Coöperatie Buurtmolen Herbaijum U.A</t>
  </si>
  <si>
    <t>Coöperatie Heerde Energiek U.A.</t>
  </si>
  <si>
    <t>8194 LE</t>
  </si>
  <si>
    <t>69075689</t>
  </si>
  <si>
    <t>Energie Coöperatie Epe U.A.</t>
  </si>
  <si>
    <t>8162 AK</t>
  </si>
  <si>
    <t>in oprichting</t>
  </si>
  <si>
    <t>Energie Coöperatie Noord-Veluwe/ Energiecoöperatie Oldebroek U.A.</t>
  </si>
  <si>
    <t>8091 PB</t>
  </si>
  <si>
    <t>Nunspeet Energie</t>
  </si>
  <si>
    <t>8071 EM</t>
  </si>
  <si>
    <t>68564953</t>
  </si>
  <si>
    <t>Duurzaamheidscoöperatie PoweredByHattem U.A.</t>
  </si>
  <si>
    <t>8051 CC</t>
  </si>
  <si>
    <t>Energierijk Voorst Coöperatie U.A.</t>
  </si>
  <si>
    <t>7391 JK</t>
  </si>
  <si>
    <t xml:space="preserve">Energie Coöperatie Loenen U.A. </t>
  </si>
  <si>
    <t xml:space="preserve">7371 GC </t>
  </si>
  <si>
    <t>Coöperatie deA  U.A.</t>
  </si>
  <si>
    <t>7325 WC</t>
  </si>
  <si>
    <t>Coöperatie Berkelland Energie U.A.</t>
  </si>
  <si>
    <t>7274 DK</t>
  </si>
  <si>
    <t>Burgerwindcooperatie Achterhoekse Wind Energie U.A. (BAWE)</t>
  </si>
  <si>
    <t>7271 EJ</t>
  </si>
  <si>
    <t>Coöperatie de Groene Draad U.A.</t>
  </si>
  <si>
    <t>7255 MS</t>
  </si>
  <si>
    <t>Coöperatie LochemEnergie U.A.</t>
  </si>
  <si>
    <t>7241 AA</t>
  </si>
  <si>
    <t>Energiecooperatie Wichmond-Vierakker U.A.: (van projectcoöperatie)</t>
  </si>
  <si>
    <t>7233 PA</t>
  </si>
  <si>
    <t>64143678</t>
  </si>
  <si>
    <t>Energiecoöperatie BOEN (Bronckhorst en Omgeving Energie Neutraal)</t>
  </si>
  <si>
    <t>7226 LR</t>
  </si>
  <si>
    <t>Zutphen Energie/ Coöperatieve vereniging "Zutphense EnergieTransitie ZET" U.A.</t>
  </si>
  <si>
    <t>7204 KZ</t>
  </si>
  <si>
    <t>Energiecoöperatie De ZONders U.A. (Stichting Duurzaam Beltrum)</t>
  </si>
  <si>
    <t>7156 MG</t>
  </si>
  <si>
    <t>67670105</t>
  </si>
  <si>
    <t>Coöperatie Groenkracht Groenlo U.A.</t>
  </si>
  <si>
    <t>7141 KS</t>
  </si>
  <si>
    <t>Duurzame Energie Coöperatie Lievelde U.A.</t>
  </si>
  <si>
    <t>7137 MJ</t>
  </si>
  <si>
    <t>Coöperatie Zonnig Zieuwent U.A.</t>
  </si>
  <si>
    <t>7136 KL</t>
  </si>
  <si>
    <t>65599802</t>
  </si>
  <si>
    <t>VCEN, Vragender Coöperatief Energieneutraal</t>
  </si>
  <si>
    <t>7134 RB</t>
  </si>
  <si>
    <t>Energie Cooperatie Bredevoort U.A.</t>
  </si>
  <si>
    <t>7126 BM</t>
  </si>
  <si>
    <t>Coöperatie Energieke Buurtschappen U.A.</t>
  </si>
  <si>
    <t>7101 JS</t>
  </si>
  <si>
    <t>Coöperatie Energiek Megchelen U.A.</t>
  </si>
  <si>
    <t>7078 BB</t>
  </si>
  <si>
    <t>Energie Coöperatie Duurzaam Doetinchem U.A. (ECCD)</t>
  </si>
  <si>
    <t>7003 DN</t>
  </si>
  <si>
    <t>Coöperatie Angerlo Duurzaam (CAD), Coöperatieve vereniging U.A.</t>
  </si>
  <si>
    <t>6986 BV</t>
  </si>
  <si>
    <t xml:space="preserve">DoesWatt, Energie coöperatie Doesburg </t>
  </si>
  <si>
    <t>6981 CL</t>
  </si>
  <si>
    <t xml:space="preserve">Brummen Energie, (Eerste) Brummense Energie Maatschappij (EBEM), Coöperatieve Eerbeek </t>
  </si>
  <si>
    <t>6961 DS</t>
  </si>
  <si>
    <t>Coöperatie Duurzaam Didam U.A.</t>
  </si>
  <si>
    <t>6942 XM</t>
  </si>
  <si>
    <t>Energiecooperatie Montferland Klimaatneutraal U.A. (EMK)</t>
  </si>
  <si>
    <t>6941 RD</t>
  </si>
  <si>
    <t>Energie Coöperatie Energie de Liemers U.A. (EDL)</t>
  </si>
  <si>
    <t>6921 PE</t>
  </si>
  <si>
    <t>Rozendaal</t>
  </si>
  <si>
    <t>Coöperatieve vereniging Zonneroos U.A.</t>
  </si>
  <si>
    <t>6891 CM</t>
  </si>
  <si>
    <t>Huissen</t>
  </si>
  <si>
    <t>Coöperatie Lingewaard Energie U.A.</t>
  </si>
  <si>
    <t>6852 TB</t>
  </si>
  <si>
    <t>Cooperatie Duurzaam Zilverkamp</t>
  </si>
  <si>
    <t>6852 BS</t>
  </si>
  <si>
    <t>SpijkerEnergie (geen rechtsvorm)</t>
  </si>
  <si>
    <t>6828 DL</t>
  </si>
  <si>
    <t>Molenbeke</t>
  </si>
  <si>
    <t>Cooperatie Molenbeke Energie U.A</t>
  </si>
  <si>
    <t>6824 AA</t>
  </si>
  <si>
    <t>Coöperatie Duurzaam Craneveer U.A.</t>
  </si>
  <si>
    <t>6815 CP</t>
  </si>
  <si>
    <t>Coöperatie Groen West U.A.</t>
  </si>
  <si>
    <t>6812 AM</t>
  </si>
  <si>
    <t>Rijn en IJssel Energie Coöperatie U.A. (RIJE)</t>
  </si>
  <si>
    <t>6811 LC</t>
  </si>
  <si>
    <t>6 gemeenten in Gelderland: Barneveld, Ede,  Nijkerk, Scherpenzeel, Renkum en Wageningen;
3 gemeenten in Utrecht: Renswoude, Rhenen en Veenendaal.</t>
  </si>
  <si>
    <t>Coöperatie ValleiEnergie  U.A.</t>
  </si>
  <si>
    <t>6708 RM</t>
  </si>
  <si>
    <t>Cooperatie Warmtenet Oost-Wageningen (WOW) U.A.</t>
  </si>
  <si>
    <t>6707 JA</t>
  </si>
  <si>
    <t>Coöperatie Wageningen op Zon/ MARIN op Zon I&amp;II U.A. (3 productiecoöperaties)</t>
  </si>
  <si>
    <t>6703 BT</t>
  </si>
  <si>
    <t>61101184 (Wageingen op Zon)</t>
  </si>
  <si>
    <t>Elst, Oosterhout en Valburg</t>
  </si>
  <si>
    <t>Watbeters Voor Elst, Oosterhout en Valburg Cooperatie U.A.</t>
  </si>
  <si>
    <t>6678 MB</t>
  </si>
  <si>
    <t>Herveld</t>
  </si>
  <si>
    <t>Energiecooperatie Midden-Betuwe U.A.</t>
  </si>
  <si>
    <t>6674 BA</t>
  </si>
  <si>
    <t>Dodewaard</t>
  </si>
  <si>
    <t>Neder-Betuwse Cooperatie Rivierenstroom U.A.</t>
  </si>
  <si>
    <t>6669 GH</t>
  </si>
  <si>
    <t>Heteren, Driel, Randwijk</t>
  </si>
  <si>
    <t>Watbeters Voor Overbetuwe Cooperatie U.A.</t>
  </si>
  <si>
    <t>6666 CK</t>
  </si>
  <si>
    <t>Elst</t>
  </si>
  <si>
    <t>Stichting Betuwe Energie</t>
  </si>
  <si>
    <t>6662 PG</t>
  </si>
  <si>
    <t>Opgewekt Maas en Waal U.A.</t>
  </si>
  <si>
    <t>6655 AM</t>
  </si>
  <si>
    <t>Cooperatie Energievoorvier U.A.(EVV)</t>
  </si>
  <si>
    <t>6641 ZP</t>
  </si>
  <si>
    <t>Gebiedscoöperatie Druten U.A</t>
  </si>
  <si>
    <t>6627 KT</t>
  </si>
  <si>
    <t>Maasbommel</t>
  </si>
  <si>
    <t>Gebiedscoöperatie West Maas en Waal U.A.</t>
  </si>
  <si>
    <t>Energie Coöperatie Heumen U.A.</t>
  </si>
  <si>
    <t>6611 KR</t>
  </si>
  <si>
    <t>Leur</t>
  </si>
  <si>
    <t>Energiecoöperatie Leur en omstreken U.A.</t>
  </si>
  <si>
    <t>6605 ZT</t>
  </si>
  <si>
    <t>Energiecooperatie Energiek Heumen U.A.</t>
  </si>
  <si>
    <t>6581 AA</t>
  </si>
  <si>
    <t>Energiecoöperatie Hoog en Laag U.A.</t>
  </si>
  <si>
    <t>6574 AH</t>
  </si>
  <si>
    <t>Energierijck Coöperatie U.A.</t>
  </si>
  <si>
    <t>6573 AK</t>
  </si>
  <si>
    <t xml:space="preserve">Energiecoöperatie WPN U.A. </t>
  </si>
  <si>
    <t>6524 JA</t>
  </si>
  <si>
    <t>Stichting Duurzaam Hengstdal</t>
  </si>
  <si>
    <t>6523 JV</t>
  </si>
  <si>
    <t>Coöperatie Bommelerwaar B.A.</t>
  </si>
  <si>
    <t>5314 BE</t>
  </si>
  <si>
    <t>Lingewaal, Vuren</t>
  </si>
  <si>
    <t>Cooperatie Lingewaar B.A.</t>
  </si>
  <si>
    <t>4214 ET</t>
  </si>
  <si>
    <t>Geldermalsen/ Tricht</t>
  </si>
  <si>
    <t>Coöperatie Tricht Duurzaam U.A.</t>
  </si>
  <si>
    <t>4196 HK</t>
  </si>
  <si>
    <t>Coöperatie Duurzaam West Betuwe U.A.</t>
  </si>
  <si>
    <t>4191 NS</t>
  </si>
  <si>
    <t>Betuwewind, Burgerwindcoöperatie West-Betuwe B.A.</t>
  </si>
  <si>
    <t>Enspijk</t>
  </si>
  <si>
    <t>Duurzame Warmte Enspijk (DWE), Coöperatieve vereniging</t>
  </si>
  <si>
    <t>4157 GD</t>
  </si>
  <si>
    <t>Coöperatie eCOBuren U.A.</t>
  </si>
  <si>
    <t>4116 CA</t>
  </si>
  <si>
    <t>Cooperatie Vrijstad Windwinning U.A.</t>
  </si>
  <si>
    <t>4105 WJ</t>
  </si>
  <si>
    <t>Coöperatie Vrijstad Energie B.A.</t>
  </si>
  <si>
    <t>4103 WB</t>
  </si>
  <si>
    <t>Thermobello (De Coöperatieve Thermo Bello U.A.)</t>
  </si>
  <si>
    <t>4103 VC</t>
  </si>
  <si>
    <t>Fruitstad Energie Coöperatie Tiel U.A.</t>
  </si>
  <si>
    <t>4003 DL</t>
  </si>
  <si>
    <t>66344972</t>
  </si>
  <si>
    <t>Coöperatie Nieuwe Energie U.A. (???)</t>
  </si>
  <si>
    <t>3853 MD</t>
  </si>
  <si>
    <t>Coöperatie Veluwe-Energie U.A.</t>
  </si>
  <si>
    <t>3851 EG</t>
  </si>
  <si>
    <t>68281307</t>
  </si>
  <si>
    <t>Energiecoöperatie Endura U.A.</t>
  </si>
  <si>
    <t>3843 GD</t>
  </si>
  <si>
    <t>67218008</t>
  </si>
  <si>
    <t>Voorthuizen</t>
  </si>
  <si>
    <t>Cooperatieve Vereniging Voorthuizen Duurzaam U.A.</t>
  </si>
  <si>
    <t>3781 PB</t>
  </si>
  <si>
    <t>Duurzaam Kootwijkerbroek Cooperatie U.A.</t>
  </si>
  <si>
    <t>3774 BL</t>
  </si>
  <si>
    <t>Cooperatie Zonkracht Hummelo U.A.</t>
  </si>
  <si>
    <t>69825858</t>
  </si>
  <si>
    <t>Energie Cooperatie Vorden U.A.</t>
  </si>
  <si>
    <t xml:space="preserve">Coöperatie BioZon Achterhoek U.A </t>
  </si>
  <si>
    <t>73838047</t>
  </si>
  <si>
    <t xml:space="preserve">Windcoöperatie Wijchen i.o. </t>
  </si>
  <si>
    <t>6602 DA</t>
  </si>
  <si>
    <t>Eemsmond/ Kantens</t>
  </si>
  <si>
    <t>Duurzaam Kantens, Coöperatie Energie Initiatief Kantens E.O. U.A.</t>
  </si>
  <si>
    <t>9995 PD</t>
  </si>
  <si>
    <t>Energiecoöperatie Middelstroom U.A.</t>
  </si>
  <si>
    <t>9991 AC</t>
  </si>
  <si>
    <t>Zijldijk</t>
  </si>
  <si>
    <t>Energiecoöperatie Zonnedorpen U.A.</t>
  </si>
  <si>
    <t>9987 SK</t>
  </si>
  <si>
    <t>Eemsmond/ Oudeschip</t>
  </si>
  <si>
    <t>Energie Cooperatie Oudeschip en Omstreken U.A.</t>
  </si>
  <si>
    <t>9984 XG</t>
  </si>
  <si>
    <t>Mensingeweer</t>
  </si>
  <si>
    <t>Hogelandster Energie Cooperatie (HEC), Coöperatieve Vereniging U.A.</t>
  </si>
  <si>
    <t>9961 PB</t>
  </si>
  <si>
    <t>Energiecoöperatie EnergieK Onderdendam U.A.</t>
  </si>
  <si>
    <t>9959 PH</t>
  </si>
  <si>
    <t>Coöperatie Samenwind U.A.</t>
  </si>
  <si>
    <t>9954 TS</t>
  </si>
  <si>
    <t>Coöperatie Winsum Duurzaam U.A.</t>
  </si>
  <si>
    <t>9951 SC</t>
  </si>
  <si>
    <t>Borgsweer</t>
  </si>
  <si>
    <t>Dorpscoöperatie Duurzaam Borgsweer U.A.</t>
  </si>
  <si>
    <t>9949 PE</t>
  </si>
  <si>
    <t>Wagenborgen</t>
  </si>
  <si>
    <t>Energiecoöperatie "Green Power Delfzijl" U.A.</t>
  </si>
  <si>
    <t>9945 SL</t>
  </si>
  <si>
    <t>Nieuw Scheemda</t>
  </si>
  <si>
    <t>Coöperatie Energie(k) Oldambt U.A.</t>
  </si>
  <si>
    <t>9943 PD</t>
  </si>
  <si>
    <t>77601742</t>
  </si>
  <si>
    <t>Cooperatieve Vereniging Steendam U.A.</t>
  </si>
  <si>
    <t>9939 PA</t>
  </si>
  <si>
    <t xml:space="preserve">Stedum Energie Cooperatie U.A. (Stec) </t>
  </si>
  <si>
    <t>9921 RJ</t>
  </si>
  <si>
    <t xml:space="preserve">LOPEC (Lopster Energie Coöperatie) U.A. </t>
  </si>
  <si>
    <t>9919 JM</t>
  </si>
  <si>
    <t>Krewerd</t>
  </si>
  <si>
    <t>Dorpscoöperatie Krewerd UA</t>
  </si>
  <si>
    <t xml:space="preserve">9904 PD </t>
  </si>
  <si>
    <t>Appingedam</t>
  </si>
  <si>
    <t>Stadscoöperatie Eendracht U.A. (Eendracht Energie)</t>
  </si>
  <si>
    <t>9902 PB</t>
  </si>
  <si>
    <t>Winsum/ Garnwerd</t>
  </si>
  <si>
    <t xml:space="preserve">Coöperatie GLOED (Garnwerd Lokaal Onafhankelijk en Duurzaam) </t>
  </si>
  <si>
    <t>9893 PB</t>
  </si>
  <si>
    <t>Oostwold</t>
  </si>
  <si>
    <t>Energie Coöperatie Oostwold U.A. (ECO)</t>
  </si>
  <si>
    <t>9828 PR</t>
  </si>
  <si>
    <t>66459699</t>
  </si>
  <si>
    <t>Grootegast/ Niekerk</t>
  </si>
  <si>
    <t>Coöperatieve eNOF power U.A.</t>
  </si>
  <si>
    <t>9822 AN</t>
  </si>
  <si>
    <t>Cooperatie "Zevenster Zonnestroom" U.A.</t>
  </si>
  <si>
    <t xml:space="preserve">9801 AV </t>
  </si>
  <si>
    <t>Coöperatie EcoThesinge U.A.</t>
  </si>
  <si>
    <t>9797 PD</t>
  </si>
  <si>
    <t>Woltersumse Energie Coöperatie U.A.</t>
  </si>
  <si>
    <t>9795 PM</t>
  </si>
  <si>
    <t>Energie Coöperatie Ten Boer U.A. (ECTB)</t>
  </si>
  <si>
    <t>9791 HA</t>
  </si>
  <si>
    <t>Energiecoöperatie Durabel U.A.</t>
  </si>
  <si>
    <t>9785 BD</t>
  </si>
  <si>
    <t>Energie Coöperatie Duurzaam Bedum U.A.</t>
  </si>
  <si>
    <t>9781 CG</t>
  </si>
  <si>
    <t>Winsum/ Sauwerd</t>
  </si>
  <si>
    <t>SauwerderPower (Dorpencooperatie Reitdiepdal U.A.)</t>
  </si>
  <si>
    <t>9771 AS</t>
  </si>
  <si>
    <t>Cooperatie Duurzaam Glimmen U.A.</t>
  </si>
  <si>
    <t>9756 BS</t>
  </si>
  <si>
    <t>Coöperatie Duurzaam Haren/ Coöperatie Duurzame Regio Haren U.A.</t>
  </si>
  <si>
    <t>9753 TB</t>
  </si>
  <si>
    <t>Cooperatie Energiek Maarwold U.A.</t>
  </si>
  <si>
    <t>9752 LH</t>
  </si>
  <si>
    <t>wijk Paddepoel</t>
  </si>
  <si>
    <t>Stichting Paddepoel Energiek/ Eerste Paddepoelster Energie Cooperatie U.A.</t>
  </si>
  <si>
    <t>9742 LV</t>
  </si>
  <si>
    <t>65417860 (stichting),  71195858 (cooperatie)</t>
  </si>
  <si>
    <t>Energiecoöperatie Noorddijk U.A</t>
  </si>
  <si>
    <t>9734 AS</t>
  </si>
  <si>
    <t>Coöperatie Groenste Buurt Noorderplantsoen U.A.</t>
  </si>
  <si>
    <t>9717 KP</t>
  </si>
  <si>
    <t>Hortusbuurt</t>
  </si>
  <si>
    <t>Energie Coöperatie Hortus (ECH) U.A.</t>
  </si>
  <si>
    <t>9712 SC</t>
  </si>
  <si>
    <t>Grunneger Power, Cooperatieve Vereniging U.A.</t>
  </si>
  <si>
    <t>9712 JX</t>
  </si>
  <si>
    <t>Energie Coöperatie Oudeschans U.A. (ECO)</t>
  </si>
  <si>
    <t>9696 XK</t>
  </si>
  <si>
    <t>De Lethe</t>
  </si>
  <si>
    <t>Lethe Stroomt Coöperatie U.A.</t>
  </si>
  <si>
    <t>9695 VR</t>
  </si>
  <si>
    <t>Nieuwolda</t>
  </si>
  <si>
    <t>Coöperatie "Opgewekt Nijwol" U.A.</t>
  </si>
  <si>
    <t>9671 BX</t>
  </si>
  <si>
    <t>"Pekela Duurzaam", Coöperatieve vereniging U.A.</t>
  </si>
  <si>
    <t>9663 SG</t>
  </si>
  <si>
    <t xml:space="preserve">Duurzaam Menterwolde U.A., Coöperatieve vereniging </t>
  </si>
  <si>
    <t>9651 AH</t>
  </si>
  <si>
    <t>Cooperatie Eekerpolder U.A.</t>
  </si>
  <si>
    <t>9651 AC</t>
  </si>
  <si>
    <t>Menterwolde/ Noordbroek</t>
  </si>
  <si>
    <t>Broukster Energie Cooperatie U.A. (BRENECO)</t>
  </si>
  <si>
    <t>9635 AW</t>
  </si>
  <si>
    <t xml:space="preserve">Duurzaam Duurswold, Coöperatieve Vereniging U.A.  </t>
  </si>
  <si>
    <t>9626 AL</t>
  </si>
  <si>
    <t>Coöperatief "Collectief Duurzaam Lageland" U.A.</t>
  </si>
  <si>
    <t>9623 PA,</t>
  </si>
  <si>
    <t xml:space="preserve">Energiecoöperatie GOED </t>
  </si>
  <si>
    <t>9613 BC</t>
  </si>
  <si>
    <t>Meerkracht, Coöperatieve Vereniging Meerkracht U.A.</t>
  </si>
  <si>
    <t>9613 AP</t>
  </si>
  <si>
    <t>Veendam</t>
  </si>
  <si>
    <t>Kiel Windeweer</t>
  </si>
  <si>
    <t xml:space="preserve">Kielster EnergieCoöperatie (KEC) </t>
  </si>
  <si>
    <t xml:space="preserve">9605 PA </t>
  </si>
  <si>
    <t>Bourtange</t>
  </si>
  <si>
    <t>Cooperatieve Stroom Uit Westerwolde U.A. (STUW)</t>
  </si>
  <si>
    <t>9545 TW</t>
  </si>
  <si>
    <t>Haren/ Noordlaren</t>
  </si>
  <si>
    <t>Dorpscooperatie Noordlaren U.A.</t>
  </si>
  <si>
    <t>9479 PA</t>
  </si>
  <si>
    <t>74587730</t>
  </si>
  <si>
    <t>Boerakker/ Lucaswolde</t>
  </si>
  <si>
    <t>Coöperatie Energiebos Boerakker U.A.</t>
  </si>
  <si>
    <t>9361 TC</t>
  </si>
  <si>
    <t>Coöperatie Energie Collectief Tolbert U.A.</t>
  </si>
  <si>
    <t>9356 TE</t>
  </si>
  <si>
    <t>Midwolde</t>
  </si>
  <si>
    <t xml:space="preserve">Energiecoöperatief Midwolde U.A. </t>
  </si>
  <si>
    <t>9355 TD</t>
  </si>
  <si>
    <t>Mook</t>
  </si>
  <si>
    <t>Energiecooperatie Stroomvanhier U.A.</t>
  </si>
  <si>
    <t>6585 KW</t>
  </si>
  <si>
    <t>Beekdaelen</t>
  </si>
  <si>
    <t>Jabeek</t>
  </si>
  <si>
    <t>ImpulZ Energiecoöperatie Beekdaelen B.A.</t>
  </si>
  <si>
    <t>6454 AJ</t>
  </si>
  <si>
    <t>Brunssum</t>
  </si>
  <si>
    <t>Coöperatie Energiek Brunssum U.A.</t>
  </si>
  <si>
    <t>6444 XA</t>
  </si>
  <si>
    <t>Heerlen</t>
  </si>
  <si>
    <t>Energie Coöperatie Parkstad U.A.</t>
  </si>
  <si>
    <t>6417 PH</t>
  </si>
  <si>
    <t>Voerendaal</t>
  </si>
  <si>
    <t>Energiecoöperatie De Omslag U.A.</t>
  </si>
  <si>
    <t>6367 HB</t>
  </si>
  <si>
    <t>Valkenburg aan de geul</t>
  </si>
  <si>
    <t>Valkenburg</t>
  </si>
  <si>
    <t>Energie coöperatie Geuldal</t>
  </si>
  <si>
    <t>6301 LC</t>
  </si>
  <si>
    <t>Eerste Maastrichtse Energiecoöperatie (EMEC)</t>
  </si>
  <si>
    <t>6229 TE</t>
  </si>
  <si>
    <t xml:space="preserve">Beekse Energie Cooperatie U.A.  </t>
  </si>
  <si>
    <t>6191 NW</t>
  </si>
  <si>
    <t>Energiecoöperatie Sittard-Geleen U.A.</t>
  </si>
  <si>
    <t xml:space="preserve">6163 MD </t>
  </si>
  <si>
    <t xml:space="preserve">Coöperatie Duurzaam Sittard U.A. </t>
  </si>
  <si>
    <t>6132 BL</t>
  </si>
  <si>
    <t>Nieuwstadt</t>
  </si>
  <si>
    <t>Echt-Susteren Energie Coöperatie 'ECHT duurzaam' U.A.</t>
  </si>
  <si>
    <t>6118 GJ</t>
  </si>
  <si>
    <t>Leudal Energie (Duurzame Energie Coöperatie Leudal U.A.)</t>
  </si>
  <si>
    <t>6093 NE</t>
  </si>
  <si>
    <t>Sint Odilienberg</t>
  </si>
  <si>
    <t>Coöperatie Duurzaam Roerdalen U.A.</t>
  </si>
  <si>
    <t>6077 CN</t>
  </si>
  <si>
    <t>Swalmen</t>
  </si>
  <si>
    <t>Energie Cooperatie Eos U.A.</t>
  </si>
  <si>
    <t>6071 AC</t>
  </si>
  <si>
    <t>Linne</t>
  </si>
  <si>
    <t>Coöperatie Duurzaam Maasgouw U.A.</t>
  </si>
  <si>
    <t>6067 AS</t>
  </si>
  <si>
    <t>Coöperatieve Vereniging RoerOMEnergie U.A.</t>
  </si>
  <si>
    <t>6042 LD</t>
  </si>
  <si>
    <t>6031 XK</t>
  </si>
  <si>
    <t>Thorn/ Neer</t>
  </si>
  <si>
    <t xml:space="preserve">Zuidenwind U.A., Coöperatieve Vereniging </t>
  </si>
  <si>
    <t>6017 CC</t>
  </si>
  <si>
    <t>Coöperatieve Vereniging WeertEnergie U.A.</t>
  </si>
  <si>
    <t xml:space="preserve">6004 HZ </t>
  </si>
  <si>
    <t>Panningen</t>
  </si>
  <si>
    <t>Coöperatie Peel Energie U.A.</t>
  </si>
  <si>
    <t>5988 NR</t>
  </si>
  <si>
    <t>Coöperatie Reindonk Energie U.A.</t>
  </si>
  <si>
    <t>5975 SE</t>
  </si>
  <si>
    <t>Beeselse Energiecooperatie. ''Joris Wekt Op'' U.A.</t>
  </si>
  <si>
    <t>5953 CW</t>
  </si>
  <si>
    <t>Steyl</t>
  </si>
  <si>
    <t>Energiecoöperatie Samenstroom U.A.</t>
  </si>
  <si>
    <t>5935 AX</t>
  </si>
  <si>
    <t>Energiecoöperatie Zonnestraal U.A. (Afferden Duurzaam)</t>
  </si>
  <si>
    <t>5851 AJ</t>
  </si>
  <si>
    <t>72036117</t>
  </si>
  <si>
    <t>Leunen</t>
  </si>
  <si>
    <t>Energiecoöperatie Oirlo-Leunen U.A.</t>
  </si>
  <si>
    <t>5809 BW</t>
  </si>
  <si>
    <t>Coöperatie Heerlen Duurzaam U.A.</t>
  </si>
  <si>
    <t>6416 GX</t>
  </si>
  <si>
    <t xml:space="preserve">De Windcentrale: 11 productiecoöperaties </t>
  </si>
  <si>
    <t>1016 RR</t>
  </si>
  <si>
    <t>Coöperatie Cranendonck U.A.</t>
  </si>
  <si>
    <t>6027 PG</t>
  </si>
  <si>
    <t>Energie Coöperatie Sambeek</t>
  </si>
  <si>
    <t>5836 BR</t>
  </si>
  <si>
    <t>Boxmeer/ Overloon</t>
  </si>
  <si>
    <t>Coöperatie Duurzaam Overloon! U.A.</t>
  </si>
  <si>
    <t>5825 CC</t>
  </si>
  <si>
    <t>Coöperatie Energietransitie Maashees U.A.</t>
  </si>
  <si>
    <t xml:space="preserve">5823 AJ </t>
  </si>
  <si>
    <t>EPP, Coöperatie Energyport Peelland U.A.</t>
  </si>
  <si>
    <t>5751 PC</t>
  </si>
  <si>
    <t>Coöperatie Laarbeek Energie U.A. (vanaf 2016: Stichting Duurzaam Laarbeek)</t>
  </si>
  <si>
    <t>5737 JE</t>
  </si>
  <si>
    <t>66838231 (sichting)/ 86741470 (coöperatie)</t>
  </si>
  <si>
    <t>Nuenen, Helmond, Geldrop-Mierlo</t>
  </si>
  <si>
    <t>Coöperatie Morgen Groene Energie U.A.</t>
  </si>
  <si>
    <t>5731 JH</t>
  </si>
  <si>
    <t>64982718 (eerder: 53474031)</t>
  </si>
  <si>
    <t>Coöperatie Zummerepower U.A.</t>
  </si>
  <si>
    <t>5712 RM</t>
  </si>
  <si>
    <t>Son en Breugel</t>
  </si>
  <si>
    <t>Coöperatie SonEnergie U.A.</t>
  </si>
  <si>
    <t>5691 GA</t>
  </si>
  <si>
    <t>Coöperatie Best Duurzaam U.A.</t>
  </si>
  <si>
    <t>5685 BK</t>
  </si>
  <si>
    <t xml:space="preserve">Coöperatie Best Energie U.A. </t>
  </si>
  <si>
    <t>5683 MZ</t>
  </si>
  <si>
    <t>Vereniging Veldhoven Duurzaam</t>
  </si>
  <si>
    <t>5658 AS</t>
  </si>
  <si>
    <t>040Energie (Vereniging)</t>
  </si>
  <si>
    <t>5653 RC</t>
  </si>
  <si>
    <t>Heeze-Leende</t>
  </si>
  <si>
    <t>Opgewekt Heeze-Leende</t>
  </si>
  <si>
    <t>5591 AH</t>
  </si>
  <si>
    <t>meerdere gemeenten: Eersel, Bladel, Oirschot en nu ook in Bergeijk.</t>
  </si>
  <si>
    <t>Kempen Energie (Vereniging)/ ZonopdeKempen (coöperatie)</t>
  </si>
  <si>
    <t>5521 JB</t>
  </si>
  <si>
    <t>Coöperatie "KempenStroom" U.A.</t>
  </si>
  <si>
    <t>5508 PA</t>
  </si>
  <si>
    <t xml:space="preserve">Schijndel </t>
  </si>
  <si>
    <t xml:space="preserve">Energie Coöperatie Meierijstad U.A. </t>
  </si>
  <si>
    <t>5482 TL</t>
  </si>
  <si>
    <t xml:space="preserve">CEC, Cuijks Energie Collectief U.A., Coöperatieve Vereniging </t>
  </si>
  <si>
    <t>5435 XE</t>
  </si>
  <si>
    <t>Coöperatie Boekel Energie U.A.</t>
  </si>
  <si>
    <t>5427 HN</t>
  </si>
  <si>
    <t>Coöperatie Ecodorp Boekel B.A.</t>
  </si>
  <si>
    <t>5427 GB</t>
  </si>
  <si>
    <t>Energiek Elsendorp/ Coöperatie Elsendorp U.A.</t>
  </si>
  <si>
    <t>5424 TS</t>
  </si>
  <si>
    <t>Maashorst</t>
  </si>
  <si>
    <t>Uw Lokale Energie Coöperatie  (Uleco) (voormalig: Uden Landerd Energie Coöperatie U.A.</t>
  </si>
  <si>
    <t>5401 EJ</t>
  </si>
  <si>
    <t>Heesch</t>
  </si>
  <si>
    <t>BECO Bernhezer Energie Cooperatie U.A.</t>
  </si>
  <si>
    <t>5384 JR</t>
  </si>
  <si>
    <t>Energiecoöperatie Oss U.A.</t>
  </si>
  <si>
    <t>5342 CR</t>
  </si>
  <si>
    <t>Energiecoöperatie Boxtel U.A.</t>
  </si>
  <si>
    <t>5298 CJ</t>
  </si>
  <si>
    <t>Cooperatie Hot U.A. (Huis en Omgeving in Transitie), voormalig: Coöperatie Duurzame Energie Haaren U.A.</t>
  </si>
  <si>
    <t>5268 EH</t>
  </si>
  <si>
    <t>VET Vught, Vughtse Energie Transitie (Vet) U.A.</t>
  </si>
  <si>
    <t>5263 CG</t>
  </si>
  <si>
    <t>Cooperatie Hedikhuizen Duurzaam U.A.</t>
  </si>
  <si>
    <t>5257 ND</t>
  </si>
  <si>
    <t>Eijgen Polder Energie, Coöperatieve Vereniging U.A.</t>
  </si>
  <si>
    <t>5247 MA</t>
  </si>
  <si>
    <t>Stichting Duurzaam Hintham</t>
  </si>
  <si>
    <t>5246 GA</t>
  </si>
  <si>
    <t>Coöperatie Energiecentrale Sparrenburg U.A.</t>
  </si>
  <si>
    <t>5244 NE</t>
  </si>
  <si>
    <t>Sint-Michielsgestel</t>
  </si>
  <si>
    <t xml:space="preserve">Duurzame Energie Coöperatie Dommelstroom U.A. </t>
  </si>
  <si>
    <t>5223 EH</t>
  </si>
  <si>
    <t>Buurtcoöperatie 't Ecozand U.A.</t>
  </si>
  <si>
    <t>5211 VT</t>
  </si>
  <si>
    <t>Bossche Windmolen West U.A. (BWW), Coöperatieve Vereniging</t>
  </si>
  <si>
    <t>5211 VE</t>
  </si>
  <si>
    <t>ECLoZ | om Energie Collectief Loon op Zand (ECLOZ)</t>
  </si>
  <si>
    <t>5175 CL</t>
  </si>
  <si>
    <t xml:space="preserve">Drunen </t>
  </si>
  <si>
    <t>Energiek Heusden, Cooperatie Energiek Heusden U.A.</t>
  </si>
  <si>
    <t>5151 AA</t>
  </si>
  <si>
    <t>Langstraat Energie U.A.</t>
  </si>
  <si>
    <t>5143 GB</t>
  </si>
  <si>
    <t>Energie Coöperatie DuurzaamRielGoirle U.A.</t>
  </si>
  <si>
    <t xml:space="preserve">5133 BE </t>
  </si>
  <si>
    <t>Alphen</t>
  </si>
  <si>
    <t>Coöperatie Duurzaam Alphen-Chaam (CDAC)</t>
  </si>
  <si>
    <t>5131 CH</t>
  </si>
  <si>
    <t>Coöperatie Energie Gilze Rijen U.A.</t>
  </si>
  <si>
    <t>5126 BT</t>
  </si>
  <si>
    <t>Burgerwindpark de Spinder U.A., Coöperatieve Vereniging</t>
  </si>
  <si>
    <t>Energie Dongen Samen Duurzaam (Coöperatieve Vereniging Samenwerkend Dongen) U.A.</t>
  </si>
  <si>
    <t>5103 CM</t>
  </si>
  <si>
    <t>Energiecoöperatie Hilverstroom &amp; Gas</t>
  </si>
  <si>
    <t>5081 ZH</t>
  </si>
  <si>
    <t>Energiecoöperatie Udenhout (Coöperatieve Vereniging Samenwerkend Udenhout U.A.)</t>
  </si>
  <si>
    <t>5071 BE</t>
  </si>
  <si>
    <t>Coöperatie DEC-Oisterwijk U.A.</t>
  </si>
  <si>
    <t>5061 PW</t>
  </si>
  <si>
    <t>Berkel-Enschot energiecoöperatie (BEC)</t>
  </si>
  <si>
    <t>5056 CS</t>
  </si>
  <si>
    <t>wijk Reeshof</t>
  </si>
  <si>
    <t>Coöperatie Duurzame Energie Reeshof U.A. (CDER)</t>
  </si>
  <si>
    <t>5044 VC</t>
  </si>
  <si>
    <t>wijk De Blaak</t>
  </si>
  <si>
    <t>Energiecoöperatie De Blaak U.A.</t>
  </si>
  <si>
    <t>5032 RR</t>
  </si>
  <si>
    <t>Coöperatie Energiefabriek 013 U.A.</t>
  </si>
  <si>
    <t>5017 GJ</t>
  </si>
  <si>
    <t>Made</t>
  </si>
  <si>
    <t>Coöperatie Opgewekt Drimmelen U.A.</t>
  </si>
  <si>
    <t>4921 CH</t>
  </si>
  <si>
    <t>Oosterhoutste Nieuwe Energie Coöperatie U.A. (ONE)</t>
  </si>
  <si>
    <t>4901 CJ</t>
  </si>
  <si>
    <t>Energiecoöperatie DuurSaam Etten-Leur U.A.</t>
  </si>
  <si>
    <t>4871 BG</t>
  </si>
  <si>
    <t>Energie Cooperatie Anneville</t>
  </si>
  <si>
    <t>4851 SX</t>
  </si>
  <si>
    <t>Traais Energie Collectief U.A., Cooperatieve Vereniging</t>
  </si>
  <si>
    <t>4844 CE</t>
  </si>
  <si>
    <t>BRES Bredase Energie Coöperatie (Coöperatieve vereniging BRES u.a)</t>
  </si>
  <si>
    <t xml:space="preserve">4834 XP </t>
  </si>
  <si>
    <t>Standdaarbuiten</t>
  </si>
  <si>
    <t>Energiek Moerdijk, Coöperatieve Vereniging Samenwerkend Moerdijk U.A.</t>
  </si>
  <si>
    <t>4758 SE</t>
  </si>
  <si>
    <t>Energiek Halderberge, Coöperatieve Vereniging U.A.</t>
  </si>
  <si>
    <t>4731 WJ</t>
  </si>
  <si>
    <t>Roosendaal</t>
  </si>
  <si>
    <t>Nispen</t>
  </si>
  <si>
    <t>Nispens Energie collectief</t>
  </si>
  <si>
    <t>4709 AW</t>
  </si>
  <si>
    <t>Steenbergen</t>
  </si>
  <si>
    <t>Duurzaam Steenbergen U.A. (Coöperatieve Vereniging )</t>
  </si>
  <si>
    <t>4651 WT</t>
  </si>
  <si>
    <t>Energie Coöperatie Bergen op Zon U.A. (ECB)</t>
  </si>
  <si>
    <t>4611 WB</t>
  </si>
  <si>
    <t>Altena Nieuwe Energie/ Duurzame energie coöperatief Altena Biesbosch (DeCab)</t>
  </si>
  <si>
    <t>4286 BA</t>
  </si>
  <si>
    <t>Warm Vliedberg (in oprichting)</t>
  </si>
  <si>
    <t>5251 NM</t>
  </si>
  <si>
    <t>Meerwind, Coöperatieve Wind Energie Vereniging U.A.</t>
  </si>
  <si>
    <t>2131 EL</t>
  </si>
  <si>
    <t>Bloemendaal</t>
  </si>
  <si>
    <t>Vogelenzang, Bennebroek</t>
  </si>
  <si>
    <t>Stichting De Energieke Burger</t>
  </si>
  <si>
    <t>2114 BD</t>
  </si>
  <si>
    <t>Heemsteedsduurzamer Cooperatie U.A.</t>
  </si>
  <si>
    <t>2102 G</t>
  </si>
  <si>
    <t>KweekZon Coöperatieve Energie U.A</t>
  </si>
  <si>
    <t>2023 JR</t>
  </si>
  <si>
    <t>Haarlem Noorderlicht Coöperatie U.A.</t>
  </si>
  <si>
    <t>2022 BZ</t>
  </si>
  <si>
    <t>wijk DE Ramplaan</t>
  </si>
  <si>
    <t>Stichting Zonnewarmte.nl (eerst Stichting Spaargas)</t>
  </si>
  <si>
    <t xml:space="preserve">2015 JJ </t>
  </si>
  <si>
    <t>Coöperatie DE Ramplaan U.A.</t>
  </si>
  <si>
    <t>2015 EB</t>
  </si>
  <si>
    <t>60511850</t>
  </si>
  <si>
    <t>wijk Garenkokerkwartier</t>
  </si>
  <si>
    <t xml:space="preserve">Buurtcoöperatie Duurzaam Garenkokerkwartier </t>
  </si>
  <si>
    <t>2013 AS</t>
  </si>
  <si>
    <t>Coöperatie Kennemer Energie U.A/  Stichting Kennemer Energie</t>
  </si>
  <si>
    <t>2012 ZM</t>
  </si>
  <si>
    <t>70367531 (cooperatie)/ 66807794 (stichting)</t>
  </si>
  <si>
    <t>Vereniging De Groene Kroon</t>
  </si>
  <si>
    <t xml:space="preserve">2012 ER </t>
  </si>
  <si>
    <t>Coöperatie Spaarnezaam U.A.</t>
  </si>
  <si>
    <t>2011 HC</t>
  </si>
  <si>
    <t>Energiek Velsen, Coöperatieve Vereniging U.A.</t>
  </si>
  <si>
    <t>1985 GL</t>
  </si>
  <si>
    <t>Heemskerk</t>
  </si>
  <si>
    <t>Energie Coöperatie Heemskerk U.A. ('EcoHeemskerk')</t>
  </si>
  <si>
    <t>1965 EV</t>
  </si>
  <si>
    <t>EcoBeverwijk, Energiecoöperatie Beverwijk U.A. (Coöperatieve vereniging)</t>
  </si>
  <si>
    <t>1944 MC</t>
  </si>
  <si>
    <t>Coöperatie Bergen Energie (BE) U.A.</t>
  </si>
  <si>
    <t>1934 CB</t>
  </si>
  <si>
    <t xml:space="preserve">DUEC, Duurzaam Uitgeest Energie Coöperatie U.A. </t>
  </si>
  <si>
    <t>1911 AG</t>
  </si>
  <si>
    <t>CALorie (Cooperatie Tot Bevordering van Het Duurzaam Benutten en Opwekken van Energie In Castricum, Akersloot en Limmen U.A.</t>
  </si>
  <si>
    <t>1901 AA</t>
  </si>
  <si>
    <t>Heiloo Energie/ Cohesie Heiloo</t>
  </si>
  <si>
    <t xml:space="preserve">1851 PG </t>
  </si>
  <si>
    <t>Coöperatie Alkmaar Energie U.A.</t>
  </si>
  <si>
    <t>1821 BE</t>
  </si>
  <si>
    <t>NHEC/ Noordhollandse Energie Coöperatie U.A.</t>
  </si>
  <si>
    <t>1817 MN</t>
  </si>
  <si>
    <t>Coöperatie TexelEnergie U.A.</t>
  </si>
  <si>
    <t>1791 AJ</t>
  </si>
  <si>
    <t>De Eendragt, Helderse Coöperatieve Windmolenvereniging U.A.</t>
  </si>
  <si>
    <t>1781 LK</t>
  </si>
  <si>
    <t>Heerhugowaard</t>
  </si>
  <si>
    <t>Duurzame Energie Coöperatie “Dijk en Waard U.A.” (DECDEW) (voormalige: Duurzame Energiecooperatie "Heerhugowaard U.A.")</t>
  </si>
  <si>
    <t>1703 WE</t>
  </si>
  <si>
    <t>Dijk en Waard</t>
  </si>
  <si>
    <t>Kennemerwind, Coöperatieve Windenergie Vereniging "Kennemerwind U.A."</t>
  </si>
  <si>
    <t xml:space="preserve">Westfriese Windmolencoöperatie U.A. </t>
  </si>
  <si>
    <t>1622 KV</t>
  </si>
  <si>
    <t>Hoogkarspel, Stede Broec, Enkhuizen, Hoorn</t>
  </si>
  <si>
    <t>Zonnecoöperatie West-Friesland U.A.</t>
  </si>
  <si>
    <t>1602 DN</t>
  </si>
  <si>
    <t>Coöperatie Buurtwarmte Enkhuizen U.A.</t>
  </si>
  <si>
    <t>Duurzaam MarkenBinnen Coöperatie U.A.</t>
  </si>
  <si>
    <t>1536 AH</t>
  </si>
  <si>
    <t>Vereniging Wormerland Duurzaam</t>
  </si>
  <si>
    <t>1531 SL</t>
  </si>
  <si>
    <t>Zaandam</t>
  </si>
  <si>
    <t>Coöperatieve WeSpark Zaanstreek U.A.</t>
  </si>
  <si>
    <t>1507 CE</t>
  </si>
  <si>
    <t>Assendelt</t>
  </si>
  <si>
    <t>ZEK, Zaanse Energie Koöperatie</t>
  </si>
  <si>
    <t>1506 DH</t>
  </si>
  <si>
    <t>Energie Coöperatie Graft-De Rijp U.A.</t>
  </si>
  <si>
    <t>1483 BE</t>
  </si>
  <si>
    <t xml:space="preserve"> Opgewekt in Purmerend/ Zon op Purmerend</t>
  </si>
  <si>
    <t>1447 ZK</t>
  </si>
  <si>
    <t>Kudelstaart</t>
  </si>
  <si>
    <t>Stichting Sienergie</t>
  </si>
  <si>
    <t>1433 PS</t>
  </si>
  <si>
    <t>Bussum, Muiden, Muiderberg</t>
  </si>
  <si>
    <t>Energiecoöperatie Gooise Meren Watt Nu U.A.</t>
  </si>
  <si>
    <t>1406 KH</t>
  </si>
  <si>
    <t>Weesp Eco Energie U.A., Coöperatieve Vereniging</t>
  </si>
  <si>
    <t>1381 CG</t>
  </si>
  <si>
    <t>Huizen</t>
  </si>
  <si>
    <t>Coöperatie HuizenDuurzaam U.A.</t>
  </si>
  <si>
    <t>1276 HE</t>
  </si>
  <si>
    <t>Blaricum</t>
  </si>
  <si>
    <t>Laren, Blaricum</t>
  </si>
  <si>
    <t>Energiecoöperatie Hut van Mie U.A. (Stichting Hut van Mie, Laren en Blaricum)</t>
  </si>
  <si>
    <t>1251 AH</t>
  </si>
  <si>
    <t>72883626 (stichting)/ 8464714 (cooperatie)</t>
  </si>
  <si>
    <t>Energie Coöperatie Wijdemeren (ECW) U.A.</t>
  </si>
  <si>
    <t>1241 CX</t>
  </si>
  <si>
    <t>Cooperatie Vereniging Kerkelanden Energie Neutraal U.A. (Ver-ken)</t>
  </si>
  <si>
    <t>1216 SR</t>
  </si>
  <si>
    <t>Hilverzon (Duurzame Energie Coöperatie Hilversum)</t>
  </si>
  <si>
    <t>1215 JA</t>
  </si>
  <si>
    <t>HET Hilversum (Coöperatie Hilversumse Energie Transitie U.A.)</t>
  </si>
  <si>
    <t>1215 EK</t>
  </si>
  <si>
    <t>Coöperatie Ouder-Amstel Energie U.A.</t>
  </si>
  <si>
    <t xml:space="preserve">1191 BL </t>
  </si>
  <si>
    <t>Groen Waterland Energie Coöperatief U.A.</t>
  </si>
  <si>
    <t>1141 AR</t>
  </si>
  <si>
    <t>CWW, Coöperatie Windenergie Waterland</t>
  </si>
  <si>
    <t>1141 AB</t>
  </si>
  <si>
    <t>DiemerWind' U.A., Coöperatieve Vereniging</t>
  </si>
  <si>
    <t>1112 KT</t>
  </si>
  <si>
    <t>Coöperatie de Groene Hub U.A.</t>
  </si>
  <si>
    <t>1106 EN</t>
  </si>
  <si>
    <t>PRET (Coöperatief Pijp en Rivierenbuurt Energie Team U.A.)</t>
  </si>
  <si>
    <t>1078 XP</t>
  </si>
  <si>
    <t>Coöperatief Zuiderlicht U.A.</t>
  </si>
  <si>
    <t>1076 CW</t>
  </si>
  <si>
    <t>Coöperatie Oostoever Duurzaam U.A.</t>
  </si>
  <si>
    <t xml:space="preserve">1064 WE </t>
  </si>
  <si>
    <t>Energiecoöperatie Westerlicht U.A</t>
  </si>
  <si>
    <t>1062 DC</t>
  </si>
  <si>
    <t>Energiecooperatie Ketelhuis Wg U.A.</t>
  </si>
  <si>
    <t>1054 RH</t>
  </si>
  <si>
    <t>Coöperatie Ecostroom.nu  U.A</t>
  </si>
  <si>
    <t>1051 JW</t>
  </si>
  <si>
    <t>NDSM Energie</t>
  </si>
  <si>
    <t>1033 NX</t>
  </si>
  <si>
    <t>Amsterdam Energie, Amsterdamse Energie Coöperatie U.A.</t>
  </si>
  <si>
    <t>1031 CL</t>
  </si>
  <si>
    <t>Buurtcoöperatie OHG/ Energiecommissie OGH (Oostelijk Havengebied</t>
  </si>
  <si>
    <t>1019 JR</t>
  </si>
  <si>
    <t>Schoonschip U.A., Coöperatieve Beheer- en Exploitatie Vereniging</t>
  </si>
  <si>
    <t>1019 HK</t>
  </si>
  <si>
    <t>Warme Reus Energie coöperatie Westelijke Eilanden U.A.</t>
  </si>
  <si>
    <t>1013 LG</t>
  </si>
  <si>
    <t>Coöperatie MeerEnergie U.A.</t>
  </si>
  <si>
    <t>1098 NJ</t>
  </si>
  <si>
    <t>62993461</t>
  </si>
  <si>
    <t>Nederhorst den Berg</t>
  </si>
  <si>
    <t>MiddenWeg cooperatie (in oprichting), Blijkpolder?</t>
  </si>
  <si>
    <t>1394 AK</t>
  </si>
  <si>
    <t>De Blesse</t>
  </si>
  <si>
    <t>Stichting Duurzaam Willemsoord/ Energie Cooperatie Willemsoord (in oprichting)</t>
  </si>
  <si>
    <t>8397 LH</t>
  </si>
  <si>
    <t>Energie Cooperatie Oldemarkt U.A.</t>
  </si>
  <si>
    <t>8375 GJ</t>
  </si>
  <si>
    <t>Cooperatie Steenergie U.A.</t>
  </si>
  <si>
    <t>8355 VA</t>
  </si>
  <si>
    <t>Energiecoöperatie de Wieden-Weeribben U.A.</t>
  </si>
  <si>
    <t>8355 CV</t>
  </si>
  <si>
    <t>Energiecoöperatie Steenwijk U.A.</t>
  </si>
  <si>
    <t>8334 SM</t>
  </si>
  <si>
    <t>Vollenhoven</t>
  </si>
  <si>
    <t>Energiecoöperatie Voorst tot Wieden U.A.</t>
  </si>
  <si>
    <t>8325 BM</t>
  </si>
  <si>
    <t>Kamperveen</t>
  </si>
  <si>
    <t>Energiecoöperatie Laag-Zalk U.A.</t>
  </si>
  <si>
    <t>8278 AM</t>
  </si>
  <si>
    <t>Zalk</t>
  </si>
  <si>
    <t>Coöperatie Duurzaam Zalk U.A.</t>
  </si>
  <si>
    <t>8276 AS</t>
  </si>
  <si>
    <t>Cooperatie Welsum Duurzaam U.A</t>
  </si>
  <si>
    <t>8196 KA</t>
  </si>
  <si>
    <t>Maatschappelijke Energie Coöperatie IJsseldelta U.A.</t>
  </si>
  <si>
    <t xml:space="preserve">8191 JX </t>
  </si>
  <si>
    <t>Lemelerveld</t>
  </si>
  <si>
    <t>Coöperatie "Duurzaam-Leefbaar Lemelerveld" U.A.</t>
  </si>
  <si>
    <t>8152 HE</t>
  </si>
  <si>
    <t>Cooperatieve Vereniging De Elshof U.A. (Duurzaam Elshof)</t>
  </si>
  <si>
    <t>8131 RK</t>
  </si>
  <si>
    <t>Energiecoöperatie Salland-West U.A.</t>
  </si>
  <si>
    <t>8131 PW</t>
  </si>
  <si>
    <t>Olst</t>
  </si>
  <si>
    <t>Coöperatie Goed Veur Mekare U.A.</t>
  </si>
  <si>
    <t>8121 CX</t>
  </si>
  <si>
    <t>Energie Coöperatie Endona U.A.</t>
  </si>
  <si>
    <t>8111 BV</t>
  </si>
  <si>
    <t>Coöperatie Luttenberg Energie U.A./ Stichting Duurzaam Luttenberg</t>
  </si>
  <si>
    <t>8102 TA</t>
  </si>
  <si>
    <t>Belt-Schutssloot</t>
  </si>
  <si>
    <t>Coöperatieve energie opwekking Meulenbarg U.A.</t>
  </si>
  <si>
    <t xml:space="preserve">8066 PV </t>
  </si>
  <si>
    <t>Cooperatieve Vereniging Duurzaam Belt-Schutsloot U.A.</t>
  </si>
  <si>
    <t>8066 PP</t>
  </si>
  <si>
    <t>Hasselt</t>
  </si>
  <si>
    <t>Coöperatie Energiek Zwartewaterland U.A.</t>
  </si>
  <si>
    <t>8061 CB</t>
  </si>
  <si>
    <t>Gebiedscoöperatie IJsseldelta U.A.</t>
  </si>
  <si>
    <t xml:space="preserve">Blauwvinger Energie Coöperatief U.A. </t>
  </si>
  <si>
    <t>8043 VJ</t>
  </si>
  <si>
    <t xml:space="preserve">Berkum </t>
  </si>
  <si>
    <t>BEN Berkum Energieneutraal Coöperatie U.A.</t>
  </si>
  <si>
    <t>8024 XT</t>
  </si>
  <si>
    <t>Cooperatief Allerzonst U.A./ Wijbedrijf Dieze</t>
  </si>
  <si>
    <t>8011 BB</t>
  </si>
  <si>
    <t>Energiecoöperatie Ijhorst U.A. ('Ijhorst Energie')</t>
  </si>
  <si>
    <t>7955 AS</t>
  </si>
  <si>
    <t>Coöperatie Wij Duurzaam Staphorst (WSD) U.A.</t>
  </si>
  <si>
    <t>7951 VJ</t>
  </si>
  <si>
    <t>De Holthone</t>
  </si>
  <si>
    <t>Duurzame Energie Coöperatie van de Groote Scheere</t>
  </si>
  <si>
    <t>7779 DE</t>
  </si>
  <si>
    <t>Lutten</t>
  </si>
  <si>
    <t xml:space="preserve">Lutten Levert, Cooperatieve Vereniging U.A </t>
  </si>
  <si>
    <t>7775 BC</t>
  </si>
  <si>
    <t>Coöperatie Vinkenbuurt Stroomt U.A.</t>
  </si>
  <si>
    <t>7739 PC</t>
  </si>
  <si>
    <t>Gebiedscoöperatie Hardenberg U.A.</t>
  </si>
  <si>
    <t>7731 RD</t>
  </si>
  <si>
    <t>Hoonhorst</t>
  </si>
  <si>
    <t>Stichting Duurzaam Hoonhorst 2050</t>
  </si>
  <si>
    <t>7722 LR</t>
  </si>
  <si>
    <t>Coöperatie Dalfsen Stroomt U.A.</t>
  </si>
  <si>
    <t>7721 DW</t>
  </si>
  <si>
    <t>Nieuw Leusen</t>
  </si>
  <si>
    <t>Coöperatie Nieuw Leusen Synergie U.A.</t>
  </si>
  <si>
    <t>7711 EP</t>
  </si>
  <si>
    <t>54890047/ 55712207</t>
  </si>
  <si>
    <t>Daarle</t>
  </si>
  <si>
    <t>Cooperatie Energiek Daarle U.A.</t>
  </si>
  <si>
    <t>7688 PW</t>
  </si>
  <si>
    <t>Daarlerveen</t>
  </si>
  <si>
    <t>Coöperatie Duurzaam Daarlerveen U.A.</t>
  </si>
  <si>
    <t>7687 AR</t>
  </si>
  <si>
    <t>Twenterand</t>
  </si>
  <si>
    <t>BruineHaar</t>
  </si>
  <si>
    <t>Coöperatie Twenterand Energie U.A.</t>
  </si>
  <si>
    <t>7675 TB</t>
  </si>
  <si>
    <t xml:space="preserve">Coöperatie Essenkracht U.A. </t>
  </si>
  <si>
    <t>7651 JA</t>
  </si>
  <si>
    <t>72602600 (stichting), 82248761 (coöperatie)</t>
  </si>
  <si>
    <t>Enter</t>
  </si>
  <si>
    <t>Stichting Duurzame Energie Wierden-Enter</t>
  </si>
  <si>
    <t xml:space="preserve">7641 AZ  </t>
  </si>
  <si>
    <t>Coöperatie Buren Energie U.A.</t>
  </si>
  <si>
    <t>7622 LZ</t>
  </si>
  <si>
    <t>Borne Energie Coöperatie U.A./ Stichting Duurzame Initiatieven Borne (DiBo)</t>
  </si>
  <si>
    <t>7622 DW</t>
  </si>
  <si>
    <t>Cooperatie Duurzaam Aadorp U.A.</t>
  </si>
  <si>
    <t>7611 BE</t>
  </si>
  <si>
    <t>Weerselo</t>
  </si>
  <si>
    <t>Stichting Duurzaam Weerselo</t>
  </si>
  <si>
    <t>7595 XR</t>
  </si>
  <si>
    <t>Greuner Coöperatie U.A.</t>
  </si>
  <si>
    <t>7588 SB</t>
  </si>
  <si>
    <t>Energie Coöperatie Boeskoolstroom U.A.</t>
  </si>
  <si>
    <t>7573 CW</t>
  </si>
  <si>
    <t>Deurningen</t>
  </si>
  <si>
    <t>Coöperatieve Sunne Energie U.A.</t>
  </si>
  <si>
    <t>7561 RP</t>
  </si>
  <si>
    <t xml:space="preserve">Energie van Hengelo, Coöperatie Hengelo Energie U.A. </t>
  </si>
  <si>
    <t>7553 CB</t>
  </si>
  <si>
    <t>Coöperatie Enschede Energie U.A.</t>
  </si>
  <si>
    <t>7522 JN</t>
  </si>
  <si>
    <t>Energie Coöperatie Haaksbergen U.A.</t>
  </si>
  <si>
    <t>7481 JN</t>
  </si>
  <si>
    <t>Energie Coöperatie Hof van Twente U.A. (ECHT)</t>
  </si>
  <si>
    <t>7475 MG</t>
  </si>
  <si>
    <t>Coöperatie Energiecollectief Midden-Twente U.A.</t>
  </si>
  <si>
    <t>Notter-Zuna</t>
  </si>
  <si>
    <t>Cooperatie Notter Zuna U.A., Noaberstroom</t>
  </si>
  <si>
    <t>7467 PL</t>
  </si>
  <si>
    <t>Opgewekt Rijssen/ Energiecoöperatie Rijssen U.A.</t>
  </si>
  <si>
    <t>7462 JJ</t>
  </si>
  <si>
    <t>Coöperatie Op Rozen Facilitair (CORF)/ Coöperatie Hof van Twente op Rozen U.A./ Energiecoöperatie Hof op Rozen U.A.</t>
  </si>
  <si>
    <t>7461 MD</t>
  </si>
  <si>
    <t>69833672</t>
  </si>
  <si>
    <t>Energiecoöperatie Holten U.A.</t>
  </si>
  <si>
    <t>7451 KN</t>
  </si>
  <si>
    <t>Nijverdal (Hof van Twente)</t>
  </si>
  <si>
    <t>Coöperatie Hellendoorn Op Rozen U.A.</t>
  </si>
  <si>
    <t>7443 SC</t>
  </si>
  <si>
    <t>68487649</t>
  </si>
  <si>
    <t>Nijverdal</t>
  </si>
  <si>
    <t>Oonze Coöperatie U.A.</t>
  </si>
  <si>
    <t>7443 LH</t>
  </si>
  <si>
    <t>Noaber &amp; Co / Coöperatie Duurzame Energie Hellendoorn U.A.</t>
  </si>
  <si>
    <t>7443 BK</t>
  </si>
  <si>
    <t xml:space="preserve">Noaber-Energie, Cooperatieve Vereniging U.A./ Noaber Energie Fonds </t>
  </si>
  <si>
    <t>7437 CP</t>
  </si>
  <si>
    <t>Deventer Energie Coöperatie U.A.</t>
  </si>
  <si>
    <t>7411 PB</t>
  </si>
  <si>
    <t>Energie Coöperatie Almelo U.A.</t>
  </si>
  <si>
    <t>2020/ 2019 : geen kvk inschrijving</t>
  </si>
  <si>
    <t>Twekkelerveld, Zwik</t>
  </si>
  <si>
    <t>Vereniging Zwik Energieneutraal</t>
  </si>
  <si>
    <t>7521 HH</t>
  </si>
  <si>
    <t>geen rechtsvorm</t>
  </si>
  <si>
    <t>Stichting 50 tinten groen Assendorp/ Coöperatie Blauwe Roos</t>
  </si>
  <si>
    <t>Nieuwegein, Vijfheerenlanden, Vianen</t>
  </si>
  <si>
    <t>Coöperatie E-Lekstroom U.A.</t>
  </si>
  <si>
    <t>4133 BR</t>
  </si>
  <si>
    <t>Everdingen</t>
  </si>
  <si>
    <t>Energiecoöperatie Huibertstroom</t>
  </si>
  <si>
    <t>4121 KG</t>
  </si>
  <si>
    <t>Coöperatie Duurzaam Eiland U.A.</t>
  </si>
  <si>
    <t>3998 JK</t>
  </si>
  <si>
    <t>Stichting Energierijk Houten</t>
  </si>
  <si>
    <t>3992 NS</t>
  </si>
  <si>
    <t>Coöperatie Opgewekt Houten U.A.</t>
  </si>
  <si>
    <t>3992 JP</t>
  </si>
  <si>
    <t xml:space="preserve">Uwind U.A., Cooperatieve Vereniging </t>
  </si>
  <si>
    <t xml:space="preserve">3991 LJ </t>
  </si>
  <si>
    <t>Odijk</t>
  </si>
  <si>
    <t>Energie Coöperatie Bunnik U.A.</t>
  </si>
  <si>
    <t>3984 NZ</t>
  </si>
  <si>
    <t>EigenWijkse Energie Coöperatie U.A. (EWEC)</t>
  </si>
  <si>
    <t>3961 BP</t>
  </si>
  <si>
    <t>Coöperatie Heuvelrug Energie U.A. (Hé)</t>
  </si>
  <si>
    <t>3956 BB</t>
  </si>
  <si>
    <t>Stichting Duurzaam Woudenberg/ ZonopWoudenberg</t>
  </si>
  <si>
    <t>3931 AD</t>
  </si>
  <si>
    <t>Energiecoöperatie Rhenen U.A</t>
  </si>
  <si>
    <t>3903 ET</t>
  </si>
  <si>
    <t xml:space="preserve">DEEL Energie Leusden, Energiecoöperatie DEEL U.A. </t>
  </si>
  <si>
    <t>3833 ZB</t>
  </si>
  <si>
    <t>Duurzaam Energiek Leusden/ Energiecoöperatie Leusder Energie</t>
  </si>
  <si>
    <t>3831 SN</t>
  </si>
  <si>
    <t>ValleiZon Leusden/ Cooperatie Valleizon-Nieuw Wilgenburg Leusden U.A.</t>
  </si>
  <si>
    <t>3831 PB</t>
  </si>
  <si>
    <t>Samen Energie U.A. (Soesterwijk WIEK)</t>
  </si>
  <si>
    <t>3818 LH</t>
  </si>
  <si>
    <t>Energiecoöperatie Gemeente Amersfoort U.A.</t>
  </si>
  <si>
    <t xml:space="preserve">3816 AL </t>
  </si>
  <si>
    <t>Coöperatie WarmteStem U.A.</t>
  </si>
  <si>
    <t>3813 KT</t>
  </si>
  <si>
    <t>Vereniging Duurzaam Soesterkwartier/ Soesterwijkwiek</t>
  </si>
  <si>
    <t>3812 BH</t>
  </si>
  <si>
    <t>Coöperatie Windkracht Eemland U.A.</t>
  </si>
  <si>
    <t xml:space="preserve">3764 TC </t>
  </si>
  <si>
    <t>Soester Energiecoöperatie (SOEN) U.A.</t>
  </si>
  <si>
    <t>3762 SE</t>
  </si>
  <si>
    <t>Energie Cooperatie Eemnes U.A.</t>
  </si>
  <si>
    <t xml:space="preserve">3755 VA </t>
  </si>
  <si>
    <t>Energiecoöperatie BijZONder Baarn U.A.</t>
  </si>
  <si>
    <t>3743 CB</t>
  </si>
  <si>
    <t>EnergiekBaarn (Coöperatie tot bevordering van het duurzaam gebruik en opwekken van energie in Baarn U.A.)</t>
  </si>
  <si>
    <t>3741 PK</t>
  </si>
  <si>
    <t>Biltstroom, BENG! Coöperatieve Biltse Energie Neutrale Gemeenschap BENG U.A. (Energiecoöperatie De Bilt)</t>
  </si>
  <si>
    <t>3723 KR</t>
  </si>
  <si>
    <t xml:space="preserve">Duurzame Energie Coöperatie Zeist U.A </t>
  </si>
  <si>
    <t>3706 BE</t>
  </si>
  <si>
    <t>Stichting Energie Zeist/ Mijn Groene Huis</t>
  </si>
  <si>
    <t>3701 CP</t>
  </si>
  <si>
    <t>Coöperatie Win Duurzame Energie U.A.</t>
  </si>
  <si>
    <t>3648 CR</t>
  </si>
  <si>
    <t>Energiecoöperatie 2030.nu U.A</t>
  </si>
  <si>
    <t>3621 LJ</t>
  </si>
  <si>
    <t>Maarssen</t>
  </si>
  <si>
    <t>Stichting Duurzame Vecht</t>
  </si>
  <si>
    <t>3607 CK</t>
  </si>
  <si>
    <t xml:space="preserve">Cooperatie Energie-U U.A. </t>
  </si>
  <si>
    <t>3583 XL</t>
  </si>
  <si>
    <t xml:space="preserve">Coöperatie Veemarkt Samen U.A. </t>
  </si>
  <si>
    <t>3573 SK</t>
  </si>
  <si>
    <t>Rijne Energie Coöperatief U.A.</t>
  </si>
  <si>
    <t>3544 NC</t>
  </si>
  <si>
    <t>Oog voor Warmte</t>
  </si>
  <si>
    <t>3533 VN</t>
  </si>
  <si>
    <t>Waarder</t>
  </si>
  <si>
    <t xml:space="preserve">Energiecoöperatie Woerden U.A. </t>
  </si>
  <si>
    <t xml:space="preserve">3466 LA </t>
  </si>
  <si>
    <t>77029119/ 70150974 (sichting)</t>
  </si>
  <si>
    <t>Stichting Energie-N/ Stichting Samen Duurzaam Nieuwegein</t>
  </si>
  <si>
    <t>3438 LR</t>
  </si>
  <si>
    <t>Oudewater</t>
  </si>
  <si>
    <t>Duurzame Energie Coöperatie Oudewater U.A.</t>
  </si>
  <si>
    <t>3421 AV</t>
  </si>
  <si>
    <t>Montfoort</t>
  </si>
  <si>
    <t>Stichting Platform Duurzaam Montfoort</t>
  </si>
  <si>
    <t>3417 TP</t>
  </si>
  <si>
    <t>Jaarsveld</t>
  </si>
  <si>
    <t>Stichting Duurzaam Lopikerwaard</t>
  </si>
  <si>
    <t>3413 MP</t>
  </si>
  <si>
    <t>Montfoort, Lopik, IJsselstein en Oudewater.</t>
  </si>
  <si>
    <t>Energie Coöperatie Lek en IJsselstroom U.A. (L&amp;IJS)</t>
  </si>
  <si>
    <t>3411 GE</t>
  </si>
  <si>
    <t>Amstelhoek</t>
  </si>
  <si>
    <t>Coöperatieve vereniging Energie Coöperatie Veenwind U.A.</t>
  </si>
  <si>
    <t>1427 AH</t>
  </si>
  <si>
    <t>Stichting Platform Energieke Ronde Veners/ Zon op de Ronde Venen Coöperatief U.A./ Energiek Baambrugge/ Energiek Abcoude</t>
  </si>
  <si>
    <t xml:space="preserve">1391 AL </t>
  </si>
  <si>
    <t>Stichting Energie Actief Soest (EAS)</t>
  </si>
  <si>
    <t>Coöperatie Zaamslag Duurzaam U.A.</t>
  </si>
  <si>
    <t>4543 PC</t>
  </si>
  <si>
    <t>Hoek</t>
  </si>
  <si>
    <t>RestwarmteNet Hoek</t>
  </si>
  <si>
    <t>4542 AZ</t>
  </si>
  <si>
    <t>Geersdijk</t>
  </si>
  <si>
    <t>Energiecoöperatie Noord-Beveland U.A. (Energiek Noord-beveland)</t>
  </si>
  <si>
    <t>4494 PC</t>
  </si>
  <si>
    <t>Energie Collectief  Goes PUUR / Stichting Burger Initiatief Gemeente Goes EnergieCollectief (BIGG-EC)</t>
  </si>
  <si>
    <t>4464 AT</t>
  </si>
  <si>
    <t>Zeeuwind, Coöperatieve Windenergie Vereniging Zeeuwind U.A.</t>
  </si>
  <si>
    <t>4382 NV</t>
  </si>
  <si>
    <t>Koudekerke</t>
  </si>
  <si>
    <t>Coöperatie Energieneutraal Koudekerke/ Dishoek U.A.</t>
  </si>
  <si>
    <t>4371 EC</t>
  </si>
  <si>
    <t>Energie Werkt op Schouwen-Duivenland (EWSD)</t>
  </si>
  <si>
    <t>4301 RC</t>
  </si>
  <si>
    <t>Noordeloos</t>
  </si>
  <si>
    <t>Energiecoöperatie Molenlanden U.A.</t>
  </si>
  <si>
    <t>4225 PS</t>
  </si>
  <si>
    <t>Energie Coöperatie "De Knotwilg" U.A.</t>
  </si>
  <si>
    <t>4207 NS</t>
  </si>
  <si>
    <t xml:space="preserve">Energiecoöperatie Duurzaam Nieuwkoop U.A. </t>
  </si>
  <si>
    <t>3652 LL</t>
  </si>
  <si>
    <t>Drechtse Stromen/ Coöperatie Drechtse Energie U.A.</t>
  </si>
  <si>
    <t>3316 ER</t>
  </si>
  <si>
    <t>HWD, Coöperatie Hoeksche Waard Duurzaam U.A.</t>
  </si>
  <si>
    <t>3281 LT</t>
  </si>
  <si>
    <t>Coöperatie Deltawind U.A.</t>
  </si>
  <si>
    <t>3255 MC</t>
  </si>
  <si>
    <t>Voorne aan zee</t>
  </si>
  <si>
    <t>Oostvoorne</t>
  </si>
  <si>
    <t>Cooperatieve Vereniging Voorne-Putten Energie U.A.(VPE)</t>
  </si>
  <si>
    <t>3233 AM</t>
  </si>
  <si>
    <t>Portugaal</t>
  </si>
  <si>
    <t>Coöperatie Windturbines Beneluxplein (Benelux.Energy)</t>
  </si>
  <si>
    <t>3176 XB</t>
  </si>
  <si>
    <t xml:space="preserve">Stichting Energiecollectief Albrandswaard </t>
  </si>
  <si>
    <t>3161 XH</t>
  </si>
  <si>
    <t>VEC, Coöperatie Vlaardings Energie Collectief U.A.</t>
  </si>
  <si>
    <t>3136 AR</t>
  </si>
  <si>
    <t>66237483/ 69562482</t>
  </si>
  <si>
    <t>Coöperatie EnergiekSchiedam/ Schiedams Energie Collectief (SEC)</t>
  </si>
  <si>
    <t>3111 NH</t>
  </si>
  <si>
    <t>63285851 (coöperatie), 58373497 (stichting)</t>
  </si>
  <si>
    <t>Energiecoöperatie Schiebroek U.A.</t>
  </si>
  <si>
    <t>3068 MB</t>
  </si>
  <si>
    <t xml:space="preserve">Alex Energie, Coöperatieve Energievereniging  U.A. </t>
  </si>
  <si>
    <t>3067 EM</t>
  </si>
  <si>
    <t>Delfshaven Energie Coöperatie U.A. / Delfshaven Coöperatie (Sichting)</t>
  </si>
  <si>
    <t>3026 GN</t>
  </si>
  <si>
    <t>Blijdorp</t>
  </si>
  <si>
    <t>Coöperatie Blijstroom B.A.</t>
  </si>
  <si>
    <t>3013 BR</t>
  </si>
  <si>
    <t>Coöperatie Stadsdriehoek Energie U.A.</t>
  </si>
  <si>
    <t>3011 KD</t>
  </si>
  <si>
    <t>Coöperatie Zon op Zuid U.A.</t>
  </si>
  <si>
    <t>De Groene Stroom (Coöperatieve Vereniging voor Duurzame Energie)</t>
  </si>
  <si>
    <t>2987 BW</t>
  </si>
  <si>
    <t xml:space="preserve">Bleskensgraaf  </t>
  </si>
  <si>
    <t>Coöperatie Graaf-Stroom U.A.</t>
  </si>
  <si>
    <t>2971 DC</t>
  </si>
  <si>
    <t>Energiecoöperatie Nieuw-Lekkerland U.A.</t>
  </si>
  <si>
    <t>2957 KD</t>
  </si>
  <si>
    <t>Energiecoöperatie Krimpen U.A.</t>
  </si>
  <si>
    <t>2922 CT</t>
  </si>
  <si>
    <t xml:space="preserve">Energiecollectief Capelle/  Coöperatie ZonKracht Capelle U.A. </t>
  </si>
  <si>
    <t>2901 JE</t>
  </si>
  <si>
    <t>Coöperatie Waardstroom (Vereniging)</t>
  </si>
  <si>
    <t>2851 AC</t>
  </si>
  <si>
    <t>Energie Coöperatie Bodegraven-Reeuwijk U.A.</t>
  </si>
  <si>
    <t>2811 BE</t>
  </si>
  <si>
    <t>Energiecoöperatie Kort Haarlem ECKH</t>
  </si>
  <si>
    <t>2806 DA</t>
  </si>
  <si>
    <t>Energie Gouda (Coöperatieve Vereniging Energie Gouda B.A.)</t>
  </si>
  <si>
    <t>2804 VJ</t>
  </si>
  <si>
    <t>Waddinxveen</t>
  </si>
  <si>
    <t>Energie Coöperatie Groen Waddinxveen U.A. (Wadd Groen)</t>
  </si>
  <si>
    <t>2742 EW</t>
  </si>
  <si>
    <t>Duurzame energiecoöperatie Zoetermeer (DeZo)</t>
  </si>
  <si>
    <t>2721 CX</t>
  </si>
  <si>
    <t>Coöperatie Nieuwe Lansinger Stroom U.A.</t>
  </si>
  <si>
    <t>2651 CM</t>
  </si>
  <si>
    <t>Energiecoöperatie Pijnacker-Nootdorp U.A</t>
  </si>
  <si>
    <t>2641 GZ</t>
  </si>
  <si>
    <t>EnergieC Midden-Delfland U.A., Coöperatieve Vereniging</t>
  </si>
  <si>
    <t>2635 BA</t>
  </si>
  <si>
    <t xml:space="preserve">Coöperatie Deelstroom Delft U.A. </t>
  </si>
  <si>
    <t>2616 LJ</t>
  </si>
  <si>
    <t xml:space="preserve">Duursaam Benoordenhout (DSBH) </t>
  </si>
  <si>
    <t>2596 AN</t>
  </si>
  <si>
    <t>Mariahoeve (wijk)</t>
  </si>
  <si>
    <t>Sociale Energiecoöperatie De Groene Smaragd U.A.</t>
  </si>
  <si>
    <t>2592 JG</t>
  </si>
  <si>
    <t>Gebiedscoöperatie Wijk 25 U.A.</t>
  </si>
  <si>
    <t xml:space="preserve">2591 DA </t>
  </si>
  <si>
    <t>wijk Statenkwartier</t>
  </si>
  <si>
    <t>Vereniging Buurtenergie Statenkwartier (BES)</t>
  </si>
  <si>
    <t>2582 RJ</t>
  </si>
  <si>
    <t>wijk Vogelwijk</t>
  </si>
  <si>
    <t>Vogelwijk Energie(k) (Vereniging)/ Zonnevogel u.a (projectcoop)</t>
  </si>
  <si>
    <t>2566 DW</t>
  </si>
  <si>
    <t>De Rotterdamse Energiecooperatie U.A.</t>
  </si>
  <si>
    <t>2565 GS</t>
  </si>
  <si>
    <t>Coöperatie Sterk op Stroom; Energiecooperatie voor duurzame stroom in West Den Haag U.A.</t>
  </si>
  <si>
    <t>2564 KV</t>
  </si>
  <si>
    <t>Coöperatie Duurzame Vruchtenbuurt U.A.</t>
  </si>
  <si>
    <t>2564 JR</t>
  </si>
  <si>
    <t>wijk regentes</t>
  </si>
  <si>
    <t>Groen Regentes/ Coöperatie Haags Opgewekt U.A./ Coöperatie Zon der Gaslaan</t>
  </si>
  <si>
    <t>2561 TA</t>
  </si>
  <si>
    <t>070Energiek Coöperatieve Vereniging U.A.</t>
  </si>
  <si>
    <t>2517 HV</t>
  </si>
  <si>
    <t>Coöperatie Energierijk Molenwijk/Puntpark U.A.</t>
  </si>
  <si>
    <t>2513 AM</t>
  </si>
  <si>
    <t>Haagse Stroom Cooperatieve Vereniging U.A.</t>
  </si>
  <si>
    <t>2512 XA</t>
  </si>
  <si>
    <t>wijk Langebeesten</t>
  </si>
  <si>
    <t>Coöperatie Langebeesten Energie(k) U.A.</t>
  </si>
  <si>
    <t>2512 EH</t>
  </si>
  <si>
    <t>Stichting Hernieuwbare warmte Ypenburg (HWY)/ Energiecoöperatie Ypenburg (va 2017)</t>
  </si>
  <si>
    <t>2497 CH</t>
  </si>
  <si>
    <t>65883551/ 70393281</t>
  </si>
  <si>
    <t>Leimuiden</t>
  </si>
  <si>
    <t>Leimuiden Duurzaam Coöperatief U.A.</t>
  </si>
  <si>
    <t>2451 XD</t>
  </si>
  <si>
    <t>Gebiedscoöperatie Nieuwkoop U.A.</t>
  </si>
  <si>
    <t>2441 BM</t>
  </si>
  <si>
    <t>Coöperatie Energiek Alphen aan den Rijn U.A.</t>
  </si>
  <si>
    <t>2396 DB</t>
  </si>
  <si>
    <t xml:space="preserve">Gebiedscoöperatie Groener Zoeterwoude U.A. </t>
  </si>
  <si>
    <t>2381 BM</t>
  </si>
  <si>
    <t>66249856 (stichting)/ 82593701 (coöperatie)</t>
  </si>
  <si>
    <t>KB Energie, Coöperatieve Energiecoöperatie KBEnergie U.A.</t>
  </si>
  <si>
    <t>2371 BW</t>
  </si>
  <si>
    <t>Oegstgeest</t>
  </si>
  <si>
    <t>Coöperatie Energiek Poelgeest U.A.</t>
  </si>
  <si>
    <t>2341 PN</t>
  </si>
  <si>
    <t>LEOO, Coöperatie Lokaal Energie Opwekken Oegstgeest U.A.</t>
  </si>
  <si>
    <t>2341 BV</t>
  </si>
  <si>
    <t xml:space="preserve">Rijnland Energie Coöperatie U.A. </t>
  </si>
  <si>
    <t>2332 PP</t>
  </si>
  <si>
    <t>Merenwijk</t>
  </si>
  <si>
    <t>Stichting Duurzame Energie Merenwijk</t>
  </si>
  <si>
    <t>2317 KJ</t>
  </si>
  <si>
    <t>Stichting Energietransitie De Waard en waardeiland</t>
  </si>
  <si>
    <t>2315 SR</t>
  </si>
  <si>
    <t>Coöperatie Energiek Leiden U.A.</t>
  </si>
  <si>
    <t>2312 NR</t>
  </si>
  <si>
    <t>Coöperatieve Energy Common Leidschendam-Voorburg U.A.</t>
  </si>
  <si>
    <t>2275 AV</t>
  </si>
  <si>
    <t>De Windvogel, Coöperatieve Vereniging tot Collectief Bezit van Windmolens "De Windvogel" B.A.</t>
  </si>
  <si>
    <t>2263 EC</t>
  </si>
  <si>
    <t>Wassenaarse Energie Coöperatie U.A</t>
  </si>
  <si>
    <t>2243 HX</t>
  </si>
  <si>
    <t>Rijnsburg</t>
  </si>
  <si>
    <t>Katwijkse Energie Cooperatie U.A.</t>
  </si>
  <si>
    <t>2231 RR</t>
  </si>
  <si>
    <t xml:space="preserve">Energie Cooperatie Hillezon U.A. </t>
  </si>
  <si>
    <t>2182 BA</t>
  </si>
  <si>
    <t>Stichting Bollenstreek Duurzaam</t>
  </si>
  <si>
    <t>2172 DB</t>
  </si>
  <si>
    <t>Energie Cooperatie Teylingen U.A. (Zon op Teylingen)</t>
  </si>
  <si>
    <t>2171 CS</t>
  </si>
  <si>
    <t>Lisse</t>
  </si>
  <si>
    <t>Energie Coöperatie Lisse U.A.</t>
  </si>
  <si>
    <t>2162 JE</t>
  </si>
  <si>
    <t>Energiecoöperatie Rozenburg U.A.</t>
  </si>
  <si>
    <t>3181 DK</t>
  </si>
  <si>
    <t>Maassluis</t>
  </si>
  <si>
    <t>Energie Collectief Waterweg U.A.</t>
  </si>
  <si>
    <t>3143 AR</t>
  </si>
  <si>
    <t>Groot-Ammers</t>
  </si>
  <si>
    <t>Coöperatie Nyewaard U.A.</t>
  </si>
  <si>
    <t>2964 CE</t>
  </si>
  <si>
    <t>Energiecoöperatie Voorschoten (in oprichting)</t>
  </si>
  <si>
    <t>2251 BK</t>
  </si>
  <si>
    <t>Roderesch</t>
  </si>
  <si>
    <t>Vereniging Dorpsbelangen RAS</t>
  </si>
  <si>
    <t>9305 TE</t>
  </si>
  <si>
    <t>40045677</t>
  </si>
  <si>
    <t>stopped</t>
  </si>
  <si>
    <t>Poppenwier</t>
  </si>
  <si>
    <t>Poppenwier Energie</t>
  </si>
  <si>
    <t xml:space="preserve">9013 CG </t>
  </si>
  <si>
    <t>Nij Altoena</t>
  </si>
  <si>
    <t>NEN 2020 Cooperatie Nij altoenae energie neutraal 2020 u.a.</t>
  </si>
  <si>
    <t>9072 AG</t>
  </si>
  <si>
    <t>Stichting Haren Energiek en Duurzaam</t>
  </si>
  <si>
    <t>9753 HS</t>
  </si>
  <si>
    <t>De Marne/Warfhuizen</t>
  </si>
  <si>
    <t>Vereniging Dorpsbelangen Warfhuizen</t>
  </si>
  <si>
    <t>9963 PD</t>
  </si>
  <si>
    <t>geen kvk</t>
  </si>
  <si>
    <t>Schouwerzijl</t>
  </si>
  <si>
    <t>Duurzaam Schouwerzijl</t>
  </si>
  <si>
    <t>9962 TA</t>
  </si>
  <si>
    <t>Winsum/ Feerwerd</t>
  </si>
  <si>
    <t>Dorpsvereniging Feerwerd, Aduarderzijl e.o.</t>
  </si>
  <si>
    <t>9892 PD</t>
  </si>
  <si>
    <t>Veenstroom/ Coöperatie Duurzame Energie Veenkoloniën U.A.</t>
  </si>
  <si>
    <t>9645 NP</t>
  </si>
  <si>
    <t>Zuidhorn, Aduard</t>
  </si>
  <si>
    <t>Energiecoöperatie de Monniksroos U.A.</t>
  </si>
  <si>
    <t>9831 SV</t>
  </si>
  <si>
    <t>Cooperatie Bee Power Venray U.A./ VoordeZon Coöperatie U.A</t>
  </si>
  <si>
    <t>5801 KC</t>
  </si>
  <si>
    <t>Coöperatie O3energie U.A.</t>
  </si>
  <si>
    <t>5688 EW</t>
  </si>
  <si>
    <t>Onze Amsterdamse Noord Energie Coöperatie U.A.</t>
  </si>
  <si>
    <t>1023 NG</t>
  </si>
  <si>
    <t>Boerhaar</t>
  </si>
  <si>
    <t>Cooperatie Energiek Boerhaar U.A.</t>
  </si>
  <si>
    <t>8131 SV</t>
  </si>
  <si>
    <t>Wesepe</t>
  </si>
  <si>
    <t>Energie Coöperatie Duurzaam Wesepe U.A.</t>
  </si>
  <si>
    <t>8124 AM</t>
  </si>
  <si>
    <t>Broekland</t>
  </si>
  <si>
    <t>Cooperatie Energiek Broekland U.A.</t>
  </si>
  <si>
    <t>8107 BH</t>
  </si>
  <si>
    <t xml:space="preserve">De Hoeven Energie </t>
  </si>
  <si>
    <t>3992 NX</t>
  </si>
  <si>
    <t>Stichting Duurzaam Groede</t>
  </si>
  <si>
    <t>4503 AK</t>
  </si>
  <si>
    <t>Energiecoöperatie Wateringseveld U.A.</t>
  </si>
  <si>
    <t>2628 VE</t>
  </si>
  <si>
    <t>Wateringen</t>
  </si>
  <si>
    <t>Coöperatie Venenwijk Energie(k) Anders U.A.</t>
  </si>
  <si>
    <t>2291 NM</t>
  </si>
  <si>
    <t>wkt_geom</t>
  </si>
  <si>
    <t>longitude</t>
  </si>
  <si>
    <t>latitude</t>
  </si>
  <si>
    <t>Point (6.57617518592519978 53.0766350682558965)</t>
  </si>
  <si>
    <t>Point (6.7811945877866 53.0375946569646004)</t>
  </si>
  <si>
    <t>Point (6.62998520170279981 52.80763368621740028)</t>
  </si>
  <si>
    <t>Point (6.46510065741679973 52.98390406104059736)</t>
  </si>
  <si>
    <t>Point (6.55202622464389961 52.7851364009698969)</t>
  </si>
  <si>
    <t>Point (6.53765241760190019 52.92202885764510256)</t>
  </si>
  <si>
    <t>Point (6.53056459723190041 53.00495334525459867)</t>
  </si>
  <si>
    <t>Point (6.58847873145539964 53.01878440980659946)</t>
  </si>
  <si>
    <t>Point (6.4083889621193002 53.02590275820330135)</t>
  </si>
  <si>
    <t>Point (6.4501188083598997 53.09543304411840126)</t>
  </si>
  <si>
    <t>Point (6.31808003173109967 52.85999445422159937)</t>
  </si>
  <si>
    <t>Point (6.33025028144439972 52.78574726395000027)</t>
  </si>
  <si>
    <t>Point (6.36687007400070026 52.75914054960909993)</t>
  </si>
  <si>
    <t>Point (6.2690531185370002 52.73266673846300279)</t>
  </si>
  <si>
    <t>Point (6.16186255011519979 52.73577835894099763)</t>
  </si>
  <si>
    <t>Point (6.17946485758150033 52.68554618661030275)</t>
  </si>
  <si>
    <t>Point (6.45210376170749988 52.77679782787159724)</t>
  </si>
  <si>
    <t>Point (6.41913933914050006 52.66242663258749701)</t>
  </si>
  <si>
    <t>Point (6.61953018037660001 52.73636277921419691)</t>
  </si>
  <si>
    <t>Point (6.57231903248739968 52.68111361457769704)</t>
  </si>
  <si>
    <t>Point (6.96507457080940018 52.7468087297612982)</t>
  </si>
  <si>
    <t>Point (6.88655643206799972 52.84307606221079823)</t>
  </si>
  <si>
    <t>Point (6.68049230156590035 52.74556408936550156)</t>
  </si>
  <si>
    <t>Point (6.73543286961630017 52.86374674286440012)</t>
  </si>
  <si>
    <t>Point (6.87788012419979999 52.78843502815090005)</t>
  </si>
  <si>
    <t>Point (5.75721308429409984 52.77096530480619663)</t>
  </si>
  <si>
    <t>Point (5.71523724475189976 52.64031278331550112)</t>
  </si>
  <si>
    <t>Point (5.68046858141360023 52.44783743181400126)</t>
  </si>
  <si>
    <t>Point (5.57412891117030007 52.38187118252920271)</t>
  </si>
  <si>
    <t>Point (5.53033266265150036 52.3467462120594007)</t>
  </si>
  <si>
    <t>Point (5.51796115227820039 52.33537277803370102)</t>
  </si>
  <si>
    <t>Point (5.21682869261960036 52.34911556995439952)</t>
  </si>
  <si>
    <t>Point (5.26471361665930004 52.37414506244059709)</t>
  </si>
  <si>
    <t>Point (6.07061188589320011 53.26597271904859809)</t>
  </si>
  <si>
    <t>Point (6.08917753834739983 53.30397525235340339)</t>
  </si>
  <si>
    <t>Point (6.15740344755150026 53.24989370488650309)</t>
  </si>
  <si>
    <t>Point (6.13004516817219969 53.18579027609099796)</t>
  </si>
  <si>
    <t>Point (5.97325203251399994 53.24587668828190345)</t>
  </si>
  <si>
    <t>Point (5.96426418793650015 53.16195352051889955)</t>
  </si>
  <si>
    <t>Point (6.07114060904170039 53.17697786609949873)</t>
  </si>
  <si>
    <t>Point (5.99634671072549974 53.2000484935586968)</t>
  </si>
  <si>
    <t>Point (5.98840623129869964 53.0663939531107971)</t>
  </si>
  <si>
    <t>Point (6.27233035326960042 53.07766690088519823)</t>
  </si>
  <si>
    <t>Point (6.19430873199670007 53.05211975070820074)</t>
  </si>
  <si>
    <t>Point (6.23250955021859987 53.49259709423920128)</t>
  </si>
  <si>
    <t>Point (5.85885618781790019 53.45594425933430216)</t>
  </si>
  <si>
    <t>Point (5.96529760243709983 53.38262348329359952)</t>
  </si>
  <si>
    <t>Point (6.13624502456309973 53.37733024287199868)</t>
  </si>
  <si>
    <t>Point (6.06916839845090017 53.36096693923889944)</t>
  </si>
  <si>
    <t>Point (5.80446180901089992 53.17845468445000279)</t>
  </si>
  <si>
    <t>Point (5.67704328882349962 53.29658903442940243)</t>
  </si>
  <si>
    <t>Point (5.78213722076710024 53.32871765549980125)</t>
  </si>
  <si>
    <t>Point (5.88932850795460006 53.25252847883400165)</t>
  </si>
  <si>
    <t>Point (5.77734073547290006 53.26499527163679915)</t>
  </si>
  <si>
    <t>Point (5.62721392126130038 53.24788102609500129)</t>
  </si>
  <si>
    <t>Point (5.62212147855260014 53.21880494300989994)</t>
  </si>
  <si>
    <t>Point (5.64661405780770043 53.18633095335729877)</t>
  </si>
  <si>
    <t>Point (5.71605403371130016 53.20873325689599653)</t>
  </si>
  <si>
    <t>Point (5.7305073446427004 53.17825780549009806)</t>
  </si>
  <si>
    <t>Point (5.74103445084019981 53.156594119979097)</t>
  </si>
  <si>
    <t>Point (5.74579511635309981 53.14413094063110066)</t>
  </si>
  <si>
    <t>Point (5.71972563098059972 53.12780287317580274)</t>
  </si>
  <si>
    <t>Point (5.73512199907210007 53.11549776425989933)</t>
  </si>
  <si>
    <t>Point (5.78384536756330014 53.07088733186800056)</t>
  </si>
  <si>
    <t>Point (5.78351914006100021 53.11474047968749801)</t>
  </si>
  <si>
    <t>Point (5.84813891021889987 53.1463344404595972)</t>
  </si>
  <si>
    <t>Point (5.8099224237150997 53.19718107395529927)</t>
  </si>
  <si>
    <t>Point (5.76746917688199989 53.21076785628959982)</t>
  </si>
  <si>
    <t>Point (5.78142365213629983 53.20078976589069697)</t>
  </si>
  <si>
    <t>Point (4.96226833124140043 53.25688410836580289)</t>
  </si>
  <si>
    <t>Point (5.21200644636660027 53.37656719714969711)</t>
  </si>
  <si>
    <t>Point (5.51145484457290014 53.2337594398053966)</t>
  </si>
  <si>
    <t>Point (5.54791582074930023 53.23769896040150229)</t>
  </si>
  <si>
    <t>Point (5.60454856475919971 53.13866083419620168)</t>
  </si>
  <si>
    <t>Point (5.67143835801310026 53.14086943458939771)</t>
  </si>
  <si>
    <t>Point (5.54929912511229961 53.17927686236730267)</t>
  </si>
  <si>
    <t>Point (5.60510160924510004 53.03390590236700319)</t>
  </si>
  <si>
    <t>Point (5.43405934780250011 53.11481617813039691)</t>
  </si>
  <si>
    <t>Point (5.61981428328839971 53.09846790257140015)</t>
  </si>
  <si>
    <t>Point (5.56703309054790019 53.12206730229669915)</t>
  </si>
  <si>
    <t>Point (5.58266248249230035 53.1018083816075972)</t>
  </si>
  <si>
    <t>Point (5.45606496937479957 52.91872152553069952)</t>
  </si>
  <si>
    <t>Point (5.52374833722110026 53.06375860886640083)</t>
  </si>
  <si>
    <t>Point (5.62747808944170025 53.0088264174418029)</t>
  </si>
  <si>
    <t>Point (5.6966302989023001 53.00817325773059707)</t>
  </si>
  <si>
    <t>Point (5.59463653173230036 52.9714915074906969)</t>
  </si>
  <si>
    <t>Point (5.59049386403540005 52.90186559957209766)</t>
  </si>
  <si>
    <t>Point (5.64223132434999997 52.9042142544407028)</t>
  </si>
  <si>
    <t>Point (5.63467162896770013 52.94255300353150062)</t>
  </si>
  <si>
    <t>Point (5.7651395624377999 52.87006790627020081)</t>
  </si>
  <si>
    <t>Point (5.70736937532709998 52.92644126658049686)</t>
  </si>
  <si>
    <t>Point (5.90208700486920002 53.05059169049089718)</t>
  </si>
  <si>
    <t>Point (5.7878409379614002 53.03846200995840121)</t>
  </si>
  <si>
    <t>Point (5.82716149290680008 53.05316838744879959)</t>
  </si>
  <si>
    <t>Point (5.94207114774540024 53.00578276079099993)</t>
  </si>
  <si>
    <t>Point (5.92872991330389976 52.95535207480320139)</t>
  </si>
  <si>
    <t>Point (6.22534349540239962 52.97666822583359902)</t>
  </si>
  <si>
    <t>Point (6.11938463867929983 52.97915507230940335)</t>
  </si>
  <si>
    <t>Point (6.09916830958560041 53.02074743711229843)</t>
  </si>
  <si>
    <t>Point (6.08171832633080012 52.8601725702274976)</t>
  </si>
  <si>
    <t>Point (5.49542031827600042 53.18583336600659806)</t>
  </si>
  <si>
    <t>Point (6.08876144544889986 52.37876965865370238)</t>
  </si>
  <si>
    <t>Point (5.93134505117409994 52.36456205764309857)</t>
  </si>
  <si>
    <t>Point (5.98699124705899965 52.45710803624520224)</t>
  </si>
  <si>
    <t>Point (5.76655025021940038 52.37946263962199822)</t>
  </si>
  <si>
    <t>Point (6.05292532695500007 52.47451619183669891)</t>
  </si>
  <si>
    <t>Point (6.09962908499279965 52.23998269695390206)</t>
  </si>
  <si>
    <t>Point (6.00741155047829967 52.11098717599269747)</t>
  </si>
  <si>
    <t>Point (6.0282562536655 52.21071860455560198)</t>
  </si>
  <si>
    <t>Point (6.51769263304939983 52.13993706288290042)</t>
  </si>
  <si>
    <t>Point (6.5129984245993997 52.10646195788950052)</t>
  </si>
  <si>
    <t>Point (6.33512310005230006 52.05385412203580131)</t>
  </si>
  <si>
    <t>Point (6.4132392272915002 52.16008543481679993)</t>
  </si>
  <si>
    <t>Point (6.24577008914600018 52.10199297251519823)</t>
  </si>
  <si>
    <t>Point (6.19531270361010034 52.08393237902860307)</t>
  </si>
  <si>
    <t>Point (6.20978297193939976 52.13561004799019827)</t>
  </si>
  <si>
    <t>Point (6.56101062909379973 52.06230561569829973)</t>
  </si>
  <si>
    <t>Point (6.62142110967670039 52.04405285040829909)</t>
  </si>
  <si>
    <t>Point (6.59318321607180025 52.01547595639309662)</t>
  </si>
  <si>
    <t>Point (6.51901946302660029 52.01443594085500166)</t>
  </si>
  <si>
    <t>Point (6.6213892718213998 51.98439584819149673)</t>
  </si>
  <si>
    <t>Point (6.62300374897739985 51.9436851981285983)</t>
  </si>
  <si>
    <t>Point (6.73066674139469967 51.97042667711090047)</t>
  </si>
  <si>
    <t>Point (6.38298588491610008 51.84594998474690186)</t>
  </si>
  <si>
    <t>Point (6.30705420123210025 51.96312118419390202)</t>
  </si>
  <si>
    <t>Point (6.11830869450589976 51.98366083440689778)</t>
  </si>
  <si>
    <t>Point (6.1342284790938999 52.01009220317290271)</t>
  </si>
  <si>
    <t>Point (6.02797678046759966 52.07663328914299683)</t>
  </si>
  <si>
    <t>Point (6.15251383493310033 51.9332970147474029)</t>
  </si>
  <si>
    <t>Point (6.1217782112704997 51.95644876566930037)</t>
  </si>
  <si>
    <t>Point (6.02589949152929982 51.96125407863519996)</t>
  </si>
  <si>
    <t>Point (5.96276859271210036 52.04301778447860016)</t>
  </si>
  <si>
    <t>Point (5.92367598772270032 51.94337010390049869)</t>
  </si>
  <si>
    <t>Point (5.92449529851350043 51.9802209515386977)</t>
  </si>
  <si>
    <t>Point (5.93927657213860005 51.99221010518230202)</t>
  </si>
  <si>
    <t>Point (5.90837310703429974 52.00185386432279699)</t>
  </si>
  <si>
    <t>Point (5.87581486147730025 51.98297718192029748)</t>
  </si>
  <si>
    <t>Point (5.9070593574546999 51.98127170421639676)</t>
  </si>
  <si>
    <t>Point (5.65374686319669983 51.98433472573479719)</t>
  </si>
  <si>
    <t>Point (5.66501745169539994 51.97193471332450088)</t>
  </si>
  <si>
    <t>Point (5.68673408991740015 51.96606233909199801)</t>
  </si>
  <si>
    <t>Point (5.82098477631940003 51.88047149320269824)</t>
  </si>
  <si>
    <t>Point (5.75043279544429975 51.91391636298580181)</t>
  </si>
  <si>
    <t>Point (5.66374621879289997 51.91125488760690132)</t>
  </si>
  <si>
    <t>Point (5.75469940437449967 51.95280911469730256)</t>
  </si>
  <si>
    <t>Point (5.8489588077211998 51.90953686229949682)</t>
  </si>
  <si>
    <t>Point (5.58015603049870013 51.87275880858700106)</t>
  </si>
  <si>
    <t>Point (5.76861612070060037 51.85805404357049753)</t>
  </si>
  <si>
    <t>Point (5.52450994947219964 51.8343842990948005)</t>
  </si>
  <si>
    <t>Point (5.79552915680890024 51.77238137718580191)</t>
  </si>
  <si>
    <t>Point (5.72506223843269968 51.79764049037110141)</t>
  </si>
  <si>
    <t>Point (5.85841091617499998 51.7916807247336024)</t>
  </si>
  <si>
    <t>Point (5.90272798094779994 51.83512157552890187)</t>
  </si>
  <si>
    <t>Point (5.93149696146319982 51.8302789123973966)</t>
  </si>
  <si>
    <t>Point (5.86517778800229994 51.83471368239000299)</t>
  </si>
  <si>
    <t>Point (5.88751858444319964 51.82904687091259888)</t>
  </si>
  <si>
    <t>Point (5.24058238575439983 51.78438851997569969)</t>
  </si>
  <si>
    <t>Point (5.06092840708859981 51.84133010544390174)</t>
  </si>
  <si>
    <t>Point (5.2590679101565998 51.90775993604319893)</t>
  </si>
  <si>
    <t>Point (5.29731793015470043 51.87631358266550308)</t>
  </si>
  <si>
    <t>Point (5.21190351782119965 51.86990011347030105)</t>
  </si>
  <si>
    <t>Point (5.32957271351270023 51.9132041409689009)</t>
  </si>
  <si>
    <t>Point (5.19938359464229993 51.94944129711600311)</t>
  </si>
  <si>
    <t>Point (5.24032247179849975 51.9399798240099031)</t>
  </si>
  <si>
    <t>Point (5.41493748720389956 51.89883045227149694)</t>
  </si>
  <si>
    <t>Point (5.58376712064259983 52.30196972110920228)</t>
  </si>
  <si>
    <t>Point (5.61838884292119989 52.29497640213249809)</t>
  </si>
  <si>
    <t>Point (5.64362018448269964 52.33718821909290142)</t>
  </si>
  <si>
    <t>Point (5.62110020565909974 52.18793210181159736)</t>
  </si>
  <si>
    <t>Point (5.67814511654709975 52.15454503424729893)</t>
  </si>
  <si>
    <t>Point (6.24735982669170031 52.00589880138569754)</t>
  </si>
  <si>
    <t>Point (6.34059173920269981 52.10159457696460095)</t>
  </si>
  <si>
    <t>Point (6.29200674907850033 51.96616961447320193)</t>
  </si>
  <si>
    <t>Point (5.72106053967929995 51.80594452476940148)</t>
  </si>
  <si>
    <t>Point (6.63760293543220037 53.36690100238330103)</t>
  </si>
  <si>
    <t>Point (6.63815108788439989 53.33881013895619816)</t>
  </si>
  <si>
    <t>Point (6.76163438914409998 53.39274713289079699)</t>
  </si>
  <si>
    <t>Point (6.80541979108980044 53.42612851616370051)</t>
  </si>
  <si>
    <t>Point (6.46080009059429994 53.34535085631380014)</t>
  </si>
  <si>
    <t>Point (6.58375726642749992 53.33152898658980234)</t>
  </si>
  <si>
    <t>Point (6.54808675961569975 53.35190506297279711)</t>
  </si>
  <si>
    <t>Point (6.51325048842040033 53.3301339815445985)</t>
  </si>
  <si>
    <t>Point (7.00242536707670027 53.29155135776530017)</t>
  </si>
  <si>
    <t>Point (6.94198391847250029 53.26092646095540317)</t>
  </si>
  <si>
    <t>Point (6.94049975479959969 53.21041370595550291)</t>
  </si>
  <si>
    <t>Point (6.87993179104180008 53.2773586227069984)</t>
  </si>
  <si>
    <t>Point (6.69055332981730011 53.31779243302789695)</t>
  </si>
  <si>
    <t>Point (6.73926716332420028 53.33063264492769662)</t>
  </si>
  <si>
    <t>Point (6.84313547949409973 53.35197086969599667)</t>
  </si>
  <si>
    <t>Point (6.85975365348000032 53.30552990379459999)</t>
  </si>
  <si>
    <t>Point (6.48990125051649969 53.29328775388599837)</t>
  </si>
  <si>
    <t>Point (6.43936679676760004 53.20348204650159829)</t>
  </si>
  <si>
    <t>Point (6.36812125586449973 53.22621722229659724)</t>
  </si>
  <si>
    <t>Point (6.40525740777979991 53.24370817642350318)</t>
  </si>
  <si>
    <t>Point (6.65292190927019966 53.27405178837489785)</t>
  </si>
  <si>
    <t>Point (6.72828695451069958 53.27363379681119682)</t>
  </si>
  <si>
    <t>Point (6.69493138602519977 53.27300693059869729)</t>
  </si>
  <si>
    <t>Point (6.60077416141759965 53.26219904818449891)</t>
  </si>
  <si>
    <t>Point (6.6045030972051002 53.29952636620200224)</t>
  </si>
  <si>
    <t>Point (6.53699356915879992 53.29512588419469665)</t>
  </si>
  <si>
    <t>Point (6.6284351522474001 53.1358581298174002)</t>
  </si>
  <si>
    <t>Point (6.63058810327570036 53.17579474918399995)</t>
  </si>
  <si>
    <t>Point (6.5884058755617998 53.16583434383689877)</t>
  </si>
  <si>
    <t>Point (6.5405299751771997 53.22918211320209991)</t>
  </si>
  <si>
    <t>Point (6.62597674153110017 53.24208701134539723)</t>
  </si>
  <si>
    <t>Point (6.55138500493470044 53.22359871253699737)</t>
  </si>
  <si>
    <t>Point (6.56228197057439999 53.22175194210419846)</t>
  </si>
  <si>
    <t>Point (7.14009034538720044 53.14758053507470237)</t>
  </si>
  <si>
    <t>Point (7.15537108658260035 53.1106371432576978)</t>
  </si>
  <si>
    <t>Point (7.03406945518649973 53.1433648674192014)</t>
  </si>
  <si>
    <t>Point (6.95567343408369965 53.05423165959349774)</t>
  </si>
  <si>
    <t>Point (6.92708509306119957 53.14421301816329901)</t>
  </si>
  <si>
    <t>Point (6.87690593814039985 53.20201592069479801)</t>
  </si>
  <si>
    <t>Point (6.80610273988250025 53.23724157013670322)</t>
  </si>
  <si>
    <t>Point (6.71765070766969963 53.24435355487980104)</t>
  </si>
  <si>
    <t>Point (6.65886492865860014 53.22725953213330286)</t>
  </si>
  <si>
    <t>Point (6.77408827173810035 53.11094533301560006)</t>
  </si>
  <si>
    <t>Point (7.18556372256619991 53.01024809718550301)</t>
  </si>
  <si>
    <t>Point (6.66513957280599989 53.12670653092590101)</t>
  </si>
  <si>
    <t>Point (6.33584784762660025 53.18475082481710103)</t>
  </si>
  <si>
    <t>Point (6.35521181406240032 53.18093603182639839)</t>
  </si>
  <si>
    <t>Point (6.38710510895109973 53.1930793249472984)</t>
  </si>
  <si>
    <t>Point (5.89399000482010038 51.75533666976750169)</t>
  </si>
  <si>
    <t>Point (5.9505256670615001 50.97847893324979651)</t>
  </si>
  <si>
    <t>Point (5.95894194450209991 50.94129379495070253)</t>
  </si>
  <si>
    <t>Point (5.98315897215660009 50.87570936151289658)</t>
  </si>
  <si>
    <t>Point (5.92808400409140024 50.86612940113270298)</t>
  </si>
  <si>
    <t>Point (5.82427756872419966 50.86495469840649974)</t>
  </si>
  <si>
    <t>Point (5.70788011152219976 50.82287937220640117)</t>
  </si>
  <si>
    <t>Point (5.80550705439879966 50.93307693269959913)</t>
  </si>
  <si>
    <t>Point (5.8138467092923003 50.98080764595550107)</t>
  </si>
  <si>
    <t>Point (5.88561038284000038 50.98757681797800245)</t>
  </si>
  <si>
    <t>Point (5.86173681262159985 51.03992625163480312)</t>
  </si>
  <si>
    <t>Point (5.87347081036530039 51.27275394784830098)</t>
  </si>
  <si>
    <t>Point (5.98930614526550009 51.14604456602530291)</t>
  </si>
  <si>
    <t>Point (6.0375115662686003 51.22742070036790096)</t>
  </si>
  <si>
    <t>Point (5.9312236097205 51.15812356076089884)</t>
  </si>
  <si>
    <t>Point (6.03812398556569985 51.19414423372199963)</t>
  </si>
  <si>
    <t>Point (5.7220201251446996 51.2953113639241991)</t>
  </si>
  <si>
    <t>Point (5.84908072498399978 51.16307110951090209)</t>
  </si>
  <si>
    <t>Point (5.74514929307230027 51.25371827581960105)</t>
  </si>
  <si>
    <t>Point (6.00935823095220023 51.31880455928679652)</t>
  </si>
  <si>
    <t>Point (6.02377910986480014 51.4017201837489992)</t>
  </si>
  <si>
    <t>Point (6.08874695357039997 51.27766416146530304)</t>
  </si>
  <si>
    <t>Point (6.12454150756749982 51.33452295494590345)</t>
  </si>
  <si>
    <t>Point (6.02778905663439968 51.64062629772419655)</t>
  </si>
  <si>
    <t>Point (5.98387506181690032 51.50035906006600328)</t>
  </si>
  <si>
    <t>Point (5.99720606121230038 50.88268030068100245)</t>
  </si>
  <si>
    <t>Point (4.88173878446240028 52.37081960381979684)</t>
  </si>
  <si>
    <t>Point (5.57181592124139957 51.30554778521130288)</t>
  </si>
  <si>
    <t>Point (5.96054169269739997 51.63041403539860141)</t>
  </si>
  <si>
    <t>Point (5.93182485128209969 51.57443936244740001)</t>
  </si>
  <si>
    <t>Point (6.02877322993269971 51.57146161993969713)</t>
  </si>
  <si>
    <t>Point (5.77856426541429968 51.46285039697689712)</t>
  </si>
  <si>
    <t>Point (5.5891502490898004 51.5163592106068009)</t>
  </si>
  <si>
    <t>Point (5.6109981635289996 51.43845493364879928)</t>
  </si>
  <si>
    <t>Point (5.70440940235460037 51.35193557180689794)</t>
  </si>
  <si>
    <t>Point (5.46887612396170031 51.52046531143970043)</t>
  </si>
  <si>
    <t>Point (5.37359449507350018 51.50060501281929959)</t>
  </si>
  <si>
    <t>Point (5.41045252614299965 51.49945075775539749)</t>
  </si>
  <si>
    <t>Point (5.40807121737969965 51.44043273309060282)</t>
  </si>
  <si>
    <t>Point (5.44345225468780036 51.42364027941250271)</t>
  </si>
  <si>
    <t>Point (5.58280947427819996 51.38848542923120277)</t>
  </si>
  <si>
    <t>Point (5.31496197965439965 51.34923910404300074)</t>
  </si>
  <si>
    <t>Point (5.38974415076440039 51.42851406408699688)</t>
  </si>
  <si>
    <t>Point (5.45113285647529988 51.6274936292554969)</t>
  </si>
  <si>
    <t>Point (5.9044096863973996 51.70874376445409837)</t>
  </si>
  <si>
    <t>Point (5.67621239579129977 51.60597208152260151)</t>
  </si>
  <si>
    <t>Point (5.77028441789740043 51.57408186866580024)</t>
  </si>
  <si>
    <t>Point (5.60798155229150019 51.66044144785259817)</t>
  </si>
  <si>
    <t>Point (5.51609278272099957 51.71807231390850035)</t>
  </si>
  <si>
    <t>Point (5.54698228085649969 51.74782840808529727)</t>
  </si>
  <si>
    <t>Point (5.37046887466889977 51.56473264112840127)</t>
  </si>
  <si>
    <t>Point (5.20569536792840015 51.6441720117709977)</t>
  </si>
  <si>
    <t>Point (5.26273875525860024 51.65529554817560154)</t>
  </si>
  <si>
    <t>Point (5.18834390645699983 51.73260817710769999)</t>
  </si>
  <si>
    <t>Point (5.37582256896970012 51.73584149726009684)</t>
  </si>
  <si>
    <t>Point (5.34375951905330027 51.70025842963590179)</t>
  </si>
  <si>
    <t>Point (5.39460523256470026 51.71678464905529893)</t>
  </si>
  <si>
    <t>Point (5.26558979756630041 51.68970591522400326)</t>
  </si>
  <si>
    <t>Point (5.30195460960300036 51.68721456659110203)</t>
  </si>
  <si>
    <t>Point (5.06767877394089972 51.62724665814720026)</t>
  </si>
  <si>
    <t>Point (5.1353620836253997 51.66753098264239696)</t>
  </si>
  <si>
    <t>Point (5.09109461599319957 51.68123132123690056)</t>
  </si>
  <si>
    <t>Point (4.99985707330460016 51.51999485604920181)</t>
  </si>
  <si>
    <t>Point (4.9533676790819996 51.48711587800040235)</t>
  </si>
  <si>
    <t>Point (4.92083000777859958 51.5370756791202993)</t>
  </si>
  <si>
    <t>Point (4.95064982988850044 51.63044579281110202)</t>
  </si>
  <si>
    <t>Point (5.11062258305890005 51.49720506270799802)</t>
  </si>
  <si>
    <t>Point (5.13643155422160014 51.61860407398999939)</t>
  </si>
  <si>
    <t>Point (5.18838716120680044 51.58600100438209779)</t>
  </si>
  <si>
    <t>Point (5.13895741927060001 51.57692463894260015)</t>
  </si>
  <si>
    <t>Point (5.02909850728469987 51.57459654063139709)</t>
  </si>
  <si>
    <t>Point (5.00407356653929991 51.54971570646770118)</t>
  </si>
  <si>
    <t>Point (5.09877342699229974 51.55571715637439922)</t>
  </si>
  <si>
    <t>Point (4.80168928229259961 51.68234185376839918)</t>
  </si>
  <si>
    <t>Point (4.86695079055090041 51.64580253120819719)</t>
  </si>
  <si>
    <t>Point (4.65289225055810007 51.60356530446679812)</t>
  </si>
  <si>
    <t>Point (4.79823631295769992 51.54480533561279998)</t>
  </si>
  <si>
    <t>Point (4.7465964624956003 51.64786919870920201)</t>
  </si>
  <si>
    <t>Point (4.80170218876159982 51.56779343318969921)</t>
  </si>
  <si>
    <t>Point (4.52637510175179969 51.62492072444850066)</t>
  </si>
  <si>
    <t>Point (4.53577908351290038 51.5910525991835982)</t>
  </si>
  <si>
    <t>Point (4.46204124238380029 51.48757060800579666)</t>
  </si>
  <si>
    <t>Point (4.32555467249370018 51.57642627856189677)</t>
  </si>
  <si>
    <t>Point (4.28633768378519964 51.49542462378580154)</t>
  </si>
  <si>
    <t>Point (4.96908035314559982 51.77059544940310332)</t>
  </si>
  <si>
    <t>Point (5.20983735964790018 51.68966505692510083)</t>
  </si>
  <si>
    <t>Point (4.68810370719219982 52.32173320044749687)</t>
  </si>
  <si>
    <t>Point (4.56146994532110028 52.33257563974719773)</t>
  </si>
  <si>
    <t>Point (4.63220109953550008 52.35062192340720344)</t>
  </si>
  <si>
    <t>Point (4.63266954288210009 52.39616741951749646)</t>
  </si>
  <si>
    <t>Point (4.65552057287739984 52.4048113925074972)</t>
  </si>
  <si>
    <t>Point (4.60894216003250001 52.38010351937799669)</t>
  </si>
  <si>
    <t>Point (4.62460485243590025 52.38309852258900179)</t>
  </si>
  <si>
    <t>Point (4.62748991039879964 52.36867733827060079)</t>
  </si>
  <si>
    <t>Point (4.63654823380740044 52.38252852938020254)</t>
  </si>
  <si>
    <t>Point (4.63547987970649977 52.44612049478549665)</t>
  </si>
  <si>
    <t>Point (4.66641042551970031 52.50207130746900219)</t>
  </si>
  <si>
    <t>Point (4.64678561265480017 52.49401437815060234)</t>
  </si>
  <si>
    <t>Point (4.66664647058690019 52.62810838808120195)</t>
  </si>
  <si>
    <t>Point (4.72851972045680036 52.52339961517189693)</t>
  </si>
  <si>
    <t>Point (4.63860083422080027 52.55493715574729663)</t>
  </si>
  <si>
    <t>Point (4.71917758935329967 52.59755737774670337)</t>
  </si>
  <si>
    <t>Point (4.76508530795480034 52.62666782337859672)</t>
  </si>
  <si>
    <t>Point (4.73267069893509973 52.64889043659079704)</t>
  </si>
  <si>
    <t>Point (4.78293363661560011 53.05415080631860292)</t>
  </si>
  <si>
    <t>Point (4.77949873001510017 52.95591823954460153)</t>
  </si>
  <si>
    <t>Point (4.8287288457519999 52.648712960529501)</t>
  </si>
  <si>
    <t>Point (5.03046808083399988 52.63834953396710148)</t>
  </si>
  <si>
    <t>Point (5.26928039102739998 52.72341300648449902)</t>
  </si>
  <si>
    <t>Point (4.78735164732070029 52.5285444825335972)</t>
  </si>
  <si>
    <t>Point (4.82636675461519982 52.49983432790570248)</t>
  </si>
  <si>
    <t>Point (4.80107159616230028 52.43783748357910213)</t>
  </si>
  <si>
    <t>Point (4.81964854421940014 52.43723462313150208)</t>
  </si>
  <si>
    <t>Point (4.84514171040910036 52.55683211570919866)</t>
  </si>
  <si>
    <t>Point (4.97100712708719961 52.48491113791239826)</t>
  </si>
  <si>
    <t>Point (4.7397762915981998 52.23702281387090096)</t>
  </si>
  <si>
    <t>Point (5.15234925780669961 52.26475787620520208)</t>
  </si>
  <si>
    <t>Point (5.07338254894580043 52.30111716841869907)</t>
  </si>
  <si>
    <t>Point (5.25103813684549969 52.2915805291832001)</t>
  </si>
  <si>
    <t>Point (5.21613048200680041 52.24789277616640248)</t>
  </si>
  <si>
    <t>Point (5.08974444219339972 52.23020144662179831)</t>
  </si>
  <si>
    <t>Point (5.14032354873439967 52.21841419253600236)</t>
  </si>
  <si>
    <t>Point (5.15635803776229995 52.21379686043410118)</t>
  </si>
  <si>
    <t>Point (4.90996858667890024 52.28180148488039691)</t>
  </si>
  <si>
    <t>Point (5.0126460739898997 52.45755865881079671)</t>
  </si>
  <si>
    <t>Point (4.97620777439689999 52.32853677518600222)</t>
  </si>
  <si>
    <t>Point (4.97770637290819984 52.30036258686399719)</t>
  </si>
  <si>
    <t>Point (4.89527317691629982 52.34501055339060116)</t>
  </si>
  <si>
    <t>Point (4.85892114511769968 52.34303876673939726)</t>
  </si>
  <si>
    <t>Point (4.8207938863536004 52.37101088741449928)</t>
  </si>
  <si>
    <t>Point (4.83834411555050004 52.35168114312139664)</t>
  </si>
  <si>
    <t>Point (4.86823295550740021 52.36162239521989648)</t>
  </si>
  <si>
    <t>Point (4.86849197702310033 52.38077403642429886)</t>
  </si>
  <si>
    <t>Point (4.88604682719600003 52.40911146060680181)</t>
  </si>
  <si>
    <t>Point (4.90376244223230007 52.38952229953449802)</t>
  </si>
  <si>
    <t>Point (4.93930939749409958 52.37542265773569738)</t>
  </si>
  <si>
    <t>Point (4.87418957488060034 52.39691827221410136)</t>
  </si>
  <si>
    <t>Point (4.94919261255679999 52.35178364100119808)</t>
  </si>
  <si>
    <t>Point (5.06064759960880028 52.25813695840640349)</t>
  </si>
  <si>
    <t>Point (6.0397427082199 52.84588271874620347)</t>
  </si>
  <si>
    <t>Point (5.95722408780909962 52.82541023747489817)</t>
  </si>
  <si>
    <t>Point (6.05875585914269976 52.73544038655239774)</t>
  </si>
  <si>
    <t>Point (6.08936816525849967 52.79695496977929992)</t>
  </si>
  <si>
    <t>Point (5.97009063015770014 52.6755094644133024)</t>
  </si>
  <si>
    <t>Point (5.92922700517029977 52.50629281942219961)</t>
  </si>
  <si>
    <t>Point (5.9892357224159003 52.50879062277199694)</t>
  </si>
  <si>
    <t>Point (6.08898696257659999 52.32841258177850108)</t>
  </si>
  <si>
    <t>Point (6.06594295669030004 52.42995216966210137)</t>
  </si>
  <si>
    <t>Point (6.31881359493849981 52.45123958367489791)</t>
  </si>
  <si>
    <t>Point (6.17046358721299981 52.40168920711529665)</t>
  </si>
  <si>
    <t>Point (6.13473742659520038 52.33836103219260139)</t>
  </si>
  <si>
    <t>Point (6.28015429944430004 52.33217633977989891)</t>
  </si>
  <si>
    <t>Point (6.28591892875370029 52.40096531208430264)</t>
  </si>
  <si>
    <t>Point (6.06486240028429968 52.67082326368760192)</t>
  </si>
  <si>
    <t>Point (6.10534345046759963 52.58058672738170003)</t>
  </si>
  <si>
    <t>Point (6.05983055629460043 52.53813496118959847)</t>
  </si>
  <si>
    <t>Point (6.14106139732160017 52.51981834968219687)</t>
  </si>
  <si>
    <t>Point (6.09081667160879991 52.51125440351530216)</t>
  </si>
  <si>
    <t>Point (6.29904336370109963 52.64934963749379904)</t>
  </si>
  <si>
    <t>Point (6.19832533676969977 52.65199822939300134)</t>
  </si>
  <si>
    <t>Point (6.68233411458369986 52.63618634254279982)</t>
  </si>
  <si>
    <t>Point (6.58398630806089979 52.61876835614369696)</t>
  </si>
  <si>
    <t>Point (6.36306005428880006 52.58210614034649666)</t>
  </si>
  <si>
    <t>Point (6.43502844405209995 52.5159719492554018)</t>
  </si>
  <si>
    <t>Point (6.26956726089609973 52.51263515284819761)</t>
  </si>
  <si>
    <t>Point (6.2561866732820004 52.5102783833899025)</t>
  </si>
  <si>
    <t>Point (6.2631305718321002 52.57692000582880354)</t>
  </si>
  <si>
    <t>Point (6.5378984046698001 52.42771316692729755)</t>
  </si>
  <si>
    <t>Point (6.58166620815519998 52.4404208156870979)</t>
  </si>
  <si>
    <t>Point (6.69340624205749979 52.47082574548839773)</t>
  </si>
  <si>
    <t>Point (6.78145977550540024 52.40583519093259923)</t>
  </si>
  <si>
    <t>Point (6.55614458126089961 52.37092112385489884)</t>
  </si>
  <si>
    <t>Point (6.7529170404804999 52.30031777934849657)</t>
  </si>
  <si>
    <t>Point (6.62771940946220006 52.37583875309029935)</t>
  </si>
  <si>
    <t>Point (6.86661916590539967 52.34440301906929705)</t>
  </si>
  <si>
    <t>Point (7.01439850644780005 52.3553216554972991)</t>
  </si>
  <si>
    <t>Point (6.93908072259400033 52.31330357408850062)</t>
  </si>
  <si>
    <t>Point (6.85558524629290034 52.30150450453110267)</t>
  </si>
  <si>
    <t>Point (6.78904497534369966 52.25422434054949861)</t>
  </si>
  <si>
    <t>Point (6.86134615590280017 52.25314227161189962)</t>
  </si>
  <si>
    <t>Point (6.78482401548620029 52.14325080068660156)</t>
  </si>
  <si>
    <t>Point (6.5133487513389996 52.23529832042339649)</t>
  </si>
  <si>
    <t>Point (6.52034377685609989 52.33953351094739759)</t>
  </si>
  <si>
    <t>Point (6.48952993759129981 52.29887955636880292)</t>
  </si>
  <si>
    <t>Point (6.53049289214929995 52.30411841218249691)</t>
  </si>
  <si>
    <t>Point (6.40397519487080036 52.28709031814400277)</t>
  </si>
  <si>
    <t>Point (6.48334268849040019 52.38158408280639833)</t>
  </si>
  <si>
    <t>Point (6.32115976279110026 52.24850778442360166)</t>
  </si>
  <si>
    <t>Point (6.15956466705530037 52.25286549129079816)</t>
  </si>
  <si>
    <t>Point (6.8520622332404999 52.23424982761849833)</t>
  </si>
  <si>
    <t>Point (6.1050172062943 52.50531368502709739)</t>
  </si>
  <si>
    <t>Point (5.07304804709199963 51.9735653138328999)</t>
  </si>
  <si>
    <t>Point (5.15175159929820037 51.95709304139479912)</t>
  </si>
  <si>
    <t>Point (5.19572238611269999 51.98534460792460266)</t>
  </si>
  <si>
    <t>Point (5.14297689897330024 52.04003789310110051)</t>
  </si>
  <si>
    <t>Point (5.16078498077729986 52.02014670809450081)</t>
  </si>
  <si>
    <t>Point (5.22123855841759976 52.04615774945649775)</t>
  </si>
  <si>
    <t>Point (5.30670305938100029 51.97065217607190135)</t>
  </si>
  <si>
    <t>Point (5.43181037910420006 52.02295431057449804)</t>
  </si>
  <si>
    <t>Point (5.42030338149189994 52.08211921700510061)</t>
  </si>
  <si>
    <t>Point (5.56275718936790042 52.00779011396249985)</t>
  </si>
  <si>
    <t>Point (5.4188638649541998 52.13081922601340068)</t>
  </si>
  <si>
    <t>Point (5.45451704384379976 52.12100371001130128)</t>
  </si>
  <si>
    <t>Point (5.34777559226650023 52.1331029249138993)</t>
  </si>
  <si>
    <t>Point (5.41806595413689962 52.15596026834109722)</t>
  </si>
  <si>
    <t>Point (5.38518359711370032 52.16997060591769753)</t>
  </si>
  <si>
    <t>Point (5.36246747057859974 52.16332485780080219)</t>
  </si>
  <si>
    <t>Point (5.31104295415889993 52.18269454538260277)</t>
  </si>
  <si>
    <t>Point (5.27827234794790012 52.18106012500810209)</t>
  </si>
  <si>
    <t>Point (5.27966626143980022 52.24988332102390132)</t>
  </si>
  <si>
    <t>Point (5.28027942565230024 52.20693003081159844)</t>
  </si>
  <si>
    <t>Point (5.30611760571919966 52.22008096113329856)</t>
  </si>
  <si>
    <t>Point (5.20863191216950039 52.14927929518449901)</t>
  </si>
  <si>
    <t>Point (5.22562729568890028 52.10253705765669707)</t>
  </si>
  <si>
    <t>Point (5.2467408940093998 52.08573392171400229)</t>
  </si>
  <si>
    <t>Point (4.89679805900110043 52.18465905211049716)</t>
  </si>
  <si>
    <t>Point (4.99947859096620029 52.1680383808308008)</t>
  </si>
  <si>
    <t>Point (5.01746043367479988 52.13486803941020042)</t>
  </si>
  <si>
    <t>Point (5.14360774721819958 52.0870137343353008)</t>
  </si>
  <si>
    <t>Point (5.14836733910620037 52.10439175666400047)</t>
  </si>
  <si>
    <t>Point (5.05190276139289995 52.09170733354780225)</t>
  </si>
  <si>
    <t>Point (5.08574770852009994 52.08653141548540333)</t>
  </si>
  <si>
    <t>Point (4.82805693823380011 52.05600834078710193)</t>
  </si>
  <si>
    <t>Point (5.09179149766839956 52.04859547009630205)</t>
  </si>
  <si>
    <t>Point (4.86015633638980038 52.0178113723901987)</t>
  </si>
  <si>
    <t>Point (4.95577991095839998 52.04340203069690318)</t>
  </si>
  <si>
    <t>Point (4.9769574265648 51.97170593531990335)</t>
  </si>
  <si>
    <t>Point (4.93469296169909999 51.97278455193019653)</t>
  </si>
  <si>
    <t>Point (4.83974314316870036 52.23303293825860294)</t>
  </si>
  <si>
    <t>Point (4.97378295141539972 52.27107816304719989)</t>
  </si>
  <si>
    <t>Point (5.27263430124570043 52.15944507829090071)</t>
  </si>
  <si>
    <t>Point (3.92024082330020018 51.32864358977659691)</t>
  </si>
  <si>
    <t>Point (3.77474860160159986 51.31952653971300293)</t>
  </si>
  <si>
    <t>Point (3.75758889013730002 51.56329255146920332)</t>
  </si>
  <si>
    <t>Point (3.90709995544100019 51.51405758823410252)</t>
  </si>
  <si>
    <t>Point (3.5886339108626002 51.45032311960039806)</t>
  </si>
  <si>
    <t>Point (3.55238629034400022 51.48182238661959786)</t>
  </si>
  <si>
    <t>Point (3.92375289533759997 51.6529845498277993)</t>
  </si>
  <si>
    <t>Point (4.94342576910359988 51.9019861097566988)</t>
  </si>
  <si>
    <t>Point (4.99527327468559967 51.83425362550870119)</t>
  </si>
  <si>
    <t>Point (4.87004625581209982 52.1616692657861023)</t>
  </si>
  <si>
    <t>Point (4.63761779867540014 51.77168333081110063)</t>
  </si>
  <si>
    <t>Point (4.45529740265360008 51.73338795552349723)</t>
  </si>
  <si>
    <t>Point (4.21247215855400015 51.69482248195490115)</t>
  </si>
  <si>
    <t>Point (4.09566027749059991 51.91766470357450203)</t>
  </si>
  <si>
    <t>Point (4.39941693893389996 51.8656292474208982)</t>
  </si>
  <si>
    <t>Point (4.44880177727450032 51.84961358843720092)</t>
  </si>
  <si>
    <t>Point (4.35109020533200042 51.92786570549279901)</t>
  </si>
  <si>
    <t>Point (4.39953772496479978 51.91568938771749941)</t>
  </si>
  <si>
    <t>Point (4.55144785757009984 51.95803667196059905)</t>
  </si>
  <si>
    <t>Point (4.54974906218730002 51.94542418946500106)</t>
  </si>
  <si>
    <t>Point (4.4427237740512 51.91285322236060296)</t>
  </si>
  <si>
    <t>Point (4.46971469318669978 51.92430873262220103)</t>
  </si>
  <si>
    <t>Point (4.48753555388559988 51.91869105858570066)</t>
  </si>
  <si>
    <t>Point (4.58085158440569984 51.88989593546899926)</t>
  </si>
  <si>
    <t>Point (4.77358395288130044 51.87053550826850312)</t>
  </si>
  <si>
    <t>Point (4.69747714505280012 51.88602403981720101)</t>
  </si>
  <si>
    <t>Point (4.59197049008469982 51.91829914819179947)</t>
  </si>
  <si>
    <t>Point (4.56450867361180013 51.91568255941910337)</t>
  </si>
  <si>
    <t>Point (4.79128479074609981 52.00371408034700238)</t>
  </si>
  <si>
    <t>Point (4.73670825765420034 52.04609707765109761)</t>
  </si>
  <si>
    <t>Point (4.72418937181759979 52.01218100440809877)</t>
  </si>
  <si>
    <t>Point (4.7077690787269999 52.03249609201739645)</t>
  </si>
  <si>
    <t>Point (4.62521090324749995 52.04474857593479697)</t>
  </si>
  <si>
    <t>Point (4.54312724765240006 52.05667985626340055)</t>
  </si>
  <si>
    <t>Point (4.47148564162699991 52.00291337764090116)</t>
  </si>
  <si>
    <t>Point (4.43442064687990012 52.01586442869859894)</t>
  </si>
  <si>
    <t>Point (4.31742891477629964 52.00533080356189686)</t>
  </si>
  <si>
    <t>Point (4.37821551945090004 52.01989907622630227)</t>
  </si>
  <si>
    <t>Point (4.31950569651290017 52.09273799565720253)</t>
  </si>
  <si>
    <t>Point (4.35432295509040035 52.09111337319870216)</t>
  </si>
  <si>
    <t>Point (4.36427900679190017 52.09354336967089694)</t>
  </si>
  <si>
    <t>Point (4.27661988330700016 52.09344152012759821)</t>
  </si>
  <si>
    <t>Point (4.25268378215379972 52.08057364705310022)</t>
  </si>
  <si>
    <t>Point (4.25873460407060023 52.07548380105939856)</t>
  </si>
  <si>
    <t>Point (4.25804280058569962 52.06812223765680159)</t>
  </si>
  <si>
    <t>Point (4.27650042336300018 52.07594602521550087)</t>
  </si>
  <si>
    <t>Point (4.28563758549710005 52.0872475798005965)</t>
  </si>
  <si>
    <t>Point (4.30239414212550031 52.07878367393050212)</t>
  </si>
  <si>
    <t>Point (4.3047761984959001 52.07346630093749695)</t>
  </si>
  <si>
    <t>Point (4.36214134366900019 52.03688560910679684)</t>
  </si>
  <si>
    <t>Point (4.6901067347523 52.21865278754739847)</t>
  </si>
  <si>
    <t>Point (4.76536177242000036 52.20496928578639739)</t>
  </si>
  <si>
    <t>Point (4.59543688240979975 52.14210376513999989)</t>
  </si>
  <si>
    <t>Point (4.50632305234180031 52.11298158257739743)</t>
  </si>
  <si>
    <t>Point (4.62245120864100034 52.19251294189520252)</t>
  </si>
  <si>
    <t>Point (4.47310028209770039 52.18138265335490189)</t>
  </si>
  <si>
    <t>Point (4.46241892388160011 52.15971332064790289)</t>
  </si>
  <si>
    <t>Point (4.50941010107440032 52.17660635707819949)</t>
  </si>
  <si>
    <t>Point (4.51046729175970018 52.16370772103029907)</t>
  </si>
  <si>
    <t>Point (4.49305844748209982 52.16133997589250271)</t>
  </si>
  <si>
    <t>Point (4.35257486055099996 52.06273268959299827)</t>
  </si>
  <si>
    <t>Point (4.40617535952079997 52.10021570413800163)</t>
  </si>
  <si>
    <t>Point (4.3601186276805004 52.12841751836670312)</t>
  </si>
  <si>
    <t>Point (4.44828001733900003 52.19610658037569806)</t>
  </si>
  <si>
    <t>Point (4.56981957303370034 52.29405638708249882)</t>
  </si>
  <si>
    <t>Point (4.53473848710760041 52.22228940533879893)</t>
  </si>
  <si>
    <t>Point (4.50668048362340024 52.2168525654779998)</t>
  </si>
  <si>
    <t>Point (4.55919397276579996 52.24649146388900078)</t>
  </si>
  <si>
    <t>Point (4.2312706424525004 51.91626296983999822)</t>
  </si>
  <si>
    <t>Point (4.25946811506119971 51.91278727972790108)</t>
  </si>
  <si>
    <t>Point (4.84964972401749961 51.91987316193190338)</t>
  </si>
  <si>
    <t>Point (4.44573424158120023 52.11880790964259802)</t>
  </si>
  <si>
    <t>power_kW</t>
  </si>
  <si>
    <t>ownership_perc</t>
  </si>
  <si>
    <t>GM_CODE</t>
  </si>
  <si>
    <t>Gemeentecode</t>
  </si>
  <si>
    <t>GemeentecodeGM</t>
  </si>
  <si>
    <t>Gemeentenaam</t>
  </si>
  <si>
    <t>Provinciecode</t>
  </si>
  <si>
    <t>ProvinciecodePV</t>
  </si>
  <si>
    <t>Provincienaam</t>
  </si>
  <si>
    <t>1680</t>
  </si>
  <si>
    <t>GM1680</t>
  </si>
  <si>
    <t>22</t>
  </si>
  <si>
    <t>PV22</t>
  </si>
  <si>
    <t>0358</t>
  </si>
  <si>
    <t>GM0358</t>
  </si>
  <si>
    <t>27</t>
  </si>
  <si>
    <t>PV27</t>
  </si>
  <si>
    <t>0197</t>
  </si>
  <si>
    <t>GM0197</t>
  </si>
  <si>
    <t>25</t>
  </si>
  <si>
    <t>PV25</t>
  </si>
  <si>
    <t>0059</t>
  </si>
  <si>
    <t>GM0059</t>
  </si>
  <si>
    <t>21</t>
  </si>
  <si>
    <t>PV21</t>
  </si>
  <si>
    <t>Fryslân</t>
  </si>
  <si>
    <t>0482</t>
  </si>
  <si>
    <t>GM0482</t>
  </si>
  <si>
    <t>Alblasserdam</t>
  </si>
  <si>
    <t>28</t>
  </si>
  <si>
    <t>PV28</t>
  </si>
  <si>
    <t>0613</t>
  </si>
  <si>
    <t>GM0613</t>
  </si>
  <si>
    <t>0361</t>
  </si>
  <si>
    <t>GM0361</t>
  </si>
  <si>
    <t>0141</t>
  </si>
  <si>
    <t>GM0141</t>
  </si>
  <si>
    <t>23</t>
  </si>
  <si>
    <t>PV23</t>
  </si>
  <si>
    <t>0034</t>
  </si>
  <si>
    <t>GM0034</t>
  </si>
  <si>
    <t>24</t>
  </si>
  <si>
    <t>PV24</t>
  </si>
  <si>
    <t>0484</t>
  </si>
  <si>
    <t>GM0484</t>
  </si>
  <si>
    <t>1723</t>
  </si>
  <si>
    <t>GM1723</t>
  </si>
  <si>
    <t>30</t>
  </si>
  <si>
    <t>PV30</t>
  </si>
  <si>
    <t>1959</t>
  </si>
  <si>
    <t>GM1959</t>
  </si>
  <si>
    <t>0060</t>
  </si>
  <si>
    <t>GM0060</t>
  </si>
  <si>
    <t>0307</t>
  </si>
  <si>
    <t>GM0307</t>
  </si>
  <si>
    <t>26</t>
  </si>
  <si>
    <t>PV26</t>
  </si>
  <si>
    <t>0362</t>
  </si>
  <si>
    <t>GM0362</t>
  </si>
  <si>
    <t>0363</t>
  </si>
  <si>
    <t>GM0363</t>
  </si>
  <si>
    <t>0200</t>
  </si>
  <si>
    <t>GM0200</t>
  </si>
  <si>
    <t>0202</t>
  </si>
  <si>
    <t>GM0202</t>
  </si>
  <si>
    <t>0106</t>
  </si>
  <si>
    <t>GM0106</t>
  </si>
  <si>
    <t>0743</t>
  </si>
  <si>
    <t>GM0743</t>
  </si>
  <si>
    <t>Asten</t>
  </si>
  <si>
    <t>0744</t>
  </si>
  <si>
    <t>GM0744</t>
  </si>
  <si>
    <t>Baarle-Nassau</t>
  </si>
  <si>
    <t>0308</t>
  </si>
  <si>
    <t>GM0308</t>
  </si>
  <si>
    <t>0489</t>
  </si>
  <si>
    <t>GM0489</t>
  </si>
  <si>
    <t>0203</t>
  </si>
  <si>
    <t>GM0203</t>
  </si>
  <si>
    <t>0888</t>
  </si>
  <si>
    <t>GM0888</t>
  </si>
  <si>
    <t>31</t>
  </si>
  <si>
    <t>PV31</t>
  </si>
  <si>
    <t>1954</t>
  </si>
  <si>
    <t>GM1954</t>
  </si>
  <si>
    <t>0889</t>
  </si>
  <si>
    <t>GM0889</t>
  </si>
  <si>
    <t>1945</t>
  </si>
  <si>
    <t>GM1945</t>
  </si>
  <si>
    <t>1724</t>
  </si>
  <si>
    <t>GM1724</t>
  </si>
  <si>
    <t>0893</t>
  </si>
  <si>
    <t>GM0893</t>
  </si>
  <si>
    <t>0373</t>
  </si>
  <si>
    <t>GM0373</t>
  </si>
  <si>
    <t>0748</t>
  </si>
  <si>
    <t>GM0748</t>
  </si>
  <si>
    <t>1859</t>
  </si>
  <si>
    <t>GM1859</t>
  </si>
  <si>
    <t>1721</t>
  </si>
  <si>
    <t>GM1721</t>
  </si>
  <si>
    <t>0753</t>
  </si>
  <si>
    <t>GM0753</t>
  </si>
  <si>
    <t>0209</t>
  </si>
  <si>
    <t>GM0209</t>
  </si>
  <si>
    <t>0375</t>
  </si>
  <si>
    <t>GM0375</t>
  </si>
  <si>
    <t>0310</t>
  </si>
  <si>
    <t>GM0310</t>
  </si>
  <si>
    <t>1728</t>
  </si>
  <si>
    <t>GM1728</t>
  </si>
  <si>
    <t>Bladel</t>
  </si>
  <si>
    <t>0376</t>
  </si>
  <si>
    <t>GM0376</t>
  </si>
  <si>
    <t>0377</t>
  </si>
  <si>
    <t>GM0377</t>
  </si>
  <si>
    <t>1901</t>
  </si>
  <si>
    <t>GM1901</t>
  </si>
  <si>
    <t>0755</t>
  </si>
  <si>
    <t>GM0755</t>
  </si>
  <si>
    <t>1681</t>
  </si>
  <si>
    <t>GM1681</t>
  </si>
  <si>
    <t>0147</t>
  </si>
  <si>
    <t>GM0147</t>
  </si>
  <si>
    <t>0654</t>
  </si>
  <si>
    <t>GM0654</t>
  </si>
  <si>
    <t>29</t>
  </si>
  <si>
    <t>PV29</t>
  </si>
  <si>
    <t>0757</t>
  </si>
  <si>
    <t>GM0757</t>
  </si>
  <si>
    <t>0758</t>
  </si>
  <si>
    <t>GM0758</t>
  </si>
  <si>
    <t>1876</t>
  </si>
  <si>
    <t>GM1876</t>
  </si>
  <si>
    <t>0213</t>
  </si>
  <si>
    <t>GM0213</t>
  </si>
  <si>
    <t>0899</t>
  </si>
  <si>
    <t>GM0899</t>
  </si>
  <si>
    <t>0312</t>
  </si>
  <si>
    <t>GM0312</t>
  </si>
  <si>
    <t>0313</t>
  </si>
  <si>
    <t>GM0313</t>
  </si>
  <si>
    <t>Bunschoten</t>
  </si>
  <si>
    <t>0214</t>
  </si>
  <si>
    <t>GM0214</t>
  </si>
  <si>
    <t>0502</t>
  </si>
  <si>
    <t>GM0502</t>
  </si>
  <si>
    <t>0383</t>
  </si>
  <si>
    <t>GM0383</t>
  </si>
  <si>
    <t>0109</t>
  </si>
  <si>
    <t>GM0109</t>
  </si>
  <si>
    <t>1706</t>
  </si>
  <si>
    <t>GM1706</t>
  </si>
  <si>
    <t>0216</t>
  </si>
  <si>
    <t>GM0216</t>
  </si>
  <si>
    <t>0148</t>
  </si>
  <si>
    <t>GM0148</t>
  </si>
  <si>
    <t>1891</t>
  </si>
  <si>
    <t>GM1891</t>
  </si>
  <si>
    <t>0503</t>
  </si>
  <si>
    <t>GM0503</t>
  </si>
  <si>
    <t>0762</t>
  </si>
  <si>
    <t>GM0762</t>
  </si>
  <si>
    <t>0150</t>
  </si>
  <si>
    <t>GM0150</t>
  </si>
  <si>
    <t>0384</t>
  </si>
  <si>
    <t>GM0384</t>
  </si>
  <si>
    <t>1980</t>
  </si>
  <si>
    <t>GM1980</t>
  </si>
  <si>
    <t>1774</t>
  </si>
  <si>
    <t>GM1774</t>
  </si>
  <si>
    <t>0221</t>
  </si>
  <si>
    <t>GM0221</t>
  </si>
  <si>
    <t>0222</t>
  </si>
  <si>
    <t>GM0222</t>
  </si>
  <si>
    <t>0766</t>
  </si>
  <si>
    <t>GM0766</t>
  </si>
  <si>
    <t>0505</t>
  </si>
  <si>
    <t>GM0505</t>
  </si>
  <si>
    <t>0498</t>
  </si>
  <si>
    <t>GM0498</t>
  </si>
  <si>
    <t>1719</t>
  </si>
  <si>
    <t>GM1719</t>
  </si>
  <si>
    <t>0303</t>
  </si>
  <si>
    <t>GM0303</t>
  </si>
  <si>
    <t>0225</t>
  </si>
  <si>
    <t>GM0225</t>
  </si>
  <si>
    <t>0226</t>
  </si>
  <si>
    <t>GM0226</t>
  </si>
  <si>
    <t>1711</t>
  </si>
  <si>
    <t>GM1711</t>
  </si>
  <si>
    <t>0385</t>
  </si>
  <si>
    <t>GM0385</t>
  </si>
  <si>
    <t>0228</t>
  </si>
  <si>
    <t>GM0228</t>
  </si>
  <si>
    <t>0317</t>
  </si>
  <si>
    <t>GM0317</t>
  </si>
  <si>
    <t>1979</t>
  </si>
  <si>
    <t>GM1979</t>
  </si>
  <si>
    <t>20</t>
  </si>
  <si>
    <t>PV20</t>
  </si>
  <si>
    <t>0770</t>
  </si>
  <si>
    <t>GM0770</t>
  </si>
  <si>
    <t>1903</t>
  </si>
  <si>
    <t>GM1903</t>
  </si>
  <si>
    <t>Eijsden-Margraten</t>
  </si>
  <si>
    <t>0772</t>
  </si>
  <si>
    <t>GM0772</t>
  </si>
  <si>
    <t>0230</t>
  </si>
  <si>
    <t>GM0230</t>
  </si>
  <si>
    <t>0114</t>
  </si>
  <si>
    <t>GM0114</t>
  </si>
  <si>
    <t>0388</t>
  </si>
  <si>
    <t>GM0388</t>
  </si>
  <si>
    <t>0153</t>
  </si>
  <si>
    <t>GM0153</t>
  </si>
  <si>
    <t>0232</t>
  </si>
  <si>
    <t>GM0232</t>
  </si>
  <si>
    <t>0233</t>
  </si>
  <si>
    <t>GM0233</t>
  </si>
  <si>
    <t>0777</t>
  </si>
  <si>
    <t>GM0777</t>
  </si>
  <si>
    <t>1940</t>
  </si>
  <si>
    <t>GM1940</t>
  </si>
  <si>
    <t>0779</t>
  </si>
  <si>
    <t>GM0779</t>
  </si>
  <si>
    <t>1771</t>
  </si>
  <si>
    <t>GM1771</t>
  </si>
  <si>
    <t>1652</t>
  </si>
  <si>
    <t>GM1652</t>
  </si>
  <si>
    <t>0907</t>
  </si>
  <si>
    <t>GM0907</t>
  </si>
  <si>
    <t>0784</t>
  </si>
  <si>
    <t>GM0784</t>
  </si>
  <si>
    <t>1924</t>
  </si>
  <si>
    <t>GM1924</t>
  </si>
  <si>
    <t>0664</t>
  </si>
  <si>
    <t>GM0664</t>
  </si>
  <si>
    <t>0785</t>
  </si>
  <si>
    <t>GM0785</t>
  </si>
  <si>
    <t>1942</t>
  </si>
  <si>
    <t>GM1942</t>
  </si>
  <si>
    <t>0512</t>
  </si>
  <si>
    <t>GM0512</t>
  </si>
  <si>
    <t>0513</t>
  </si>
  <si>
    <t>GM0513</t>
  </si>
  <si>
    <t>0518</t>
  </si>
  <si>
    <t>GM0518</t>
  </si>
  <si>
    <t>'s-Gravenhage</t>
  </si>
  <si>
    <t>0014</t>
  </si>
  <si>
    <t>GM0014</t>
  </si>
  <si>
    <t>1729</t>
  </si>
  <si>
    <t>GM1729</t>
  </si>
  <si>
    <t>Gulpen-Wittem</t>
  </si>
  <si>
    <t>0158</t>
  </si>
  <si>
    <t>GM0158</t>
  </si>
  <si>
    <t>0392</t>
  </si>
  <si>
    <t>GM0392</t>
  </si>
  <si>
    <t>0394</t>
  </si>
  <si>
    <t>GM0394</t>
  </si>
  <si>
    <t>1655</t>
  </si>
  <si>
    <t>GM1655</t>
  </si>
  <si>
    <t>0160</t>
  </si>
  <si>
    <t>GM0160</t>
  </si>
  <si>
    <t>0243</t>
  </si>
  <si>
    <t>GM0243</t>
  </si>
  <si>
    <t>0523</t>
  </si>
  <si>
    <t>GM0523</t>
  </si>
  <si>
    <t>Hardinxveld-Giessendam</t>
  </si>
  <si>
    <t>0072</t>
  </si>
  <si>
    <t>GM0072</t>
  </si>
  <si>
    <t>Harlingen</t>
  </si>
  <si>
    <t>0244</t>
  </si>
  <si>
    <t>GM0244</t>
  </si>
  <si>
    <t>0396</t>
  </si>
  <si>
    <t>GM0396</t>
  </si>
  <si>
    <t>0397</t>
  </si>
  <si>
    <t>GM0397</t>
  </si>
  <si>
    <t>0246</t>
  </si>
  <si>
    <t>GM0246</t>
  </si>
  <si>
    <t>0074</t>
  </si>
  <si>
    <t>GM0074</t>
  </si>
  <si>
    <t>0917</t>
  </si>
  <si>
    <t>GM0917</t>
  </si>
  <si>
    <t>1658</t>
  </si>
  <si>
    <t>GM1658</t>
  </si>
  <si>
    <t>0399</t>
  </si>
  <si>
    <t>GM0399</t>
  </si>
  <si>
    <t>0400</t>
  </si>
  <si>
    <t>GM0400</t>
  </si>
  <si>
    <t>0163</t>
  </si>
  <si>
    <t>GM0163</t>
  </si>
  <si>
    <t>0794</t>
  </si>
  <si>
    <t>GM0794</t>
  </si>
  <si>
    <t>Helmond</t>
  </si>
  <si>
    <t>0531</t>
  </si>
  <si>
    <t>GM0531</t>
  </si>
  <si>
    <t>0164</t>
  </si>
  <si>
    <t>GM0164</t>
  </si>
  <si>
    <t>0796</t>
  </si>
  <si>
    <t>GM0796</t>
  </si>
  <si>
    <t>0252</t>
  </si>
  <si>
    <t>GM0252</t>
  </si>
  <si>
    <t>0797</t>
  </si>
  <si>
    <t>GM0797</t>
  </si>
  <si>
    <t>0534</t>
  </si>
  <si>
    <t>GM0534</t>
  </si>
  <si>
    <t>0798</t>
  </si>
  <si>
    <t>GM0798</t>
  </si>
  <si>
    <t>0402</t>
  </si>
  <si>
    <t>GM0402</t>
  </si>
  <si>
    <t>1963</t>
  </si>
  <si>
    <t>GM1963</t>
  </si>
  <si>
    <t>1735</t>
  </si>
  <si>
    <t>GM1735</t>
  </si>
  <si>
    <t>1966</t>
  </si>
  <si>
    <t>GM1966</t>
  </si>
  <si>
    <t>1911</t>
  </si>
  <si>
    <t>GM1911</t>
  </si>
  <si>
    <t>Hollands Kroon</t>
  </si>
  <si>
    <t>0118</t>
  </si>
  <si>
    <t>GM0118</t>
  </si>
  <si>
    <t>0405</t>
  </si>
  <si>
    <t>GM0405</t>
  </si>
  <si>
    <t>1507</t>
  </si>
  <si>
    <t>GM1507</t>
  </si>
  <si>
    <t>0321</t>
  </si>
  <si>
    <t>GM0321</t>
  </si>
  <si>
    <t>0406</t>
  </si>
  <si>
    <t>GM0406</t>
  </si>
  <si>
    <t>0677</t>
  </si>
  <si>
    <t>GM0677</t>
  </si>
  <si>
    <t>0353</t>
  </si>
  <si>
    <t>GM0353</t>
  </si>
  <si>
    <t>IJsselstein</t>
  </si>
  <si>
    <t>1884</t>
  </si>
  <si>
    <t>GM1884</t>
  </si>
  <si>
    <t>0166</t>
  </si>
  <si>
    <t>GM0166</t>
  </si>
  <si>
    <t>0678</t>
  </si>
  <si>
    <t>GM0678</t>
  </si>
  <si>
    <t>0537</t>
  </si>
  <si>
    <t>GM0537</t>
  </si>
  <si>
    <t>0928</t>
  </si>
  <si>
    <t>GM0928</t>
  </si>
  <si>
    <t>Kerkrade</t>
  </si>
  <si>
    <t>1598</t>
  </si>
  <si>
    <t>GM1598</t>
  </si>
  <si>
    <t>Koggenland</t>
  </si>
  <si>
    <t>0542</t>
  </si>
  <si>
    <t>GM0542</t>
  </si>
  <si>
    <t>Krimpen aan den IJssel</t>
  </si>
  <si>
    <t>1931</t>
  </si>
  <si>
    <t>GM1931</t>
  </si>
  <si>
    <t>1659</t>
  </si>
  <si>
    <t>GM1659</t>
  </si>
  <si>
    <t>1982</t>
  </si>
  <si>
    <t>GM1982</t>
  </si>
  <si>
    <t>0882</t>
  </si>
  <si>
    <t>GM0882</t>
  </si>
  <si>
    <t>Landgraaf</t>
  </si>
  <si>
    <t>0415</t>
  </si>
  <si>
    <t>GM0415</t>
  </si>
  <si>
    <t>Landsmeer</t>
  </si>
  <si>
    <t>1621</t>
  </si>
  <si>
    <t>GM1621</t>
  </si>
  <si>
    <t>0417</t>
  </si>
  <si>
    <t>GM0417</t>
  </si>
  <si>
    <t>Laren</t>
  </si>
  <si>
    <t>0080</t>
  </si>
  <si>
    <t>GM0080</t>
  </si>
  <si>
    <t>0546</t>
  </si>
  <si>
    <t>GM0546</t>
  </si>
  <si>
    <t>0547</t>
  </si>
  <si>
    <t>GM0547</t>
  </si>
  <si>
    <t>1916</t>
  </si>
  <si>
    <t>GM1916</t>
  </si>
  <si>
    <t>0995</t>
  </si>
  <si>
    <t>GM0995</t>
  </si>
  <si>
    <t>Lelystad</t>
  </si>
  <si>
    <t>1640</t>
  </si>
  <si>
    <t>GM1640</t>
  </si>
  <si>
    <t>0327</t>
  </si>
  <si>
    <t>GM0327</t>
  </si>
  <si>
    <t>1705</t>
  </si>
  <si>
    <t>GM1705</t>
  </si>
  <si>
    <t>0553</t>
  </si>
  <si>
    <t>GM0553</t>
  </si>
  <si>
    <t>0262</t>
  </si>
  <si>
    <t>GM0262</t>
  </si>
  <si>
    <t>0809</t>
  </si>
  <si>
    <t>GM0809</t>
  </si>
  <si>
    <t>0331</t>
  </si>
  <si>
    <t>GM0331</t>
  </si>
  <si>
    <t>0168</t>
  </si>
  <si>
    <t>GM0168</t>
  </si>
  <si>
    <t>0263</t>
  </si>
  <si>
    <t>GM0263</t>
  </si>
  <si>
    <t>1641</t>
  </si>
  <si>
    <t>GM1641</t>
  </si>
  <si>
    <t>1991</t>
  </si>
  <si>
    <t>GM1991</t>
  </si>
  <si>
    <t>0556</t>
  </si>
  <si>
    <t>GM0556</t>
  </si>
  <si>
    <t>0935</t>
  </si>
  <si>
    <t>GM0935</t>
  </si>
  <si>
    <t>0420</t>
  </si>
  <si>
    <t>GM0420</t>
  </si>
  <si>
    <t>0938</t>
  </si>
  <si>
    <t>GM0938</t>
  </si>
  <si>
    <t>1948</t>
  </si>
  <si>
    <t>GM1948</t>
  </si>
  <si>
    <t>0119</t>
  </si>
  <si>
    <t>GM0119</t>
  </si>
  <si>
    <t>0687</t>
  </si>
  <si>
    <t>GM0687</t>
  </si>
  <si>
    <t>1842</t>
  </si>
  <si>
    <t>GM1842</t>
  </si>
  <si>
    <t>1731</t>
  </si>
  <si>
    <t>GM1731</t>
  </si>
  <si>
    <t>1952</t>
  </si>
  <si>
    <t>GM1952</t>
  </si>
  <si>
    <t>1709</t>
  </si>
  <si>
    <t>GM1709</t>
  </si>
  <si>
    <t>1978</t>
  </si>
  <si>
    <t>GM1978</t>
  </si>
  <si>
    <t>1955</t>
  </si>
  <si>
    <t>GM1955</t>
  </si>
  <si>
    <t>0335</t>
  </si>
  <si>
    <t>GM0335</t>
  </si>
  <si>
    <t>0944</t>
  </si>
  <si>
    <t>GM0944</t>
  </si>
  <si>
    <t>1740</t>
  </si>
  <si>
    <t>GM1740</t>
  </si>
  <si>
    <t>0946</t>
  </si>
  <si>
    <t>GM0946</t>
  </si>
  <si>
    <t>0356</t>
  </si>
  <si>
    <t>GM0356</t>
  </si>
  <si>
    <t>0569</t>
  </si>
  <si>
    <t>GM0569</t>
  </si>
  <si>
    <t>0267</t>
  </si>
  <si>
    <t>GM0267</t>
  </si>
  <si>
    <t>0268</t>
  </si>
  <si>
    <t>GM0268</t>
  </si>
  <si>
    <t>1930</t>
  </si>
  <si>
    <t>GM1930</t>
  </si>
  <si>
    <t>1970</t>
  </si>
  <si>
    <t>GM1970</t>
  </si>
  <si>
    <t>1695</t>
  </si>
  <si>
    <t>GM1695</t>
  </si>
  <si>
    <t>1699</t>
  </si>
  <si>
    <t>GM1699</t>
  </si>
  <si>
    <t>0171</t>
  </si>
  <si>
    <t>GM0171</t>
  </si>
  <si>
    <t>0575</t>
  </si>
  <si>
    <t>GM0575</t>
  </si>
  <si>
    <t>0820</t>
  </si>
  <si>
    <t>GM0820</t>
  </si>
  <si>
    <t>Nuenen, Gerwen en Nederwetten</t>
  </si>
  <si>
    <t>0302</t>
  </si>
  <si>
    <t>GM0302</t>
  </si>
  <si>
    <t>0579</t>
  </si>
  <si>
    <t>GM0579</t>
  </si>
  <si>
    <t>0823</t>
  </si>
  <si>
    <t>GM0823</t>
  </si>
  <si>
    <t>0824</t>
  </si>
  <si>
    <t>GM0824</t>
  </si>
  <si>
    <t>1895</t>
  </si>
  <si>
    <t>GM1895</t>
  </si>
  <si>
    <t>0269</t>
  </si>
  <si>
    <t>GM0269</t>
  </si>
  <si>
    <t>0173</t>
  </si>
  <si>
    <t>GM0173</t>
  </si>
  <si>
    <t>1773</t>
  </si>
  <si>
    <t>GM1773</t>
  </si>
  <si>
    <t>0175</t>
  </si>
  <si>
    <t>GM0175</t>
  </si>
  <si>
    <t>1586</t>
  </si>
  <si>
    <t>GM1586</t>
  </si>
  <si>
    <t>0826</t>
  </si>
  <si>
    <t>GM0826</t>
  </si>
  <si>
    <t>0085</t>
  </si>
  <si>
    <t>GM0085</t>
  </si>
  <si>
    <t>0431</t>
  </si>
  <si>
    <t>GM0431</t>
  </si>
  <si>
    <t>Oostzaan</t>
  </si>
  <si>
    <t>0432</t>
  </si>
  <si>
    <t>GM0432</t>
  </si>
  <si>
    <t>0086</t>
  </si>
  <si>
    <t>GM0086</t>
  </si>
  <si>
    <t>0828</t>
  </si>
  <si>
    <t>GM0828</t>
  </si>
  <si>
    <t>1509</t>
  </si>
  <si>
    <t>GM1509</t>
  </si>
  <si>
    <t>0437</t>
  </si>
  <si>
    <t>GM0437</t>
  </si>
  <si>
    <t>0589</t>
  </si>
  <si>
    <t>GM0589</t>
  </si>
  <si>
    <t>1734</t>
  </si>
  <si>
    <t>GM1734</t>
  </si>
  <si>
    <t>0590</t>
  </si>
  <si>
    <t>GM0590</t>
  </si>
  <si>
    <t>1894</t>
  </si>
  <si>
    <t>GM1894</t>
  </si>
  <si>
    <t>0765</t>
  </si>
  <si>
    <t>GM0765</t>
  </si>
  <si>
    <t>1926</t>
  </si>
  <si>
    <t>GM1926</t>
  </si>
  <si>
    <t>0439</t>
  </si>
  <si>
    <t>GM0439</t>
  </si>
  <si>
    <t>0273</t>
  </si>
  <si>
    <t>GM0273</t>
  </si>
  <si>
    <t>Putten</t>
  </si>
  <si>
    <t>0177</t>
  </si>
  <si>
    <t>GM0177</t>
  </si>
  <si>
    <t>0703</t>
  </si>
  <si>
    <t>GM0703</t>
  </si>
  <si>
    <t>0274</t>
  </si>
  <si>
    <t>GM0274</t>
  </si>
  <si>
    <t>0339</t>
  </si>
  <si>
    <t>GM0339</t>
  </si>
  <si>
    <t>1667</t>
  </si>
  <si>
    <t>GM1667</t>
  </si>
  <si>
    <t>0275</t>
  </si>
  <si>
    <t>GM0275</t>
  </si>
  <si>
    <t>0340</t>
  </si>
  <si>
    <t>GM0340</t>
  </si>
  <si>
    <t>0597</t>
  </si>
  <si>
    <t>GM0597</t>
  </si>
  <si>
    <t>1742</t>
  </si>
  <si>
    <t>GM1742</t>
  </si>
  <si>
    <t>0603</t>
  </si>
  <si>
    <t>GM0603</t>
  </si>
  <si>
    <t>1669</t>
  </si>
  <si>
    <t>GM1669</t>
  </si>
  <si>
    <t>0957</t>
  </si>
  <si>
    <t>GM0957</t>
  </si>
  <si>
    <t>0736</t>
  </si>
  <si>
    <t>GM0736</t>
  </si>
  <si>
    <t>1674</t>
  </si>
  <si>
    <t>GM1674</t>
  </si>
  <si>
    <t>0599</t>
  </si>
  <si>
    <t>GM0599</t>
  </si>
  <si>
    <t>0277</t>
  </si>
  <si>
    <t>GM0277</t>
  </si>
  <si>
    <t>0840</t>
  </si>
  <si>
    <t>GM0840</t>
  </si>
  <si>
    <t>Rucphen</t>
  </si>
  <si>
    <t>0441</t>
  </si>
  <si>
    <t>GM0441</t>
  </si>
  <si>
    <t>0279</t>
  </si>
  <si>
    <t>GM0279</t>
  </si>
  <si>
    <t>0606</t>
  </si>
  <si>
    <t>GM0606</t>
  </si>
  <si>
    <t>0088</t>
  </si>
  <si>
    <t>GM0088</t>
  </si>
  <si>
    <t>1676</t>
  </si>
  <si>
    <t>GM1676</t>
  </si>
  <si>
    <t>0965</t>
  </si>
  <si>
    <t>GM0965</t>
  </si>
  <si>
    <t>Simpelveld</t>
  </si>
  <si>
    <t>0845</t>
  </si>
  <si>
    <t>GM0845</t>
  </si>
  <si>
    <t>1883</t>
  </si>
  <si>
    <t>GM1883</t>
  </si>
  <si>
    <t>0610</t>
  </si>
  <si>
    <t>GM0610</t>
  </si>
  <si>
    <t>Sliedrecht</t>
  </si>
  <si>
    <t>1714</t>
  </si>
  <si>
    <t>GM1714</t>
  </si>
  <si>
    <t>0090</t>
  </si>
  <si>
    <t>GM0090</t>
  </si>
  <si>
    <t>0342</t>
  </si>
  <si>
    <t>GM0342</t>
  </si>
  <si>
    <t>0847</t>
  </si>
  <si>
    <t>GM0847</t>
  </si>
  <si>
    <t>0848</t>
  </si>
  <si>
    <t>GM0848</t>
  </si>
  <si>
    <t>0037</t>
  </si>
  <si>
    <t>GM0037</t>
  </si>
  <si>
    <t>Stadskanaal</t>
  </si>
  <si>
    <t>0180</t>
  </si>
  <si>
    <t>GM0180</t>
  </si>
  <si>
    <t>0532</t>
  </si>
  <si>
    <t>GM0532</t>
  </si>
  <si>
    <t>0851</t>
  </si>
  <si>
    <t>GM0851</t>
  </si>
  <si>
    <t>1708</t>
  </si>
  <si>
    <t>GM1708</t>
  </si>
  <si>
    <t>0971</t>
  </si>
  <si>
    <t>GM0971</t>
  </si>
  <si>
    <t>Stein</t>
  </si>
  <si>
    <t>1904</t>
  </si>
  <si>
    <t>GM1904</t>
  </si>
  <si>
    <t>1900</t>
  </si>
  <si>
    <t>GM1900</t>
  </si>
  <si>
    <t>0715</t>
  </si>
  <si>
    <t>GM0715</t>
  </si>
  <si>
    <t>0093</t>
  </si>
  <si>
    <t>GM0093</t>
  </si>
  <si>
    <t>0448</t>
  </si>
  <si>
    <t>GM0448</t>
  </si>
  <si>
    <t>1525</t>
  </si>
  <si>
    <t>GM1525</t>
  </si>
  <si>
    <t>0716</t>
  </si>
  <si>
    <t>GM0716</t>
  </si>
  <si>
    <t>0281</t>
  </si>
  <si>
    <t>GM0281</t>
  </si>
  <si>
    <t>0855</t>
  </si>
  <si>
    <t>GM0855</t>
  </si>
  <si>
    <t>0183</t>
  </si>
  <si>
    <t>GM0183</t>
  </si>
  <si>
    <t>1700</t>
  </si>
  <si>
    <t>GM1700</t>
  </si>
  <si>
    <t>1730</t>
  </si>
  <si>
    <t>GM1730</t>
  </si>
  <si>
    <t>0737</t>
  </si>
  <si>
    <t>GM0737</t>
  </si>
  <si>
    <t>0450</t>
  </si>
  <si>
    <t>GM0450</t>
  </si>
  <si>
    <t>0451</t>
  </si>
  <si>
    <t>GM0451</t>
  </si>
  <si>
    <t>Uithoorn</t>
  </si>
  <si>
    <t>0184</t>
  </si>
  <si>
    <t>GM0184</t>
  </si>
  <si>
    <t>Urk</t>
  </si>
  <si>
    <t>0344</t>
  </si>
  <si>
    <t>GM0344</t>
  </si>
  <si>
    <t>1581</t>
  </si>
  <si>
    <t>GM1581</t>
  </si>
  <si>
    <t>0981</t>
  </si>
  <si>
    <t>GM0981</t>
  </si>
  <si>
    <t>Vaals</t>
  </si>
  <si>
    <t>0994</t>
  </si>
  <si>
    <t>GM0994</t>
  </si>
  <si>
    <t>Valkenburg aan de Geul</t>
  </si>
  <si>
    <t>0858</t>
  </si>
  <si>
    <t>GM0858</t>
  </si>
  <si>
    <t>Valkenswaard</t>
  </si>
  <si>
    <t>0047</t>
  </si>
  <si>
    <t>GM0047</t>
  </si>
  <si>
    <t>0345</t>
  </si>
  <si>
    <t>GM0345</t>
  </si>
  <si>
    <t>Veenendaal</t>
  </si>
  <si>
    <t>0717</t>
  </si>
  <si>
    <t>GM0717</t>
  </si>
  <si>
    <t>0861</t>
  </si>
  <si>
    <t>GM0861</t>
  </si>
  <si>
    <t>0453</t>
  </si>
  <si>
    <t>GM0453</t>
  </si>
  <si>
    <t>0983</t>
  </si>
  <si>
    <t>GM0983</t>
  </si>
  <si>
    <t>0984</t>
  </si>
  <si>
    <t>GM0984</t>
  </si>
  <si>
    <t>1961</t>
  </si>
  <si>
    <t>GM1961</t>
  </si>
  <si>
    <t>0622</t>
  </si>
  <si>
    <t>GM0622</t>
  </si>
  <si>
    <t>0096</t>
  </si>
  <si>
    <t>GM0096</t>
  </si>
  <si>
    <t>0718</t>
  </si>
  <si>
    <t>GM0718</t>
  </si>
  <si>
    <t>0986</t>
  </si>
  <si>
    <t>GM0986</t>
  </si>
  <si>
    <t>1992</t>
  </si>
  <si>
    <t>GM1992</t>
  </si>
  <si>
    <t>0626</t>
  </si>
  <si>
    <t>GM0626</t>
  </si>
  <si>
    <t>0285</t>
  </si>
  <si>
    <t>GM0285</t>
  </si>
  <si>
    <t>0865</t>
  </si>
  <si>
    <t>GM0865</t>
  </si>
  <si>
    <t>1949</t>
  </si>
  <si>
    <t>GM1949</t>
  </si>
  <si>
    <t>0866</t>
  </si>
  <si>
    <t>GM0866</t>
  </si>
  <si>
    <t>0867</t>
  </si>
  <si>
    <t>GM0867</t>
  </si>
  <si>
    <t>0627</t>
  </si>
  <si>
    <t>GM0627</t>
  </si>
  <si>
    <t>0289</t>
  </si>
  <si>
    <t>GM0289</t>
  </si>
  <si>
    <t>0629</t>
  </si>
  <si>
    <t>GM0629</t>
  </si>
  <si>
    <t>0852</t>
  </si>
  <si>
    <t>GM0852</t>
  </si>
  <si>
    <t>0988</t>
  </si>
  <si>
    <t>GM0988</t>
  </si>
  <si>
    <t>1960</t>
  </si>
  <si>
    <t>GM1960</t>
  </si>
  <si>
    <t>0668</t>
  </si>
  <si>
    <t>GM0668</t>
  </si>
  <si>
    <t>1969</t>
  </si>
  <si>
    <t>GM1969</t>
  </si>
  <si>
    <t>1701</t>
  </si>
  <si>
    <t>GM1701</t>
  </si>
  <si>
    <t>0293</t>
  </si>
  <si>
    <t>GM0293</t>
  </si>
  <si>
    <t>Westervoort</t>
  </si>
  <si>
    <t>1950</t>
  </si>
  <si>
    <t>GM1950</t>
  </si>
  <si>
    <t>1783</t>
  </si>
  <si>
    <t>GM1783</t>
  </si>
  <si>
    <t>0098</t>
  </si>
  <si>
    <t>GM0098</t>
  </si>
  <si>
    <t>0189</t>
  </si>
  <si>
    <t>GM0189</t>
  </si>
  <si>
    <t>0296</t>
  </si>
  <si>
    <t>GM0296</t>
  </si>
  <si>
    <t>1696</t>
  </si>
  <si>
    <t>GM1696</t>
  </si>
  <si>
    <t>0352</t>
  </si>
  <si>
    <t>GM0352</t>
  </si>
  <si>
    <t>0294</t>
  </si>
  <si>
    <t>GM0294</t>
  </si>
  <si>
    <t>0873</t>
  </si>
  <si>
    <t>GM0873</t>
  </si>
  <si>
    <t>Woensdrecht</t>
  </si>
  <si>
    <t>0632</t>
  </si>
  <si>
    <t>GM0632</t>
  </si>
  <si>
    <t>1690</t>
  </si>
  <si>
    <t>GM1690</t>
  </si>
  <si>
    <t>0880</t>
  </si>
  <si>
    <t>GM0880</t>
  </si>
  <si>
    <t>0351</t>
  </si>
  <si>
    <t>GM0351</t>
  </si>
  <si>
    <t>0479</t>
  </si>
  <si>
    <t>GM0479</t>
  </si>
  <si>
    <t>0297</t>
  </si>
  <si>
    <t>GM0297</t>
  </si>
  <si>
    <t>0473</t>
  </si>
  <si>
    <t>GM0473</t>
  </si>
  <si>
    <t>Zandvoort</t>
  </si>
  <si>
    <t>0050</t>
  </si>
  <si>
    <t>GM0050</t>
  </si>
  <si>
    <t>0355</t>
  </si>
  <si>
    <t>GM0355</t>
  </si>
  <si>
    <t>0299</t>
  </si>
  <si>
    <t>GM0299</t>
  </si>
  <si>
    <t>0637</t>
  </si>
  <si>
    <t>GM0637</t>
  </si>
  <si>
    <t>0638</t>
  </si>
  <si>
    <t>GM0638</t>
  </si>
  <si>
    <t>1892</t>
  </si>
  <si>
    <t>GM1892</t>
  </si>
  <si>
    <t>0879</t>
  </si>
  <si>
    <t>GM0879</t>
  </si>
  <si>
    <t>0301</t>
  </si>
  <si>
    <t>GM0301</t>
  </si>
  <si>
    <t>1896</t>
  </si>
  <si>
    <t>GM1896</t>
  </si>
  <si>
    <t>0642</t>
  </si>
  <si>
    <t>GM0642</t>
  </si>
  <si>
    <t>0193</t>
  </si>
  <si>
    <t>GM0193</t>
  </si>
  <si>
    <t>Den Wolden</t>
  </si>
  <si>
    <t>Max</t>
  </si>
  <si>
    <t>Min</t>
  </si>
  <si>
    <t>PV rooftop</t>
  </si>
  <si>
    <t>PV field</t>
  </si>
  <si>
    <t>Wind small scale</t>
  </si>
  <si>
    <t>Wind large scale</t>
  </si>
  <si>
    <t>Average</t>
  </si>
  <si>
    <t>Subsidie</t>
  </si>
  <si>
    <t>Salderen</t>
  </si>
  <si>
    <t>PV Rooftop</t>
  </si>
  <si>
    <t>PV Field</t>
  </si>
  <si>
    <t>Wind Small Scale</t>
  </si>
  <si>
    <t>Wind Large Scale\</t>
  </si>
  <si>
    <t>Nb</t>
  </si>
  <si>
    <t>Nb&gt;0</t>
  </si>
  <si>
    <t>Geen</t>
  </si>
  <si>
    <t>Totale</t>
  </si>
  <si>
    <t>Market</t>
  </si>
  <si>
    <t>Community</t>
  </si>
  <si>
    <t>Private</t>
  </si>
  <si>
    <t>None</t>
  </si>
  <si>
    <t>Wind Large Scale</t>
  </si>
  <si>
    <t>&lt; 2010</t>
  </si>
  <si>
    <t>New Ecs</t>
  </si>
  <si>
    <t>Total Ecs</t>
  </si>
  <si>
    <t>NAME</t>
  </si>
  <si>
    <t>YEAR</t>
  </si>
  <si>
    <t>Province</t>
  </si>
  <si>
    <t>Region</t>
  </si>
  <si>
    <t>Municipality</t>
  </si>
  <si>
    <t>District</t>
  </si>
  <si>
    <t>Total strategies</t>
  </si>
  <si>
    <t xml:space="preserve">Resale Partnership </t>
  </si>
  <si>
    <t>GreenChoice - aangesloten</t>
  </si>
  <si>
    <t>EVO - aangesloten</t>
  </si>
  <si>
    <t>om|nieuwe energie - aangesloten</t>
  </si>
  <si>
    <t xml:space="preserve">CEC </t>
  </si>
  <si>
    <t>Zonnedak PCR</t>
  </si>
  <si>
    <t>Zonnedak SCE (PCR)</t>
  </si>
  <si>
    <t>Zonnedak SDE</t>
  </si>
  <si>
    <t>Zonnedak SDE/PCR</t>
  </si>
  <si>
    <t>SUM Zonnedak Solar Roof Partnership</t>
  </si>
  <si>
    <t>BINARY Zonnedak Solar Roof Partnership</t>
  </si>
  <si>
    <t>Windpark 0%</t>
  </si>
  <si>
    <t>WP/0,47%</t>
  </si>
  <si>
    <t>WP/0,75%</t>
  </si>
  <si>
    <t>WP/4,55%</t>
  </si>
  <si>
    <t>WP/9%</t>
  </si>
  <si>
    <t>WP/10%</t>
  </si>
  <si>
    <t>WP/11%</t>
  </si>
  <si>
    <t>WP/12%</t>
  </si>
  <si>
    <t>WP/20%</t>
  </si>
  <si>
    <t>WP/25%</t>
  </si>
  <si>
    <t>WP/33%</t>
  </si>
  <si>
    <t>WP/36%</t>
  </si>
  <si>
    <t>WP/37%</t>
  </si>
  <si>
    <t>WP/44%</t>
  </si>
  <si>
    <t>WP/50%</t>
  </si>
  <si>
    <t>WP/51%</t>
  </si>
  <si>
    <t>WP/75%</t>
  </si>
  <si>
    <t>WP/90%</t>
  </si>
  <si>
    <t>WP/100%</t>
  </si>
  <si>
    <t>Zonnepark 0%</t>
  </si>
  <si>
    <t>ZP/0,0127272727272727</t>
  </si>
  <si>
    <t>ZP/0,0170454545454545</t>
  </si>
  <si>
    <t>ZP/0,0320943307824457</t>
  </si>
  <si>
    <t>ZP/0,0484630917657617</t>
  </si>
  <si>
    <t>ZP/0,0556962025316456</t>
  </si>
  <si>
    <t>ZP/0,0587471600129828</t>
  </si>
  <si>
    <t>ZP/0,106363636363636</t>
  </si>
  <si>
    <t>ZP/0,107272727272727</t>
  </si>
  <si>
    <t>ZP/0,141481481481481</t>
  </si>
  <si>
    <t>ZP/0,33</t>
  </si>
  <si>
    <t>ZP/0,447400736799018</t>
  </si>
  <si>
    <t>ZP/0,5</t>
  </si>
  <si>
    <t>ZP/0,51</t>
  </si>
  <si>
    <t>ZP/0,6</t>
  </si>
  <si>
    <t>ZP/0,66</t>
  </si>
  <si>
    <t>Zonnepark 100%</t>
  </si>
  <si>
    <t xml:space="preserve">SUM Zonnepark </t>
  </si>
  <si>
    <t>Zonnepark Partners</t>
  </si>
  <si>
    <t>Zonnepark binary</t>
  </si>
  <si>
    <t>Zonnepark SDE</t>
  </si>
  <si>
    <t>Zonnepark PCR</t>
  </si>
  <si>
    <t>Windpark SDE</t>
  </si>
  <si>
    <t xml:space="preserve">SUM Windpark </t>
  </si>
  <si>
    <t>Windpark binary</t>
  </si>
  <si>
    <t xml:space="preserve">Co-Ownership and Development Partnership (Windpark and Zonpark Binary) </t>
  </si>
  <si>
    <t>SUM Commercial Partnership (3 types)</t>
  </si>
  <si>
    <t>Commercial Partnership Binary</t>
  </si>
  <si>
    <t>CSP Zon Op Nederland</t>
  </si>
  <si>
    <t>CPA Izzy Projects</t>
  </si>
  <si>
    <t>CPA Prodeon</t>
  </si>
  <si>
    <t>CPA ProWind</t>
  </si>
  <si>
    <t xml:space="preserve">CSP NTx Duurzaam </t>
  </si>
  <si>
    <t>CSP Humsterland Energie</t>
  </si>
  <si>
    <t>CSP Energiecooperatie Limburg</t>
  </si>
  <si>
    <t>CSP &amp; CPA Energiewerkplaats</t>
  </si>
  <si>
    <t>CSP &amp; CPA  Solar Green Point</t>
  </si>
  <si>
    <t>CPA Solar Proactive</t>
  </si>
  <si>
    <t>CSP &amp; CPA Greenspread</t>
  </si>
  <si>
    <t>CSP &amp; CPA ECOOP</t>
  </si>
  <si>
    <t>CSP MORD</t>
  </si>
  <si>
    <t>CSP GrEK intm</t>
  </si>
  <si>
    <t>CSP AGEM</t>
  </si>
  <si>
    <t>CSP Cooperatie Expert</t>
  </si>
  <si>
    <t>CSP CORF Op Rozen</t>
  </si>
  <si>
    <t>CSP D2E</t>
  </si>
  <si>
    <t>CSP NLEC</t>
  </si>
  <si>
    <t>CSP Energie Duurzaam</t>
  </si>
  <si>
    <t>CSP Energiewerkplaats</t>
  </si>
  <si>
    <t>CSP ETG</t>
  </si>
  <si>
    <t>CSP CPA EVHB</t>
  </si>
  <si>
    <t>CSP Innax</t>
  </si>
  <si>
    <t>CSP InnoFundNL</t>
  </si>
  <si>
    <t>CSP Janszon</t>
  </si>
  <si>
    <t>CSP Kennemer Energie</t>
  </si>
  <si>
    <t>CSP Nijestee</t>
  </si>
  <si>
    <t xml:space="preserve">CSP Postcodestroom </t>
  </si>
  <si>
    <t>CPA Escozon</t>
  </si>
  <si>
    <t>CSP NL Energiecollectief</t>
  </si>
  <si>
    <t>CPA Groen Leven</t>
  </si>
  <si>
    <t>CSP RooftopEnergy</t>
  </si>
  <si>
    <t xml:space="preserve">CSP Soft Energy </t>
  </si>
  <si>
    <t xml:space="preserve">SUM Market Intermediary </t>
  </si>
  <si>
    <t>BINARY Market Intermediary</t>
  </si>
  <si>
    <t>Energie Samen Rivierenland</t>
  </si>
  <si>
    <t>Servicepunt Lokaal Limburg</t>
  </si>
  <si>
    <t>Federatie van Energiecoöperaties Zuidoost-Brabant</t>
  </si>
  <si>
    <t>Netwerk Hart van Brabant</t>
  </si>
  <si>
    <t>APEC</t>
  </si>
  <si>
    <t>Energie van Utrecht</t>
  </si>
  <si>
    <t>Platform Flevolandse Energiecooperaties</t>
  </si>
  <si>
    <t>Drentse Kei</t>
  </si>
  <si>
    <t>GREK</t>
  </si>
  <si>
    <t>Ús Koöperaasje</t>
  </si>
  <si>
    <t>Vereniging Energie Coöperaties Gelderland (VECG)</t>
  </si>
  <si>
    <t>Energie Samen</t>
  </si>
  <si>
    <t>Energie Samen Zuid Holland</t>
  </si>
  <si>
    <t>Energie Verbonden</t>
  </si>
  <si>
    <t>Rijnland Energie Cooperatie</t>
  </si>
  <si>
    <t>REScoop Limburg</t>
  </si>
  <si>
    <t>Duurzaam Den Haag</t>
  </si>
  <si>
    <t xml:space="preserve">SUM Umbrella Organisation </t>
  </si>
  <si>
    <t>Binary Umbrella Organisation</t>
  </si>
  <si>
    <t xml:space="preserve"> Stichting Soest Duurzaam/ Energie Actief Soest</t>
  </si>
  <si>
    <t>Aengwiden</t>
  </si>
  <si>
    <t>Almeerse Wind (Cooperatieve Vereniging U.A.)</t>
  </si>
  <si>
    <t>Amelander Energie Coöperatie</t>
  </si>
  <si>
    <t>Amsterdamse Energie Coöperatie U.A.</t>
  </si>
  <si>
    <t xml:space="preserve">BENG! Coöperatieve Biltse Energie Neutrale Gemeenschap BENG U.A. (Energiecoöperatie De Bilt)/ Biltstroom </t>
  </si>
  <si>
    <t>Blauwvinger Energie Coöperatief U.A. (coöperatie sinds 2017)</t>
  </si>
  <si>
    <t>EFO, GroenLeven, Greenchoice, Dekker Groep /// Encavis (= eigenaar), Greenchoice, EFO, KWS Roelofs</t>
  </si>
  <si>
    <t>Boksum energie(k)</t>
  </si>
  <si>
    <t>Borne Energie Coöperatie U.A.</t>
  </si>
  <si>
    <t xml:space="preserve">Bossche Windmolen West U.A., Coöperatieve Vereniging (BWW) </t>
  </si>
  <si>
    <t>s-Hertogenbosch</t>
  </si>
  <si>
    <t>Buitengewoon Duurzaam</t>
  </si>
  <si>
    <t>Burgerwindcooperatie Achterhoekse Wind Energie U.A.</t>
  </si>
  <si>
    <t>Burgerwindcoöperatie West-Betuwe B.A. (Betuwewind, tot 2018: Burgerwindcoöperatie Geldermalesen-Neerijen)</t>
  </si>
  <si>
    <t xml:space="preserve">Burgerwindpark de Spinder U.A., Coöperatieve Vereniging </t>
  </si>
  <si>
    <t>Collectieve Opwekinstallatie Coöperatie Zonnedael U.A.</t>
  </si>
  <si>
    <t>Cooperatie Bat Hal 12 Zevenaar U.A.</t>
  </si>
  <si>
    <t>Coöperatie Blomboogerd Tiel U.A.</t>
  </si>
  <si>
    <t>Coöperatie Bommelerwaar</t>
  </si>
  <si>
    <t>Coöperatie de Groene Hub</t>
  </si>
  <si>
    <t>Coöperatie DE Ramplaan U.A./ Spaargas</t>
  </si>
  <si>
    <t>Coöperatie Doarsmune Reduzum U.A./Stichting Wynmole Reduzum</t>
  </si>
  <si>
    <t>Coöperatie Duurzaam Leefbaar Lemelerveld</t>
  </si>
  <si>
    <t>Coöperatie Duurzaam Overloon!</t>
  </si>
  <si>
    <t>Boxmeer</t>
  </si>
  <si>
    <t>Coöperatie Duurzaam Singraven U.A.</t>
  </si>
  <si>
    <t>Denekamp</t>
  </si>
  <si>
    <t>Coöperatie Duurzaam Wergea</t>
  </si>
  <si>
    <t xml:space="preserve">Coöperatie Duurzame Energie Hellendoorn U.A./ Noaber &amp; Co (doorstart van Reggestroom (Coöperatie ReggeStroom voor Duurzaamheid U.A.) </t>
  </si>
  <si>
    <t xml:space="preserve">Coöperatie eCOBuren </t>
  </si>
  <si>
    <t>Coöperatie Elsendorp/ EnergiekElsendorp</t>
  </si>
  <si>
    <t xml:space="preserve">Coöperatie Energie Coöperatie WPN (voormalig: Windpower Nijmegen) U.A. </t>
  </si>
  <si>
    <t>Coöperatie Energiek Leiden U.A. (voorheen: Stichting)</t>
  </si>
  <si>
    <t>Coöperatie energieKansen U.A</t>
  </si>
  <si>
    <t>Cooperatie Energievoorvier U.A.</t>
  </si>
  <si>
    <t>Coöperatie Energyport Peelland U.A.</t>
  </si>
  <si>
    <t>Coöperatie Essenkracht U.A. (gelieerd: Stichting Essenkracht)</t>
  </si>
  <si>
    <t>Coöperatie Goed Veur Mekare u.a</t>
  </si>
  <si>
    <t>Coöperatie Groene Hart Energie U.A.</t>
  </si>
  <si>
    <t>Coöperatie Groenhofzicht U.A.</t>
  </si>
  <si>
    <t>Coöperatie GW Zonnestroom U.A.</t>
  </si>
  <si>
    <t>Coöperatie Haarse Zon  U.A.</t>
  </si>
  <si>
    <t>Coöperatie Hengelo Energie U.A.</t>
  </si>
  <si>
    <t>Coöperatie Het Gelders eiland U.A</t>
  </si>
  <si>
    <t>Coöperatie Hoeksche Waard Duurzaam</t>
  </si>
  <si>
    <t>Coöperatie Hoeve Biesland B.a.</t>
  </si>
  <si>
    <t>Delfgauw</t>
  </si>
  <si>
    <t>Coöperatie Hof van Twente op Rozen U.A.</t>
  </si>
  <si>
    <t>Goor</t>
  </si>
  <si>
    <t>Cooperatie Hot U.A. (voormalig: Coöperatie Duurzame Energie Haaren U.A.)</t>
  </si>
  <si>
    <t>Coöperatie Klavertje 4 Holsloot (in oprichting)</t>
  </si>
  <si>
    <t>SDE/PCR</t>
  </si>
  <si>
    <t>Cooperatie Lokaal Energie Opwekken Oegstgeest U.A. (LEOO)</t>
  </si>
  <si>
    <t>Coöperatie Nieuw Leusen Synergie</t>
  </si>
  <si>
    <t xml:space="preserve">Coöperatie Nieuwe Lansinger Stroom U.A. </t>
  </si>
  <si>
    <t>Cooperatie Notter Zuna U.A.</t>
  </si>
  <si>
    <t>Molenwaard</t>
  </si>
  <si>
    <t>Coöperatie O.G.G. Oxe Geeft Gas U.A.</t>
  </si>
  <si>
    <t>Coöperatie Op de Tip U.A.</t>
  </si>
  <si>
    <t>Cooperatie Poldermolen Wieringermeer U.A.</t>
  </si>
  <si>
    <t>Wieringerwerf</t>
  </si>
  <si>
    <t>Coöperatie Samen Duurzaam Projecten U.A.</t>
  </si>
  <si>
    <t>Cooperatie 't Zonnehuukske U.A.</t>
  </si>
  <si>
    <t>Venhorst</t>
  </si>
  <si>
    <t>Coöperatie Terneuzen-Biervliet U.A.</t>
  </si>
  <si>
    <t>Biervliet</t>
  </si>
  <si>
    <t>Coöperatie Terneuzen-Hoek U.A.</t>
  </si>
  <si>
    <t>Coöperatie Uitonsdak II U.A</t>
  </si>
  <si>
    <t>Coöperatie Uitonsdak U.A</t>
  </si>
  <si>
    <t>Coöperatie Um Zunst U.A.</t>
  </si>
  <si>
    <t xml:space="preserve">Coöperatie Veluwe-Energie </t>
  </si>
  <si>
    <t>Cooperatie Vereniging Kerkelanden Energie Neutraal U.A.</t>
  </si>
  <si>
    <t>Coöperatie Vlaardings Energie Collectief (VEC) U.A.</t>
  </si>
  <si>
    <t>Coöperatie VlieWaCo U.A. (Duijnwijk Gasvrij)</t>
  </si>
  <si>
    <t xml:space="preserve">Coöperatie Wageningen op Zon u.a </t>
  </si>
  <si>
    <t>Coöperatie Windenergie Waterland (CWW)</t>
  </si>
  <si>
    <t>Coöperatie Zon Kleine Veld 33a U.A.</t>
  </si>
  <si>
    <t>Coöperatie Zon op de Hilver U.A</t>
  </si>
  <si>
    <t>Coöperatie Zon op Macharen U.A.</t>
  </si>
  <si>
    <t>Cooperatie Zon Op Westenesch U.A.</t>
  </si>
  <si>
    <t>Coöperatie ZON4ONS U.A.</t>
  </si>
  <si>
    <t>Oldehove, Niehove, Oldehove, Saaksum, Ezinge, Noordhorn, Lauwerzijl, Zuurdijk, Den Ham, Warfhuizen en Houwerzijl</t>
  </si>
  <si>
    <t>Coöperatie Zonkracht Capelle U.A.</t>
  </si>
  <si>
    <t>Capelle aan den Ijssel</t>
  </si>
  <si>
    <t>Coöperatie Zonne Collectief Zeeland U.A.</t>
  </si>
  <si>
    <t>Cooperatie Zonnecollectief Tuindorp Hengelo U.A.</t>
  </si>
  <si>
    <t>Coöperatie Zonnedak de Korf U.A.</t>
  </si>
  <si>
    <t>Coöperatie Zonnedak Interpack U.A.</t>
  </si>
  <si>
    <t>Coöperatie Zonnehub U.A.</t>
  </si>
  <si>
    <t>Coöperatie Zonneklaar Doetinchem UA</t>
  </si>
  <si>
    <t>Cooperatie Zonnepark Het Reethse Veld U.A.</t>
  </si>
  <si>
    <t>Coöperatie Zonnespiegel U.A.</t>
  </si>
  <si>
    <t>Coöperatie Zonnig Duurzaam Opgewekt U.A.</t>
  </si>
  <si>
    <t>Coöperatie ZonSamen U.A.</t>
  </si>
  <si>
    <t>De Meern</t>
  </si>
  <si>
    <t>Cooperatief Allerzonst U.A.</t>
  </si>
  <si>
    <t xml:space="preserve">Coöperatieve Energievereniging Alex Energie U.A. </t>
  </si>
  <si>
    <t>Coöperatieve vereniging "Pekela Duurzaam" U.A.</t>
  </si>
  <si>
    <t>Cooperatieve Vereniging "Pingjum" U.A.</t>
  </si>
  <si>
    <t>Cooperatieve Vereniging D2e Geertruidenberg U.A.</t>
  </si>
  <si>
    <t xml:space="preserve">Geertruidenberg  </t>
  </si>
  <si>
    <t>Cooperatieve Vereniging D2e Houten U.A.</t>
  </si>
  <si>
    <t>Coöperatieve Vereniging Delen Duurzame Energie Vidosol U.A.</t>
  </si>
  <si>
    <t>Middelharnis</t>
  </si>
  <si>
    <t>Coöperatieve Vereniging Delen Duurzame Energie Woonsol U.A.</t>
  </si>
  <si>
    <t>Cooperatieve Vereniging Delen Duurzame Energie-Rijnhart Wonen U.A.</t>
  </si>
  <si>
    <t xml:space="preserve">Leiderdorp </t>
  </si>
  <si>
    <t>Cooperatieve Vereniging Delen Duurzame Energie-Woonkracht10 U.A.</t>
  </si>
  <si>
    <t>Coöperatieve vereniging 'DiemerWind' U.A.</t>
  </si>
  <si>
    <t xml:space="preserve">Diemen </t>
  </si>
  <si>
    <t>Coöperatieve Vereniging Dorp Centraal U.A.</t>
  </si>
  <si>
    <t>Coöperatieve vereniging Duurzaam Menterwolde U.A.</t>
  </si>
  <si>
    <t>Coöperatieve Vereniging Duurzaam Steenbergen U.A.</t>
  </si>
  <si>
    <t>Coöperatieve Vereniging Energie Pioniers Noordoostpolder U.A. (EPN)</t>
  </si>
  <si>
    <t>Coöperatieve vereniging Energiecoöperatie Beverwijk, genaamd 'EcoBeverwijk' U.A.</t>
  </si>
  <si>
    <t xml:space="preserve">Cooperatieve Vereniging Noaber-Energie U.A./ Noaber Energie Fonds </t>
  </si>
  <si>
    <t>Cooperatieve Vereniging Solar Green Point A15 Barendrecht U.A.</t>
  </si>
  <si>
    <t>Coöperatieve Vereniging Solar Green Point A20 Rotterdam U.A.</t>
  </si>
  <si>
    <t>Coöperatieve Vereniging Solar Green Point Cabfab - Den Haag U.A.</t>
  </si>
  <si>
    <t>Coöperatieve Vereniging Solar Green Point De Gruyter Fabriek U.A.</t>
  </si>
  <si>
    <t>Coöperatieve Vereniging Solar Green Point Den Haag eo U.A</t>
  </si>
  <si>
    <t>Cooperatieve Vereniging Solar Green Point Haarlemmermeer U.A</t>
  </si>
  <si>
    <t>Coöperatieve Vereniging Solar Green Point Woerden U.A.</t>
  </si>
  <si>
    <t>Cooperatieve Vereniging Solar Green Point Zon Op De Caegh U.A.</t>
  </si>
  <si>
    <t>Obdam</t>
  </si>
  <si>
    <t>Cooperatieve Vereniging Uwind U.A.</t>
  </si>
  <si>
    <t>Westvoorne</t>
  </si>
  <si>
    <t>Coöperatieve Vereniging Weesp Eco Energie U.A.</t>
  </si>
  <si>
    <t>Cooperatieve Vereniging Winddeler De Blauwe Reiger U.A.</t>
  </si>
  <si>
    <t>Cooperatieve Vereniging Winddeler De Boerenzwaluw U.A.</t>
  </si>
  <si>
    <t>Cooperatieve Vereniging Winddeler De Bonte Hen  U.A.</t>
  </si>
  <si>
    <t>Coöperatieve vereniging Winddeler De Grote Geert  U.A.</t>
  </si>
  <si>
    <t>Coöperatieve vereniging Winddeler De Jonge Held U.A.</t>
  </si>
  <si>
    <t>Cooperatieve Vereniging Winddeler De Ranke Zwaan  U.A.</t>
  </si>
  <si>
    <t>Cooperatieve Vereniging Winddeler De Vier Winden U.A.</t>
  </si>
  <si>
    <t>Cooperatieve Vereniging Winddeler De Witte Juffer  U.A.</t>
  </si>
  <si>
    <t>Coöperatieve Vereniging Winddeler het Rode Hert U.A.</t>
  </si>
  <si>
    <t>Coöperatieve vereniging Winddeler Het Vliegend Hert U.A.</t>
  </si>
  <si>
    <t>Cooperatieve Vereniging Winddeler Trouwe Wachter U.A.</t>
  </si>
  <si>
    <t xml:space="preserve">Coöperatieve Vereniging Zonnige Start U.A. (eerst Zonnige Toekomst </t>
  </si>
  <si>
    <t xml:space="preserve">Emmen </t>
  </si>
  <si>
    <t>Coöperatieve Vereniging Zuidenwind U.A.</t>
  </si>
  <si>
    <t>Cuijks Energie Collectief U.A., Coöperatieve Vereniging  (CEC)</t>
  </si>
  <si>
    <t xml:space="preserve">DaalmeerZon </t>
  </si>
  <si>
    <t>DASEN Den Andel en Saaxumhuizen energie neutraal!</t>
  </si>
  <si>
    <t>Winsum/ Den Andel</t>
  </si>
  <si>
    <t>De Biltste Energie Coöperatie U.A. (Bildtse Stroom)</t>
  </si>
  <si>
    <t>De Groene Reus (Duurzame Energie coöperatie Flevoland)</t>
  </si>
  <si>
    <t xml:space="preserve">Almere </t>
  </si>
  <si>
    <t>Doarps Enerzjy Weidum</t>
  </si>
  <si>
    <t>Dorpsbelangen Mensingeweer</t>
  </si>
  <si>
    <t>Duorsome Enerzjy Boalsert (DeBo)</t>
  </si>
  <si>
    <t>Duurzaam Beilen</t>
  </si>
  <si>
    <t>Duurzaam Haren (Duurzame Regio Haren U.A.)</t>
  </si>
  <si>
    <t xml:space="preserve">Duurzaam MarkenBinnen Coöperatie U.A. </t>
  </si>
  <si>
    <t>Duurzaam Ruinen - Dorpsbelangen Ruinen</t>
  </si>
  <si>
    <t>Duurzaam Uitgeest Energie Coöperatie U.A. (DUEC)</t>
  </si>
  <si>
    <t>Duurzame Energie Coöperatie Woonwaarts U.A.</t>
  </si>
  <si>
    <t>Duurzame Energie Coöperatie Zeist U.A (OM Zeist)</t>
  </si>
  <si>
    <t>Duurzame Energiecooperatie "Heerhugowaard U.A."</t>
  </si>
  <si>
    <t>EC Princenstroom</t>
  </si>
  <si>
    <t>ECHT Energie Coöperatie Hof van Twente</t>
  </si>
  <si>
    <t>Echt-Susteren Energie Coöperatie 'ECHT duurzaam' U.A//</t>
  </si>
  <si>
    <t>Ecomarke</t>
  </si>
  <si>
    <t>Eemstroom (Energiecoöperatie Amersfoort)</t>
  </si>
  <si>
    <t>Elix</t>
  </si>
  <si>
    <t xml:space="preserve">Emmeloord Opgewekt, Coöperatief Energie 8305 U.A. </t>
  </si>
  <si>
    <t>Emmeloord</t>
  </si>
  <si>
    <t>Energie Collectief  Goes PUUR/ Stichting Burger Initiatief Gemeente Goes EnergieCollectief (BIGG-EC)</t>
  </si>
  <si>
    <t>Energie Cooperatie 'De Sinneskeppers' U.A.</t>
  </si>
  <si>
    <t>Jistrum</t>
  </si>
  <si>
    <t>Energie coöperatie Doesburg (DoesWatt)</t>
  </si>
  <si>
    <t>Energie Coöperatie Dongeradeel U.A. (Coöperatieve vereniging) ECODON</t>
  </si>
  <si>
    <t>Energie Coöperatie Energized by Kramp U.A.</t>
  </si>
  <si>
    <t>Energie Coöperatie Epe (i.o)</t>
  </si>
  <si>
    <t>Energie Coöperatie Gouda</t>
  </si>
  <si>
    <t>Energie Cooperatie Goudse Panelen U.A.</t>
  </si>
  <si>
    <t>Energie Coöperatie Groen Waddinxveen U.A.</t>
  </si>
  <si>
    <t>Energie Coöperatie Lek en IJsselstroom U.A.</t>
  </si>
  <si>
    <t>Energie Coöperatie Loenen U.A. (eerst: Stichting Loenen Energie Neutraal)</t>
  </si>
  <si>
    <t>Energie Coöperatie Meierijstad U.A. (voorheen: Energie Schijndel)</t>
  </si>
  <si>
    <t>Energie Coöperatie Oostwold</t>
  </si>
  <si>
    <t>Energie Coöperatie Ternaard (Encoter)</t>
  </si>
  <si>
    <t xml:space="preserve">Ternaard/ Dokkum </t>
  </si>
  <si>
    <t>Energie Coöperatie Westerveld (ThuysGas, ThuysStrom) (in 2017: Diever i.o)</t>
  </si>
  <si>
    <t>Energie Cooperatie Zonnepark Bijvanck U.A.</t>
  </si>
  <si>
    <t>Energie Cooperatief West U.A.</t>
  </si>
  <si>
    <t>Energie Dongen Samen Duurzaam/ Coöperatieve Vereniging Samenwerkend Dongen U.A.</t>
  </si>
  <si>
    <t>Energie Transitie Cooperatie</t>
  </si>
  <si>
    <t>EnergieC Midden-Delfland U.A. (Coöperatieve vereniging)</t>
  </si>
  <si>
    <t>COPYCAT</t>
  </si>
  <si>
    <t>Energiecoöperatie  Hoogkamp Energie (i.o)</t>
  </si>
  <si>
    <t>Energiecoöperatie Achter de Hoven</t>
  </si>
  <si>
    <t>Energiecoöperatie Brabantse Wal</t>
  </si>
  <si>
    <t>Energiecoöperatie De Rips Zonnedak Ploegmakers U.A.</t>
  </si>
  <si>
    <t>Energiecoöperatie DEEL U.A.</t>
  </si>
  <si>
    <t>Energiecoöperatie Duurzaam Assen U.A.</t>
  </si>
  <si>
    <t>Energiecoöperatie EnergieK Onderdendam U.A. (voorheen: Energietransitie Onderdendam)</t>
  </si>
  <si>
    <t>Energiecooperatie Gelderland U.A.</t>
  </si>
  <si>
    <t>Energiecoöperatie GOED (eerst: Coöperatie Zon Op Alle Daken U.A.)</t>
  </si>
  <si>
    <t>Energiecoöperatie Hof op Rozen U.A.</t>
  </si>
  <si>
    <t xml:space="preserve">Energiecoöperatie Kollumerzwaag/Veenklooster </t>
  </si>
  <si>
    <t>Kollumerland</t>
  </si>
  <si>
    <t>Energiecooperatie Limburg U.A.</t>
  </si>
  <si>
    <t>Horn</t>
  </si>
  <si>
    <t>Energiecoöperatie Middelstroom</t>
  </si>
  <si>
    <t>Energiecooperatie Noord-Brabant U.A.</t>
  </si>
  <si>
    <t>Energiecoöperatie Rozenburg</t>
  </si>
  <si>
    <t>Energiecoöperatie Steenwijk</t>
  </si>
  <si>
    <t>Noord en midden Limburg</t>
  </si>
  <si>
    <t>Energie-Coöperatie Tholen Solar U.A</t>
  </si>
  <si>
    <t>Sint-Annaland</t>
  </si>
  <si>
    <t>Energiecoöperatie Woerden U.A. (gelieerd aan Stichting Duurzaam Woerden)</t>
  </si>
  <si>
    <t>Energiecoöperatie Woonwijk De Zeven Heuvelen U.A.</t>
  </si>
  <si>
    <t>Energiecoöperatie Zonland U.A.</t>
  </si>
  <si>
    <t>Energiecoöperatie Zonnedak Van Kessel Olie Milheeze U.A.</t>
  </si>
  <si>
    <t>Energiecoöperatief Midwolde U.A. (met Dorpsvereniging Midwolde-Pasop)</t>
  </si>
  <si>
    <t>Energiek Halderberge (Coöperatieve Vereniging)  U.A.</t>
  </si>
  <si>
    <t>Energiek Moerdijk (Coöperatieve Vereniging Samenwerkend Moerdijk U.A.)</t>
  </si>
  <si>
    <t>Energiek Velsen (Coöperatieve vereniging) U.A.</t>
  </si>
  <si>
    <t>Energie-N/ Stichting Samen Duurzaam Nieuwegein</t>
  </si>
  <si>
    <t>EnergieRijk Voorst</t>
  </si>
  <si>
    <t>Energietransitie Maashees</t>
  </si>
  <si>
    <t>Enerzjy Koöperaasje Wûnseradiel U.A.</t>
  </si>
  <si>
    <t>Allingawier</t>
  </si>
  <si>
    <t>Gebiedscoöperatie GCWijk 25</t>
  </si>
  <si>
    <t>Gebiedscoöperatie Groener Zoeterwoude (voorheen: Stichting Zoeterwoude Duurzaam 2030/ Zon op Zoeterwoude)</t>
  </si>
  <si>
    <t>Gelijk-Stroom</t>
  </si>
  <si>
    <t xml:space="preserve">GLOED Coöperatie GLOED (Garnwerd Lokaal Onafhankelijk en Duurzaam) </t>
  </si>
  <si>
    <t>Griene Mienskip Fryske Peallen</t>
  </si>
  <si>
    <t>Fonds Nieuwe Doen /// Gemeente Groningen</t>
  </si>
  <si>
    <t>Haarle Energie Neutraal (partner Noaber&amp;Co)</t>
  </si>
  <si>
    <t>Halteweg Energie Coöperatie U.A.</t>
  </si>
  <si>
    <t>Heiloo Energie</t>
  </si>
  <si>
    <t xml:space="preserve">Het Breedschap </t>
  </si>
  <si>
    <t>Hogelandster Energie Cooperatie (HEC), Coöperatieve vereniging</t>
  </si>
  <si>
    <t>De Marne/ Mensingeweer</t>
  </si>
  <si>
    <t>It Hasker Pompke</t>
  </si>
  <si>
    <t>Kennemer Kracht U.A. (voormalig Kennemer Energie koepelcoöperatie)</t>
  </si>
  <si>
    <t>Kennemerwind (Coöperatieve Windenergie Vereniging "Kennemerwind U.A.")</t>
  </si>
  <si>
    <t>Klokhuis</t>
  </si>
  <si>
    <t xml:space="preserve">KweekZon Coöperatieve Energie U.A. </t>
  </si>
  <si>
    <t>Leefbaar met Energie Feanwalden (LEF)</t>
  </si>
  <si>
    <t>Lokaal Energie Opwekken Oegstgeest</t>
  </si>
  <si>
    <t>MeerDelen</t>
  </si>
  <si>
    <t>Meerkracht / Coöperatieve Vereniging Meerkracht U.A.</t>
  </si>
  <si>
    <t>Meerwind, Coöperatieve Wind Energie Vereniging U.A.)</t>
  </si>
  <si>
    <t xml:space="preserve">NHEC/ Noord Hollandse Energie Coöperatie </t>
  </si>
  <si>
    <t>Noordenwind (Noordenwind, Vereniging ter bevordering van Duurzame Energie Nederland)</t>
  </si>
  <si>
    <t>NovioStroom</t>
  </si>
  <si>
    <t xml:space="preserve">Onze Zon (Amsterdam Noord) Energie </t>
  </si>
  <si>
    <t>OnzeZon Baarn Coöperatief U.A.</t>
  </si>
  <si>
    <t>OnzeZon Houten Coöperatief U.A.</t>
  </si>
  <si>
    <t>Oosterpoort</t>
  </si>
  <si>
    <t xml:space="preserve">Pesse Energie Neutraal </t>
  </si>
  <si>
    <t>PoppenwierEnergie</t>
  </si>
  <si>
    <t>Postcodestroom Cooperatief U.A.</t>
  </si>
  <si>
    <t>Rijnland Wind Coöperatie U.A. (Rijnland Energie)</t>
  </si>
  <si>
    <t>Samen Energie U.A. (voormalig: werkgroep  SoesterwijkWiek, Duurzaam Soetserkwartier)</t>
  </si>
  <si>
    <t>SON Energie</t>
  </si>
  <si>
    <t xml:space="preserve">Stedum Energie Cooperatie U.A. (Stec) eerst: Stedum Energie Neutraal) </t>
  </si>
  <si>
    <t>Sterk op Stroom; Energiecooperatie voor duurzame stroom in West Den Haag U.A.</t>
  </si>
  <si>
    <t>Stichting 50 tinten groen Assendorp/ Blauwe Roos</t>
  </si>
  <si>
    <t>Stichting Betuwe Energie (eerst: Stichting Zonnecollectief Overbetuwe)</t>
  </si>
  <si>
    <t>Stichting Duursaam Benoordenhout</t>
  </si>
  <si>
    <t xml:space="preserve">Stichting Duurzaam Laarbeek </t>
  </si>
  <si>
    <t>Stichting Duurzaam Woudenberg (gelieerd: ZonopWoudenberg)</t>
  </si>
  <si>
    <t>Stichting Duurzaam033</t>
  </si>
  <si>
    <t>Gemeente Wierden /// Investeerder (anoniem: 50% eigenaar)</t>
  </si>
  <si>
    <t>Stichting Hut van Mie/ Energie coöperatie Laren en Blaricum (i.o)</t>
  </si>
  <si>
    <t>Stichting Innovatief Zonne-energie-park Meeden (SIZEM)</t>
  </si>
  <si>
    <t xml:space="preserve">Stichting Platform Energieke Ronde Veners/ Zon op de Ronde Venen Coöperatief U.A./ Energiek Baambrugge </t>
  </si>
  <si>
    <t>Stichting Zon op GOUDasfalt (later: PCR-coöperatie)</t>
  </si>
  <si>
    <t>Streekenergie</t>
  </si>
  <si>
    <t>TexelEnergie</t>
  </si>
  <si>
    <t>Traais Energie Collectief, Cooperatieve Vereniging U.A.</t>
  </si>
  <si>
    <t>Uden Landerd Energie Coöperatie U.A.</t>
  </si>
  <si>
    <t>Uden</t>
  </si>
  <si>
    <t>Uden, Landerd</t>
  </si>
  <si>
    <t>Veenstroom/ Coöperatie Duurzame Energie Veenkoloniën</t>
  </si>
  <si>
    <t>Vereniging dorpsbelangen Schouwerzijl</t>
  </si>
  <si>
    <t>De Marne/ Schouwerzijl</t>
  </si>
  <si>
    <t>Vereniging Van Eigenaars De Getijden ( Veldstraat 2 en 4 te Nijmegen)</t>
  </si>
  <si>
    <t>Vereniging Zwik-EN (in oprichting)</t>
  </si>
  <si>
    <t>Vragender Coöperatief Energieneutraal (VCEN)</t>
  </si>
  <si>
    <t>Waardstroom (Vereniging)</t>
  </si>
  <si>
    <t>Waddenstroom</t>
  </si>
  <si>
    <t>Heteren</t>
  </si>
  <si>
    <t>Welschap</t>
  </si>
  <si>
    <t>Windcooperatie "De Wynroas Fan Reahus" U.A.</t>
  </si>
  <si>
    <t>Windcooperatie Andijk Gedeputeerde Laanweg U.A.</t>
  </si>
  <si>
    <t>Spanbroek (Andijk)</t>
  </si>
  <si>
    <t>Woltersumse Energie Cooperatie</t>
  </si>
  <si>
    <t>WPC Energie Coöperatie U.A.</t>
  </si>
  <si>
    <t>Zaanse Energie Koöperatie (ZEK)</t>
  </si>
  <si>
    <t>Zeeuwind (Coöperatieve Windenergie Vereniging Zeeuwind U.A.)</t>
  </si>
  <si>
    <t xml:space="preserve">Waterschap Brabantse Delta, Eneco, Maatschap Hopmans /// Dorpsraad Koudekerke/ Gemeente Veere </t>
  </si>
  <si>
    <t xml:space="preserve">ZeewoldeZon (Zeenergie (Coöperatieve vereniging Duurzame Energie Zeewolde) U.A) </t>
  </si>
  <si>
    <t>Ziedezonschijnt Cooperatie U.A.</t>
  </si>
  <si>
    <t>Zon Op "Le Petit Jardin" Cooperatie U.A.</t>
  </si>
  <si>
    <t>Zon Op Albatros Lamellen 2-4 Cooperatie U.A.</t>
  </si>
  <si>
    <t>Zon Op Amersfoort Cooperatie U.A.</t>
  </si>
  <si>
    <t>Zon op Amersfoort Coöperatie UA</t>
  </si>
  <si>
    <t>Zon op Amsterdam Coöperatie U.A.  (= Poppendam?)</t>
  </si>
  <si>
    <t>Zon Op Carreblok Cooperatie U.A.</t>
  </si>
  <si>
    <t>Zon op de Beemd Coöperatie U.A.</t>
  </si>
  <si>
    <t>Zon op de Meije Coöperatie U.A.</t>
  </si>
  <si>
    <t>Zon op de Nes aan de Amstel Coöperatie U.A.</t>
  </si>
  <si>
    <t xml:space="preserve">Zon op de Ronde Venen Coöperatief U.A. </t>
  </si>
  <si>
    <t>Zon op Edam-Volendam Coöperatie U.A.</t>
  </si>
  <si>
    <t xml:space="preserve">Zon op Heemstede Coöperatie U.A. </t>
  </si>
  <si>
    <t>Zon op Helmersbuurt Coöperatie U.A.</t>
  </si>
  <si>
    <t>Zon op Hendrik-Ido-Ambacht Coöperatie U.A.</t>
  </si>
  <si>
    <t>Zon Op Het Dok Cooperatie U.A.</t>
  </si>
  <si>
    <t>Zon Op Hoogland Cooperatie U.A.</t>
  </si>
  <si>
    <t>Zon op K&amp;N cooperatie U.A.</t>
  </si>
  <si>
    <t>Zon op Kattenburg Coöperatie U.A.</t>
  </si>
  <si>
    <t>Zon Op Krugerplein 8-A Tot en Met 16-D Cooperatie U.A.</t>
  </si>
  <si>
    <t>Zon op Landelijk Noord Coöperatie U.A.</t>
  </si>
  <si>
    <t>Zon op Leiden Coöperatie U.A.</t>
  </si>
  <si>
    <t>Zon op Leiderdorp Coöperatie U.A.</t>
  </si>
  <si>
    <t>Zon Op Leidschendam-Voorburg Cooperatie U.A.</t>
  </si>
  <si>
    <t>Zon Op Marjoleinstraat Cooperatie U.A.</t>
  </si>
  <si>
    <t>Zon op Marken Coöperatie U.A.</t>
  </si>
  <si>
    <t>Zon op Nijkerk, Nijkerkerveen, Hoevelaken, Locatie I U.A.</t>
  </si>
  <si>
    <t>Zon op Northgo Coöperatie U.A.</t>
  </si>
  <si>
    <t xml:space="preserve">Zon Op Ons Dorp Amsterdam Cooperatie U.A. </t>
  </si>
  <si>
    <t>Zon op Oud Zaandijk Coöperatie U.A.</t>
  </si>
  <si>
    <t>Zaandijk</t>
  </si>
  <si>
    <t>Zon op Poppendam Coöperatie U.A.</t>
  </si>
  <si>
    <t>Zon op Rijswijk Z-H Coöperatie U.A.</t>
  </si>
  <si>
    <t>Zon op Stadshoeve Coöperatie U.A.</t>
  </si>
  <si>
    <t>Zon op Stadshoeve Tinteltuin Coöperatie U.A.</t>
  </si>
  <si>
    <t>Zon op Theo Bosch Coöperatie U.A.</t>
  </si>
  <si>
    <t>Zon op Tuindorp Oostzaan Coöperatie U.A.</t>
  </si>
  <si>
    <t>Zon op Vilsteren U.A.</t>
  </si>
  <si>
    <t>Zon op Voorschoten Coöperatie U.A.</t>
  </si>
  <si>
    <t xml:space="preserve">Zon op Waterland U.A. </t>
  </si>
  <si>
    <t>Broek op Waterland</t>
  </si>
  <si>
    <t>Zon op Waternet Coöperatie U.A.</t>
  </si>
  <si>
    <t xml:space="preserve">Zon op Witte Pool Coöperatie U.A. </t>
  </si>
  <si>
    <t xml:space="preserve">Zon op Woerdense Verlaat Coöperatie U.A. </t>
  </si>
  <si>
    <t xml:space="preserve">Nieuwkoop </t>
  </si>
  <si>
    <t>Zon op Zeeburg cooperatie U.A</t>
  </si>
  <si>
    <t>Zon op Zoeterwoude Coöperatie U.A.</t>
  </si>
  <si>
    <t xml:space="preserve">Zon Op Zuid  </t>
  </si>
  <si>
    <t>Zon op Zuidplas Coöperatie U.A.</t>
  </si>
  <si>
    <t>Zon op Zwijndrecht 3331 cooperatie U.A.</t>
  </si>
  <si>
    <t xml:space="preserve">Zonne Energie Coöperatie  Hulst (Zuid) U.A. </t>
  </si>
  <si>
    <t>Sint Janssteen</t>
  </si>
  <si>
    <t>Zonne Energie Coöperatie Borsele-Ovezande (Klinkerduijn) U.A.</t>
  </si>
  <si>
    <t>heinkeszand</t>
  </si>
  <si>
    <t>Zonne Energie Coöperatie Hulst (Drankenhandel Pluym BV) U.A.</t>
  </si>
  <si>
    <t>Sint Jansteen</t>
  </si>
  <si>
    <t>Zonne Energie Coöperatie Hulst-Graauw (Ingels) U.A.</t>
  </si>
  <si>
    <t>Grauw/ Kuitaart</t>
  </si>
  <si>
    <t>Zonne Energie Cooperatie N.B. Kamperland (Sandee Groep) U.A.</t>
  </si>
  <si>
    <t>Kortgene</t>
  </si>
  <si>
    <t>Zonne Energie Coöperatie Noord-Beveland Wissenkerke (Cruyckelcreke) U.A.</t>
  </si>
  <si>
    <t>Zonne Energie Coöperatie Sluis - Breskens (Vooruit) U.A.</t>
  </si>
  <si>
    <t>Zonne Energie Coöperatie Sluis - Oostburg (Belderok) U.A.</t>
  </si>
  <si>
    <t>Zonne Energie Coöperatie Sluis - Retranchement (Belderok) U.A.</t>
  </si>
  <si>
    <t>Zonne Energie Cooperatie Sluis-Cadzand (Duinhof) U.A.</t>
  </si>
  <si>
    <t>Zonne Energie Coöperatie Sluis-Groede (Willemspolder) U.A.</t>
  </si>
  <si>
    <t>Zonne Energie Coöperatie Sluis-Schoondijke  U.A.</t>
  </si>
  <si>
    <t>Zonne Energie Coöperatie Terneuzen (vd Sneppen) U.A.</t>
  </si>
  <si>
    <t>Zonne Energie Coöperatie Veere-Oostkapelle (Het Kaslokaal) U.A.</t>
  </si>
  <si>
    <t>Zonne Energie Coöperatie Vliegveld Midden Zeeland (in oprichting)</t>
  </si>
  <si>
    <t>Zonne Energie Veere Coöperatie U.A.</t>
  </si>
  <si>
    <t>Zonnebuur Coöperatie U.A.</t>
  </si>
  <si>
    <t>Zonnecoöperatie Dakenstroom II U.A.</t>
  </si>
  <si>
    <t>Zonnecoöperatie Dakenstroom U.A.</t>
  </si>
  <si>
    <t>Zonnecoöperatie West Friesland U.A.</t>
  </si>
  <si>
    <t>Zonne-Energie Cooperatie Hulst (Tivoli Vastgoed) U.A.</t>
  </si>
  <si>
    <t>Clinge</t>
  </si>
  <si>
    <t>Zonne-Energie Cooperatie Kapelle (De Baar en Leendertse) U.A.</t>
  </si>
  <si>
    <t>LOC</t>
  </si>
  <si>
    <t xml:space="preserve">LOC </t>
  </si>
  <si>
    <t xml:space="preserve">Subsidized Solar Roof Partnership </t>
  </si>
  <si>
    <t>Market Intermediary</t>
  </si>
  <si>
    <t>Umbrella Organisation</t>
  </si>
  <si>
    <t xml:space="preserve"> </t>
  </si>
  <si>
    <t>Resale partnership</t>
  </si>
  <si>
    <t>Cooperative resale partnership</t>
  </si>
  <si>
    <t>Market intermediary / project developer</t>
  </si>
  <si>
    <t>Umbrella organisation</t>
  </si>
  <si>
    <t>Total</t>
  </si>
  <si>
    <t>total</t>
  </si>
  <si>
    <t>Year</t>
  </si>
  <si>
    <t>One</t>
  </si>
  <si>
    <t>Two</t>
  </si>
  <si>
    <t>Three</t>
  </si>
  <si>
    <t>Aanname min</t>
  </si>
  <si>
    <t>%</t>
  </si>
  <si>
    <t>Regio's</t>
  </si>
  <si>
    <t>aantal</t>
  </si>
  <si>
    <t>Groningen (PV)</t>
  </si>
  <si>
    <t>Fryslân (PV)</t>
  </si>
  <si>
    <t>Drenthe (PV)</t>
  </si>
  <si>
    <t>Overijssel (PV)</t>
  </si>
  <si>
    <t>Flevoland (PV)</t>
  </si>
  <si>
    <t>Gelderland (PV)</t>
  </si>
  <si>
    <t>Utrecht (PV)</t>
  </si>
  <si>
    <t>Noord-Holland (PV)</t>
  </si>
  <si>
    <t>Zuid-Holland (PV)</t>
  </si>
  <si>
    <t>Zeeland (PV)</t>
  </si>
  <si>
    <t>Noord-Brabant (PV)</t>
  </si>
  <si>
    <t>Limburg (PV)</t>
  </si>
  <si>
    <t>Huishoudens</t>
  </si>
  <si>
    <t>Provincie</t>
  </si>
  <si>
    <t>ECs</t>
  </si>
  <si>
    <t>EC Projects</t>
  </si>
  <si>
    <t>Installed capacity</t>
  </si>
  <si>
    <t>kW / huishouden</t>
  </si>
  <si>
    <t>huishoudens / project</t>
  </si>
  <si>
    <t>vershil kw</t>
  </si>
  <si>
    <t>vershil hh</t>
  </si>
  <si>
    <t>kW min</t>
  </si>
  <si>
    <t>kW max</t>
  </si>
  <si>
    <t>Aantal projecten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</si>
</sst>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_ * #,##0_ ;_ * \-#,##0_ ;_ * &quot;-&quot;??_ ;_ @_ "/>
    <numFmt numFmtId="165" formatCode="_ * #,##0.0000_ ;_ * \-#,##0.0000_ ;_ * &quot;-&quot;??_ ;_ @_ "/>
    <numFmt numFmtId="166" formatCode="0.000"/>
  </numFmts>
  <fonts count="10" x14ac:knownFonts="1">
    <font>
      <sz val="11"/>
      <color theme="1"/>
      <name val="Aptos Narrow"/>
      <family val="2"/>
      <scheme val="minor"/>
    </font>
    <font>
      <sz val="10"/>
      <color indexed="8"/>
      <name val="Arial"/>
    </font>
    <font>
      <sz val="11"/>
      <color indexed="8"/>
      <name val="Calibri"/>
    </font>
    <font>
      <sz val="11"/>
      <color theme="1"/>
      <name val="Aptos Narrow"/>
      <family val="2"/>
      <scheme val="minor"/>
    </font>
    <font>
      <b/>
      <sz val="20"/>
      <name val="Abadi Extra Light"/>
      <family val="2"/>
    </font>
    <font>
      <b/>
      <i/>
      <u/>
      <sz val="20"/>
      <name val="Abadi Extra Light"/>
      <family val="2"/>
    </font>
    <font>
      <sz val="20"/>
      <name val="Abadi Extra Light"/>
      <family val="2"/>
    </font>
    <font>
      <sz val="20"/>
      <color rgb="FFFF0000"/>
      <name val="Abadi Extra Light"/>
      <family val="2"/>
    </font>
    <font>
      <sz val="20"/>
      <color theme="9"/>
      <name val="Abadi Extra Light"/>
      <family val="2"/>
    </font>
    <font>
      <b/>
      <sz val="20"/>
      <color rgb="FFFF0000"/>
      <name val="Abadi Extra Light"/>
      <family val="2"/>
    </font>
  </fonts>
  <fills count="8">
    <fill>
      <patternFill patternType="none"/>
    </fill>
    <fill>
      <patternFill patternType="gray125"/>
    </fill>
    <fill>
      <patternFill patternType="solid">
        <fgColor indexed="22"/>
        <bgColor indexed="0"/>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1" fillId="0" borderId="0"/>
    <xf numFmtId="43" fontId="3" fillId="0" borderId="0" applyFont="0" applyFill="0" applyBorder="0" applyAlignment="0" applyProtection="0"/>
    <xf numFmtId="9" fontId="3" fillId="0" borderId="0" applyFont="0" applyFill="0" applyBorder="0" applyAlignment="0" applyProtection="0"/>
  </cellStyleXfs>
  <cellXfs count="25">
    <xf numFmtId="0" fontId="0" fillId="0" borderId="0" xfId="0"/>
    <xf numFmtId="2" fontId="0" fillId="0" borderId="0" xfId="0" applyNumberFormat="1"/>
    <xf numFmtId="0" fontId="2" fillId="2" borderId="1" xfId="1" applyFont="1" applyFill="1" applyBorder="1" applyAlignment="1">
      <alignment horizontal="center"/>
    </xf>
    <xf numFmtId="0" fontId="2" fillId="0" borderId="2" xfId="1" applyFont="1" applyBorder="1" applyAlignment="1">
      <alignment wrapText="1"/>
    </xf>
    <xf numFmtId="0" fontId="2" fillId="0" borderId="2" xfId="1" applyFont="1" applyBorder="1"/>
    <xf numFmtId="164" fontId="0" fillId="0" borderId="0" xfId="2" applyNumberFormat="1" applyFont="1"/>
    <xf numFmtId="9" fontId="0" fillId="0" borderId="0" xfId="3" applyFont="1"/>
    <xf numFmtId="0" fontId="4" fillId="0" borderId="0" xfId="0" applyFont="1"/>
    <xf numFmtId="0" fontId="4" fillId="3" borderId="0" xfId="0" applyFont="1" applyFill="1"/>
    <xf numFmtId="9" fontId="4" fillId="0" borderId="0" xfId="0" applyNumberFormat="1" applyFont="1"/>
    <xf numFmtId="0" fontId="4" fillId="4" borderId="0" xfId="0" applyFont="1" applyFill="1"/>
    <xf numFmtId="0" fontId="5" fillId="4" borderId="0" xfId="0" applyFont="1" applyFill="1"/>
    <xf numFmtId="0" fontId="6" fillId="5" borderId="0" xfId="0" applyFont="1" applyFill="1"/>
    <xf numFmtId="0" fontId="6" fillId="0" borderId="0" xfId="0" applyFont="1"/>
    <xf numFmtId="0" fontId="6" fillId="3" borderId="0" xfId="0" applyFont="1" applyFill="1"/>
    <xf numFmtId="0" fontId="7" fillId="0" borderId="0" xfId="0" applyFont="1"/>
    <xf numFmtId="0" fontId="8" fillId="0" borderId="0" xfId="0" applyFont="1"/>
    <xf numFmtId="0" fontId="6" fillId="6" borderId="0" xfId="0" applyFont="1" applyFill="1"/>
    <xf numFmtId="0" fontId="6" fillId="7" borderId="0" xfId="0" applyFont="1" applyFill="1"/>
    <xf numFmtId="0" fontId="9" fillId="5" borderId="0" xfId="0" applyFont="1" applyFill="1"/>
    <xf numFmtId="9" fontId="6" fillId="0" borderId="0" xfId="3" applyFont="1" applyBorder="1"/>
    <xf numFmtId="165" fontId="0" fillId="0" borderId="0" xfId="2" applyNumberFormat="1" applyFont="1"/>
    <xf numFmtId="10" fontId="0" fillId="0" borderId="0" xfId="3" applyNumberFormat="1" applyFont="1"/>
    <xf numFmtId="1" fontId="0" fillId="0" borderId="0" xfId="0" applyNumberFormat="1"/>
    <xf numFmtId="166" fontId="0" fillId="0" borderId="0" xfId="0" applyNumberFormat="1"/>
  </cellXfs>
  <cellStyles count="4">
    <cellStyle name="Comma" xfId="2" builtinId="3"/>
    <cellStyle name="Normal" xfId="0" builtinId="0"/>
    <cellStyle name="Percent" xfId="3" builtinId="5"/>
    <cellStyle name="Standaard_Gemeenten_alfabetisch_2022" xfId="1" xr:uid="{0A7547F9-19C6-4D03-BAE5-3800D62D21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energy_communities!$R$2:$R$17</c:f>
              <c:strCache>
                <c:ptCount val="16"/>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strCache>
            </c:strRef>
          </c:cat>
          <c:val>
            <c:numRef>
              <c:f>energy_communities!$S$2:$S$17</c:f>
              <c:numCache>
                <c:formatCode>General</c:formatCode>
                <c:ptCount val="16"/>
                <c:pt idx="0">
                  <c:v>17</c:v>
                </c:pt>
                <c:pt idx="1">
                  <c:v>5</c:v>
                </c:pt>
                <c:pt idx="2">
                  <c:v>10</c:v>
                </c:pt>
                <c:pt idx="3">
                  <c:v>23</c:v>
                </c:pt>
                <c:pt idx="4">
                  <c:v>53</c:v>
                </c:pt>
                <c:pt idx="5">
                  <c:v>47</c:v>
                </c:pt>
                <c:pt idx="6">
                  <c:v>51</c:v>
                </c:pt>
                <c:pt idx="7">
                  <c:v>52</c:v>
                </c:pt>
                <c:pt idx="8">
                  <c:v>52</c:v>
                </c:pt>
                <c:pt idx="9">
                  <c:v>72</c:v>
                </c:pt>
                <c:pt idx="10">
                  <c:v>66</c:v>
                </c:pt>
                <c:pt idx="11">
                  <c:v>53</c:v>
                </c:pt>
                <c:pt idx="12">
                  <c:v>40</c:v>
                </c:pt>
                <c:pt idx="13">
                  <c:v>23</c:v>
                </c:pt>
                <c:pt idx="14">
                  <c:v>11</c:v>
                </c:pt>
                <c:pt idx="15">
                  <c:v>4</c:v>
                </c:pt>
              </c:numCache>
            </c:numRef>
          </c:val>
          <c:extLst>
            <c:ext xmlns:c16="http://schemas.microsoft.com/office/drawing/2014/chart" uri="{C3380CC4-5D6E-409C-BE32-E72D297353CC}">
              <c16:uniqueId val="{00000000-26B9-4E25-AEDD-0124F2EA0CE0}"/>
            </c:ext>
          </c:extLst>
        </c:ser>
        <c:dLbls>
          <c:showLegendKey val="0"/>
          <c:showVal val="0"/>
          <c:showCatName val="0"/>
          <c:showSerName val="0"/>
          <c:showPercent val="0"/>
          <c:showBubbleSize val="0"/>
        </c:dLbls>
        <c:gapWidth val="219"/>
        <c:overlap val="-27"/>
        <c:axId val="1240613663"/>
        <c:axId val="1240598303"/>
      </c:barChart>
      <c:catAx>
        <c:axId val="124061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598303"/>
        <c:crosses val="autoZero"/>
        <c:auto val="1"/>
        <c:lblAlgn val="ctr"/>
        <c:lblOffset val="100"/>
        <c:noMultiLvlLbl val="0"/>
      </c:catAx>
      <c:valAx>
        <c:axId val="1240598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6136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energy_communities!$S$1</c:f>
              <c:strCache>
                <c:ptCount val="1"/>
                <c:pt idx="0">
                  <c:v>New Ecs</c:v>
                </c:pt>
              </c:strCache>
            </c:strRef>
          </c:tx>
          <c:spPr>
            <a:solidFill>
              <a:schemeClr val="accent1"/>
            </a:solidFill>
            <a:ln>
              <a:noFill/>
            </a:ln>
            <a:effectLst/>
          </c:spPr>
          <c:invertIfNegative val="0"/>
          <c:cat>
            <c:strRef>
              <c:f>energy_communities!$R$2:$R$17</c:f>
              <c:strCache>
                <c:ptCount val="16"/>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strCache>
            </c:strRef>
          </c:cat>
          <c:val>
            <c:numRef>
              <c:f>energy_communities!$S$2:$S$17</c:f>
              <c:numCache>
                <c:formatCode>General</c:formatCode>
                <c:ptCount val="16"/>
                <c:pt idx="0">
                  <c:v>17</c:v>
                </c:pt>
                <c:pt idx="1">
                  <c:v>5</c:v>
                </c:pt>
                <c:pt idx="2">
                  <c:v>10</c:v>
                </c:pt>
                <c:pt idx="3">
                  <c:v>23</c:v>
                </c:pt>
                <c:pt idx="4">
                  <c:v>53</c:v>
                </c:pt>
                <c:pt idx="5">
                  <c:v>47</c:v>
                </c:pt>
                <c:pt idx="6">
                  <c:v>51</c:v>
                </c:pt>
                <c:pt idx="7">
                  <c:v>52</c:v>
                </c:pt>
                <c:pt idx="8">
                  <c:v>52</c:v>
                </c:pt>
                <c:pt idx="9">
                  <c:v>72</c:v>
                </c:pt>
                <c:pt idx="10">
                  <c:v>66</c:v>
                </c:pt>
                <c:pt idx="11">
                  <c:v>53</c:v>
                </c:pt>
                <c:pt idx="12">
                  <c:v>40</c:v>
                </c:pt>
                <c:pt idx="13">
                  <c:v>23</c:v>
                </c:pt>
                <c:pt idx="14">
                  <c:v>11</c:v>
                </c:pt>
                <c:pt idx="15">
                  <c:v>4</c:v>
                </c:pt>
              </c:numCache>
            </c:numRef>
          </c:val>
          <c:extLst>
            <c:ext xmlns:c16="http://schemas.microsoft.com/office/drawing/2014/chart" uri="{C3380CC4-5D6E-409C-BE32-E72D297353CC}">
              <c16:uniqueId val="{00000000-F584-431F-A54B-8E1731937B89}"/>
            </c:ext>
          </c:extLst>
        </c:ser>
        <c:dLbls>
          <c:showLegendKey val="0"/>
          <c:showVal val="0"/>
          <c:showCatName val="0"/>
          <c:showSerName val="0"/>
          <c:showPercent val="0"/>
          <c:showBubbleSize val="0"/>
        </c:dLbls>
        <c:gapWidth val="150"/>
        <c:axId val="831606528"/>
        <c:axId val="831595488"/>
      </c:barChart>
      <c:lineChart>
        <c:grouping val="standard"/>
        <c:varyColors val="0"/>
        <c:ser>
          <c:idx val="1"/>
          <c:order val="1"/>
          <c:tx>
            <c:strRef>
              <c:f>energy_communities!$T$1</c:f>
              <c:strCache>
                <c:ptCount val="1"/>
                <c:pt idx="0">
                  <c:v>Total Ecs</c:v>
                </c:pt>
              </c:strCache>
            </c:strRef>
          </c:tx>
          <c:spPr>
            <a:ln w="28575" cap="rnd">
              <a:solidFill>
                <a:schemeClr val="accent2"/>
              </a:solidFill>
              <a:round/>
            </a:ln>
            <a:effectLst/>
          </c:spPr>
          <c:marker>
            <c:symbol val="none"/>
          </c:marker>
          <c:cat>
            <c:strRef>
              <c:f>energy_communities!$R$2:$R$17</c:f>
              <c:strCache>
                <c:ptCount val="16"/>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strCache>
            </c:strRef>
          </c:cat>
          <c:val>
            <c:numRef>
              <c:f>energy_communities!$T$2:$T$17</c:f>
              <c:numCache>
                <c:formatCode>General</c:formatCode>
                <c:ptCount val="16"/>
                <c:pt idx="0">
                  <c:v>17</c:v>
                </c:pt>
                <c:pt idx="1">
                  <c:v>22</c:v>
                </c:pt>
                <c:pt idx="2">
                  <c:v>32</c:v>
                </c:pt>
                <c:pt idx="3">
                  <c:v>55</c:v>
                </c:pt>
                <c:pt idx="4">
                  <c:v>108</c:v>
                </c:pt>
                <c:pt idx="5">
                  <c:v>155</c:v>
                </c:pt>
                <c:pt idx="6">
                  <c:v>206</c:v>
                </c:pt>
                <c:pt idx="7">
                  <c:v>258</c:v>
                </c:pt>
                <c:pt idx="8">
                  <c:v>310</c:v>
                </c:pt>
                <c:pt idx="9">
                  <c:v>382</c:v>
                </c:pt>
                <c:pt idx="10">
                  <c:v>448</c:v>
                </c:pt>
                <c:pt idx="11">
                  <c:v>501</c:v>
                </c:pt>
                <c:pt idx="12">
                  <c:v>541</c:v>
                </c:pt>
                <c:pt idx="13">
                  <c:v>564</c:v>
                </c:pt>
                <c:pt idx="14">
                  <c:v>575</c:v>
                </c:pt>
                <c:pt idx="15">
                  <c:v>579</c:v>
                </c:pt>
              </c:numCache>
            </c:numRef>
          </c:val>
          <c:smooth val="0"/>
          <c:extLst>
            <c:ext xmlns:c16="http://schemas.microsoft.com/office/drawing/2014/chart" uri="{C3380CC4-5D6E-409C-BE32-E72D297353CC}">
              <c16:uniqueId val="{00000001-F584-431F-A54B-8E1731937B89}"/>
            </c:ext>
          </c:extLst>
        </c:ser>
        <c:dLbls>
          <c:showLegendKey val="0"/>
          <c:showVal val="0"/>
          <c:showCatName val="0"/>
          <c:showSerName val="0"/>
          <c:showPercent val="0"/>
          <c:showBubbleSize val="0"/>
        </c:dLbls>
        <c:marker val="1"/>
        <c:smooth val="0"/>
        <c:axId val="1248698879"/>
        <c:axId val="1248677279"/>
      </c:lineChart>
      <c:catAx>
        <c:axId val="831606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595488"/>
        <c:crosses val="autoZero"/>
        <c:auto val="1"/>
        <c:lblAlgn val="ctr"/>
        <c:lblOffset val="100"/>
        <c:noMultiLvlLbl val="0"/>
      </c:catAx>
      <c:valAx>
        <c:axId val="831595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606528"/>
        <c:crosses val="autoZero"/>
        <c:crossBetween val="between"/>
      </c:valAx>
      <c:valAx>
        <c:axId val="124867727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698879"/>
        <c:crosses val="max"/>
        <c:crossBetween val="between"/>
      </c:valAx>
      <c:catAx>
        <c:axId val="1248698879"/>
        <c:scaling>
          <c:orientation val="minMax"/>
        </c:scaling>
        <c:delete val="1"/>
        <c:axPos val="b"/>
        <c:numFmt formatCode="General" sourceLinked="1"/>
        <c:majorTickMark val="out"/>
        <c:minorTickMark val="none"/>
        <c:tickLblPos val="nextTo"/>
        <c:crossAx val="12486772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a:t>
            </a:r>
            <a:r>
              <a:rPr lang="en-US" baseline="0"/>
              <a:t> of subsidy schemes per project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community_projects!$AR$9</c:f>
              <c:strCache>
                <c:ptCount val="1"/>
                <c:pt idx="0">
                  <c:v>Market</c:v>
                </c:pt>
              </c:strCache>
            </c:strRef>
          </c:tx>
          <c:spPr>
            <a:solidFill>
              <a:schemeClr val="accent1"/>
            </a:solidFill>
            <a:ln>
              <a:noFill/>
            </a:ln>
            <a:effectLst/>
          </c:spPr>
          <c:invertIfNegative val="0"/>
          <c:cat>
            <c:strRef>
              <c:f>community_projects!$AS$8:$AV$8</c:f>
              <c:strCache>
                <c:ptCount val="4"/>
                <c:pt idx="0">
                  <c:v> PV Rooftop </c:v>
                </c:pt>
                <c:pt idx="1">
                  <c:v> PV Field </c:v>
                </c:pt>
                <c:pt idx="2">
                  <c:v> Wind Small Scale </c:v>
                </c:pt>
                <c:pt idx="3">
                  <c:v> Wind Large Scale </c:v>
                </c:pt>
              </c:strCache>
            </c:strRef>
          </c:cat>
          <c:val>
            <c:numRef>
              <c:f>community_projects!$AS$9:$AV$9</c:f>
              <c:numCache>
                <c:formatCode>0%</c:formatCode>
                <c:ptCount val="4"/>
                <c:pt idx="0">
                  <c:v>0.16505706760316066</c:v>
                </c:pt>
                <c:pt idx="1">
                  <c:v>0.54545454545454541</c:v>
                </c:pt>
                <c:pt idx="2">
                  <c:v>0</c:v>
                </c:pt>
                <c:pt idx="3">
                  <c:v>1</c:v>
                </c:pt>
              </c:numCache>
            </c:numRef>
          </c:val>
          <c:extLst>
            <c:ext xmlns:c16="http://schemas.microsoft.com/office/drawing/2014/chart" uri="{C3380CC4-5D6E-409C-BE32-E72D297353CC}">
              <c16:uniqueId val="{00000000-B702-4095-B3B6-FAA2CF6E251D}"/>
            </c:ext>
          </c:extLst>
        </c:ser>
        <c:ser>
          <c:idx val="1"/>
          <c:order val="1"/>
          <c:tx>
            <c:strRef>
              <c:f>community_projects!$AR$10</c:f>
              <c:strCache>
                <c:ptCount val="1"/>
                <c:pt idx="0">
                  <c:v>Community</c:v>
                </c:pt>
              </c:strCache>
            </c:strRef>
          </c:tx>
          <c:spPr>
            <a:solidFill>
              <a:schemeClr val="accent2"/>
            </a:solidFill>
            <a:ln>
              <a:noFill/>
            </a:ln>
            <a:effectLst/>
          </c:spPr>
          <c:invertIfNegative val="0"/>
          <c:cat>
            <c:strRef>
              <c:f>community_projects!$AS$8:$AV$8</c:f>
              <c:strCache>
                <c:ptCount val="4"/>
                <c:pt idx="0">
                  <c:v> PV Rooftop </c:v>
                </c:pt>
                <c:pt idx="1">
                  <c:v> PV Field </c:v>
                </c:pt>
                <c:pt idx="2">
                  <c:v> Wind Small Scale </c:v>
                </c:pt>
                <c:pt idx="3">
                  <c:v> Wind Large Scale </c:v>
                </c:pt>
              </c:strCache>
            </c:strRef>
          </c:cat>
          <c:val>
            <c:numRef>
              <c:f>community_projects!$AS$10:$AV$10</c:f>
              <c:numCache>
                <c:formatCode>0%</c:formatCode>
                <c:ptCount val="4"/>
                <c:pt idx="0">
                  <c:v>0.76119402985074625</c:v>
                </c:pt>
                <c:pt idx="1">
                  <c:v>0.34090909090909088</c:v>
                </c:pt>
                <c:pt idx="2">
                  <c:v>0.75</c:v>
                </c:pt>
                <c:pt idx="3">
                  <c:v>0</c:v>
                </c:pt>
              </c:numCache>
            </c:numRef>
          </c:val>
          <c:extLst>
            <c:ext xmlns:c16="http://schemas.microsoft.com/office/drawing/2014/chart" uri="{C3380CC4-5D6E-409C-BE32-E72D297353CC}">
              <c16:uniqueId val="{00000001-B702-4095-B3B6-FAA2CF6E251D}"/>
            </c:ext>
          </c:extLst>
        </c:ser>
        <c:ser>
          <c:idx val="2"/>
          <c:order val="2"/>
          <c:tx>
            <c:strRef>
              <c:f>community_projects!$AR$11</c:f>
              <c:strCache>
                <c:ptCount val="1"/>
                <c:pt idx="0">
                  <c:v>Private</c:v>
                </c:pt>
              </c:strCache>
            </c:strRef>
          </c:tx>
          <c:spPr>
            <a:solidFill>
              <a:schemeClr val="accent3"/>
            </a:solidFill>
            <a:ln>
              <a:noFill/>
            </a:ln>
            <a:effectLst/>
          </c:spPr>
          <c:invertIfNegative val="0"/>
          <c:cat>
            <c:strRef>
              <c:f>community_projects!$AS$8:$AV$8</c:f>
              <c:strCache>
                <c:ptCount val="4"/>
                <c:pt idx="0">
                  <c:v> PV Rooftop </c:v>
                </c:pt>
                <c:pt idx="1">
                  <c:v> PV Field </c:v>
                </c:pt>
                <c:pt idx="2">
                  <c:v> Wind Small Scale </c:v>
                </c:pt>
                <c:pt idx="3">
                  <c:v> Wind Large Scale </c:v>
                </c:pt>
              </c:strCache>
            </c:strRef>
          </c:cat>
          <c:val>
            <c:numRef>
              <c:f>community_projects!$AS$11:$AV$11</c:f>
              <c:numCache>
                <c:formatCode>0%</c:formatCode>
                <c:ptCount val="4"/>
                <c:pt idx="0">
                  <c:v>6.7603160667251971E-2</c:v>
                </c:pt>
                <c:pt idx="1">
                  <c:v>0</c:v>
                </c:pt>
                <c:pt idx="2">
                  <c:v>0</c:v>
                </c:pt>
                <c:pt idx="3">
                  <c:v>0</c:v>
                </c:pt>
              </c:numCache>
            </c:numRef>
          </c:val>
          <c:extLst>
            <c:ext xmlns:c16="http://schemas.microsoft.com/office/drawing/2014/chart" uri="{C3380CC4-5D6E-409C-BE32-E72D297353CC}">
              <c16:uniqueId val="{00000002-B702-4095-B3B6-FAA2CF6E251D}"/>
            </c:ext>
          </c:extLst>
        </c:ser>
        <c:ser>
          <c:idx val="3"/>
          <c:order val="3"/>
          <c:tx>
            <c:strRef>
              <c:f>community_projects!$AR$12</c:f>
              <c:strCache>
                <c:ptCount val="1"/>
                <c:pt idx="0">
                  <c:v>None</c:v>
                </c:pt>
              </c:strCache>
            </c:strRef>
          </c:tx>
          <c:spPr>
            <a:solidFill>
              <a:schemeClr val="accent4"/>
            </a:solidFill>
            <a:ln>
              <a:noFill/>
            </a:ln>
            <a:effectLst/>
          </c:spPr>
          <c:invertIfNegative val="0"/>
          <c:cat>
            <c:strRef>
              <c:f>community_projects!$AS$8:$AV$8</c:f>
              <c:strCache>
                <c:ptCount val="4"/>
                <c:pt idx="0">
                  <c:v> PV Rooftop </c:v>
                </c:pt>
                <c:pt idx="1">
                  <c:v> PV Field </c:v>
                </c:pt>
                <c:pt idx="2">
                  <c:v> Wind Small Scale </c:v>
                </c:pt>
                <c:pt idx="3">
                  <c:v> Wind Large Scale </c:v>
                </c:pt>
              </c:strCache>
            </c:strRef>
          </c:cat>
          <c:val>
            <c:numRef>
              <c:f>community_projects!$AS$12:$AV$12</c:f>
              <c:numCache>
                <c:formatCode>0%</c:formatCode>
                <c:ptCount val="4"/>
                <c:pt idx="0">
                  <c:v>6.145741878841089E-3</c:v>
                </c:pt>
                <c:pt idx="1">
                  <c:v>0.11363636363636363</c:v>
                </c:pt>
                <c:pt idx="2">
                  <c:v>0.25</c:v>
                </c:pt>
                <c:pt idx="3">
                  <c:v>0</c:v>
                </c:pt>
              </c:numCache>
            </c:numRef>
          </c:val>
          <c:extLst>
            <c:ext xmlns:c16="http://schemas.microsoft.com/office/drawing/2014/chart" uri="{C3380CC4-5D6E-409C-BE32-E72D297353CC}">
              <c16:uniqueId val="{00000003-B702-4095-B3B6-FAA2CF6E251D}"/>
            </c:ext>
          </c:extLst>
        </c:ser>
        <c:dLbls>
          <c:showLegendKey val="0"/>
          <c:showVal val="0"/>
          <c:showCatName val="0"/>
          <c:showSerName val="0"/>
          <c:showPercent val="0"/>
          <c:showBubbleSize val="0"/>
        </c:dLbls>
        <c:gapWidth val="150"/>
        <c:overlap val="100"/>
        <c:axId val="885380960"/>
        <c:axId val="885369920"/>
      </c:barChart>
      <c:catAx>
        <c:axId val="885380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369920"/>
        <c:crosses val="autoZero"/>
        <c:auto val="1"/>
        <c:lblAlgn val="ctr"/>
        <c:lblOffset val="100"/>
        <c:noMultiLvlLbl val="0"/>
      </c:catAx>
      <c:valAx>
        <c:axId val="88536992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3809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Share of ECs being active in capacity strategies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professionalization_strategies!$A$710:$A$712</c:f>
              <c:strCache>
                <c:ptCount val="3"/>
                <c:pt idx="0">
                  <c:v>Umbrella organisation</c:v>
                </c:pt>
                <c:pt idx="1">
                  <c:v>Resale partnership</c:v>
                </c:pt>
                <c:pt idx="2">
                  <c:v>Market intermediary / project developer</c:v>
                </c:pt>
              </c:strCache>
            </c:strRef>
          </c:cat>
          <c:val>
            <c:numRef>
              <c:f>professionalization_strategies!$C$710:$C$712</c:f>
              <c:numCache>
                <c:formatCode>0%</c:formatCode>
                <c:ptCount val="3"/>
                <c:pt idx="0">
                  <c:v>0.59742120343839544</c:v>
                </c:pt>
                <c:pt idx="1">
                  <c:v>0.52005730659025784</c:v>
                </c:pt>
                <c:pt idx="2">
                  <c:v>0.26790830945558741</c:v>
                </c:pt>
              </c:numCache>
            </c:numRef>
          </c:val>
          <c:extLst>
            <c:ext xmlns:c16="http://schemas.microsoft.com/office/drawing/2014/chart" uri="{C3380CC4-5D6E-409C-BE32-E72D297353CC}">
              <c16:uniqueId val="{00000000-75E6-48F0-A5D6-88EB0772C8BE}"/>
            </c:ext>
          </c:extLst>
        </c:ser>
        <c:dLbls>
          <c:showLegendKey val="0"/>
          <c:showVal val="0"/>
          <c:showCatName val="0"/>
          <c:showSerName val="0"/>
          <c:showPercent val="0"/>
          <c:showBubbleSize val="0"/>
        </c:dLbls>
        <c:gapWidth val="182"/>
        <c:axId val="199322047"/>
        <c:axId val="199322527"/>
      </c:barChart>
      <c:catAx>
        <c:axId val="199322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22527"/>
        <c:crosses val="autoZero"/>
        <c:auto val="1"/>
        <c:lblAlgn val="ctr"/>
        <c:lblOffset val="100"/>
        <c:noMultiLvlLbl val="0"/>
      </c:catAx>
      <c:valAx>
        <c:axId val="19932252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220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professionalization_strategies!$A$710:$A$712</c:f>
              <c:strCache>
                <c:ptCount val="3"/>
                <c:pt idx="0">
                  <c:v>Umbrella organisation</c:v>
                </c:pt>
                <c:pt idx="1">
                  <c:v>Resale partnership</c:v>
                </c:pt>
                <c:pt idx="2">
                  <c:v>Market intermediary / project developer</c:v>
                </c:pt>
              </c:strCache>
            </c:strRef>
          </c:cat>
          <c:val>
            <c:numRef>
              <c:f>professionalization_strategies!$C$710:$C$712</c:f>
              <c:numCache>
                <c:formatCode>0%</c:formatCode>
                <c:ptCount val="3"/>
                <c:pt idx="0">
                  <c:v>0.59742120343839544</c:v>
                </c:pt>
                <c:pt idx="1">
                  <c:v>0.52005730659025784</c:v>
                </c:pt>
                <c:pt idx="2">
                  <c:v>0.26790830945558741</c:v>
                </c:pt>
              </c:numCache>
            </c:numRef>
          </c:val>
          <c:extLst>
            <c:ext xmlns:c16="http://schemas.microsoft.com/office/drawing/2014/chart" uri="{C3380CC4-5D6E-409C-BE32-E72D297353CC}">
              <c16:uniqueId val="{00000000-8986-4EBC-99CE-35C7E00E5BAA}"/>
            </c:ext>
          </c:extLst>
        </c:ser>
        <c:dLbls>
          <c:showLegendKey val="0"/>
          <c:showVal val="0"/>
          <c:showCatName val="0"/>
          <c:showSerName val="0"/>
          <c:showPercent val="0"/>
          <c:showBubbleSize val="0"/>
        </c:dLbls>
        <c:gapWidth val="219"/>
        <c:overlap val="-27"/>
        <c:axId val="65057407"/>
        <c:axId val="65057887"/>
      </c:barChart>
      <c:catAx>
        <c:axId val="65057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57887"/>
        <c:crosses val="autoZero"/>
        <c:auto val="1"/>
        <c:lblAlgn val="ctr"/>
        <c:lblOffset val="100"/>
        <c:noMultiLvlLbl val="0"/>
      </c:catAx>
      <c:valAx>
        <c:axId val="650578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57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professionalization_strategies!$B$721</c:f>
              <c:strCache>
                <c:ptCount val="1"/>
                <c:pt idx="0">
                  <c:v>None</c:v>
                </c:pt>
              </c:strCache>
            </c:strRef>
          </c:tx>
          <c:spPr>
            <a:ln w="28575" cap="rnd">
              <a:solidFill>
                <a:schemeClr val="accent1"/>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professionalization_strategies!$B$722:$B$734</c:f>
              <c:numCache>
                <c:formatCode>General</c:formatCode>
                <c:ptCount val="13"/>
                <c:pt idx="0">
                  <c:v>4</c:v>
                </c:pt>
                <c:pt idx="1">
                  <c:v>0</c:v>
                </c:pt>
                <c:pt idx="2">
                  <c:v>2</c:v>
                </c:pt>
                <c:pt idx="3">
                  <c:v>4</c:v>
                </c:pt>
                <c:pt idx="4">
                  <c:v>6</c:v>
                </c:pt>
                <c:pt idx="5">
                  <c:v>4</c:v>
                </c:pt>
                <c:pt idx="6">
                  <c:v>4</c:v>
                </c:pt>
                <c:pt idx="7">
                  <c:v>12</c:v>
                </c:pt>
                <c:pt idx="8">
                  <c:v>14</c:v>
                </c:pt>
                <c:pt idx="9">
                  <c:v>27</c:v>
                </c:pt>
                <c:pt idx="10">
                  <c:v>25</c:v>
                </c:pt>
                <c:pt idx="11">
                  <c:v>13</c:v>
                </c:pt>
                <c:pt idx="12">
                  <c:v>15</c:v>
                </c:pt>
              </c:numCache>
            </c:numRef>
          </c:val>
          <c:smooth val="0"/>
          <c:extLst>
            <c:ext xmlns:c16="http://schemas.microsoft.com/office/drawing/2014/chart" uri="{C3380CC4-5D6E-409C-BE32-E72D297353CC}">
              <c16:uniqueId val="{00000000-B9BC-4B35-9F6C-C7F7A5E8CE4F}"/>
            </c:ext>
          </c:extLst>
        </c:ser>
        <c:ser>
          <c:idx val="1"/>
          <c:order val="1"/>
          <c:tx>
            <c:strRef>
              <c:f>professionalization_strategies!$C$721</c:f>
              <c:strCache>
                <c:ptCount val="1"/>
                <c:pt idx="0">
                  <c:v>Resale partnership</c:v>
                </c:pt>
              </c:strCache>
            </c:strRef>
          </c:tx>
          <c:spPr>
            <a:ln w="28575" cap="rnd">
              <a:solidFill>
                <a:schemeClr val="accent2"/>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professionalization_strategies!$C$722:$C$734</c:f>
              <c:numCache>
                <c:formatCode>General</c:formatCode>
                <c:ptCount val="13"/>
                <c:pt idx="0">
                  <c:v>8</c:v>
                </c:pt>
                <c:pt idx="1">
                  <c:v>4</c:v>
                </c:pt>
                <c:pt idx="2">
                  <c:v>6</c:v>
                </c:pt>
                <c:pt idx="3">
                  <c:v>20</c:v>
                </c:pt>
                <c:pt idx="4">
                  <c:v>40</c:v>
                </c:pt>
                <c:pt idx="5">
                  <c:v>34</c:v>
                </c:pt>
                <c:pt idx="6">
                  <c:v>38</c:v>
                </c:pt>
                <c:pt idx="7">
                  <c:v>33</c:v>
                </c:pt>
                <c:pt idx="8">
                  <c:v>40</c:v>
                </c:pt>
                <c:pt idx="9">
                  <c:v>41</c:v>
                </c:pt>
                <c:pt idx="10">
                  <c:v>37</c:v>
                </c:pt>
                <c:pt idx="11">
                  <c:v>22</c:v>
                </c:pt>
                <c:pt idx="12">
                  <c:v>12</c:v>
                </c:pt>
              </c:numCache>
            </c:numRef>
          </c:val>
          <c:smooth val="0"/>
          <c:extLst>
            <c:ext xmlns:c16="http://schemas.microsoft.com/office/drawing/2014/chart" uri="{C3380CC4-5D6E-409C-BE32-E72D297353CC}">
              <c16:uniqueId val="{00000001-B9BC-4B35-9F6C-C7F7A5E8CE4F}"/>
            </c:ext>
          </c:extLst>
        </c:ser>
        <c:ser>
          <c:idx val="2"/>
          <c:order val="2"/>
          <c:tx>
            <c:strRef>
              <c:f>professionalization_strategies!$D$721</c:f>
              <c:strCache>
                <c:ptCount val="1"/>
                <c:pt idx="0">
                  <c:v>Market intermediary / project developer</c:v>
                </c:pt>
              </c:strCache>
            </c:strRef>
          </c:tx>
          <c:spPr>
            <a:ln w="28575" cap="rnd">
              <a:solidFill>
                <a:schemeClr val="accent3"/>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professionalization_strategies!$D$722:$D$734</c:f>
              <c:numCache>
                <c:formatCode>General</c:formatCode>
                <c:ptCount val="13"/>
                <c:pt idx="0">
                  <c:v>4</c:v>
                </c:pt>
                <c:pt idx="1">
                  <c:v>2</c:v>
                </c:pt>
                <c:pt idx="2">
                  <c:v>2</c:v>
                </c:pt>
                <c:pt idx="3">
                  <c:v>9</c:v>
                </c:pt>
                <c:pt idx="4">
                  <c:v>22</c:v>
                </c:pt>
                <c:pt idx="5">
                  <c:v>23</c:v>
                </c:pt>
                <c:pt idx="6">
                  <c:v>23</c:v>
                </c:pt>
                <c:pt idx="7">
                  <c:v>25</c:v>
                </c:pt>
                <c:pt idx="8">
                  <c:v>28</c:v>
                </c:pt>
                <c:pt idx="9">
                  <c:v>29</c:v>
                </c:pt>
                <c:pt idx="10">
                  <c:v>11</c:v>
                </c:pt>
                <c:pt idx="11">
                  <c:v>5</c:v>
                </c:pt>
                <c:pt idx="12">
                  <c:v>4</c:v>
                </c:pt>
              </c:numCache>
            </c:numRef>
          </c:val>
          <c:smooth val="0"/>
          <c:extLst>
            <c:ext xmlns:c16="http://schemas.microsoft.com/office/drawing/2014/chart" uri="{C3380CC4-5D6E-409C-BE32-E72D297353CC}">
              <c16:uniqueId val="{00000002-B9BC-4B35-9F6C-C7F7A5E8CE4F}"/>
            </c:ext>
          </c:extLst>
        </c:ser>
        <c:ser>
          <c:idx val="3"/>
          <c:order val="3"/>
          <c:tx>
            <c:strRef>
              <c:f>professionalization_strategies!$E$721</c:f>
              <c:strCache>
                <c:ptCount val="1"/>
                <c:pt idx="0">
                  <c:v>Umbrella organisation</c:v>
                </c:pt>
              </c:strCache>
            </c:strRef>
          </c:tx>
          <c:spPr>
            <a:ln w="28575" cap="rnd">
              <a:solidFill>
                <a:schemeClr val="accent4"/>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professionalization_strategies!$E$722:$E$734</c:f>
              <c:numCache>
                <c:formatCode>General</c:formatCode>
                <c:ptCount val="13"/>
                <c:pt idx="0">
                  <c:v>12</c:v>
                </c:pt>
                <c:pt idx="1">
                  <c:v>3</c:v>
                </c:pt>
                <c:pt idx="2">
                  <c:v>10</c:v>
                </c:pt>
                <c:pt idx="3">
                  <c:v>18</c:v>
                </c:pt>
                <c:pt idx="4">
                  <c:v>42</c:v>
                </c:pt>
                <c:pt idx="5">
                  <c:v>43</c:v>
                </c:pt>
                <c:pt idx="6">
                  <c:v>44</c:v>
                </c:pt>
                <c:pt idx="7">
                  <c:v>43</c:v>
                </c:pt>
                <c:pt idx="8">
                  <c:v>48</c:v>
                </c:pt>
                <c:pt idx="9">
                  <c:v>60</c:v>
                </c:pt>
                <c:pt idx="10">
                  <c:v>40</c:v>
                </c:pt>
                <c:pt idx="11">
                  <c:v>28</c:v>
                </c:pt>
                <c:pt idx="12">
                  <c:v>14</c:v>
                </c:pt>
              </c:numCache>
            </c:numRef>
          </c:val>
          <c:smooth val="0"/>
          <c:extLst>
            <c:ext xmlns:c16="http://schemas.microsoft.com/office/drawing/2014/chart" uri="{C3380CC4-5D6E-409C-BE32-E72D297353CC}">
              <c16:uniqueId val="{00000003-B9BC-4B35-9F6C-C7F7A5E8CE4F}"/>
            </c:ext>
          </c:extLst>
        </c:ser>
        <c:dLbls>
          <c:showLegendKey val="0"/>
          <c:showVal val="0"/>
          <c:showCatName val="0"/>
          <c:showSerName val="0"/>
          <c:showPercent val="0"/>
          <c:showBubbleSize val="0"/>
        </c:dLbls>
        <c:smooth val="0"/>
        <c:axId val="450557008"/>
        <c:axId val="450556048"/>
      </c:lineChart>
      <c:catAx>
        <c:axId val="450557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556048"/>
        <c:crosses val="autoZero"/>
        <c:auto val="1"/>
        <c:lblAlgn val="ctr"/>
        <c:lblOffset val="100"/>
        <c:noMultiLvlLbl val="0"/>
      </c:catAx>
      <c:valAx>
        <c:axId val="450556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5570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533400</xdr:colOff>
      <xdr:row>4</xdr:row>
      <xdr:rowOff>171450</xdr:rowOff>
    </xdr:from>
    <xdr:to>
      <xdr:col>15</xdr:col>
      <xdr:colOff>228600</xdr:colOff>
      <xdr:row>19</xdr:row>
      <xdr:rowOff>171450</xdr:rowOff>
    </xdr:to>
    <xdr:graphicFrame macro="">
      <xdr:nvGraphicFramePr>
        <xdr:cNvPr id="2" name="Chart 1">
          <a:extLst>
            <a:ext uri="{FF2B5EF4-FFF2-40B4-BE49-F238E27FC236}">
              <a16:creationId xmlns:a16="http://schemas.microsoft.com/office/drawing/2014/main" id="{9E6FE4CB-9B0B-02B2-16B9-326A23314A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171450</xdr:colOff>
      <xdr:row>1</xdr:row>
      <xdr:rowOff>179070</xdr:rowOff>
    </xdr:from>
    <xdr:to>
      <xdr:col>22</xdr:col>
      <xdr:colOff>506730</xdr:colOff>
      <xdr:row>18</xdr:row>
      <xdr:rowOff>104775</xdr:rowOff>
    </xdr:to>
    <xdr:graphicFrame macro="">
      <xdr:nvGraphicFramePr>
        <xdr:cNvPr id="3" name="Chart 2">
          <a:extLst>
            <a:ext uri="{FF2B5EF4-FFF2-40B4-BE49-F238E27FC236}">
              <a16:creationId xmlns:a16="http://schemas.microsoft.com/office/drawing/2014/main" id="{BD172F2E-9E9E-4DF6-964E-59786B9291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34</xdr:col>
      <xdr:colOff>446315</xdr:colOff>
      <xdr:row>9</xdr:row>
      <xdr:rowOff>108857</xdr:rowOff>
    </xdr:from>
    <xdr:to>
      <xdr:col>42</xdr:col>
      <xdr:colOff>141515</xdr:colOff>
      <xdr:row>24</xdr:row>
      <xdr:rowOff>76200</xdr:rowOff>
    </xdr:to>
    <xdr:graphicFrame macro="">
      <xdr:nvGraphicFramePr>
        <xdr:cNvPr id="2" name="Chart 1">
          <a:extLst>
            <a:ext uri="{FF2B5EF4-FFF2-40B4-BE49-F238E27FC236}">
              <a16:creationId xmlns:a16="http://schemas.microsoft.com/office/drawing/2014/main" id="{1C06F26D-1C27-E03D-1EDC-EC3FBD41DE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283885</xdr:colOff>
      <xdr:row>704</xdr:row>
      <xdr:rowOff>209177</xdr:rowOff>
    </xdr:from>
    <xdr:to>
      <xdr:col>9</xdr:col>
      <xdr:colOff>896472</xdr:colOff>
      <xdr:row>713</xdr:row>
      <xdr:rowOff>26894</xdr:rowOff>
    </xdr:to>
    <xdr:graphicFrame macro="">
      <xdr:nvGraphicFramePr>
        <xdr:cNvPr id="2" name="Chart 1">
          <a:extLst>
            <a:ext uri="{FF2B5EF4-FFF2-40B4-BE49-F238E27FC236}">
              <a16:creationId xmlns:a16="http://schemas.microsoft.com/office/drawing/2014/main" id="{BAF36E24-78BD-4FEA-90C6-756AD34739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201705</xdr:colOff>
      <xdr:row>704</xdr:row>
      <xdr:rowOff>77694</xdr:rowOff>
    </xdr:from>
    <xdr:to>
      <xdr:col>13</xdr:col>
      <xdr:colOff>291352</xdr:colOff>
      <xdr:row>712</xdr:row>
      <xdr:rowOff>310776</xdr:rowOff>
    </xdr:to>
    <xdr:graphicFrame macro="">
      <xdr:nvGraphicFramePr>
        <xdr:cNvPr id="3" name="Chart 2">
          <a:extLst>
            <a:ext uri="{FF2B5EF4-FFF2-40B4-BE49-F238E27FC236}">
              <a16:creationId xmlns:a16="http://schemas.microsoft.com/office/drawing/2014/main" id="{85EE3181-988C-40FF-8E38-B7F29D0F72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1867</xdr:colOff>
      <xdr:row>713</xdr:row>
      <xdr:rowOff>149411</xdr:rowOff>
    </xdr:from>
    <xdr:to>
      <xdr:col>17</xdr:col>
      <xdr:colOff>149412</xdr:colOff>
      <xdr:row>726</xdr:row>
      <xdr:rowOff>149412</xdr:rowOff>
    </xdr:to>
    <xdr:graphicFrame macro="">
      <xdr:nvGraphicFramePr>
        <xdr:cNvPr id="4" name="Chart 3">
          <a:extLst>
            <a:ext uri="{FF2B5EF4-FFF2-40B4-BE49-F238E27FC236}">
              <a16:creationId xmlns:a16="http://schemas.microsoft.com/office/drawing/2014/main" id="{24263F90-D6F4-40E5-B7F3-68850E9107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iiasahub-my.sharepoint.com/personal/niamir_iiasa_ac_at/Documents/Students/Naud_YSSP/Data/Energy%20communities%20NL/energy_communitiesNL2023.xlsx" TargetMode="External"/><Relationship Id="rId1" Type="http://schemas.openxmlformats.org/officeDocument/2006/relationships/externalLinkPath" Target="https://iiasahub-my.sharepoint.com/personal/niamir_iiasa_ac_at/Documents/Students/Naud_YSSP/Data/Energy%20communities%20NL/energy_communitiesNL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nergy_communitiesNL2023"/>
      <sheetName val="energy community growth"/>
      <sheetName val="community_projects"/>
      <sheetName val="Blad1"/>
      <sheetName val="projects sorted to size"/>
      <sheetName val="projects_growth"/>
      <sheetName val="LOKALE ENERGIECOÖPERATIES"/>
      <sheetName val="PRODUCTIECOÖPERATIES"/>
      <sheetName val="SAMENWERKINGSVERBANDEN"/>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A5071-FC90-471B-91EB-393AC3C21498}">
  <dimension ref="A1:T580"/>
  <sheetViews>
    <sheetView workbookViewId="0">
      <selection activeCell="G11" sqref="G11"/>
    </sheetView>
  </sheetViews>
  <sheetFormatPr defaultRowHeight="14.4" x14ac:dyDescent="0.3"/>
  <sheetData>
    <row r="1" spans="1:20" x14ac:dyDescent="0.3">
      <c r="A1" t="s">
        <v>3701</v>
      </c>
      <c r="B1" t="s">
        <v>3702</v>
      </c>
      <c r="C1" t="s">
        <v>3703</v>
      </c>
      <c r="D1" t="s">
        <v>3704</v>
      </c>
      <c r="E1" t="s">
        <v>5628</v>
      </c>
      <c r="F1" t="s">
        <v>3705</v>
      </c>
      <c r="G1" t="s">
        <v>3706</v>
      </c>
      <c r="H1" t="s">
        <v>3707</v>
      </c>
      <c r="I1" t="s">
        <v>3708</v>
      </c>
      <c r="J1" t="s">
        <v>3709</v>
      </c>
      <c r="K1" t="s">
        <v>3710</v>
      </c>
      <c r="L1" t="s">
        <v>3711</v>
      </c>
      <c r="M1" t="s">
        <v>5098</v>
      </c>
      <c r="N1" t="s">
        <v>5099</v>
      </c>
      <c r="O1" t="s">
        <v>5100</v>
      </c>
      <c r="S1" t="s">
        <v>6405</v>
      </c>
      <c r="T1" t="s">
        <v>6406</v>
      </c>
    </row>
    <row r="2" spans="1:20" x14ac:dyDescent="0.3">
      <c r="A2">
        <v>1</v>
      </c>
      <c r="B2" t="s">
        <v>23</v>
      </c>
      <c r="C2" t="s">
        <v>23</v>
      </c>
      <c r="D2" t="s">
        <v>3712</v>
      </c>
      <c r="E2" t="str" cm="1">
        <f t="array" ref="E2">INDEX(municipalities!B:B, MATCH(D2,municipalities!C:C,0),0)</f>
        <v>GM1730</v>
      </c>
      <c r="F2" t="s">
        <v>3713</v>
      </c>
      <c r="G2" t="s">
        <v>3714</v>
      </c>
      <c r="H2" t="s">
        <v>3715</v>
      </c>
      <c r="I2" t="str">
        <f>LEFT(H2,4)</f>
        <v>9481</v>
      </c>
      <c r="J2">
        <v>2014</v>
      </c>
      <c r="K2">
        <v>61880442</v>
      </c>
      <c r="L2" t="s">
        <v>3716</v>
      </c>
      <c r="M2" t="s">
        <v>5101</v>
      </c>
      <c r="N2">
        <v>6.5761751859251998</v>
      </c>
      <c r="O2">
        <v>53.076635068255896</v>
      </c>
      <c r="R2" t="s">
        <v>6404</v>
      </c>
      <c r="S2">
        <f>COUNTIF(J:J, "&lt;=2009")</f>
        <v>17</v>
      </c>
      <c r="T2">
        <f>S2</f>
        <v>17</v>
      </c>
    </row>
    <row r="3" spans="1:20" x14ac:dyDescent="0.3">
      <c r="A3">
        <v>2</v>
      </c>
      <c r="B3" t="s">
        <v>23</v>
      </c>
      <c r="C3" t="s">
        <v>23</v>
      </c>
      <c r="D3" t="s">
        <v>24</v>
      </c>
      <c r="E3" t="str" cm="1">
        <f t="array" ref="E3">INDEX(municipalities!B:B, MATCH(D3,municipalities!C:C,0),0)</f>
        <v>GM1680</v>
      </c>
      <c r="F3" t="s">
        <v>3717</v>
      </c>
      <c r="G3" t="s">
        <v>3718</v>
      </c>
      <c r="H3" t="s">
        <v>3719</v>
      </c>
      <c r="I3" t="str">
        <f t="shared" ref="I3:I66" si="0">LEFT(H3,4)</f>
        <v>9464</v>
      </c>
      <c r="J3">
        <v>2012</v>
      </c>
      <c r="K3">
        <v>56166583</v>
      </c>
      <c r="L3" t="s">
        <v>3716</v>
      </c>
      <c r="M3" t="s">
        <v>5102</v>
      </c>
      <c r="N3">
        <v>6.7811945877866</v>
      </c>
      <c r="O3">
        <v>53.0375946569646</v>
      </c>
      <c r="R3">
        <v>2010</v>
      </c>
      <c r="S3">
        <f t="shared" ref="S3:S17" si="1">COUNTIF(J:J,R3)</f>
        <v>5</v>
      </c>
      <c r="T3">
        <f>T2+S3</f>
        <v>22</v>
      </c>
    </row>
    <row r="4" spans="1:20" x14ac:dyDescent="0.3">
      <c r="A4">
        <v>3</v>
      </c>
      <c r="B4" t="s">
        <v>23</v>
      </c>
      <c r="C4" t="s">
        <v>23</v>
      </c>
      <c r="D4" t="s">
        <v>77</v>
      </c>
      <c r="E4" t="str" cm="1">
        <f t="array" ref="E4">INDEX(municipalities!B:B, MATCH(D4,municipalities!C:C,0),0)</f>
        <v>GM1731</v>
      </c>
      <c r="F4" t="s">
        <v>3720</v>
      </c>
      <c r="G4" t="s">
        <v>3721</v>
      </c>
      <c r="H4" t="s">
        <v>3722</v>
      </c>
      <c r="I4" t="str">
        <f t="shared" si="0"/>
        <v>9437</v>
      </c>
      <c r="J4">
        <v>2015</v>
      </c>
      <c r="K4">
        <v>63658690</v>
      </c>
      <c r="L4" t="s">
        <v>3716</v>
      </c>
      <c r="M4" t="s">
        <v>5103</v>
      </c>
      <c r="N4">
        <v>6.6299852017027998</v>
      </c>
      <c r="O4">
        <v>52.8076336862174</v>
      </c>
      <c r="R4">
        <v>2011</v>
      </c>
      <c r="S4">
        <f t="shared" si="1"/>
        <v>10</v>
      </c>
      <c r="T4">
        <f t="shared" ref="T4:T17" si="2">T3+S4</f>
        <v>32</v>
      </c>
    </row>
    <row r="5" spans="1:20" x14ac:dyDescent="0.3">
      <c r="A5">
        <v>4</v>
      </c>
      <c r="B5" t="s">
        <v>23</v>
      </c>
      <c r="C5" t="s">
        <v>23</v>
      </c>
      <c r="D5" t="s">
        <v>77</v>
      </c>
      <c r="E5" t="str" cm="1">
        <f t="array" ref="E5">INDEX(municipalities!B:B, MATCH(D5,municipalities!C:C,0),0)</f>
        <v>GM1731</v>
      </c>
      <c r="F5" t="s">
        <v>2806</v>
      </c>
      <c r="G5" t="s">
        <v>3723</v>
      </c>
      <c r="H5" t="s">
        <v>3724</v>
      </c>
      <c r="I5" t="str">
        <f t="shared" si="0"/>
        <v>9421</v>
      </c>
      <c r="J5">
        <v>2015</v>
      </c>
      <c r="K5">
        <v>63660393</v>
      </c>
      <c r="L5" t="s">
        <v>3716</v>
      </c>
      <c r="M5" t="s">
        <v>5104</v>
      </c>
      <c r="N5">
        <v>6.4651006574167997</v>
      </c>
      <c r="O5">
        <v>52.983904061040597</v>
      </c>
      <c r="R5">
        <v>2012</v>
      </c>
      <c r="S5">
        <f t="shared" si="1"/>
        <v>23</v>
      </c>
      <c r="T5">
        <f t="shared" si="2"/>
        <v>55</v>
      </c>
    </row>
    <row r="6" spans="1:20" x14ac:dyDescent="0.3">
      <c r="A6">
        <v>5</v>
      </c>
      <c r="B6" t="s">
        <v>23</v>
      </c>
      <c r="C6" t="s">
        <v>23</v>
      </c>
      <c r="D6" t="s">
        <v>77</v>
      </c>
      <c r="E6" t="str" cm="1">
        <f t="array" ref="E6">INDEX(municipalities!B:B, MATCH(D6,municipalities!C:C,0),0)</f>
        <v>GM1731</v>
      </c>
      <c r="F6" t="s">
        <v>3725</v>
      </c>
      <c r="G6" t="s">
        <v>3726</v>
      </c>
      <c r="H6" t="s">
        <v>3727</v>
      </c>
      <c r="I6" t="str">
        <f t="shared" si="0"/>
        <v>9419</v>
      </c>
      <c r="J6">
        <v>2018</v>
      </c>
      <c r="K6">
        <v>71701214</v>
      </c>
      <c r="L6" t="s">
        <v>3716</v>
      </c>
      <c r="M6" t="s">
        <v>5105</v>
      </c>
      <c r="N6">
        <v>6.5520262246438996</v>
      </c>
      <c r="O6">
        <v>52.785136400969897</v>
      </c>
      <c r="R6">
        <v>2013</v>
      </c>
      <c r="S6">
        <f t="shared" si="1"/>
        <v>53</v>
      </c>
      <c r="T6">
        <f t="shared" si="2"/>
        <v>108</v>
      </c>
    </row>
    <row r="7" spans="1:20" x14ac:dyDescent="0.3">
      <c r="A7">
        <v>6</v>
      </c>
      <c r="B7" t="s">
        <v>23</v>
      </c>
      <c r="C7" t="s">
        <v>23</v>
      </c>
      <c r="D7" t="s">
        <v>77</v>
      </c>
      <c r="E7" t="str" cm="1">
        <f t="array" ref="E7">INDEX(municipalities!B:B, MATCH(D7,municipalities!C:C,0),0)</f>
        <v>GM1731</v>
      </c>
      <c r="F7" t="s">
        <v>3728</v>
      </c>
      <c r="G7" t="s">
        <v>3729</v>
      </c>
      <c r="H7" t="s">
        <v>3730</v>
      </c>
      <c r="I7" t="str">
        <f t="shared" si="0"/>
        <v>9414</v>
      </c>
      <c r="J7">
        <v>2015</v>
      </c>
      <c r="K7">
        <v>63659816</v>
      </c>
      <c r="L7" t="s">
        <v>3716</v>
      </c>
      <c r="M7" t="s">
        <v>5106</v>
      </c>
      <c r="N7">
        <v>6.5376524176019002</v>
      </c>
      <c r="O7">
        <v>52.922028857645103</v>
      </c>
      <c r="R7">
        <v>2014</v>
      </c>
      <c r="S7">
        <f t="shared" si="1"/>
        <v>47</v>
      </c>
      <c r="T7">
        <f t="shared" si="2"/>
        <v>155</v>
      </c>
    </row>
    <row r="8" spans="1:20" x14ac:dyDescent="0.3">
      <c r="A8">
        <v>7</v>
      </c>
      <c r="B8" t="s">
        <v>23</v>
      </c>
      <c r="C8" t="s">
        <v>23</v>
      </c>
      <c r="D8" t="s">
        <v>33</v>
      </c>
      <c r="E8" t="str" cm="1">
        <f t="array" ref="E8">INDEX(municipalities!B:B, MATCH(D8,municipalities!C:C,0),0)</f>
        <v>GM0106</v>
      </c>
      <c r="G8" t="s">
        <v>3731</v>
      </c>
      <c r="H8" t="s">
        <v>3732</v>
      </c>
      <c r="I8" t="str">
        <f t="shared" si="0"/>
        <v>9406</v>
      </c>
      <c r="J8">
        <v>2016</v>
      </c>
      <c r="K8">
        <v>65613058</v>
      </c>
      <c r="L8" t="s">
        <v>3716</v>
      </c>
      <c r="M8" t="s">
        <v>5107</v>
      </c>
      <c r="N8">
        <v>6.5305645972319004</v>
      </c>
      <c r="O8">
        <v>53.004953345254599</v>
      </c>
      <c r="R8">
        <v>2015</v>
      </c>
      <c r="S8">
        <f t="shared" si="1"/>
        <v>51</v>
      </c>
      <c r="T8">
        <f t="shared" si="2"/>
        <v>206</v>
      </c>
    </row>
    <row r="9" spans="1:20" x14ac:dyDescent="0.3">
      <c r="A9">
        <v>8</v>
      </c>
      <c r="B9" t="s">
        <v>23</v>
      </c>
      <c r="C9" t="s">
        <v>23</v>
      </c>
      <c r="D9" t="s">
        <v>3712</v>
      </c>
      <c r="E9" t="str" cm="1">
        <f t="array" ref="E9">INDEX(municipalities!B:B, MATCH(D9,municipalities!C:C,0),0)</f>
        <v>GM1730</v>
      </c>
      <c r="G9" t="s">
        <v>3733</v>
      </c>
      <c r="H9" t="s">
        <v>3734</v>
      </c>
      <c r="I9" t="str">
        <f t="shared" si="0"/>
        <v>9403</v>
      </c>
      <c r="J9">
        <v>2021</v>
      </c>
      <c r="K9">
        <v>84752300</v>
      </c>
      <c r="L9" t="s">
        <v>3716</v>
      </c>
      <c r="M9" t="s">
        <v>5108</v>
      </c>
      <c r="N9">
        <v>6.5884787314553996</v>
      </c>
      <c r="O9">
        <v>53.018784409806599</v>
      </c>
      <c r="R9">
        <v>2016</v>
      </c>
      <c r="S9">
        <f t="shared" si="1"/>
        <v>52</v>
      </c>
      <c r="T9">
        <f t="shared" si="2"/>
        <v>258</v>
      </c>
    </row>
    <row r="10" spans="1:20" x14ac:dyDescent="0.3">
      <c r="A10">
        <v>9</v>
      </c>
      <c r="B10" t="s">
        <v>23</v>
      </c>
      <c r="C10" t="s">
        <v>23</v>
      </c>
      <c r="D10" t="s">
        <v>83</v>
      </c>
      <c r="E10" t="str" cm="1">
        <f t="array" ref="E10">INDEX(municipalities!B:B, MATCH(D10,municipalities!C:C,0),0)</f>
        <v>GM1699</v>
      </c>
      <c r="F10" t="s">
        <v>3735</v>
      </c>
      <c r="G10" t="s">
        <v>3736</v>
      </c>
      <c r="H10" t="s">
        <v>3737</v>
      </c>
      <c r="I10" t="str">
        <f t="shared" si="0"/>
        <v>9341</v>
      </c>
      <c r="J10">
        <v>2023</v>
      </c>
      <c r="K10">
        <v>92031986</v>
      </c>
      <c r="L10" t="s">
        <v>3716</v>
      </c>
      <c r="M10" t="s">
        <v>5109</v>
      </c>
      <c r="N10">
        <v>6.4083889621193002</v>
      </c>
      <c r="O10">
        <v>53.025902758203301</v>
      </c>
      <c r="R10">
        <v>2017</v>
      </c>
      <c r="S10">
        <f t="shared" si="1"/>
        <v>52</v>
      </c>
      <c r="T10">
        <f t="shared" si="2"/>
        <v>310</v>
      </c>
    </row>
    <row r="11" spans="1:20" x14ac:dyDescent="0.3">
      <c r="A11">
        <v>10</v>
      </c>
      <c r="B11" t="s">
        <v>23</v>
      </c>
      <c r="C11" t="s">
        <v>23</v>
      </c>
      <c r="D11" t="s">
        <v>83</v>
      </c>
      <c r="E11" t="str" cm="1">
        <f t="array" ref="E11">INDEX(municipalities!B:B, MATCH(D11,municipalities!C:C,0),0)</f>
        <v>GM1699</v>
      </c>
      <c r="F11" t="s">
        <v>3738</v>
      </c>
      <c r="G11" t="s">
        <v>3739</v>
      </c>
      <c r="H11" t="s">
        <v>3740</v>
      </c>
      <c r="I11" t="str">
        <f t="shared" si="0"/>
        <v>9333</v>
      </c>
      <c r="J11">
        <v>2011</v>
      </c>
      <c r="K11">
        <v>53344995</v>
      </c>
      <c r="L11" t="s">
        <v>3716</v>
      </c>
      <c r="M11" t="s">
        <v>5110</v>
      </c>
      <c r="N11">
        <v>6.4501188083598997</v>
      </c>
      <c r="O11">
        <v>53.095433044118401</v>
      </c>
      <c r="R11">
        <v>2018</v>
      </c>
      <c r="S11">
        <f t="shared" si="1"/>
        <v>72</v>
      </c>
      <c r="T11">
        <f t="shared" si="2"/>
        <v>382</v>
      </c>
    </row>
    <row r="12" spans="1:20" x14ac:dyDescent="0.3">
      <c r="A12">
        <v>11</v>
      </c>
      <c r="B12" t="s">
        <v>23</v>
      </c>
      <c r="C12" t="s">
        <v>23</v>
      </c>
      <c r="D12" t="s">
        <v>3741</v>
      </c>
      <c r="E12" t="str" cm="1">
        <f t="array" ref="E12">INDEX(municipalities!B:B, MATCH(D12,municipalities!C:C,0),0)</f>
        <v>GM1701</v>
      </c>
      <c r="F12" t="s">
        <v>3742</v>
      </c>
      <c r="G12" t="s">
        <v>3743</v>
      </c>
      <c r="H12" t="s">
        <v>3744</v>
      </c>
      <c r="I12" t="str">
        <f t="shared" si="0"/>
        <v>7981</v>
      </c>
      <c r="J12">
        <v>2017</v>
      </c>
      <c r="K12">
        <v>70472769</v>
      </c>
      <c r="L12" t="s">
        <v>3716</v>
      </c>
      <c r="M12" t="s">
        <v>5111</v>
      </c>
      <c r="N12">
        <v>6.3180800317310997</v>
      </c>
      <c r="O12">
        <v>52.859994454221599</v>
      </c>
      <c r="R12">
        <v>2019</v>
      </c>
      <c r="S12">
        <f t="shared" si="1"/>
        <v>66</v>
      </c>
      <c r="T12">
        <f t="shared" si="2"/>
        <v>448</v>
      </c>
    </row>
    <row r="13" spans="1:20" x14ac:dyDescent="0.3">
      <c r="A13">
        <v>12</v>
      </c>
      <c r="B13" t="s">
        <v>23</v>
      </c>
      <c r="C13" t="s">
        <v>23</v>
      </c>
      <c r="D13" t="s">
        <v>58</v>
      </c>
      <c r="E13" t="str" cm="1">
        <f t="array" ref="E13">INDEX(municipalities!B:B, MATCH(D13,municipalities!C:C,0),0)</f>
        <v>GM1690</v>
      </c>
      <c r="F13" t="s">
        <v>62</v>
      </c>
      <c r="G13" t="s">
        <v>3745</v>
      </c>
      <c r="H13" t="s">
        <v>3746</v>
      </c>
      <c r="I13" t="str">
        <f t="shared" si="0"/>
        <v>7964</v>
      </c>
      <c r="J13">
        <v>2015</v>
      </c>
      <c r="K13">
        <v>62839713</v>
      </c>
      <c r="L13" t="s">
        <v>3716</v>
      </c>
      <c r="M13" t="s">
        <v>5112</v>
      </c>
      <c r="N13">
        <v>6.3302502814443997</v>
      </c>
      <c r="O13">
        <v>52.78574726395</v>
      </c>
      <c r="R13">
        <v>2020</v>
      </c>
      <c r="S13">
        <f t="shared" si="1"/>
        <v>53</v>
      </c>
      <c r="T13">
        <f t="shared" si="2"/>
        <v>501</v>
      </c>
    </row>
    <row r="14" spans="1:20" x14ac:dyDescent="0.3">
      <c r="A14">
        <v>13</v>
      </c>
      <c r="B14" t="s">
        <v>23</v>
      </c>
      <c r="C14" t="s">
        <v>23</v>
      </c>
      <c r="D14" t="s">
        <v>58</v>
      </c>
      <c r="E14" t="str" cm="1">
        <f t="array" ref="E14">INDEX(municipalities!B:B, MATCH(D14,municipalities!C:C,0),0)</f>
        <v>GM1690</v>
      </c>
      <c r="F14" t="s">
        <v>59</v>
      </c>
      <c r="G14" t="s">
        <v>3747</v>
      </c>
      <c r="H14" t="s">
        <v>3748</v>
      </c>
      <c r="I14" t="str">
        <f t="shared" si="0"/>
        <v>7963</v>
      </c>
      <c r="J14">
        <v>2021</v>
      </c>
      <c r="K14">
        <v>81922949</v>
      </c>
      <c r="L14" t="s">
        <v>3716</v>
      </c>
      <c r="M14" t="s">
        <v>5113</v>
      </c>
      <c r="N14">
        <v>6.3668700740007003</v>
      </c>
      <c r="O14">
        <v>52.7591405496091</v>
      </c>
      <c r="R14">
        <v>2021</v>
      </c>
      <c r="S14">
        <f t="shared" si="1"/>
        <v>40</v>
      </c>
      <c r="T14">
        <f t="shared" si="2"/>
        <v>541</v>
      </c>
    </row>
    <row r="15" spans="1:20" x14ac:dyDescent="0.3">
      <c r="A15">
        <v>14</v>
      </c>
      <c r="B15" t="s">
        <v>23</v>
      </c>
      <c r="C15" t="s">
        <v>23</v>
      </c>
      <c r="D15" t="s">
        <v>58</v>
      </c>
      <c r="E15" t="str" cm="1">
        <f t="array" ref="E15">INDEX(municipalities!B:B, MATCH(D15,municipalities!C:C,0),0)</f>
        <v>GM1690</v>
      </c>
      <c r="F15" t="s">
        <v>3749</v>
      </c>
      <c r="G15" t="s">
        <v>3750</v>
      </c>
      <c r="H15" t="s">
        <v>3751</v>
      </c>
      <c r="I15" t="str">
        <f t="shared" si="0"/>
        <v>7961</v>
      </c>
      <c r="J15">
        <v>2018</v>
      </c>
      <c r="K15">
        <v>70963193</v>
      </c>
      <c r="L15" t="s">
        <v>3716</v>
      </c>
      <c r="M15" t="s">
        <v>5114</v>
      </c>
      <c r="N15">
        <v>6.2690531185370002</v>
      </c>
      <c r="O15">
        <v>52.732666738463003</v>
      </c>
      <c r="R15">
        <v>2022</v>
      </c>
      <c r="S15">
        <f t="shared" si="1"/>
        <v>23</v>
      </c>
      <c r="T15">
        <f t="shared" si="2"/>
        <v>564</v>
      </c>
    </row>
    <row r="16" spans="1:20" x14ac:dyDescent="0.3">
      <c r="A16">
        <v>15</v>
      </c>
      <c r="B16" t="s">
        <v>23</v>
      </c>
      <c r="C16" t="s">
        <v>23</v>
      </c>
      <c r="D16" t="s">
        <v>2464</v>
      </c>
      <c r="E16" t="str" cm="1">
        <f t="array" ref="E16">INDEX(municipalities!B:B, MATCH(D16,municipalities!C:C,0),0)</f>
        <v>GM0119</v>
      </c>
      <c r="F16" t="s">
        <v>3752</v>
      </c>
      <c r="G16" t="s">
        <v>3753</v>
      </c>
      <c r="H16" t="s">
        <v>3754</v>
      </c>
      <c r="I16" t="str">
        <f t="shared" si="0"/>
        <v>7948</v>
      </c>
      <c r="J16">
        <v>2018</v>
      </c>
      <c r="K16">
        <v>71205519</v>
      </c>
      <c r="L16" t="s">
        <v>3716</v>
      </c>
      <c r="M16" t="s">
        <v>5115</v>
      </c>
      <c r="N16">
        <v>6.1618625501151998</v>
      </c>
      <c r="O16">
        <v>52.735778358940998</v>
      </c>
      <c r="R16">
        <v>2023</v>
      </c>
      <c r="S16">
        <f t="shared" si="1"/>
        <v>11</v>
      </c>
      <c r="T16">
        <f t="shared" si="2"/>
        <v>575</v>
      </c>
    </row>
    <row r="17" spans="1:20" x14ac:dyDescent="0.3">
      <c r="A17">
        <v>16</v>
      </c>
      <c r="B17" t="s">
        <v>23</v>
      </c>
      <c r="C17" t="s">
        <v>23</v>
      </c>
      <c r="D17" t="s">
        <v>2464</v>
      </c>
      <c r="E17" t="str" cm="1">
        <f t="array" ref="E17">INDEX(municipalities!B:B, MATCH(D17,municipalities!C:C,0),0)</f>
        <v>GM0119</v>
      </c>
      <c r="G17" t="s">
        <v>3755</v>
      </c>
      <c r="H17" t="s">
        <v>3756</v>
      </c>
      <c r="I17" t="str">
        <f t="shared" si="0"/>
        <v>7944</v>
      </c>
      <c r="J17">
        <v>2021</v>
      </c>
      <c r="K17">
        <v>84324252</v>
      </c>
      <c r="L17" t="s">
        <v>3716</v>
      </c>
      <c r="M17" t="s">
        <v>5116</v>
      </c>
      <c r="N17">
        <v>6.1794648575815003</v>
      </c>
      <c r="O17">
        <v>52.685546186610303</v>
      </c>
      <c r="R17">
        <v>2024</v>
      </c>
      <c r="S17">
        <f t="shared" si="1"/>
        <v>4</v>
      </c>
      <c r="T17">
        <f t="shared" si="2"/>
        <v>579</v>
      </c>
    </row>
    <row r="18" spans="1:20" x14ac:dyDescent="0.3">
      <c r="A18">
        <v>17</v>
      </c>
      <c r="B18" t="s">
        <v>23</v>
      </c>
      <c r="C18" t="s">
        <v>23</v>
      </c>
      <c r="D18" t="s">
        <v>3094</v>
      </c>
      <c r="E18" t="str" cm="1">
        <f t="array" ref="E18">INDEX(municipalities!B:B, MATCH(D18,municipalities!C:C,0),0)</f>
        <v>GM0118</v>
      </c>
      <c r="F18" t="s">
        <v>3757</v>
      </c>
      <c r="G18" t="s">
        <v>3758</v>
      </c>
      <c r="H18" t="s">
        <v>3759</v>
      </c>
      <c r="I18" t="str">
        <f t="shared" si="0"/>
        <v>7933</v>
      </c>
      <c r="J18">
        <v>2021</v>
      </c>
      <c r="K18">
        <v>82252092</v>
      </c>
      <c r="L18" t="s">
        <v>3716</v>
      </c>
      <c r="M18" t="s">
        <v>5117</v>
      </c>
      <c r="N18">
        <v>6.4521037617074999</v>
      </c>
      <c r="O18">
        <v>52.776797827871597</v>
      </c>
    </row>
    <row r="19" spans="1:20" x14ac:dyDescent="0.3">
      <c r="A19">
        <v>18</v>
      </c>
      <c r="B19" t="s">
        <v>23</v>
      </c>
      <c r="C19" t="s">
        <v>23</v>
      </c>
      <c r="D19" t="s">
        <v>58</v>
      </c>
      <c r="E19" t="str" cm="1">
        <f t="array" ref="E19">INDEX(municipalities!B:B, MATCH(D19,municipalities!C:C,0),0)</f>
        <v>GM1690</v>
      </c>
      <c r="F19" t="s">
        <v>68</v>
      </c>
      <c r="G19" t="s">
        <v>3760</v>
      </c>
      <c r="H19" t="s">
        <v>3761</v>
      </c>
      <c r="I19" t="str">
        <f t="shared" si="0"/>
        <v>7921</v>
      </c>
      <c r="J19">
        <v>2022</v>
      </c>
      <c r="K19">
        <v>85948365</v>
      </c>
      <c r="L19" t="s">
        <v>3716</v>
      </c>
      <c r="M19" t="s">
        <v>5118</v>
      </c>
      <c r="N19">
        <v>6.4191393391405001</v>
      </c>
      <c r="O19">
        <v>52.662426632587497</v>
      </c>
    </row>
    <row r="20" spans="1:20" x14ac:dyDescent="0.3">
      <c r="A20">
        <v>19</v>
      </c>
      <c r="B20" t="s">
        <v>23</v>
      </c>
      <c r="C20" t="s">
        <v>23</v>
      </c>
      <c r="D20" t="s">
        <v>58</v>
      </c>
      <c r="E20" t="str" cm="1">
        <f t="array" ref="E20">INDEX(municipalities!B:B, MATCH(D20,municipalities!C:C,0),0)</f>
        <v>GM1690</v>
      </c>
      <c r="F20" t="s">
        <v>68</v>
      </c>
      <c r="G20" t="s">
        <v>3762</v>
      </c>
      <c r="H20" t="s">
        <v>3763</v>
      </c>
      <c r="I20" t="str">
        <f t="shared" si="0"/>
        <v>7921</v>
      </c>
      <c r="J20">
        <v>2012</v>
      </c>
      <c r="K20">
        <v>55395244</v>
      </c>
      <c r="L20" t="s">
        <v>3716</v>
      </c>
      <c r="M20" t="s">
        <v>5118</v>
      </c>
      <c r="N20">
        <v>6.4191393391405001</v>
      </c>
      <c r="O20">
        <v>52.662426632587497</v>
      </c>
    </row>
    <row r="21" spans="1:20" x14ac:dyDescent="0.3">
      <c r="A21">
        <v>20</v>
      </c>
      <c r="B21" t="s">
        <v>23</v>
      </c>
      <c r="C21" t="s">
        <v>23</v>
      </c>
      <c r="D21" t="s">
        <v>50</v>
      </c>
      <c r="E21" t="str" cm="1">
        <f t="array" ref="E21">INDEX(municipalities!B:B, MATCH(D21,municipalities!C:C,0),0)</f>
        <v>GM0109</v>
      </c>
      <c r="F21" t="s">
        <v>3764</v>
      </c>
      <c r="G21" t="s">
        <v>3765</v>
      </c>
      <c r="H21" t="s">
        <v>3766</v>
      </c>
      <c r="I21" t="str">
        <f t="shared" si="0"/>
        <v>7917</v>
      </c>
      <c r="J21">
        <v>2022</v>
      </c>
      <c r="K21">
        <v>87663872</v>
      </c>
      <c r="L21" t="s">
        <v>3716</v>
      </c>
      <c r="M21" t="s">
        <v>5119</v>
      </c>
      <c r="N21">
        <v>6.6195301803766</v>
      </c>
      <c r="O21">
        <v>52.736362779214197</v>
      </c>
    </row>
    <row r="22" spans="1:20" x14ac:dyDescent="0.3">
      <c r="A22">
        <v>21</v>
      </c>
      <c r="B22" t="s">
        <v>23</v>
      </c>
      <c r="C22" t="s">
        <v>23</v>
      </c>
      <c r="D22" t="s">
        <v>3094</v>
      </c>
      <c r="E22" t="str" cm="1">
        <f t="array" ref="E22">INDEX(municipalities!B:B, MATCH(D22,municipalities!C:C,0),0)</f>
        <v>GM0118</v>
      </c>
      <c r="F22" t="s">
        <v>3095</v>
      </c>
      <c r="G22" t="s">
        <v>3767</v>
      </c>
      <c r="H22" t="s">
        <v>3768</v>
      </c>
      <c r="I22" t="str">
        <f t="shared" si="0"/>
        <v>7916</v>
      </c>
      <c r="J22">
        <v>2021</v>
      </c>
      <c r="K22">
        <v>84712678</v>
      </c>
      <c r="L22" t="s">
        <v>3716</v>
      </c>
      <c r="M22" t="s">
        <v>5120</v>
      </c>
      <c r="N22">
        <v>6.5723190324873997</v>
      </c>
      <c r="O22">
        <v>52.681113614577697</v>
      </c>
    </row>
    <row r="23" spans="1:20" x14ac:dyDescent="0.3">
      <c r="A23">
        <v>22</v>
      </c>
      <c r="B23" t="s">
        <v>23</v>
      </c>
      <c r="C23" t="s">
        <v>23</v>
      </c>
      <c r="D23" t="s">
        <v>71</v>
      </c>
      <c r="E23" t="str" cm="1">
        <f t="array" ref="E23">INDEX(municipalities!B:B, MATCH(D23,municipalities!C:C,0),0)</f>
        <v>GM0114</v>
      </c>
      <c r="F23" t="s">
        <v>3769</v>
      </c>
      <c r="G23" t="s">
        <v>3770</v>
      </c>
      <c r="H23" t="s">
        <v>3771</v>
      </c>
      <c r="I23" t="str">
        <f t="shared" si="0"/>
        <v>7885</v>
      </c>
      <c r="J23">
        <v>2018</v>
      </c>
      <c r="K23">
        <v>71840605</v>
      </c>
      <c r="L23" t="s">
        <v>3716</v>
      </c>
      <c r="M23" t="s">
        <v>5121</v>
      </c>
      <c r="N23">
        <v>6.9650745708094002</v>
      </c>
      <c r="O23">
        <v>52.746808729761298</v>
      </c>
    </row>
    <row r="24" spans="1:20" x14ac:dyDescent="0.3">
      <c r="A24">
        <v>23</v>
      </c>
      <c r="B24" t="s">
        <v>23</v>
      </c>
      <c r="C24" t="s">
        <v>23</v>
      </c>
      <c r="D24" t="s">
        <v>3381</v>
      </c>
      <c r="E24" t="str" cm="1">
        <f t="array" ref="E24">INDEX(municipalities!B:B, MATCH(D24,municipalities!C:C,0),0)</f>
        <v>GM1681</v>
      </c>
      <c r="F24" t="s">
        <v>3772</v>
      </c>
      <c r="G24" t="s">
        <v>3773</v>
      </c>
      <c r="H24" t="s">
        <v>3774</v>
      </c>
      <c r="I24" t="str">
        <f t="shared" si="0"/>
        <v>7872</v>
      </c>
      <c r="J24">
        <v>2019</v>
      </c>
      <c r="K24">
        <v>75637286</v>
      </c>
      <c r="L24" t="s">
        <v>3716</v>
      </c>
      <c r="M24" t="s">
        <v>5122</v>
      </c>
      <c r="N24">
        <v>6.8865564320679997</v>
      </c>
      <c r="O24">
        <v>52.843076062210798</v>
      </c>
    </row>
    <row r="25" spans="1:20" x14ac:dyDescent="0.3">
      <c r="A25">
        <v>24</v>
      </c>
      <c r="B25" t="s">
        <v>23</v>
      </c>
      <c r="C25" t="s">
        <v>23</v>
      </c>
      <c r="D25" t="s">
        <v>50</v>
      </c>
      <c r="E25" t="str" cm="1">
        <f t="array" ref="E25">INDEX(municipalities!B:B, MATCH(D25,municipalities!C:C,0),0)</f>
        <v>GM0109</v>
      </c>
      <c r="F25" t="s">
        <v>51</v>
      </c>
      <c r="G25" t="s">
        <v>3775</v>
      </c>
      <c r="H25" t="s">
        <v>3776</v>
      </c>
      <c r="I25" t="str">
        <f t="shared" si="0"/>
        <v>7863</v>
      </c>
      <c r="J25">
        <v>2018</v>
      </c>
      <c r="K25">
        <v>72678518</v>
      </c>
      <c r="L25" t="s">
        <v>3716</v>
      </c>
      <c r="M25" t="s">
        <v>5123</v>
      </c>
      <c r="N25">
        <v>6.6804923015659003</v>
      </c>
      <c r="O25">
        <v>52.745564089365502</v>
      </c>
    </row>
    <row r="26" spans="1:20" x14ac:dyDescent="0.3">
      <c r="A26">
        <v>25</v>
      </c>
      <c r="B26" t="s">
        <v>23</v>
      </c>
      <c r="C26" t="s">
        <v>23</v>
      </c>
      <c r="D26" t="s">
        <v>50</v>
      </c>
      <c r="E26" t="str" cm="1">
        <f t="array" ref="E26">INDEX(municipalities!B:B, MATCH(D26,municipalities!C:C,0),0)</f>
        <v>GM0109</v>
      </c>
      <c r="F26" t="s">
        <v>3777</v>
      </c>
      <c r="G26" t="s">
        <v>3778</v>
      </c>
      <c r="H26" t="s">
        <v>3779</v>
      </c>
      <c r="I26" t="str">
        <f t="shared" si="0"/>
        <v>7849</v>
      </c>
      <c r="J26">
        <v>2023</v>
      </c>
      <c r="K26">
        <v>9040993</v>
      </c>
      <c r="L26" t="s">
        <v>3716</v>
      </c>
      <c r="M26" t="s">
        <v>5124</v>
      </c>
      <c r="N26">
        <v>6.7354328696163002</v>
      </c>
      <c r="O26">
        <v>52.8637467428644</v>
      </c>
    </row>
    <row r="27" spans="1:20" x14ac:dyDescent="0.3">
      <c r="A27">
        <v>26</v>
      </c>
      <c r="B27" t="s">
        <v>23</v>
      </c>
      <c r="C27" t="s">
        <v>23</v>
      </c>
      <c r="D27" t="s">
        <v>71</v>
      </c>
      <c r="E27" t="str" cm="1">
        <f t="array" ref="E27">INDEX(municipalities!B:B, MATCH(D27,municipalities!C:C,0),0)</f>
        <v>GM0114</v>
      </c>
      <c r="G27" t="s">
        <v>3780</v>
      </c>
      <c r="H27" t="s">
        <v>3781</v>
      </c>
      <c r="I27" t="str">
        <f t="shared" si="0"/>
        <v>7814</v>
      </c>
      <c r="J27">
        <v>2017</v>
      </c>
      <c r="K27">
        <v>70186855</v>
      </c>
      <c r="L27" t="s">
        <v>3716</v>
      </c>
      <c r="M27" t="s">
        <v>5125</v>
      </c>
      <c r="N27">
        <v>6.8778801241998</v>
      </c>
      <c r="O27">
        <v>52.7884350281509</v>
      </c>
    </row>
    <row r="28" spans="1:20" x14ac:dyDescent="0.3">
      <c r="A28">
        <v>27</v>
      </c>
      <c r="B28" t="s">
        <v>87</v>
      </c>
      <c r="C28" t="s">
        <v>87</v>
      </c>
      <c r="D28" t="s">
        <v>104</v>
      </c>
      <c r="E28" t="str" cm="1">
        <f t="array" ref="E28">INDEX(municipalities!B:B, MATCH(D28,municipalities!C:C,0),0)</f>
        <v>GM0171</v>
      </c>
      <c r="F28" t="s">
        <v>3782</v>
      </c>
      <c r="G28" t="s">
        <v>3783</v>
      </c>
      <c r="H28" t="s">
        <v>3784</v>
      </c>
      <c r="I28" t="str">
        <f t="shared" si="0"/>
        <v>8314</v>
      </c>
      <c r="J28">
        <v>2014</v>
      </c>
      <c r="K28">
        <v>62136542</v>
      </c>
      <c r="L28" t="s">
        <v>3716</v>
      </c>
      <c r="M28" t="s">
        <v>5126</v>
      </c>
      <c r="N28">
        <v>5.7572130842940998</v>
      </c>
      <c r="O28">
        <v>52.770965304806197</v>
      </c>
    </row>
    <row r="29" spans="1:20" x14ac:dyDescent="0.3">
      <c r="A29">
        <v>28</v>
      </c>
      <c r="B29" t="s">
        <v>87</v>
      </c>
      <c r="C29" t="s">
        <v>87</v>
      </c>
      <c r="D29" t="s">
        <v>104</v>
      </c>
      <c r="E29" t="str" cm="1">
        <f t="array" ref="E29">INDEX(municipalities!B:B, MATCH(D29,municipalities!C:C,0),0)</f>
        <v>GM0171</v>
      </c>
      <c r="F29" t="s">
        <v>105</v>
      </c>
      <c r="G29" t="s">
        <v>3785</v>
      </c>
      <c r="H29" t="s">
        <v>3786</v>
      </c>
      <c r="I29" t="str">
        <f t="shared" si="0"/>
        <v>8308</v>
      </c>
      <c r="J29">
        <v>2016</v>
      </c>
      <c r="K29">
        <v>67239072</v>
      </c>
      <c r="L29" t="s">
        <v>3716</v>
      </c>
      <c r="M29" t="s">
        <v>5127</v>
      </c>
      <c r="N29">
        <v>5.7152372447518998</v>
      </c>
      <c r="O29">
        <v>52.640312783315501</v>
      </c>
    </row>
    <row r="30" spans="1:20" x14ac:dyDescent="0.3">
      <c r="A30">
        <v>29</v>
      </c>
      <c r="B30" t="s">
        <v>87</v>
      </c>
      <c r="C30" t="s">
        <v>87</v>
      </c>
      <c r="D30" t="s">
        <v>3787</v>
      </c>
      <c r="E30" t="str" cm="1">
        <f t="array" ref="E30">INDEX(municipalities!B:B, MATCH(D30,municipalities!C:C,0),0)</f>
        <v>GM0303</v>
      </c>
      <c r="F30" t="s">
        <v>3788</v>
      </c>
      <c r="G30" t="s">
        <v>3789</v>
      </c>
      <c r="H30" t="s">
        <v>3790</v>
      </c>
      <c r="I30" t="str">
        <f t="shared" si="0"/>
        <v>8256</v>
      </c>
      <c r="J30">
        <v>2021</v>
      </c>
      <c r="K30">
        <v>82362297</v>
      </c>
      <c r="L30" t="s">
        <v>3716</v>
      </c>
      <c r="M30" t="s">
        <v>5128</v>
      </c>
      <c r="N30">
        <v>5.6804685814136002</v>
      </c>
      <c r="O30">
        <v>52.447837431814001</v>
      </c>
    </row>
    <row r="31" spans="1:20" x14ac:dyDescent="0.3">
      <c r="A31">
        <v>30</v>
      </c>
      <c r="B31" t="s">
        <v>87</v>
      </c>
      <c r="C31" t="s">
        <v>87</v>
      </c>
      <c r="D31" t="s">
        <v>118</v>
      </c>
      <c r="E31" t="str" cm="1">
        <f t="array" ref="E31">INDEX(municipalities!B:B, MATCH(D31,municipalities!C:C,0),0)</f>
        <v>GM0050</v>
      </c>
      <c r="G31" t="s">
        <v>3791</v>
      </c>
      <c r="H31" t="s">
        <v>3792</v>
      </c>
      <c r="I31" t="str">
        <f t="shared" si="0"/>
        <v>3898</v>
      </c>
      <c r="J31">
        <v>2017</v>
      </c>
      <c r="K31">
        <v>68050488</v>
      </c>
      <c r="L31" t="s">
        <v>3716</v>
      </c>
      <c r="M31" t="s">
        <v>5129</v>
      </c>
      <c r="N31">
        <v>5.5741289111703001</v>
      </c>
      <c r="O31">
        <v>52.381871182529203</v>
      </c>
    </row>
    <row r="32" spans="1:20" x14ac:dyDescent="0.3">
      <c r="A32">
        <v>31</v>
      </c>
      <c r="B32" t="s">
        <v>87</v>
      </c>
      <c r="C32" t="s">
        <v>87</v>
      </c>
      <c r="D32" t="s">
        <v>118</v>
      </c>
      <c r="E32" t="str" cm="1">
        <f t="array" ref="E32">INDEX(municipalities!B:B, MATCH(D32,municipalities!C:C,0),0)</f>
        <v>GM0050</v>
      </c>
      <c r="G32" t="s">
        <v>3793</v>
      </c>
      <c r="H32" t="s">
        <v>3794</v>
      </c>
      <c r="I32" t="str">
        <f t="shared" si="0"/>
        <v>3894</v>
      </c>
      <c r="J32">
        <v>2011</v>
      </c>
      <c r="K32">
        <v>52333744</v>
      </c>
      <c r="L32" t="s">
        <v>3716</v>
      </c>
      <c r="M32" t="s">
        <v>5130</v>
      </c>
      <c r="N32">
        <v>5.5303326626515004</v>
      </c>
      <c r="O32">
        <v>52.346746212059401</v>
      </c>
    </row>
    <row r="33" spans="1:15" x14ac:dyDescent="0.3">
      <c r="A33">
        <v>32</v>
      </c>
      <c r="B33" t="s">
        <v>87</v>
      </c>
      <c r="C33" t="s">
        <v>87</v>
      </c>
      <c r="D33" t="s">
        <v>118</v>
      </c>
      <c r="E33" t="str" cm="1">
        <f t="array" ref="E33">INDEX(municipalities!B:B, MATCH(D33,municipalities!C:C,0),0)</f>
        <v>GM0050</v>
      </c>
      <c r="G33" t="s">
        <v>3795</v>
      </c>
      <c r="H33" t="s">
        <v>3796</v>
      </c>
      <c r="I33" t="str">
        <f t="shared" si="0"/>
        <v>3893</v>
      </c>
      <c r="J33">
        <v>2023</v>
      </c>
      <c r="K33">
        <v>90474619</v>
      </c>
      <c r="L33" t="s">
        <v>3716</v>
      </c>
      <c r="M33" t="s">
        <v>5131</v>
      </c>
      <c r="N33">
        <v>5.5179611522782004</v>
      </c>
      <c r="O33">
        <v>52.335372778033701</v>
      </c>
    </row>
    <row r="34" spans="1:15" x14ac:dyDescent="0.3">
      <c r="A34">
        <v>33</v>
      </c>
      <c r="B34" t="s">
        <v>87</v>
      </c>
      <c r="C34" t="s">
        <v>87</v>
      </c>
      <c r="D34" t="s">
        <v>88</v>
      </c>
      <c r="E34" t="str" cm="1">
        <f t="array" ref="E34">INDEX(municipalities!B:B, MATCH(D34,municipalities!C:C,0),0)</f>
        <v>GM0034</v>
      </c>
      <c r="G34" t="s">
        <v>3797</v>
      </c>
      <c r="H34" t="s">
        <v>3798</v>
      </c>
      <c r="I34" t="str">
        <f t="shared" si="0"/>
        <v>1351</v>
      </c>
      <c r="J34">
        <v>2015</v>
      </c>
      <c r="K34">
        <v>62659928</v>
      </c>
      <c r="L34" t="s">
        <v>3716</v>
      </c>
      <c r="M34" t="s">
        <v>5132</v>
      </c>
      <c r="N34">
        <v>5.2168286926196004</v>
      </c>
      <c r="O34">
        <v>52.3491155699544</v>
      </c>
    </row>
    <row r="35" spans="1:15" x14ac:dyDescent="0.3">
      <c r="A35">
        <v>34</v>
      </c>
      <c r="B35" t="s">
        <v>87</v>
      </c>
      <c r="C35" t="s">
        <v>87</v>
      </c>
      <c r="D35" t="s">
        <v>88</v>
      </c>
      <c r="E35" t="str" cm="1">
        <f t="array" ref="E35">INDEX(municipalities!B:B, MATCH(D35,municipalities!C:C,0),0)</f>
        <v>GM0034</v>
      </c>
      <c r="G35" t="s">
        <v>3799</v>
      </c>
      <c r="H35" t="s">
        <v>3800</v>
      </c>
      <c r="I35" t="str">
        <f t="shared" si="0"/>
        <v>1328</v>
      </c>
      <c r="J35">
        <v>2012</v>
      </c>
      <c r="K35">
        <v>55061826</v>
      </c>
      <c r="L35" t="s">
        <v>3716</v>
      </c>
      <c r="M35" t="s">
        <v>5133</v>
      </c>
      <c r="N35">
        <v>5.2647136166593</v>
      </c>
      <c r="O35">
        <v>52.374145062440597</v>
      </c>
    </row>
    <row r="36" spans="1:15" x14ac:dyDescent="0.3">
      <c r="A36">
        <v>35</v>
      </c>
      <c r="B36" t="s">
        <v>126</v>
      </c>
      <c r="C36" t="s">
        <v>126</v>
      </c>
      <c r="D36" t="s">
        <v>207</v>
      </c>
      <c r="E36" t="str" cm="1">
        <f t="array" ref="E36">INDEX(municipalities!B:B, MATCH(D36,municipalities!C:C,0),0)</f>
        <v>GM1970</v>
      </c>
      <c r="F36" t="s">
        <v>3801</v>
      </c>
      <c r="G36" t="s">
        <v>3802</v>
      </c>
      <c r="H36" t="s">
        <v>3803</v>
      </c>
      <c r="I36" t="str">
        <f t="shared" si="0"/>
        <v>9298</v>
      </c>
      <c r="J36">
        <v>2019</v>
      </c>
      <c r="K36">
        <v>75274612</v>
      </c>
      <c r="L36" t="s">
        <v>3716</v>
      </c>
      <c r="M36" t="s">
        <v>5134</v>
      </c>
      <c r="N36">
        <v>6.0706118858932001</v>
      </c>
      <c r="O36">
        <v>53.265972719048598</v>
      </c>
    </row>
    <row r="37" spans="1:15" x14ac:dyDescent="0.3">
      <c r="A37">
        <v>36</v>
      </c>
      <c r="B37" t="s">
        <v>126</v>
      </c>
      <c r="C37" t="s">
        <v>126</v>
      </c>
      <c r="D37" t="s">
        <v>207</v>
      </c>
      <c r="E37" t="str" cm="1">
        <f t="array" ref="E37">INDEX(municipalities!B:B, MATCH(D37,municipalities!C:C,0),0)</f>
        <v>GM1970</v>
      </c>
      <c r="F37" t="s">
        <v>221</v>
      </c>
      <c r="G37" t="s">
        <v>3804</v>
      </c>
      <c r="H37" t="s">
        <v>3805</v>
      </c>
      <c r="I37" t="str">
        <f t="shared" si="0"/>
        <v>9295</v>
      </c>
      <c r="J37">
        <v>2015</v>
      </c>
      <c r="K37">
        <v>61854476</v>
      </c>
      <c r="L37" t="s">
        <v>3716</v>
      </c>
      <c r="M37" t="s">
        <v>5135</v>
      </c>
      <c r="N37">
        <v>6.0891775383473998</v>
      </c>
      <c r="O37">
        <v>53.303975252353403</v>
      </c>
    </row>
    <row r="38" spans="1:15" x14ac:dyDescent="0.3">
      <c r="A38">
        <v>37</v>
      </c>
      <c r="B38" t="s">
        <v>126</v>
      </c>
      <c r="C38" t="s">
        <v>126</v>
      </c>
      <c r="D38" t="s">
        <v>127</v>
      </c>
      <c r="E38" t="str" cm="1">
        <f t="array" ref="E38">INDEX(municipalities!B:B, MATCH(D38,municipalities!C:C,0),0)</f>
        <v>GM0059</v>
      </c>
      <c r="F38" t="s">
        <v>128</v>
      </c>
      <c r="G38" t="s">
        <v>3806</v>
      </c>
      <c r="H38" t="s">
        <v>3807</v>
      </c>
      <c r="I38" t="str">
        <f t="shared" si="0"/>
        <v>9285</v>
      </c>
      <c r="J38">
        <v>2017</v>
      </c>
      <c r="K38">
        <v>68190700</v>
      </c>
      <c r="L38" t="s">
        <v>3716</v>
      </c>
      <c r="M38" t="s">
        <v>5136</v>
      </c>
      <c r="N38">
        <v>6.1574034475515003</v>
      </c>
      <c r="O38">
        <v>53.249893704886503</v>
      </c>
    </row>
    <row r="39" spans="1:15" x14ac:dyDescent="0.3">
      <c r="A39">
        <v>38</v>
      </c>
      <c r="B39" t="s">
        <v>126</v>
      </c>
      <c r="C39" t="s">
        <v>126</v>
      </c>
      <c r="D39" t="s">
        <v>127</v>
      </c>
      <c r="E39" t="str" cm="1">
        <f t="array" ref="E39">INDEX(municipalities!B:B, MATCH(D39,municipalities!C:C,0),0)</f>
        <v>GM0059</v>
      </c>
      <c r="F39" t="s">
        <v>3808</v>
      </c>
      <c r="G39" t="s">
        <v>3809</v>
      </c>
      <c r="H39" t="s">
        <v>3810</v>
      </c>
      <c r="I39" t="str">
        <f t="shared" si="0"/>
        <v>9281</v>
      </c>
      <c r="J39">
        <v>2016</v>
      </c>
      <c r="K39">
        <v>65531450</v>
      </c>
      <c r="L39" t="s">
        <v>3716</v>
      </c>
      <c r="M39" t="s">
        <v>5137</v>
      </c>
      <c r="N39">
        <v>6.1300451681721997</v>
      </c>
      <c r="O39">
        <v>53.185790276090998</v>
      </c>
    </row>
    <row r="40" spans="1:15" x14ac:dyDescent="0.3">
      <c r="A40">
        <v>39</v>
      </c>
      <c r="B40" t="s">
        <v>126</v>
      </c>
      <c r="C40" t="s">
        <v>126</v>
      </c>
      <c r="D40" t="s">
        <v>142</v>
      </c>
      <c r="E40" t="str" cm="1">
        <f t="array" ref="E40">INDEX(municipalities!B:B, MATCH(D40,municipalities!C:C,0),0)</f>
        <v>GM1891</v>
      </c>
      <c r="F40" t="s">
        <v>3811</v>
      </c>
      <c r="G40" t="s">
        <v>3812</v>
      </c>
      <c r="H40" t="s">
        <v>3813</v>
      </c>
      <c r="I40" t="str">
        <f t="shared" si="0"/>
        <v>9269</v>
      </c>
      <c r="J40">
        <v>2022</v>
      </c>
      <c r="K40">
        <v>85472638</v>
      </c>
      <c r="L40" t="s">
        <v>3716</v>
      </c>
      <c r="M40" t="s">
        <v>5138</v>
      </c>
      <c r="N40">
        <v>5.9732520325139999</v>
      </c>
      <c r="O40">
        <v>53.245876688281903</v>
      </c>
    </row>
    <row r="41" spans="1:15" x14ac:dyDescent="0.3">
      <c r="A41">
        <v>40</v>
      </c>
      <c r="B41" t="s">
        <v>126</v>
      </c>
      <c r="C41" t="s">
        <v>126</v>
      </c>
      <c r="D41" t="s">
        <v>282</v>
      </c>
      <c r="E41" t="str" cm="1">
        <f t="array" ref="E41">INDEX(municipalities!B:B, MATCH(D41,municipalities!C:C,0),0)</f>
        <v>GM0737</v>
      </c>
      <c r="F41" t="s">
        <v>2858</v>
      </c>
      <c r="G41" t="s">
        <v>3814</v>
      </c>
      <c r="H41" t="s">
        <v>3815</v>
      </c>
      <c r="I41" t="str">
        <f t="shared" si="0"/>
        <v>9263</v>
      </c>
      <c r="J41">
        <v>2014</v>
      </c>
      <c r="K41">
        <v>61785423</v>
      </c>
      <c r="L41" t="s">
        <v>3716</v>
      </c>
      <c r="M41" t="s">
        <v>5139</v>
      </c>
      <c r="N41">
        <v>5.9642641879365002</v>
      </c>
      <c r="O41">
        <v>53.1619535205189</v>
      </c>
    </row>
    <row r="42" spans="1:15" x14ac:dyDescent="0.3">
      <c r="A42">
        <v>41</v>
      </c>
      <c r="B42" t="s">
        <v>126</v>
      </c>
      <c r="C42" t="s">
        <v>126</v>
      </c>
      <c r="D42" t="s">
        <v>282</v>
      </c>
      <c r="E42" t="str" cm="1">
        <f t="array" ref="E42">INDEX(municipalities!B:B, MATCH(D42,municipalities!C:C,0),0)</f>
        <v>GM0737</v>
      </c>
      <c r="F42" t="s">
        <v>283</v>
      </c>
      <c r="G42" t="s">
        <v>3816</v>
      </c>
      <c r="H42" t="s">
        <v>3817</v>
      </c>
      <c r="I42" t="str">
        <f t="shared" si="0"/>
        <v>9261</v>
      </c>
      <c r="J42">
        <v>2019</v>
      </c>
      <c r="K42">
        <v>74997378</v>
      </c>
      <c r="L42" t="s">
        <v>3716</v>
      </c>
      <c r="M42" t="s">
        <v>5140</v>
      </c>
      <c r="N42">
        <v>6.0711406090417004</v>
      </c>
      <c r="O42">
        <v>53.176977866099499</v>
      </c>
    </row>
    <row r="43" spans="1:15" x14ac:dyDescent="0.3">
      <c r="A43">
        <v>42</v>
      </c>
      <c r="B43" t="s">
        <v>126</v>
      </c>
      <c r="C43" t="s">
        <v>126</v>
      </c>
      <c r="D43" t="s">
        <v>282</v>
      </c>
      <c r="E43" t="str" cm="1">
        <f t="array" ref="E43">INDEX(municipalities!B:B, MATCH(D43,municipalities!C:C,0),0)</f>
        <v>GM0737</v>
      </c>
      <c r="F43" t="s">
        <v>3818</v>
      </c>
      <c r="G43" t="s">
        <v>3819</v>
      </c>
      <c r="H43" t="s">
        <v>3820</v>
      </c>
      <c r="I43" t="str">
        <f t="shared" si="0"/>
        <v>9251</v>
      </c>
      <c r="J43">
        <v>2020</v>
      </c>
      <c r="K43">
        <v>80181848</v>
      </c>
      <c r="L43" t="s">
        <v>3716</v>
      </c>
      <c r="M43" t="s">
        <v>5141</v>
      </c>
      <c r="N43">
        <v>5.9963467107254997</v>
      </c>
      <c r="O43">
        <v>53.200048493558697</v>
      </c>
    </row>
    <row r="44" spans="1:15" x14ac:dyDescent="0.3">
      <c r="A44">
        <v>43</v>
      </c>
      <c r="B44" t="s">
        <v>126</v>
      </c>
      <c r="C44" t="s">
        <v>126</v>
      </c>
      <c r="D44" t="s">
        <v>238</v>
      </c>
      <c r="E44" t="str" cm="1">
        <f t="array" ref="E44">INDEX(municipalities!B:B, MATCH(D44,municipalities!C:C,0),0)</f>
        <v>GM0086</v>
      </c>
      <c r="F44" t="s">
        <v>2845</v>
      </c>
      <c r="G44" t="s">
        <v>3821</v>
      </c>
      <c r="H44" t="s">
        <v>3822</v>
      </c>
      <c r="I44" t="str">
        <f t="shared" si="0"/>
        <v>9245</v>
      </c>
      <c r="J44">
        <v>2015</v>
      </c>
      <c r="K44">
        <v>62893327</v>
      </c>
      <c r="L44" t="s">
        <v>3716</v>
      </c>
      <c r="M44" t="s">
        <v>5142</v>
      </c>
      <c r="N44">
        <v>5.9884062312986996</v>
      </c>
      <c r="O44">
        <v>53.066393953110797</v>
      </c>
    </row>
    <row r="45" spans="1:15" x14ac:dyDescent="0.3">
      <c r="A45">
        <v>44</v>
      </c>
      <c r="B45" t="s">
        <v>126</v>
      </c>
      <c r="C45" t="s">
        <v>126</v>
      </c>
      <c r="D45" t="s">
        <v>238</v>
      </c>
      <c r="E45" t="str" cm="1">
        <f t="array" ref="E45">INDEX(municipalities!B:B, MATCH(D45,municipalities!C:C,0),0)</f>
        <v>GM0086</v>
      </c>
      <c r="F45" t="s">
        <v>239</v>
      </c>
      <c r="G45" t="s">
        <v>3823</v>
      </c>
      <c r="H45" t="s">
        <v>3824</v>
      </c>
      <c r="I45" t="str">
        <f t="shared" si="0"/>
        <v>9243</v>
      </c>
      <c r="J45">
        <v>2020</v>
      </c>
      <c r="K45">
        <v>78394678</v>
      </c>
      <c r="L45" t="s">
        <v>3716</v>
      </c>
      <c r="M45" t="s">
        <v>5143</v>
      </c>
      <c r="N45">
        <v>6.2723303532696004</v>
      </c>
      <c r="O45">
        <v>53.077666900885198</v>
      </c>
    </row>
    <row r="46" spans="1:15" x14ac:dyDescent="0.3">
      <c r="A46">
        <v>45</v>
      </c>
      <c r="B46" t="s">
        <v>126</v>
      </c>
      <c r="C46" t="s">
        <v>126</v>
      </c>
      <c r="D46" t="s">
        <v>238</v>
      </c>
      <c r="E46" t="str" cm="1">
        <f t="array" ref="E46">INDEX(municipalities!B:B, MATCH(D46,municipalities!C:C,0),0)</f>
        <v>GM0086</v>
      </c>
      <c r="F46" t="s">
        <v>242</v>
      </c>
      <c r="G46" t="s">
        <v>3825</v>
      </c>
      <c r="H46" t="s">
        <v>3826</v>
      </c>
      <c r="I46" t="str">
        <f t="shared" si="0"/>
        <v>9241</v>
      </c>
      <c r="J46">
        <v>2015</v>
      </c>
      <c r="K46">
        <v>64579131</v>
      </c>
      <c r="L46" t="s">
        <v>3716</v>
      </c>
      <c r="M46" t="s">
        <v>5144</v>
      </c>
      <c r="N46">
        <v>6.1943087319967001</v>
      </c>
      <c r="O46">
        <v>53.052119750708201</v>
      </c>
    </row>
    <row r="47" spans="1:15" x14ac:dyDescent="0.3">
      <c r="A47">
        <v>46</v>
      </c>
      <c r="B47" t="s">
        <v>126</v>
      </c>
      <c r="C47" t="s">
        <v>126</v>
      </c>
      <c r="D47" t="s">
        <v>245</v>
      </c>
      <c r="E47" t="str" cm="1">
        <f t="array" ref="E47">INDEX(municipalities!B:B, MATCH(D47,municipalities!C:C,0),0)</f>
        <v>GM0088</v>
      </c>
      <c r="F47" t="s">
        <v>245</v>
      </c>
      <c r="G47" t="s">
        <v>3827</v>
      </c>
      <c r="H47" t="s">
        <v>3828</v>
      </c>
      <c r="I47" t="str">
        <f t="shared" si="0"/>
        <v>9166</v>
      </c>
      <c r="J47">
        <v>2014</v>
      </c>
      <c r="K47">
        <v>60948000</v>
      </c>
      <c r="L47" t="s">
        <v>3716</v>
      </c>
      <c r="M47" t="s">
        <v>5145</v>
      </c>
      <c r="N47">
        <v>6.2325095502185999</v>
      </c>
      <c r="O47">
        <v>53.492597094239201</v>
      </c>
    </row>
    <row r="48" spans="1:15" x14ac:dyDescent="0.3">
      <c r="A48">
        <v>47</v>
      </c>
      <c r="B48" t="s">
        <v>126</v>
      </c>
      <c r="C48" t="s">
        <v>126</v>
      </c>
      <c r="D48" t="s">
        <v>136</v>
      </c>
      <c r="E48" t="str" cm="1">
        <f t="array" ref="E48">INDEX(municipalities!B:B, MATCH(D48,municipalities!C:C,0),0)</f>
        <v>GM0060</v>
      </c>
      <c r="G48" t="s">
        <v>3829</v>
      </c>
      <c r="H48" t="s">
        <v>3830</v>
      </c>
      <c r="I48" t="str">
        <f t="shared" si="0"/>
        <v>9164</v>
      </c>
      <c r="J48">
        <v>2009</v>
      </c>
      <c r="K48">
        <v>1146615</v>
      </c>
      <c r="L48" t="s">
        <v>3716</v>
      </c>
      <c r="M48" t="s">
        <v>5146</v>
      </c>
      <c r="N48">
        <v>5.8588561878179002</v>
      </c>
      <c r="O48">
        <v>53.455944259334302</v>
      </c>
    </row>
    <row r="49" spans="1:15" x14ac:dyDescent="0.3">
      <c r="A49">
        <v>48</v>
      </c>
      <c r="B49" t="s">
        <v>126</v>
      </c>
      <c r="C49" t="s">
        <v>126</v>
      </c>
      <c r="D49" t="s">
        <v>207</v>
      </c>
      <c r="E49" t="str" cm="1">
        <f t="array" ref="E49">INDEX(municipalities!B:B, MATCH(D49,municipalities!C:C,0),0)</f>
        <v>GM1970</v>
      </c>
      <c r="F49" t="s">
        <v>3831</v>
      </c>
      <c r="G49" t="s">
        <v>3832</v>
      </c>
      <c r="H49" t="s">
        <v>3833</v>
      </c>
      <c r="I49" t="str">
        <f t="shared" si="0"/>
        <v>9145</v>
      </c>
      <c r="J49">
        <v>2014</v>
      </c>
      <c r="K49">
        <v>60444002</v>
      </c>
      <c r="L49" t="s">
        <v>3716</v>
      </c>
      <c r="M49" t="s">
        <v>5147</v>
      </c>
      <c r="N49">
        <v>5.9652976024370998</v>
      </c>
      <c r="O49">
        <v>53.3826234832936</v>
      </c>
    </row>
    <row r="50" spans="1:15" x14ac:dyDescent="0.3">
      <c r="A50">
        <v>49</v>
      </c>
      <c r="B50" t="s">
        <v>126</v>
      </c>
      <c r="C50" t="s">
        <v>126</v>
      </c>
      <c r="D50" t="s">
        <v>207</v>
      </c>
      <c r="E50" t="str" cm="1">
        <f t="array" ref="E50">INDEX(municipalities!B:B, MATCH(D50,municipalities!C:C,0),0)</f>
        <v>GM1970</v>
      </c>
      <c r="F50" t="s">
        <v>208</v>
      </c>
      <c r="G50" t="s">
        <v>3834</v>
      </c>
      <c r="H50" t="s">
        <v>3835</v>
      </c>
      <c r="I50" t="str">
        <f t="shared" si="0"/>
        <v>9133</v>
      </c>
      <c r="J50">
        <v>2018</v>
      </c>
      <c r="K50">
        <v>73176761</v>
      </c>
      <c r="L50" t="s">
        <v>3716</v>
      </c>
      <c r="M50" t="s">
        <v>5148</v>
      </c>
      <c r="N50">
        <v>6.1362450245630997</v>
      </c>
      <c r="O50">
        <v>53.377330242871999</v>
      </c>
    </row>
    <row r="51" spans="1:15" x14ac:dyDescent="0.3">
      <c r="A51">
        <v>50</v>
      </c>
      <c r="B51" t="s">
        <v>126</v>
      </c>
      <c r="C51" t="s">
        <v>126</v>
      </c>
      <c r="D51" t="s">
        <v>207</v>
      </c>
      <c r="E51" t="str" cm="1">
        <f t="array" ref="E51">INDEX(municipalities!B:B, MATCH(D51,municipalities!C:C,0),0)</f>
        <v>GM1970</v>
      </c>
      <c r="F51" t="s">
        <v>3836</v>
      </c>
      <c r="G51" t="s">
        <v>3837</v>
      </c>
      <c r="H51" t="s">
        <v>3838</v>
      </c>
      <c r="I51" t="str">
        <f t="shared" si="0"/>
        <v>9123</v>
      </c>
      <c r="J51">
        <v>2013</v>
      </c>
      <c r="K51">
        <v>59357886</v>
      </c>
      <c r="L51" t="s">
        <v>3716</v>
      </c>
      <c r="M51" t="s">
        <v>5149</v>
      </c>
      <c r="N51">
        <v>6.0691683984509002</v>
      </c>
      <c r="O51">
        <v>53.360966939238899</v>
      </c>
    </row>
    <row r="52" spans="1:15" x14ac:dyDescent="0.3">
      <c r="A52">
        <v>51</v>
      </c>
      <c r="B52" t="s">
        <v>126</v>
      </c>
      <c r="C52" t="s">
        <v>126</v>
      </c>
      <c r="D52" t="s">
        <v>179</v>
      </c>
      <c r="E52" t="str" cm="1">
        <f t="array" ref="E52">INDEX(municipalities!B:B, MATCH(D52,municipalities!C:C,0),0)</f>
        <v>GM0080</v>
      </c>
      <c r="F52" t="s">
        <v>2842</v>
      </c>
      <c r="G52" t="s">
        <v>3839</v>
      </c>
      <c r="H52" t="s">
        <v>3840</v>
      </c>
      <c r="I52" t="str">
        <f t="shared" si="0"/>
        <v>9084</v>
      </c>
      <c r="J52">
        <v>2016</v>
      </c>
      <c r="K52">
        <v>67063071</v>
      </c>
      <c r="L52" t="s">
        <v>3716</v>
      </c>
      <c r="M52" t="s">
        <v>5150</v>
      </c>
      <c r="N52">
        <v>5.8044618090108999</v>
      </c>
      <c r="O52">
        <v>53.178454684450003</v>
      </c>
    </row>
    <row r="53" spans="1:15" x14ac:dyDescent="0.3">
      <c r="A53">
        <v>52</v>
      </c>
      <c r="B53" t="s">
        <v>126</v>
      </c>
      <c r="C53" t="s">
        <v>126</v>
      </c>
      <c r="D53" t="s">
        <v>304</v>
      </c>
      <c r="E53" t="str" cm="1">
        <f t="array" ref="E53">INDEX(municipalities!B:B, MATCH(D53,municipalities!C:C,0),0)</f>
        <v>GM1949</v>
      </c>
      <c r="F53" t="s">
        <v>3841</v>
      </c>
      <c r="G53" t="s">
        <v>3842</v>
      </c>
      <c r="H53" t="s">
        <v>3843</v>
      </c>
      <c r="I53" t="str">
        <f t="shared" si="0"/>
        <v>9076</v>
      </c>
      <c r="J53">
        <v>2014</v>
      </c>
      <c r="K53">
        <v>61586994</v>
      </c>
      <c r="L53" t="s">
        <v>3716</v>
      </c>
      <c r="M53" t="s">
        <v>5151</v>
      </c>
      <c r="N53">
        <v>5.6770432888234996</v>
      </c>
      <c r="O53">
        <v>53.296589034429402</v>
      </c>
    </row>
    <row r="54" spans="1:15" x14ac:dyDescent="0.3">
      <c r="A54">
        <v>53</v>
      </c>
      <c r="B54" t="s">
        <v>126</v>
      </c>
      <c r="C54" t="s">
        <v>126</v>
      </c>
      <c r="D54" t="s">
        <v>207</v>
      </c>
      <c r="E54" t="str" cm="1">
        <f t="array" ref="E54">INDEX(municipalities!B:B, MATCH(D54,municipalities!C:C,0),0)</f>
        <v>GM1970</v>
      </c>
      <c r="F54" t="s">
        <v>214</v>
      </c>
      <c r="G54" t="s">
        <v>3844</v>
      </c>
      <c r="H54" t="s">
        <v>3845</v>
      </c>
      <c r="I54" t="str">
        <f t="shared" si="0"/>
        <v>9073</v>
      </c>
      <c r="J54">
        <v>2015</v>
      </c>
      <c r="K54">
        <v>63064022</v>
      </c>
      <c r="L54" t="s">
        <v>3716</v>
      </c>
      <c r="M54" t="s">
        <v>5152</v>
      </c>
      <c r="N54">
        <v>5.7821372207671002</v>
      </c>
      <c r="O54">
        <v>53.328717655499801</v>
      </c>
    </row>
    <row r="55" spans="1:15" x14ac:dyDescent="0.3">
      <c r="A55">
        <v>54</v>
      </c>
      <c r="B55" t="s">
        <v>126</v>
      </c>
      <c r="C55" t="s">
        <v>126</v>
      </c>
      <c r="D55" t="s">
        <v>282</v>
      </c>
      <c r="E55" t="str" cm="1">
        <f t="array" ref="E55">INDEX(municipalities!B:B, MATCH(D55,municipalities!C:C,0),0)</f>
        <v>GM0737</v>
      </c>
      <c r="F55" t="s">
        <v>3846</v>
      </c>
      <c r="G55" t="s">
        <v>3847</v>
      </c>
      <c r="H55" t="s">
        <v>3848</v>
      </c>
      <c r="I55" t="str">
        <f t="shared" si="0"/>
        <v>9062</v>
      </c>
      <c r="J55">
        <v>2014</v>
      </c>
      <c r="K55">
        <v>59895829</v>
      </c>
      <c r="L55" t="s">
        <v>3716</v>
      </c>
      <c r="M55" t="s">
        <v>5153</v>
      </c>
      <c r="N55">
        <v>5.8893285079546001</v>
      </c>
      <c r="O55">
        <v>53.252528478834002</v>
      </c>
    </row>
    <row r="56" spans="1:15" x14ac:dyDescent="0.3">
      <c r="A56">
        <v>55</v>
      </c>
      <c r="B56" t="s">
        <v>126</v>
      </c>
      <c r="C56" t="s">
        <v>126</v>
      </c>
      <c r="D56" t="s">
        <v>179</v>
      </c>
      <c r="E56" t="str" cm="1">
        <f t="array" ref="E56">INDEX(municipalities!B:B, MATCH(D56,municipalities!C:C,0),0)</f>
        <v>GM0080</v>
      </c>
      <c r="F56" t="s">
        <v>3849</v>
      </c>
      <c r="G56" t="s">
        <v>3850</v>
      </c>
      <c r="H56" t="s">
        <v>3851</v>
      </c>
      <c r="I56" t="str">
        <f t="shared" si="0"/>
        <v>9051</v>
      </c>
      <c r="J56">
        <v>2019</v>
      </c>
      <c r="K56">
        <v>74914367</v>
      </c>
      <c r="L56" t="s">
        <v>3716</v>
      </c>
      <c r="M56" t="s">
        <v>5154</v>
      </c>
      <c r="N56">
        <v>5.7773407354729001</v>
      </c>
      <c r="O56">
        <v>53.264995271636799</v>
      </c>
    </row>
    <row r="57" spans="1:15" x14ac:dyDescent="0.3">
      <c r="A57">
        <v>56</v>
      </c>
      <c r="B57" t="s">
        <v>126</v>
      </c>
      <c r="C57" t="s">
        <v>126</v>
      </c>
      <c r="D57" t="s">
        <v>304</v>
      </c>
      <c r="E57" t="str" cm="1">
        <f t="array" ref="E57">INDEX(municipalities!B:B, MATCH(D57,municipalities!C:C,0),0)</f>
        <v>GM1949</v>
      </c>
      <c r="F57" t="s">
        <v>321</v>
      </c>
      <c r="G57" t="s">
        <v>3852</v>
      </c>
      <c r="H57" t="s">
        <v>3853</v>
      </c>
      <c r="I57" t="str">
        <f t="shared" si="0"/>
        <v>9043</v>
      </c>
      <c r="J57">
        <v>2016</v>
      </c>
      <c r="K57">
        <v>66285224</v>
      </c>
      <c r="L57" t="s">
        <v>3716</v>
      </c>
      <c r="M57" t="s">
        <v>5155</v>
      </c>
      <c r="N57">
        <v>5.6272139212613004</v>
      </c>
      <c r="O57">
        <v>53.247881026095001</v>
      </c>
    </row>
    <row r="58" spans="1:15" x14ac:dyDescent="0.3">
      <c r="A58">
        <v>57</v>
      </c>
      <c r="B58" t="s">
        <v>126</v>
      </c>
      <c r="C58" t="s">
        <v>126</v>
      </c>
      <c r="D58" t="s">
        <v>304</v>
      </c>
      <c r="E58" t="str" cm="1">
        <f t="array" ref="E58">INDEX(municipalities!B:B, MATCH(D58,municipalities!C:C,0),0)</f>
        <v>GM1949</v>
      </c>
      <c r="F58" t="s">
        <v>330</v>
      </c>
      <c r="G58" t="s">
        <v>3854</v>
      </c>
      <c r="H58" t="s">
        <v>3855</v>
      </c>
      <c r="I58" t="str">
        <f t="shared" si="0"/>
        <v>9037</v>
      </c>
      <c r="J58">
        <v>2014</v>
      </c>
      <c r="K58">
        <v>60993049</v>
      </c>
      <c r="L58" t="s">
        <v>3716</v>
      </c>
      <c r="M58" t="s">
        <v>5156</v>
      </c>
      <c r="N58">
        <v>5.6221214785526001</v>
      </c>
      <c r="O58">
        <v>53.2188049430099</v>
      </c>
    </row>
    <row r="59" spans="1:15" x14ac:dyDescent="0.3">
      <c r="A59">
        <v>58</v>
      </c>
      <c r="B59" t="s">
        <v>126</v>
      </c>
      <c r="C59" t="s">
        <v>126</v>
      </c>
      <c r="D59" t="s">
        <v>304</v>
      </c>
      <c r="E59" t="str" cm="1">
        <f t="array" ref="E59">INDEX(municipalities!B:B, MATCH(D59,municipalities!C:C,0),0)</f>
        <v>GM1949</v>
      </c>
      <c r="F59" t="s">
        <v>3856</v>
      </c>
      <c r="G59" t="s">
        <v>3857</v>
      </c>
      <c r="H59" t="s">
        <v>3858</v>
      </c>
      <c r="I59" t="str">
        <f t="shared" si="0"/>
        <v>9035</v>
      </c>
      <c r="J59">
        <v>2022</v>
      </c>
      <c r="K59">
        <v>86420615</v>
      </c>
      <c r="L59" t="s">
        <v>3716</v>
      </c>
      <c r="M59" t="s">
        <v>5157</v>
      </c>
      <c r="N59">
        <v>5.6466140578077004</v>
      </c>
      <c r="O59">
        <v>53.186330953357299</v>
      </c>
    </row>
    <row r="60" spans="1:15" x14ac:dyDescent="0.3">
      <c r="A60">
        <v>59</v>
      </c>
      <c r="B60" t="s">
        <v>126</v>
      </c>
      <c r="C60" t="s">
        <v>126</v>
      </c>
      <c r="D60" t="s">
        <v>304</v>
      </c>
      <c r="E60" t="str" cm="1">
        <f t="array" ref="E60">INDEX(municipalities!B:B, MATCH(D60,municipalities!C:C,0),0)</f>
        <v>GM1949</v>
      </c>
      <c r="F60" t="s">
        <v>3859</v>
      </c>
      <c r="G60" t="s">
        <v>3860</v>
      </c>
      <c r="H60" t="s">
        <v>3861</v>
      </c>
      <c r="I60" t="str">
        <f t="shared" si="0"/>
        <v>9034</v>
      </c>
      <c r="J60">
        <v>2015</v>
      </c>
      <c r="K60">
        <v>64702871</v>
      </c>
      <c r="L60" t="s">
        <v>3716</v>
      </c>
      <c r="M60" t="s">
        <v>5158</v>
      </c>
      <c r="N60">
        <v>5.7160540337113002</v>
      </c>
      <c r="O60">
        <v>53.208733256895997</v>
      </c>
    </row>
    <row r="61" spans="1:15" x14ac:dyDescent="0.3">
      <c r="A61">
        <v>60</v>
      </c>
      <c r="B61" t="s">
        <v>126</v>
      </c>
      <c r="C61" t="s">
        <v>126</v>
      </c>
      <c r="D61" t="s">
        <v>304</v>
      </c>
      <c r="E61" t="str" cm="1">
        <f t="array" ref="E61">INDEX(municipalities!B:B, MATCH(D61,municipalities!C:C,0),0)</f>
        <v>GM1949</v>
      </c>
      <c r="F61" t="s">
        <v>318</v>
      </c>
      <c r="G61" t="s">
        <v>3862</v>
      </c>
      <c r="H61" t="s">
        <v>3863</v>
      </c>
      <c r="I61" t="str">
        <f t="shared" si="0"/>
        <v>9031</v>
      </c>
      <c r="J61">
        <v>2015</v>
      </c>
      <c r="K61">
        <v>63718278</v>
      </c>
      <c r="L61" t="s">
        <v>3716</v>
      </c>
      <c r="M61" t="s">
        <v>5159</v>
      </c>
      <c r="N61">
        <v>5.7305073446427004</v>
      </c>
      <c r="O61">
        <v>53.178257805490098</v>
      </c>
    </row>
    <row r="62" spans="1:15" x14ac:dyDescent="0.3">
      <c r="A62">
        <v>61</v>
      </c>
      <c r="B62" t="s">
        <v>126</v>
      </c>
      <c r="C62" t="s">
        <v>126</v>
      </c>
      <c r="D62" t="s">
        <v>179</v>
      </c>
      <c r="E62" t="str" cm="1">
        <f t="array" ref="E62">INDEX(municipalities!B:B, MATCH(D62,municipalities!C:C,0),0)</f>
        <v>GM0080</v>
      </c>
      <c r="F62" t="s">
        <v>3864</v>
      </c>
      <c r="G62" t="s">
        <v>3865</v>
      </c>
      <c r="H62" t="s">
        <v>3866</v>
      </c>
      <c r="I62" t="str">
        <f t="shared" si="0"/>
        <v>9025</v>
      </c>
      <c r="J62">
        <v>2018</v>
      </c>
      <c r="K62">
        <v>71206000</v>
      </c>
      <c r="L62" t="s">
        <v>3716</v>
      </c>
      <c r="M62" t="s">
        <v>5160</v>
      </c>
      <c r="N62">
        <v>5.7410344508401998</v>
      </c>
      <c r="O62">
        <v>53.156594119979097</v>
      </c>
    </row>
    <row r="63" spans="1:15" x14ac:dyDescent="0.3">
      <c r="A63">
        <v>62</v>
      </c>
      <c r="B63" t="s">
        <v>126</v>
      </c>
      <c r="C63" t="s">
        <v>126</v>
      </c>
      <c r="D63" t="s">
        <v>179</v>
      </c>
      <c r="E63" t="str" cm="1">
        <f t="array" ref="E63">INDEX(municipalities!B:B, MATCH(D63,municipalities!C:C,0),0)</f>
        <v>GM0080</v>
      </c>
      <c r="F63" t="s">
        <v>3867</v>
      </c>
      <c r="G63" t="s">
        <v>3868</v>
      </c>
      <c r="H63" t="s">
        <v>3869</v>
      </c>
      <c r="I63" t="str">
        <f t="shared" si="0"/>
        <v>9024</v>
      </c>
      <c r="J63">
        <v>2016</v>
      </c>
      <c r="K63">
        <v>67352715</v>
      </c>
      <c r="L63" t="s">
        <v>3716</v>
      </c>
      <c r="M63" t="s">
        <v>5161</v>
      </c>
      <c r="N63">
        <v>5.7457951163530998</v>
      </c>
      <c r="O63">
        <v>53.144130940631101</v>
      </c>
    </row>
    <row r="64" spans="1:15" x14ac:dyDescent="0.3">
      <c r="A64">
        <v>63</v>
      </c>
      <c r="B64" t="s">
        <v>126</v>
      </c>
      <c r="C64" t="s">
        <v>126</v>
      </c>
      <c r="D64" t="s">
        <v>179</v>
      </c>
      <c r="E64" t="str" cm="1">
        <f t="array" ref="E64">INDEX(municipalities!B:B, MATCH(D64,municipalities!C:C,0),0)</f>
        <v>GM0080</v>
      </c>
      <c r="F64" t="s">
        <v>182</v>
      </c>
      <c r="G64" t="s">
        <v>3870</v>
      </c>
      <c r="H64" t="s">
        <v>3871</v>
      </c>
      <c r="I64" t="str">
        <f t="shared" si="0"/>
        <v>9022</v>
      </c>
      <c r="J64">
        <v>2018</v>
      </c>
      <c r="K64">
        <v>71770534</v>
      </c>
      <c r="L64" t="s">
        <v>3716</v>
      </c>
      <c r="M64" t="s">
        <v>5162</v>
      </c>
      <c r="N64">
        <v>5.7197256309805997</v>
      </c>
      <c r="O64">
        <v>53.127802873175803</v>
      </c>
    </row>
    <row r="65" spans="1:15" x14ac:dyDescent="0.3">
      <c r="A65">
        <v>64</v>
      </c>
      <c r="B65" t="s">
        <v>126</v>
      </c>
      <c r="C65" t="s">
        <v>126</v>
      </c>
      <c r="D65" t="s">
        <v>249</v>
      </c>
      <c r="E65" t="str" cm="1">
        <f t="array" ref="E65">INDEX(municipalities!B:B, MATCH(D65,municipalities!C:C,0),0)</f>
        <v>GM1900</v>
      </c>
      <c r="F65" t="s">
        <v>3872</v>
      </c>
      <c r="G65" t="s">
        <v>3873</v>
      </c>
      <c r="H65" t="s">
        <v>3874</v>
      </c>
      <c r="I65" t="str">
        <f t="shared" si="0"/>
        <v>9021</v>
      </c>
      <c r="J65">
        <v>2014</v>
      </c>
      <c r="K65">
        <v>62151347</v>
      </c>
      <c r="L65" t="s">
        <v>3716</v>
      </c>
      <c r="M65" t="s">
        <v>5163</v>
      </c>
      <c r="N65">
        <v>5.7351219990721001</v>
      </c>
      <c r="O65">
        <v>53.115497764259899</v>
      </c>
    </row>
    <row r="66" spans="1:15" x14ac:dyDescent="0.3">
      <c r="A66">
        <v>65</v>
      </c>
      <c r="B66" t="s">
        <v>126</v>
      </c>
      <c r="C66" t="s">
        <v>126</v>
      </c>
      <c r="D66" t="s">
        <v>179</v>
      </c>
      <c r="E66" t="str" cm="1">
        <f t="array" ref="E66">INDEX(municipalities!B:B, MATCH(D66,municipalities!C:C,0),0)</f>
        <v>GM0080</v>
      </c>
      <c r="F66" t="s">
        <v>3875</v>
      </c>
      <c r="G66" t="s">
        <v>3876</v>
      </c>
      <c r="H66" t="s">
        <v>3877</v>
      </c>
      <c r="I66" t="str">
        <f t="shared" si="0"/>
        <v>9011</v>
      </c>
      <c r="J66">
        <v>2019</v>
      </c>
      <c r="K66">
        <v>74089579</v>
      </c>
      <c r="L66" t="s">
        <v>3716</v>
      </c>
      <c r="M66" t="s">
        <v>5164</v>
      </c>
      <c r="N66">
        <v>5.7838453675633001</v>
      </c>
      <c r="O66">
        <v>53.070887331868001</v>
      </c>
    </row>
    <row r="67" spans="1:15" x14ac:dyDescent="0.3">
      <c r="A67">
        <v>66</v>
      </c>
      <c r="B67" t="s">
        <v>126</v>
      </c>
      <c r="C67" t="s">
        <v>126</v>
      </c>
      <c r="D67" t="s">
        <v>179</v>
      </c>
      <c r="E67" t="str" cm="1">
        <f t="array" ref="E67">INDEX(municipalities!B:B, MATCH(D67,municipalities!C:C,0),0)</f>
        <v>GM0080</v>
      </c>
      <c r="F67" t="s">
        <v>3669</v>
      </c>
      <c r="G67" t="s">
        <v>3878</v>
      </c>
      <c r="H67" t="s">
        <v>3879</v>
      </c>
      <c r="I67" t="str">
        <f t="shared" ref="I67:I130" si="3">LEFT(H67,4)</f>
        <v>9008</v>
      </c>
      <c r="J67">
        <v>1992</v>
      </c>
      <c r="K67">
        <v>63100746</v>
      </c>
      <c r="L67" t="s">
        <v>3716</v>
      </c>
      <c r="M67" t="s">
        <v>5165</v>
      </c>
      <c r="N67">
        <v>5.7835191400610002</v>
      </c>
      <c r="O67">
        <v>53.114740479687498</v>
      </c>
    </row>
    <row r="68" spans="1:15" x14ac:dyDescent="0.3">
      <c r="A68">
        <v>67</v>
      </c>
      <c r="B68" t="s">
        <v>126</v>
      </c>
      <c r="C68" t="s">
        <v>126</v>
      </c>
      <c r="D68" t="s">
        <v>179</v>
      </c>
      <c r="E68" t="str" cm="1">
        <f t="array" ref="E68">INDEX(municipalities!B:B, MATCH(D68,municipalities!C:C,0),0)</f>
        <v>GM0080</v>
      </c>
      <c r="F68" t="s">
        <v>186</v>
      </c>
      <c r="G68" t="s">
        <v>3880</v>
      </c>
      <c r="H68" t="s">
        <v>3881</v>
      </c>
      <c r="I68" t="str">
        <f t="shared" si="3"/>
        <v>9005</v>
      </c>
      <c r="J68">
        <v>2017</v>
      </c>
      <c r="K68">
        <v>70369437</v>
      </c>
      <c r="L68" t="s">
        <v>3716</v>
      </c>
      <c r="M68" t="s">
        <v>5166</v>
      </c>
      <c r="N68">
        <v>5.8481389102188999</v>
      </c>
      <c r="O68">
        <v>53.146334440459597</v>
      </c>
    </row>
    <row r="69" spans="1:15" x14ac:dyDescent="0.3">
      <c r="A69">
        <v>68</v>
      </c>
      <c r="B69" t="s">
        <v>126</v>
      </c>
      <c r="C69" t="s">
        <v>126</v>
      </c>
      <c r="D69" t="s">
        <v>179</v>
      </c>
      <c r="E69" t="str" cm="1">
        <f t="array" ref="E69">INDEX(municipalities!B:B, MATCH(D69,municipalities!C:C,0),0)</f>
        <v>GM0080</v>
      </c>
      <c r="G69" t="s">
        <v>3882</v>
      </c>
      <c r="H69" t="s">
        <v>3883</v>
      </c>
      <c r="I69" t="str">
        <f t="shared" si="3"/>
        <v>8933</v>
      </c>
      <c r="J69">
        <v>2019</v>
      </c>
      <c r="K69">
        <v>73960136</v>
      </c>
      <c r="L69" t="s">
        <v>3716</v>
      </c>
      <c r="M69" t="s">
        <v>5167</v>
      </c>
      <c r="N69">
        <v>5.8099224237150997</v>
      </c>
      <c r="O69">
        <v>53.197181073955299</v>
      </c>
    </row>
    <row r="70" spans="1:15" x14ac:dyDescent="0.3">
      <c r="A70">
        <v>69</v>
      </c>
      <c r="B70" t="s">
        <v>126</v>
      </c>
      <c r="C70" t="s">
        <v>126</v>
      </c>
      <c r="D70" t="s">
        <v>179</v>
      </c>
      <c r="E70" t="str" cm="1">
        <f t="array" ref="E70">INDEX(municipalities!B:B, MATCH(D70,municipalities!C:C,0),0)</f>
        <v>GM0080</v>
      </c>
      <c r="F70" t="s">
        <v>179</v>
      </c>
      <c r="G70" t="s">
        <v>3884</v>
      </c>
      <c r="H70" t="s">
        <v>3885</v>
      </c>
      <c r="I70" t="str">
        <f t="shared" si="3"/>
        <v>8915</v>
      </c>
      <c r="J70">
        <v>2014</v>
      </c>
      <c r="K70">
        <v>60717165</v>
      </c>
      <c r="L70" t="s">
        <v>3716</v>
      </c>
      <c r="M70" t="s">
        <v>5168</v>
      </c>
      <c r="N70">
        <v>5.7674691768819999</v>
      </c>
      <c r="O70">
        <v>53.2107678562896</v>
      </c>
    </row>
    <row r="71" spans="1:15" x14ac:dyDescent="0.3">
      <c r="A71">
        <v>70</v>
      </c>
      <c r="B71" t="s">
        <v>126</v>
      </c>
      <c r="C71" t="s">
        <v>126</v>
      </c>
      <c r="D71" t="s">
        <v>3886</v>
      </c>
      <c r="E71" t="str" cm="1">
        <f t="array" ref="E71">INDEX(municipalities!B:B, MATCH(D71,municipalities!C:C,0),0)</f>
        <v>GM0090</v>
      </c>
      <c r="F71" t="s">
        <v>3887</v>
      </c>
      <c r="G71" t="s">
        <v>3888</v>
      </c>
      <c r="H71" t="s">
        <v>3889</v>
      </c>
      <c r="I71" t="str">
        <f t="shared" si="3"/>
        <v>8913</v>
      </c>
      <c r="J71">
        <v>1986</v>
      </c>
      <c r="K71">
        <v>40004153</v>
      </c>
      <c r="L71" t="s">
        <v>3716</v>
      </c>
      <c r="M71" t="s">
        <v>5169</v>
      </c>
      <c r="N71">
        <v>5.7814236521362998</v>
      </c>
      <c r="O71">
        <v>53.200789765890697</v>
      </c>
    </row>
    <row r="72" spans="1:15" x14ac:dyDescent="0.3">
      <c r="A72">
        <v>71</v>
      </c>
      <c r="B72" t="s">
        <v>126</v>
      </c>
      <c r="C72" t="s">
        <v>126</v>
      </c>
      <c r="D72" t="s">
        <v>298</v>
      </c>
      <c r="E72" t="str" cm="1">
        <f t="array" ref="E72">INDEX(municipalities!B:B, MATCH(D72,municipalities!C:C,0),0)</f>
        <v>GM0096</v>
      </c>
      <c r="G72" t="s">
        <v>3890</v>
      </c>
      <c r="H72" t="s">
        <v>3891</v>
      </c>
      <c r="I72" t="str">
        <f t="shared" si="3"/>
        <v>8899</v>
      </c>
      <c r="J72">
        <v>2019</v>
      </c>
      <c r="K72">
        <v>75336642</v>
      </c>
      <c r="L72" t="s">
        <v>3716</v>
      </c>
      <c r="M72" t="s">
        <v>5170</v>
      </c>
      <c r="N72">
        <v>4.9622683312414004</v>
      </c>
      <c r="O72">
        <v>53.256884108365803</v>
      </c>
    </row>
    <row r="73" spans="1:15" x14ac:dyDescent="0.3">
      <c r="A73">
        <v>72</v>
      </c>
      <c r="B73" t="s">
        <v>126</v>
      </c>
      <c r="C73" t="s">
        <v>126</v>
      </c>
      <c r="D73" t="s">
        <v>298</v>
      </c>
      <c r="E73" t="str" cm="1">
        <f t="array" ref="E73">INDEX(municipalities!B:B, MATCH(D73,municipalities!C:C,0),0)</f>
        <v>GM0096</v>
      </c>
      <c r="F73" t="s">
        <v>3892</v>
      </c>
      <c r="G73" t="s">
        <v>3893</v>
      </c>
      <c r="H73" t="s">
        <v>3894</v>
      </c>
      <c r="I73" t="str">
        <f t="shared" si="3"/>
        <v>8899</v>
      </c>
      <c r="J73">
        <v>2013</v>
      </c>
      <c r="K73">
        <v>59134674</v>
      </c>
      <c r="L73" t="s">
        <v>3716</v>
      </c>
      <c r="M73" t="s">
        <v>5170</v>
      </c>
      <c r="N73">
        <v>4.9622683312414004</v>
      </c>
      <c r="O73">
        <v>53.256884108365803</v>
      </c>
    </row>
    <row r="74" spans="1:15" x14ac:dyDescent="0.3">
      <c r="A74">
        <v>73</v>
      </c>
      <c r="B74" t="s">
        <v>126</v>
      </c>
      <c r="C74" t="s">
        <v>126</v>
      </c>
      <c r="D74" t="s">
        <v>276</v>
      </c>
      <c r="E74" t="str" cm="1">
        <f t="array" ref="E74">INDEX(municipalities!B:B, MATCH(D74,municipalities!C:C,0),0)</f>
        <v>GM0093</v>
      </c>
      <c r="G74" t="s">
        <v>3895</v>
      </c>
      <c r="H74" t="s">
        <v>3896</v>
      </c>
      <c r="I74" t="str">
        <f t="shared" si="3"/>
        <v>8881</v>
      </c>
      <c r="J74">
        <v>2015</v>
      </c>
      <c r="K74">
        <v>63240068</v>
      </c>
      <c r="L74" t="s">
        <v>3716</v>
      </c>
      <c r="M74" t="s">
        <v>5171</v>
      </c>
      <c r="N74">
        <v>5.2120064463666003</v>
      </c>
      <c r="O74">
        <v>53.376567197149697</v>
      </c>
    </row>
    <row r="75" spans="1:15" x14ac:dyDescent="0.3">
      <c r="A75">
        <v>74</v>
      </c>
      <c r="B75" t="s">
        <v>126</v>
      </c>
      <c r="C75" t="s">
        <v>126</v>
      </c>
      <c r="D75" t="s">
        <v>304</v>
      </c>
      <c r="E75" t="str" cm="1">
        <f t="array" ref="E75">INDEX(municipalities!B:B, MATCH(D75,municipalities!C:C,0),0)</f>
        <v>GM1949</v>
      </c>
      <c r="F75" t="s">
        <v>333</v>
      </c>
      <c r="G75" t="s">
        <v>3897</v>
      </c>
      <c r="H75" t="s">
        <v>3898</v>
      </c>
      <c r="I75" t="str">
        <f t="shared" si="3"/>
        <v>8854</v>
      </c>
      <c r="J75">
        <v>2016</v>
      </c>
      <c r="K75">
        <v>67650635</v>
      </c>
      <c r="L75" t="s">
        <v>3716</v>
      </c>
      <c r="M75" t="s">
        <v>5172</v>
      </c>
      <c r="N75">
        <v>5.5114548445729001</v>
      </c>
      <c r="O75">
        <v>53.233759439805397</v>
      </c>
    </row>
    <row r="76" spans="1:15" x14ac:dyDescent="0.3">
      <c r="A76">
        <v>75</v>
      </c>
      <c r="B76" t="s">
        <v>126</v>
      </c>
      <c r="C76" t="s">
        <v>126</v>
      </c>
      <c r="D76" t="s">
        <v>304</v>
      </c>
      <c r="E76" t="str" cm="1">
        <f t="array" ref="E76">INDEX(municipalities!B:B, MATCH(D76,municipalities!C:C,0),0)</f>
        <v>GM1949</v>
      </c>
      <c r="F76" t="s">
        <v>3899</v>
      </c>
      <c r="G76" t="s">
        <v>3900</v>
      </c>
      <c r="H76" t="s">
        <v>3901</v>
      </c>
      <c r="I76" t="str">
        <f t="shared" si="3"/>
        <v>8851</v>
      </c>
      <c r="J76">
        <v>2018</v>
      </c>
      <c r="K76">
        <v>71286594</v>
      </c>
      <c r="L76" t="s">
        <v>3716</v>
      </c>
      <c r="M76" t="s">
        <v>5173</v>
      </c>
      <c r="N76">
        <v>5.5479158207493002</v>
      </c>
      <c r="O76">
        <v>53.237698960401502</v>
      </c>
    </row>
    <row r="77" spans="1:15" x14ac:dyDescent="0.3">
      <c r="A77">
        <v>76</v>
      </c>
      <c r="B77" t="s">
        <v>126</v>
      </c>
      <c r="C77" t="s">
        <v>126</v>
      </c>
      <c r="D77" t="s">
        <v>304</v>
      </c>
      <c r="E77" t="str" cm="1">
        <f t="array" ref="E77">INDEX(municipalities!B:B, MATCH(D77,municipalities!C:C,0),0)</f>
        <v>GM1949</v>
      </c>
      <c r="F77" t="s">
        <v>325</v>
      </c>
      <c r="G77" t="s">
        <v>3902</v>
      </c>
      <c r="H77" t="s">
        <v>3903</v>
      </c>
      <c r="I77" t="str">
        <f t="shared" si="3"/>
        <v>8843</v>
      </c>
      <c r="J77">
        <v>2015</v>
      </c>
      <c r="K77">
        <v>64443922</v>
      </c>
      <c r="L77" t="s">
        <v>3716</v>
      </c>
      <c r="M77" t="s">
        <v>5174</v>
      </c>
      <c r="N77">
        <v>5.6045485647591997</v>
      </c>
      <c r="O77">
        <v>53.138660834196202</v>
      </c>
    </row>
    <row r="78" spans="1:15" x14ac:dyDescent="0.3">
      <c r="A78">
        <v>77</v>
      </c>
      <c r="B78" t="s">
        <v>126</v>
      </c>
      <c r="C78" t="s">
        <v>126</v>
      </c>
      <c r="D78" t="s">
        <v>179</v>
      </c>
      <c r="E78" t="str" cm="1">
        <f t="array" ref="E78">INDEX(municipalities!B:B, MATCH(D78,municipalities!C:C,0),0)</f>
        <v>GM0080</v>
      </c>
      <c r="F78" t="s">
        <v>197</v>
      </c>
      <c r="G78" t="s">
        <v>3904</v>
      </c>
      <c r="H78" t="s">
        <v>3905</v>
      </c>
      <c r="I78" t="str">
        <f t="shared" si="3"/>
        <v>8834</v>
      </c>
      <c r="J78">
        <v>2015</v>
      </c>
      <c r="K78">
        <v>63342510</v>
      </c>
      <c r="L78" t="s">
        <v>3716</v>
      </c>
      <c r="M78" t="s">
        <v>5175</v>
      </c>
      <c r="N78">
        <v>5.6714383580131003</v>
      </c>
      <c r="O78">
        <v>53.140869434589398</v>
      </c>
    </row>
    <row r="79" spans="1:15" x14ac:dyDescent="0.3">
      <c r="A79">
        <v>78</v>
      </c>
      <c r="B79" t="s">
        <v>126</v>
      </c>
      <c r="C79" t="s">
        <v>126</v>
      </c>
      <c r="D79" t="s">
        <v>304</v>
      </c>
      <c r="E79" t="str" cm="1">
        <f t="array" ref="E79">INDEX(municipalities!B:B, MATCH(D79,municipalities!C:C,0),0)</f>
        <v>GM1949</v>
      </c>
      <c r="F79" t="s">
        <v>3676</v>
      </c>
      <c r="G79" t="s">
        <v>3906</v>
      </c>
      <c r="H79" t="s">
        <v>3907</v>
      </c>
      <c r="I79" t="str">
        <f t="shared" si="3"/>
        <v>8801</v>
      </c>
      <c r="J79">
        <v>2019</v>
      </c>
      <c r="K79">
        <v>76654540</v>
      </c>
      <c r="L79" t="s">
        <v>3716</v>
      </c>
      <c r="M79" t="s">
        <v>5176</v>
      </c>
      <c r="N79">
        <v>5.5492991251122996</v>
      </c>
      <c r="O79">
        <v>53.179276862367303</v>
      </c>
    </row>
    <row r="80" spans="1:15" x14ac:dyDescent="0.3">
      <c r="A80">
        <v>79</v>
      </c>
      <c r="B80" t="s">
        <v>126</v>
      </c>
      <c r="C80" t="s">
        <v>126</v>
      </c>
      <c r="D80" t="s">
        <v>249</v>
      </c>
      <c r="E80" t="str" cm="1">
        <f t="array" ref="E80">INDEX(municipalities!B:B, MATCH(D80,municipalities!C:C,0),0)</f>
        <v>GM1900</v>
      </c>
      <c r="F80" t="s">
        <v>259</v>
      </c>
      <c r="G80" t="s">
        <v>3908</v>
      </c>
      <c r="H80" t="s">
        <v>3909</v>
      </c>
      <c r="I80" t="str">
        <f t="shared" si="3"/>
        <v>8773</v>
      </c>
      <c r="J80">
        <v>2017</v>
      </c>
      <c r="K80">
        <v>69691614</v>
      </c>
      <c r="L80" t="s">
        <v>3716</v>
      </c>
      <c r="M80" t="s">
        <v>5177</v>
      </c>
      <c r="N80">
        <v>5.6051016092451</v>
      </c>
      <c r="O80">
        <v>53.033905902367003</v>
      </c>
    </row>
    <row r="81" spans="1:15" x14ac:dyDescent="0.3">
      <c r="A81">
        <v>80</v>
      </c>
      <c r="B81" t="s">
        <v>126</v>
      </c>
      <c r="C81" t="s">
        <v>126</v>
      </c>
      <c r="D81" t="s">
        <v>249</v>
      </c>
      <c r="E81" t="str" cm="1">
        <f t="array" ref="E81">INDEX(municipalities!B:B, MATCH(D81,municipalities!C:C,0),0)</f>
        <v>GM1900</v>
      </c>
      <c r="F81" t="s">
        <v>3910</v>
      </c>
      <c r="G81" t="s">
        <v>3911</v>
      </c>
      <c r="H81" t="s">
        <v>3912</v>
      </c>
      <c r="I81" t="str">
        <f t="shared" si="3"/>
        <v>8749</v>
      </c>
      <c r="J81">
        <v>2014</v>
      </c>
      <c r="K81">
        <v>60835931</v>
      </c>
      <c r="L81" t="s">
        <v>3716</v>
      </c>
      <c r="M81" t="s">
        <v>5178</v>
      </c>
      <c r="N81">
        <v>5.4340593478025001</v>
      </c>
      <c r="O81">
        <v>53.114816178130397</v>
      </c>
    </row>
    <row r="82" spans="1:15" x14ac:dyDescent="0.3">
      <c r="A82">
        <v>81</v>
      </c>
      <c r="B82" t="s">
        <v>126</v>
      </c>
      <c r="C82" t="s">
        <v>126</v>
      </c>
      <c r="D82" t="s">
        <v>249</v>
      </c>
      <c r="E82" t="str" cm="1">
        <f t="array" ref="E82">INDEX(municipalities!B:B, MATCH(D82,municipalities!C:C,0),0)</f>
        <v>GM1900</v>
      </c>
      <c r="F82" t="s">
        <v>3913</v>
      </c>
      <c r="G82" t="s">
        <v>266</v>
      </c>
      <c r="H82" t="s">
        <v>3914</v>
      </c>
      <c r="I82" t="str">
        <f t="shared" si="3"/>
        <v>8734</v>
      </c>
      <c r="J82">
        <v>2014</v>
      </c>
      <c r="K82">
        <v>61604194</v>
      </c>
      <c r="L82" t="s">
        <v>3716</v>
      </c>
      <c r="M82" t="s">
        <v>5179</v>
      </c>
      <c r="N82">
        <v>5.6198142832883997</v>
      </c>
      <c r="O82">
        <v>53.0984679025714</v>
      </c>
    </row>
    <row r="83" spans="1:15" x14ac:dyDescent="0.3">
      <c r="A83">
        <v>82</v>
      </c>
      <c r="B83" t="s">
        <v>126</v>
      </c>
      <c r="C83" t="s">
        <v>126</v>
      </c>
      <c r="D83" t="s">
        <v>249</v>
      </c>
      <c r="E83" t="str" cm="1">
        <f t="array" ref="E83">INDEX(municipalities!B:B, MATCH(D83,municipalities!C:C,0),0)</f>
        <v>GM1900</v>
      </c>
      <c r="F83" t="s">
        <v>3915</v>
      </c>
      <c r="G83" t="s">
        <v>3916</v>
      </c>
      <c r="H83" t="s">
        <v>3917</v>
      </c>
      <c r="I83" t="str">
        <f t="shared" si="3"/>
        <v>8732</v>
      </c>
      <c r="J83">
        <v>2014</v>
      </c>
      <c r="K83">
        <v>61704806</v>
      </c>
      <c r="L83" t="s">
        <v>3716</v>
      </c>
      <c r="M83" t="s">
        <v>5180</v>
      </c>
      <c r="N83">
        <v>5.5670330905479002</v>
      </c>
      <c r="O83">
        <v>53.122067302296699</v>
      </c>
    </row>
    <row r="84" spans="1:15" x14ac:dyDescent="0.3">
      <c r="A84">
        <v>83</v>
      </c>
      <c r="B84" t="s">
        <v>126</v>
      </c>
      <c r="C84" t="s">
        <v>126</v>
      </c>
      <c r="D84" t="s">
        <v>249</v>
      </c>
      <c r="E84" t="str" cm="1">
        <f t="array" ref="E84">INDEX(municipalities!B:B, MATCH(D84,municipalities!C:C,0),0)</f>
        <v>GM1900</v>
      </c>
      <c r="F84" t="s">
        <v>3918</v>
      </c>
      <c r="G84" t="s">
        <v>3919</v>
      </c>
      <c r="H84" t="s">
        <v>3920</v>
      </c>
      <c r="I84" t="str">
        <f t="shared" si="3"/>
        <v>8731</v>
      </c>
      <c r="J84">
        <v>2015</v>
      </c>
      <c r="K84">
        <v>64213722</v>
      </c>
      <c r="L84" t="s">
        <v>3716</v>
      </c>
      <c r="M84" t="s">
        <v>5181</v>
      </c>
      <c r="N84">
        <v>5.5826624824923003</v>
      </c>
      <c r="O84">
        <v>53.101808381607597</v>
      </c>
    </row>
    <row r="85" spans="1:15" x14ac:dyDescent="0.3">
      <c r="A85">
        <v>84</v>
      </c>
      <c r="B85" t="s">
        <v>126</v>
      </c>
      <c r="C85" t="s">
        <v>126</v>
      </c>
      <c r="D85" t="s">
        <v>249</v>
      </c>
      <c r="E85" t="str" cm="1">
        <f t="array" ref="E85">INDEX(municipalities!B:B, MATCH(D85,municipalities!C:C,0),0)</f>
        <v>GM1900</v>
      </c>
      <c r="F85" t="s">
        <v>3921</v>
      </c>
      <c r="G85" t="s">
        <v>3922</v>
      </c>
      <c r="H85" t="s">
        <v>3923</v>
      </c>
      <c r="I85" t="str">
        <f t="shared" si="3"/>
        <v>8723</v>
      </c>
      <c r="J85">
        <v>2013</v>
      </c>
      <c r="K85">
        <v>57427054</v>
      </c>
      <c r="L85" t="s">
        <v>3716</v>
      </c>
      <c r="M85" t="s">
        <v>5182</v>
      </c>
      <c r="N85">
        <v>5.4560649693747996</v>
      </c>
      <c r="O85">
        <v>52.9187215255307</v>
      </c>
    </row>
    <row r="86" spans="1:15" x14ac:dyDescent="0.3">
      <c r="A86">
        <v>85</v>
      </c>
      <c r="B86" t="s">
        <v>126</v>
      </c>
      <c r="C86" t="s">
        <v>126</v>
      </c>
      <c r="D86" t="s">
        <v>249</v>
      </c>
      <c r="E86" t="str" cm="1">
        <f t="array" ref="E86">INDEX(municipalities!B:B, MATCH(D86,municipalities!C:C,0),0)</f>
        <v>GM1900</v>
      </c>
      <c r="F86" t="s">
        <v>250</v>
      </c>
      <c r="G86" t="s">
        <v>3924</v>
      </c>
      <c r="H86" t="s">
        <v>3925</v>
      </c>
      <c r="I86" t="str">
        <f t="shared" si="3"/>
        <v>8701</v>
      </c>
      <c r="J86">
        <v>2015</v>
      </c>
      <c r="K86">
        <v>62935437</v>
      </c>
      <c r="L86" t="s">
        <v>3716</v>
      </c>
      <c r="M86" t="s">
        <v>5183</v>
      </c>
      <c r="N86">
        <v>5.5237483372211003</v>
      </c>
      <c r="O86">
        <v>53.063758608866401</v>
      </c>
    </row>
    <row r="87" spans="1:15" x14ac:dyDescent="0.3">
      <c r="A87">
        <v>86</v>
      </c>
      <c r="B87" t="s">
        <v>126</v>
      </c>
      <c r="C87" t="s">
        <v>126</v>
      </c>
      <c r="D87" t="s">
        <v>249</v>
      </c>
      <c r="E87" t="str" cm="1">
        <f t="array" ref="E87">INDEX(municipalities!B:B, MATCH(D87,municipalities!C:C,0),0)</f>
        <v>GM1900</v>
      </c>
      <c r="F87" t="s">
        <v>2849</v>
      </c>
      <c r="G87" t="s">
        <v>3926</v>
      </c>
      <c r="H87" t="s">
        <v>3927</v>
      </c>
      <c r="I87" t="str">
        <f t="shared" si="3"/>
        <v>8651</v>
      </c>
      <c r="J87">
        <v>2016</v>
      </c>
      <c r="K87">
        <v>66928974</v>
      </c>
      <c r="L87" t="s">
        <v>3716</v>
      </c>
      <c r="M87" t="s">
        <v>5184</v>
      </c>
      <c r="N87">
        <v>5.6274780894417002</v>
      </c>
      <c r="O87">
        <v>53.008826417441803</v>
      </c>
    </row>
    <row r="88" spans="1:15" x14ac:dyDescent="0.3">
      <c r="A88">
        <v>87</v>
      </c>
      <c r="B88" t="s">
        <v>126</v>
      </c>
      <c r="C88" t="s">
        <v>126</v>
      </c>
      <c r="D88" t="s">
        <v>249</v>
      </c>
      <c r="E88" t="str" cm="1">
        <f t="array" ref="E88">INDEX(municipalities!B:B, MATCH(D88,municipalities!C:C,0),0)</f>
        <v>GM1900</v>
      </c>
      <c r="F88" t="s">
        <v>2485</v>
      </c>
      <c r="G88" t="s">
        <v>3928</v>
      </c>
      <c r="H88" t="s">
        <v>3929</v>
      </c>
      <c r="I88" t="str">
        <f t="shared" si="3"/>
        <v>8625</v>
      </c>
      <c r="J88">
        <v>2020</v>
      </c>
      <c r="K88">
        <v>78041260</v>
      </c>
      <c r="L88" t="s">
        <v>3716</v>
      </c>
      <c r="M88" t="s">
        <v>5185</v>
      </c>
      <c r="N88">
        <v>5.6966302989023001</v>
      </c>
      <c r="O88">
        <v>53.008173257730597</v>
      </c>
    </row>
    <row r="89" spans="1:15" x14ac:dyDescent="0.3">
      <c r="A89">
        <v>88</v>
      </c>
      <c r="B89" t="s">
        <v>126</v>
      </c>
      <c r="C89" t="s">
        <v>126</v>
      </c>
      <c r="D89" t="s">
        <v>249</v>
      </c>
      <c r="E89" t="str" cm="1">
        <f t="array" ref="E89">INDEX(municipalities!B:B, MATCH(D89,municipalities!C:C,0),0)</f>
        <v>GM1900</v>
      </c>
      <c r="F89" t="s">
        <v>256</v>
      </c>
      <c r="G89" t="s">
        <v>3930</v>
      </c>
      <c r="H89" t="s">
        <v>3931</v>
      </c>
      <c r="I89" t="str">
        <f t="shared" si="3"/>
        <v>8621</v>
      </c>
      <c r="J89">
        <v>2014</v>
      </c>
      <c r="K89">
        <v>61854107</v>
      </c>
      <c r="L89" t="s">
        <v>3716</v>
      </c>
      <c r="M89" t="s">
        <v>5186</v>
      </c>
      <c r="N89">
        <v>5.5946365317323004</v>
      </c>
      <c r="O89">
        <v>52.971491507490697</v>
      </c>
    </row>
    <row r="90" spans="1:15" x14ac:dyDescent="0.3">
      <c r="A90">
        <v>89</v>
      </c>
      <c r="B90" t="s">
        <v>126</v>
      </c>
      <c r="C90" t="s">
        <v>126</v>
      </c>
      <c r="D90" t="s">
        <v>147</v>
      </c>
      <c r="E90" t="str" cm="1">
        <f t="array" ref="E90">INDEX(municipalities!B:B, MATCH(D90,municipalities!C:C,0),0)</f>
        <v>GM1940</v>
      </c>
      <c r="F90" t="s">
        <v>3932</v>
      </c>
      <c r="G90" t="s">
        <v>3933</v>
      </c>
      <c r="H90" t="s">
        <v>3934</v>
      </c>
      <c r="I90" t="str">
        <f t="shared" si="3"/>
        <v>8561</v>
      </c>
      <c r="J90">
        <v>2014</v>
      </c>
      <c r="K90">
        <v>59638427</v>
      </c>
      <c r="L90" t="s">
        <v>3716</v>
      </c>
      <c r="M90" t="s">
        <v>5187</v>
      </c>
      <c r="N90">
        <v>5.5904938640354001</v>
      </c>
      <c r="O90">
        <v>52.901865599572098</v>
      </c>
    </row>
    <row r="91" spans="1:15" x14ac:dyDescent="0.3">
      <c r="A91">
        <v>90</v>
      </c>
      <c r="B91" t="s">
        <v>126</v>
      </c>
      <c r="C91" t="s">
        <v>126</v>
      </c>
      <c r="D91" t="s">
        <v>147</v>
      </c>
      <c r="E91" t="str" cm="1">
        <f t="array" ref="E91">INDEX(municipalities!B:B, MATCH(D91,municipalities!C:C,0),0)</f>
        <v>GM1940</v>
      </c>
      <c r="F91" t="s">
        <v>3935</v>
      </c>
      <c r="G91" t="s">
        <v>3936</v>
      </c>
      <c r="H91" t="s">
        <v>3937</v>
      </c>
      <c r="I91" t="str">
        <f t="shared" si="3"/>
        <v>8556</v>
      </c>
      <c r="J91">
        <v>2020</v>
      </c>
      <c r="K91">
        <v>76904849</v>
      </c>
      <c r="L91" t="s">
        <v>3716</v>
      </c>
      <c r="M91" t="s">
        <v>5188</v>
      </c>
      <c r="N91">
        <v>5.64223132435</v>
      </c>
      <c r="O91">
        <v>52.904214254440703</v>
      </c>
    </row>
    <row r="92" spans="1:15" x14ac:dyDescent="0.3">
      <c r="A92">
        <v>91</v>
      </c>
      <c r="B92" t="s">
        <v>126</v>
      </c>
      <c r="C92" t="s">
        <v>126</v>
      </c>
      <c r="D92" t="s">
        <v>249</v>
      </c>
      <c r="E92" t="str" cm="1">
        <f t="array" ref="E92">INDEX(municipalities!B:B, MATCH(D92,municipalities!C:C,0),0)</f>
        <v>GM1900</v>
      </c>
      <c r="F92" t="s">
        <v>253</v>
      </c>
      <c r="G92" t="s">
        <v>3938</v>
      </c>
      <c r="H92" t="s">
        <v>3939</v>
      </c>
      <c r="I92" t="str">
        <f t="shared" si="3"/>
        <v>8551</v>
      </c>
      <c r="J92">
        <v>2014</v>
      </c>
      <c r="K92">
        <v>61124370</v>
      </c>
      <c r="L92" t="s">
        <v>3716</v>
      </c>
      <c r="M92" t="s">
        <v>5189</v>
      </c>
      <c r="N92">
        <v>5.6346716289677001</v>
      </c>
      <c r="O92">
        <v>52.942553003531501</v>
      </c>
    </row>
    <row r="93" spans="1:15" x14ac:dyDescent="0.3">
      <c r="A93">
        <v>92</v>
      </c>
      <c r="B93" t="s">
        <v>126</v>
      </c>
      <c r="C93" t="s">
        <v>126</v>
      </c>
      <c r="D93" t="s">
        <v>147</v>
      </c>
      <c r="E93" t="str" cm="1">
        <f t="array" ref="E93">INDEX(municipalities!B:B, MATCH(D93,municipalities!C:C,0),0)</f>
        <v>GM1940</v>
      </c>
      <c r="F93" t="s">
        <v>3940</v>
      </c>
      <c r="G93" t="s">
        <v>3941</v>
      </c>
      <c r="H93" t="s">
        <v>3942</v>
      </c>
      <c r="I93" t="str">
        <f t="shared" si="3"/>
        <v>8536</v>
      </c>
      <c r="J93">
        <v>2016</v>
      </c>
      <c r="K93">
        <v>65549392</v>
      </c>
      <c r="L93" t="s">
        <v>3716</v>
      </c>
      <c r="M93" t="s">
        <v>5190</v>
      </c>
      <c r="N93">
        <v>5.7651395624377999</v>
      </c>
      <c r="O93">
        <v>52.870067906270201</v>
      </c>
    </row>
    <row r="94" spans="1:15" x14ac:dyDescent="0.3">
      <c r="A94">
        <v>93</v>
      </c>
      <c r="B94" t="s">
        <v>126</v>
      </c>
      <c r="C94" t="s">
        <v>126</v>
      </c>
      <c r="D94" t="s">
        <v>147</v>
      </c>
      <c r="E94" t="str" cm="1">
        <f t="array" ref="E94">INDEX(municipalities!B:B, MATCH(D94,municipalities!C:C,0),0)</f>
        <v>GM1940</v>
      </c>
      <c r="F94" t="s">
        <v>157</v>
      </c>
      <c r="G94" t="s">
        <v>3943</v>
      </c>
      <c r="H94" t="s">
        <v>3944</v>
      </c>
      <c r="I94" t="str">
        <f t="shared" si="3"/>
        <v>8523</v>
      </c>
      <c r="J94">
        <v>2020</v>
      </c>
      <c r="K94">
        <v>77794974</v>
      </c>
      <c r="L94" t="s">
        <v>3716</v>
      </c>
      <c r="M94" t="s">
        <v>5191</v>
      </c>
      <c r="N94">
        <v>5.7073693753271</v>
      </c>
      <c r="O94">
        <v>52.926441266580497</v>
      </c>
    </row>
    <row r="95" spans="1:15" x14ac:dyDescent="0.3">
      <c r="A95">
        <v>94</v>
      </c>
      <c r="B95" t="s">
        <v>126</v>
      </c>
      <c r="C95" t="s">
        <v>126</v>
      </c>
      <c r="D95" t="s">
        <v>147</v>
      </c>
      <c r="E95" t="str" cm="1">
        <f t="array" ref="E95">INDEX(municipalities!B:B, MATCH(D95,municipalities!C:C,0),0)</f>
        <v>GM1940</v>
      </c>
      <c r="F95" t="s">
        <v>3945</v>
      </c>
      <c r="G95" t="s">
        <v>3946</v>
      </c>
      <c r="H95" t="s">
        <v>3944</v>
      </c>
      <c r="I95" t="str">
        <f t="shared" si="3"/>
        <v>8523</v>
      </c>
      <c r="J95">
        <v>2013</v>
      </c>
      <c r="K95">
        <v>59424532</v>
      </c>
      <c r="L95" t="s">
        <v>3716</v>
      </c>
      <c r="M95" t="s">
        <v>5191</v>
      </c>
      <c r="N95">
        <v>5.7073693753271</v>
      </c>
      <c r="O95">
        <v>52.926441266580497</v>
      </c>
    </row>
    <row r="96" spans="1:15" x14ac:dyDescent="0.3">
      <c r="A96">
        <v>95</v>
      </c>
      <c r="B96" t="s">
        <v>126</v>
      </c>
      <c r="C96" t="s">
        <v>126</v>
      </c>
      <c r="D96" t="s">
        <v>169</v>
      </c>
      <c r="E96" t="str" cm="1">
        <f t="array" ref="E96">INDEX(municipalities!B:B, MATCH(D96,municipalities!C:C,0),0)</f>
        <v>GM0074</v>
      </c>
      <c r="F96" t="s">
        <v>170</v>
      </c>
      <c r="G96" t="s">
        <v>3947</v>
      </c>
      <c r="H96" t="s">
        <v>3948</v>
      </c>
      <c r="I96" t="str">
        <f t="shared" si="3"/>
        <v>8495</v>
      </c>
      <c r="J96">
        <v>2015</v>
      </c>
      <c r="K96">
        <v>64492486</v>
      </c>
      <c r="L96" t="s">
        <v>3716</v>
      </c>
      <c r="M96" t="s">
        <v>5192</v>
      </c>
      <c r="N96">
        <v>5.9020870048692</v>
      </c>
      <c r="O96">
        <v>53.050591690490897</v>
      </c>
    </row>
    <row r="97" spans="1:15" x14ac:dyDescent="0.3">
      <c r="A97">
        <v>96</v>
      </c>
      <c r="B97" t="s">
        <v>126</v>
      </c>
      <c r="C97" t="s">
        <v>126</v>
      </c>
      <c r="D97" t="s">
        <v>147</v>
      </c>
      <c r="E97" t="str" cm="1">
        <f t="array" ref="E97">INDEX(municipalities!B:B, MATCH(D97,municipalities!C:C,0),0)</f>
        <v>GM1940</v>
      </c>
      <c r="F97" t="s">
        <v>3949</v>
      </c>
      <c r="G97" t="s">
        <v>3950</v>
      </c>
      <c r="H97" t="s">
        <v>3951</v>
      </c>
      <c r="I97" t="str">
        <f t="shared" si="3"/>
        <v>8493</v>
      </c>
      <c r="J97">
        <v>2014</v>
      </c>
      <c r="K97">
        <v>60746394</v>
      </c>
      <c r="L97" t="s">
        <v>3716</v>
      </c>
      <c r="M97" t="s">
        <v>5193</v>
      </c>
      <c r="N97">
        <v>5.7878409379614002</v>
      </c>
      <c r="O97">
        <v>53.038462009958401</v>
      </c>
    </row>
    <row r="98" spans="1:15" x14ac:dyDescent="0.3">
      <c r="A98">
        <v>97</v>
      </c>
      <c r="B98" t="s">
        <v>126</v>
      </c>
      <c r="C98" t="s">
        <v>126</v>
      </c>
      <c r="D98" t="s">
        <v>169</v>
      </c>
      <c r="E98" t="str" cm="1">
        <f t="array" ref="E98">INDEX(municipalities!B:B, MATCH(D98,municipalities!C:C,0),0)</f>
        <v>GM0074</v>
      </c>
      <c r="F98" t="s">
        <v>3952</v>
      </c>
      <c r="G98" t="s">
        <v>3953</v>
      </c>
      <c r="H98" t="s">
        <v>3954</v>
      </c>
      <c r="I98" t="str">
        <f t="shared" si="3"/>
        <v>8491</v>
      </c>
      <c r="J98">
        <v>2014</v>
      </c>
      <c r="K98">
        <v>59705647</v>
      </c>
      <c r="L98" t="s">
        <v>3716</v>
      </c>
      <c r="M98" t="s">
        <v>5194</v>
      </c>
      <c r="N98">
        <v>5.8271614929068001</v>
      </c>
      <c r="O98">
        <v>53.0531683874488</v>
      </c>
    </row>
    <row r="99" spans="1:15" x14ac:dyDescent="0.3">
      <c r="A99">
        <v>98</v>
      </c>
      <c r="B99" t="s">
        <v>126</v>
      </c>
      <c r="C99" t="s">
        <v>126</v>
      </c>
      <c r="D99" t="s">
        <v>169</v>
      </c>
      <c r="E99" t="str" cm="1">
        <f t="array" ref="E99">INDEX(municipalities!B:B, MATCH(D99,municipalities!C:C,0),0)</f>
        <v>GM0074</v>
      </c>
      <c r="F99" t="s">
        <v>3955</v>
      </c>
      <c r="G99" t="s">
        <v>3956</v>
      </c>
      <c r="H99" t="s">
        <v>3957</v>
      </c>
      <c r="I99" t="str">
        <f t="shared" si="3"/>
        <v>8458</v>
      </c>
      <c r="J99">
        <v>2013</v>
      </c>
      <c r="K99">
        <v>59203579</v>
      </c>
      <c r="L99" t="s">
        <v>3716</v>
      </c>
      <c r="M99" t="s">
        <v>5195</v>
      </c>
      <c r="N99">
        <v>5.9420711477454002</v>
      </c>
      <c r="O99">
        <v>53.005782760791</v>
      </c>
    </row>
    <row r="100" spans="1:15" x14ac:dyDescent="0.3">
      <c r="A100">
        <v>99</v>
      </c>
      <c r="B100" t="s">
        <v>126</v>
      </c>
      <c r="C100" t="s">
        <v>126</v>
      </c>
      <c r="D100" t="s">
        <v>169</v>
      </c>
      <c r="E100" t="str" cm="1">
        <f t="array" ref="E100">INDEX(municipalities!B:B, MATCH(D100,municipalities!C:C,0),0)</f>
        <v>GM0074</v>
      </c>
      <c r="G100" t="s">
        <v>3958</v>
      </c>
      <c r="H100" t="s">
        <v>3959</v>
      </c>
      <c r="I100" t="str">
        <f t="shared" si="3"/>
        <v>8442</v>
      </c>
      <c r="J100">
        <v>2021</v>
      </c>
      <c r="K100">
        <v>83948724</v>
      </c>
      <c r="L100" t="s">
        <v>3716</v>
      </c>
      <c r="M100" t="s">
        <v>5196</v>
      </c>
      <c r="N100">
        <v>5.9287299133038998</v>
      </c>
      <c r="O100">
        <v>52.955352074803201</v>
      </c>
    </row>
    <row r="101" spans="1:15" x14ac:dyDescent="0.3">
      <c r="A101">
        <v>100</v>
      </c>
      <c r="B101" t="s">
        <v>126</v>
      </c>
      <c r="C101" t="s">
        <v>126</v>
      </c>
      <c r="D101" t="s">
        <v>225</v>
      </c>
      <c r="E101" t="str" cm="1">
        <f t="array" ref="E101">INDEX(municipalities!B:B, MATCH(D101,municipalities!C:C,0),0)</f>
        <v>GM0085</v>
      </c>
      <c r="F101" t="s">
        <v>230</v>
      </c>
      <c r="G101" t="s">
        <v>3960</v>
      </c>
      <c r="H101" t="s">
        <v>3961</v>
      </c>
      <c r="I101" t="str">
        <f t="shared" si="3"/>
        <v>8423</v>
      </c>
      <c r="J101">
        <v>2012</v>
      </c>
      <c r="K101">
        <v>55505007</v>
      </c>
      <c r="L101" t="s">
        <v>3716</v>
      </c>
      <c r="M101" t="s">
        <v>5197</v>
      </c>
      <c r="N101">
        <v>6.2253434954023996</v>
      </c>
      <c r="O101">
        <v>52.976668225833599</v>
      </c>
    </row>
    <row r="102" spans="1:15" x14ac:dyDescent="0.3">
      <c r="A102">
        <v>101</v>
      </c>
      <c r="B102" t="s">
        <v>126</v>
      </c>
      <c r="C102" t="s">
        <v>126</v>
      </c>
      <c r="D102" t="s">
        <v>169</v>
      </c>
      <c r="E102" t="str" cm="1">
        <f t="array" ref="E102">INDEX(municipalities!B:B, MATCH(D102,municipalities!C:C,0),0)</f>
        <v>GM0074</v>
      </c>
      <c r="F102" t="s">
        <v>173</v>
      </c>
      <c r="G102" t="s">
        <v>3962</v>
      </c>
      <c r="H102" t="s">
        <v>3963</v>
      </c>
      <c r="I102" t="str">
        <f t="shared" si="3"/>
        <v>8411</v>
      </c>
      <c r="J102">
        <v>2018</v>
      </c>
      <c r="K102" t="s">
        <v>3964</v>
      </c>
      <c r="L102" t="s">
        <v>3716</v>
      </c>
      <c r="M102" t="s">
        <v>5198</v>
      </c>
      <c r="N102">
        <v>6.1193846386792998</v>
      </c>
      <c r="O102">
        <v>52.979155072309403</v>
      </c>
    </row>
    <row r="103" spans="1:15" x14ac:dyDescent="0.3">
      <c r="A103">
        <v>102</v>
      </c>
      <c r="B103" t="s">
        <v>126</v>
      </c>
      <c r="C103" t="s">
        <v>126</v>
      </c>
      <c r="D103" t="s">
        <v>238</v>
      </c>
      <c r="E103" t="str" cm="1">
        <f t="array" ref="E103">INDEX(municipalities!B:B, MATCH(D103,municipalities!C:C,0),0)</f>
        <v>GM0086</v>
      </c>
      <c r="F103" t="s">
        <v>2267</v>
      </c>
      <c r="G103" t="s">
        <v>3965</v>
      </c>
      <c r="H103" t="s">
        <v>3966</v>
      </c>
      <c r="I103" t="str">
        <f t="shared" si="3"/>
        <v>8408</v>
      </c>
      <c r="J103">
        <v>2013</v>
      </c>
      <c r="K103">
        <v>57476640</v>
      </c>
      <c r="L103" t="s">
        <v>3716</v>
      </c>
      <c r="M103" t="s">
        <v>5199</v>
      </c>
      <c r="N103">
        <v>6.0991683095856004</v>
      </c>
      <c r="O103">
        <v>53.020747437112298</v>
      </c>
    </row>
    <row r="104" spans="1:15" x14ac:dyDescent="0.3">
      <c r="A104">
        <v>103</v>
      </c>
      <c r="B104" t="s">
        <v>126</v>
      </c>
      <c r="C104" t="s">
        <v>126</v>
      </c>
      <c r="D104" t="s">
        <v>338</v>
      </c>
      <c r="E104" t="str" cm="1">
        <f t="array" ref="E104">INDEX(municipalities!B:B, MATCH(D104,municipalities!C:C,0),0)</f>
        <v>GM0098</v>
      </c>
      <c r="F104" t="s">
        <v>342</v>
      </c>
      <c r="G104" t="s">
        <v>3967</v>
      </c>
      <c r="H104" t="s">
        <v>3968</v>
      </c>
      <c r="I104" t="str">
        <f t="shared" si="3"/>
        <v>8395</v>
      </c>
      <c r="J104">
        <v>2017</v>
      </c>
      <c r="K104">
        <v>69740410</v>
      </c>
      <c r="L104" t="s">
        <v>3716</v>
      </c>
      <c r="M104" t="s">
        <v>5200</v>
      </c>
      <c r="N104">
        <v>6.0817183263308001</v>
      </c>
      <c r="O104">
        <v>52.860172570227498</v>
      </c>
    </row>
    <row r="105" spans="1:15" x14ac:dyDescent="0.3">
      <c r="A105">
        <v>104</v>
      </c>
      <c r="B105" t="s">
        <v>126</v>
      </c>
      <c r="C105" t="s">
        <v>126</v>
      </c>
      <c r="D105" t="s">
        <v>2385</v>
      </c>
      <c r="E105" t="str" cm="1">
        <f t="array" ref="E105">INDEX(municipalities!B:B, MATCH(D105,municipalities!C:C,0),0)</f>
        <v>GM0599</v>
      </c>
      <c r="F105" t="s">
        <v>3666</v>
      </c>
      <c r="G105" t="s">
        <v>3969</v>
      </c>
      <c r="H105">
        <v>8807</v>
      </c>
      <c r="I105" t="str">
        <f t="shared" si="3"/>
        <v>8807</v>
      </c>
      <c r="J105">
        <v>2017</v>
      </c>
      <c r="K105">
        <v>69302332</v>
      </c>
      <c r="L105" t="s">
        <v>3716</v>
      </c>
      <c r="M105" t="s">
        <v>5201</v>
      </c>
      <c r="N105">
        <v>5.4954203182760004</v>
      </c>
      <c r="O105">
        <v>53.185833366006598</v>
      </c>
    </row>
    <row r="106" spans="1:15" x14ac:dyDescent="0.3">
      <c r="A106">
        <v>105</v>
      </c>
      <c r="B106" t="s">
        <v>344</v>
      </c>
      <c r="C106" t="s">
        <v>351</v>
      </c>
      <c r="D106" t="s">
        <v>528</v>
      </c>
      <c r="E106" t="str" cm="1">
        <f t="array" ref="E106">INDEX(municipalities!B:B, MATCH(D106,municipalities!C:C,0),0)</f>
        <v>GM0246</v>
      </c>
      <c r="G106" t="s">
        <v>3970</v>
      </c>
      <c r="H106" t="s">
        <v>3971</v>
      </c>
      <c r="I106" t="str">
        <f t="shared" si="3"/>
        <v>8194</v>
      </c>
      <c r="J106">
        <v>2017</v>
      </c>
      <c r="K106" t="s">
        <v>3972</v>
      </c>
      <c r="L106" t="s">
        <v>3716</v>
      </c>
      <c r="M106" t="s">
        <v>5202</v>
      </c>
      <c r="N106">
        <v>6.0887614454488999</v>
      </c>
      <c r="O106">
        <v>52.378769658653702</v>
      </c>
    </row>
    <row r="107" spans="1:15" x14ac:dyDescent="0.3">
      <c r="A107">
        <v>106</v>
      </c>
      <c r="B107" t="s">
        <v>344</v>
      </c>
      <c r="C107" t="s">
        <v>395</v>
      </c>
      <c r="D107" t="s">
        <v>499</v>
      </c>
      <c r="E107" t="str" cm="1">
        <f t="array" ref="E107">INDEX(municipalities!B:B, MATCH(D107,municipalities!C:C,0),0)</f>
        <v>GM0232</v>
      </c>
      <c r="G107" t="s">
        <v>3973</v>
      </c>
      <c r="H107" t="s">
        <v>3974</v>
      </c>
      <c r="I107" t="str">
        <f t="shared" si="3"/>
        <v>8162</v>
      </c>
      <c r="J107">
        <v>2019</v>
      </c>
      <c r="K107" t="s">
        <v>3975</v>
      </c>
      <c r="L107" t="s">
        <v>3716</v>
      </c>
      <c r="M107" t="s">
        <v>5203</v>
      </c>
      <c r="N107">
        <v>5.9313450511740999</v>
      </c>
      <c r="O107">
        <v>52.364562057643099</v>
      </c>
    </row>
    <row r="108" spans="1:15" x14ac:dyDescent="0.3">
      <c r="A108">
        <v>107</v>
      </c>
      <c r="B108" t="s">
        <v>344</v>
      </c>
      <c r="C108" t="s">
        <v>395</v>
      </c>
      <c r="D108" t="s">
        <v>612</v>
      </c>
      <c r="E108" t="str" cm="1">
        <f t="array" ref="E108">INDEX(municipalities!B:B, MATCH(D108,municipalities!C:C,0),0)</f>
        <v>GM0269</v>
      </c>
      <c r="F108" t="s">
        <v>613</v>
      </c>
      <c r="G108" t="s">
        <v>3976</v>
      </c>
      <c r="H108" t="s">
        <v>3977</v>
      </c>
      <c r="I108" t="str">
        <f t="shared" si="3"/>
        <v>8091</v>
      </c>
      <c r="J108">
        <v>2017</v>
      </c>
      <c r="K108">
        <v>69913560</v>
      </c>
      <c r="L108" t="s">
        <v>3716</v>
      </c>
      <c r="M108" t="s">
        <v>5204</v>
      </c>
      <c r="N108">
        <v>5.9869912470589997</v>
      </c>
      <c r="O108">
        <v>52.457108036245202</v>
      </c>
    </row>
    <row r="109" spans="1:15" x14ac:dyDescent="0.3">
      <c r="A109">
        <v>108</v>
      </c>
      <c r="B109" t="s">
        <v>344</v>
      </c>
      <c r="C109" t="s">
        <v>395</v>
      </c>
      <c r="D109" t="s">
        <v>609</v>
      </c>
      <c r="E109" t="str" cm="1">
        <f t="array" ref="E109">INDEX(municipalities!B:B, MATCH(D109,municipalities!C:C,0),0)</f>
        <v>GM0302</v>
      </c>
      <c r="G109" t="s">
        <v>3978</v>
      </c>
      <c r="H109" t="s">
        <v>3979</v>
      </c>
      <c r="I109" t="str">
        <f t="shared" si="3"/>
        <v>8071</v>
      </c>
      <c r="J109">
        <v>2017</v>
      </c>
      <c r="K109" t="s">
        <v>3980</v>
      </c>
      <c r="L109" t="s">
        <v>3716</v>
      </c>
      <c r="M109" t="s">
        <v>5205</v>
      </c>
      <c r="N109">
        <v>5.7665502502194004</v>
      </c>
      <c r="O109">
        <v>52.379462639621998</v>
      </c>
    </row>
    <row r="110" spans="1:15" x14ac:dyDescent="0.3">
      <c r="A110">
        <v>109</v>
      </c>
      <c r="B110" t="s">
        <v>344</v>
      </c>
      <c r="C110" t="s">
        <v>395</v>
      </c>
      <c r="D110" t="s">
        <v>520</v>
      </c>
      <c r="E110" t="str" cm="1">
        <f t="array" ref="E110">INDEX(municipalities!B:B, MATCH(D110,municipalities!C:C,0),0)</f>
        <v>GM0244</v>
      </c>
      <c r="G110" t="s">
        <v>3981</v>
      </c>
      <c r="H110" t="s">
        <v>3982</v>
      </c>
      <c r="I110" t="str">
        <f t="shared" si="3"/>
        <v>8051</v>
      </c>
      <c r="J110">
        <v>2016</v>
      </c>
      <c r="K110">
        <v>66397286</v>
      </c>
      <c r="L110" t="s">
        <v>3716</v>
      </c>
      <c r="M110" t="s">
        <v>5206</v>
      </c>
      <c r="N110">
        <v>6.0529253269550001</v>
      </c>
      <c r="O110">
        <v>52.474516191836699</v>
      </c>
    </row>
    <row r="111" spans="1:15" x14ac:dyDescent="0.3">
      <c r="A111">
        <v>110</v>
      </c>
      <c r="B111" t="s">
        <v>344</v>
      </c>
      <c r="C111" t="s">
        <v>375</v>
      </c>
      <c r="D111" t="s">
        <v>680</v>
      </c>
      <c r="E111" t="str" cm="1">
        <f t="array" ref="E111">INDEX(municipalities!B:B, MATCH(D111,municipalities!C:C,0),0)</f>
        <v>GM0285</v>
      </c>
      <c r="G111" t="s">
        <v>3983</v>
      </c>
      <c r="H111" t="s">
        <v>3984</v>
      </c>
      <c r="I111" t="str">
        <f t="shared" si="3"/>
        <v>7391</v>
      </c>
      <c r="J111">
        <v>2012</v>
      </c>
      <c r="K111">
        <v>55718892</v>
      </c>
      <c r="L111" t="s">
        <v>3716</v>
      </c>
      <c r="M111" t="s">
        <v>5207</v>
      </c>
      <c r="N111">
        <v>6.0996290849927997</v>
      </c>
      <c r="O111">
        <v>52.239982696953902</v>
      </c>
    </row>
    <row r="112" spans="1:15" x14ac:dyDescent="0.3">
      <c r="A112">
        <v>111</v>
      </c>
      <c r="B112" t="s">
        <v>344</v>
      </c>
      <c r="C112" t="s">
        <v>351</v>
      </c>
      <c r="D112" t="s">
        <v>352</v>
      </c>
      <c r="E112" t="str" cm="1">
        <f t="array" ref="E112">INDEX(municipalities!B:B, MATCH(D112,municipalities!C:C,0),0)</f>
        <v>GM0200</v>
      </c>
      <c r="F112" t="s">
        <v>367</v>
      </c>
      <c r="G112" t="s">
        <v>3985</v>
      </c>
      <c r="H112" t="s">
        <v>3986</v>
      </c>
      <c r="I112" t="str">
        <f t="shared" si="3"/>
        <v>7371</v>
      </c>
      <c r="J112">
        <v>2019</v>
      </c>
      <c r="K112">
        <v>74802402</v>
      </c>
      <c r="L112" t="s">
        <v>3716</v>
      </c>
      <c r="M112" t="s">
        <v>5208</v>
      </c>
      <c r="N112">
        <v>6.0074115504782997</v>
      </c>
      <c r="O112">
        <v>52.110987175992697</v>
      </c>
    </row>
    <row r="113" spans="1:15" x14ac:dyDescent="0.3">
      <c r="A113">
        <v>112</v>
      </c>
      <c r="B113" t="s">
        <v>344</v>
      </c>
      <c r="C113" t="s">
        <v>351</v>
      </c>
      <c r="D113" t="s">
        <v>352</v>
      </c>
      <c r="E113" t="str" cm="1">
        <f t="array" ref="E113">INDEX(municipalities!B:B, MATCH(D113,municipalities!C:C,0),0)</f>
        <v>GM0200</v>
      </c>
      <c r="G113" t="s">
        <v>3987</v>
      </c>
      <c r="H113" t="s">
        <v>3988</v>
      </c>
      <c r="I113" t="str">
        <f t="shared" si="3"/>
        <v>7325</v>
      </c>
      <c r="J113">
        <v>2012</v>
      </c>
      <c r="K113">
        <v>55468152</v>
      </c>
      <c r="L113" t="s">
        <v>3716</v>
      </c>
      <c r="M113" t="s">
        <v>5209</v>
      </c>
      <c r="N113">
        <v>6.0282562536655</v>
      </c>
      <c r="O113">
        <v>52.210718604555602</v>
      </c>
    </row>
    <row r="114" spans="1:15" x14ac:dyDescent="0.3">
      <c r="A114">
        <v>113</v>
      </c>
      <c r="B114" t="s">
        <v>344</v>
      </c>
      <c r="C114" t="s">
        <v>345</v>
      </c>
      <c r="D114" t="s">
        <v>411</v>
      </c>
      <c r="E114" t="str" cm="1">
        <f t="array" ref="E114">INDEX(municipalities!B:B, MATCH(D114,municipalities!C:C,0),0)</f>
        <v>GM1859</v>
      </c>
      <c r="F114" t="s">
        <v>415</v>
      </c>
      <c r="G114" t="s">
        <v>3989</v>
      </c>
      <c r="H114" t="s">
        <v>3990</v>
      </c>
      <c r="I114" t="str">
        <f t="shared" si="3"/>
        <v>7274</v>
      </c>
      <c r="J114">
        <v>2013</v>
      </c>
      <c r="K114">
        <v>59283513</v>
      </c>
      <c r="L114" t="s">
        <v>3716</v>
      </c>
      <c r="M114" t="s">
        <v>5210</v>
      </c>
      <c r="N114">
        <v>6.5176926330493998</v>
      </c>
      <c r="O114">
        <v>52.1399370628829</v>
      </c>
    </row>
    <row r="115" spans="1:15" x14ac:dyDescent="0.3">
      <c r="A115">
        <v>114</v>
      </c>
      <c r="B115" t="s">
        <v>344</v>
      </c>
      <c r="C115" t="s">
        <v>345</v>
      </c>
      <c r="D115" t="s">
        <v>411</v>
      </c>
      <c r="E115" t="str" cm="1">
        <f t="array" ref="E115">INDEX(municipalities!B:B, MATCH(D115,municipalities!C:C,0),0)</f>
        <v>GM1859</v>
      </c>
      <c r="F115" t="s">
        <v>415</v>
      </c>
      <c r="G115" t="s">
        <v>3991</v>
      </c>
      <c r="H115" t="s">
        <v>3992</v>
      </c>
      <c r="I115" t="str">
        <f t="shared" si="3"/>
        <v>7271</v>
      </c>
      <c r="J115">
        <v>2020</v>
      </c>
      <c r="K115">
        <v>78640415</v>
      </c>
      <c r="L115" t="s">
        <v>3716</v>
      </c>
      <c r="M115" t="s">
        <v>5211</v>
      </c>
      <c r="N115">
        <v>6.5129984245993997</v>
      </c>
      <c r="O115">
        <v>52.106461957889501</v>
      </c>
    </row>
    <row r="116" spans="1:15" x14ac:dyDescent="0.3">
      <c r="A116">
        <v>115</v>
      </c>
      <c r="B116" t="s">
        <v>344</v>
      </c>
      <c r="C116" t="s">
        <v>345</v>
      </c>
      <c r="D116" t="s">
        <v>433</v>
      </c>
      <c r="E116" t="str" cm="1">
        <f t="array" ref="E116">INDEX(municipalities!B:B, MATCH(D116,municipalities!C:C,0),0)</f>
        <v>GM1876</v>
      </c>
      <c r="F116" t="s">
        <v>437</v>
      </c>
      <c r="G116" t="s">
        <v>3993</v>
      </c>
      <c r="H116" t="s">
        <v>3994</v>
      </c>
      <c r="I116" t="str">
        <f t="shared" si="3"/>
        <v>7255</v>
      </c>
      <c r="J116">
        <v>2020</v>
      </c>
      <c r="K116">
        <v>78223636</v>
      </c>
      <c r="L116" t="s">
        <v>3716</v>
      </c>
      <c r="M116" t="s">
        <v>5212</v>
      </c>
      <c r="N116">
        <v>6.3351231000523001</v>
      </c>
      <c r="O116">
        <v>52.053854122035801</v>
      </c>
    </row>
    <row r="117" spans="1:15" x14ac:dyDescent="0.3">
      <c r="A117">
        <v>116</v>
      </c>
      <c r="B117" t="s">
        <v>344</v>
      </c>
      <c r="C117" t="s">
        <v>351</v>
      </c>
      <c r="D117" t="s">
        <v>546</v>
      </c>
      <c r="E117" t="str" cm="1">
        <f t="array" ref="E117">INDEX(municipalities!B:B, MATCH(D117,municipalities!C:C,0),0)</f>
        <v>GM0262</v>
      </c>
      <c r="G117" t="s">
        <v>3995</v>
      </c>
      <c r="H117" t="s">
        <v>3996</v>
      </c>
      <c r="I117" t="str">
        <f t="shared" si="3"/>
        <v>7241</v>
      </c>
      <c r="J117">
        <v>2011</v>
      </c>
      <c r="K117">
        <v>53440722</v>
      </c>
      <c r="L117" t="s">
        <v>3716</v>
      </c>
      <c r="M117" t="s">
        <v>5213</v>
      </c>
      <c r="N117">
        <v>6.4132392272915002</v>
      </c>
      <c r="O117">
        <v>52.1600854348168</v>
      </c>
    </row>
    <row r="118" spans="1:15" x14ac:dyDescent="0.3">
      <c r="A118">
        <v>117</v>
      </c>
      <c r="B118" t="s">
        <v>344</v>
      </c>
      <c r="C118" t="s">
        <v>345</v>
      </c>
      <c r="D118" t="s">
        <v>433</v>
      </c>
      <c r="E118" t="str" cm="1">
        <f t="array" ref="E118">INDEX(municipalities!B:B, MATCH(D118,municipalities!C:C,0),0)</f>
        <v>GM1876</v>
      </c>
      <c r="F118" t="s">
        <v>442</v>
      </c>
      <c r="G118" t="s">
        <v>3997</v>
      </c>
      <c r="H118" t="s">
        <v>3998</v>
      </c>
      <c r="I118" t="str">
        <f t="shared" si="3"/>
        <v>7233</v>
      </c>
      <c r="J118">
        <v>2015</v>
      </c>
      <c r="K118" t="s">
        <v>3999</v>
      </c>
      <c r="L118" t="s">
        <v>3716</v>
      </c>
      <c r="M118" t="s">
        <v>5214</v>
      </c>
      <c r="N118">
        <v>6.2457700891460002</v>
      </c>
      <c r="O118">
        <v>52.101992972515198</v>
      </c>
    </row>
    <row r="119" spans="1:15" x14ac:dyDescent="0.3">
      <c r="A119">
        <v>118</v>
      </c>
      <c r="B119" t="s">
        <v>344</v>
      </c>
      <c r="C119" t="s">
        <v>345</v>
      </c>
      <c r="D119" t="s">
        <v>433</v>
      </c>
      <c r="E119" t="str" cm="1">
        <f t="array" ref="E119">INDEX(municipalities!B:B, MATCH(D119,municipalities!C:C,0),0)</f>
        <v>GM1876</v>
      </c>
      <c r="F119" t="s">
        <v>433</v>
      </c>
      <c r="G119" t="s">
        <v>4000</v>
      </c>
      <c r="H119" t="s">
        <v>4001</v>
      </c>
      <c r="I119" t="str">
        <f t="shared" si="3"/>
        <v>7226</v>
      </c>
      <c r="J119">
        <v>2015</v>
      </c>
      <c r="K119">
        <v>62630075</v>
      </c>
      <c r="L119" t="s">
        <v>3716</v>
      </c>
      <c r="M119" t="s">
        <v>5215</v>
      </c>
      <c r="N119">
        <v>6.1953127036101003</v>
      </c>
      <c r="O119">
        <v>52.083932379028603</v>
      </c>
    </row>
    <row r="120" spans="1:15" x14ac:dyDescent="0.3">
      <c r="A120">
        <v>119</v>
      </c>
      <c r="B120" t="s">
        <v>344</v>
      </c>
      <c r="C120" t="s">
        <v>351</v>
      </c>
      <c r="D120" t="s">
        <v>744</v>
      </c>
      <c r="E120" t="str" cm="1">
        <f t="array" ref="E120">INDEX(municipalities!B:B, MATCH(D120,municipalities!C:C,0),0)</f>
        <v>GM0301</v>
      </c>
      <c r="G120" t="s">
        <v>4002</v>
      </c>
      <c r="H120" t="s">
        <v>4003</v>
      </c>
      <c r="I120" t="str">
        <f t="shared" si="3"/>
        <v>7204</v>
      </c>
      <c r="J120">
        <v>2012</v>
      </c>
      <c r="K120">
        <v>55258247</v>
      </c>
      <c r="L120" t="s">
        <v>3716</v>
      </c>
      <c r="M120" t="s">
        <v>5216</v>
      </c>
      <c r="N120">
        <v>6.2097829719393998</v>
      </c>
      <c r="O120">
        <v>52.135610047990198</v>
      </c>
    </row>
    <row r="121" spans="1:15" x14ac:dyDescent="0.3">
      <c r="A121">
        <v>120</v>
      </c>
      <c r="B121" t="s">
        <v>344</v>
      </c>
      <c r="C121" t="s">
        <v>345</v>
      </c>
      <c r="D121" t="s">
        <v>411</v>
      </c>
      <c r="E121" t="str" cm="1">
        <f t="array" ref="E121">INDEX(municipalities!B:B, MATCH(D121,municipalities!C:C,0),0)</f>
        <v>GM1859</v>
      </c>
      <c r="F121" t="s">
        <v>420</v>
      </c>
      <c r="G121" t="s">
        <v>4004</v>
      </c>
      <c r="H121" t="s">
        <v>4005</v>
      </c>
      <c r="I121" t="str">
        <f t="shared" si="3"/>
        <v>7156</v>
      </c>
      <c r="J121">
        <v>2016</v>
      </c>
      <c r="K121" t="s">
        <v>4006</v>
      </c>
      <c r="L121" t="s">
        <v>3716</v>
      </c>
      <c r="M121" t="s">
        <v>5217</v>
      </c>
      <c r="N121">
        <v>6.5610106290937997</v>
      </c>
      <c r="O121">
        <v>52.0623056156983</v>
      </c>
    </row>
    <row r="122" spans="1:15" x14ac:dyDescent="0.3">
      <c r="A122">
        <v>121</v>
      </c>
      <c r="B122" t="s">
        <v>344</v>
      </c>
      <c r="C122" t="s">
        <v>345</v>
      </c>
      <c r="D122" t="s">
        <v>618</v>
      </c>
      <c r="E122" t="str" cm="1">
        <f t="array" ref="E122">INDEX(municipalities!B:B, MATCH(D122,municipalities!C:C,0),0)</f>
        <v>GM1586</v>
      </c>
      <c r="F122" t="s">
        <v>619</v>
      </c>
      <c r="G122" t="s">
        <v>4007</v>
      </c>
      <c r="H122" t="s">
        <v>4008</v>
      </c>
      <c r="I122" t="str">
        <f t="shared" si="3"/>
        <v>7141</v>
      </c>
      <c r="J122">
        <v>2016</v>
      </c>
      <c r="K122">
        <v>65047788</v>
      </c>
      <c r="L122" t="s">
        <v>3716</v>
      </c>
      <c r="M122" t="s">
        <v>5218</v>
      </c>
      <c r="N122">
        <v>6.6214211096767004</v>
      </c>
      <c r="O122">
        <v>52.044052850408299</v>
      </c>
    </row>
    <row r="123" spans="1:15" x14ac:dyDescent="0.3">
      <c r="A123">
        <v>122</v>
      </c>
      <c r="B123" t="s">
        <v>344</v>
      </c>
      <c r="C123" t="s">
        <v>345</v>
      </c>
      <c r="D123" t="s">
        <v>618</v>
      </c>
      <c r="E123" t="str" cm="1">
        <f t="array" ref="E123">INDEX(municipalities!B:B, MATCH(D123,municipalities!C:C,0),0)</f>
        <v>GM1586</v>
      </c>
      <c r="F123" t="s">
        <v>2521</v>
      </c>
      <c r="G123" t="s">
        <v>4009</v>
      </c>
      <c r="H123" t="s">
        <v>4010</v>
      </c>
      <c r="I123" t="str">
        <f t="shared" si="3"/>
        <v>7137</v>
      </c>
      <c r="J123">
        <v>2022</v>
      </c>
      <c r="K123">
        <v>85709247</v>
      </c>
      <c r="L123" t="s">
        <v>3716</v>
      </c>
      <c r="M123" t="s">
        <v>5219</v>
      </c>
      <c r="N123">
        <v>6.5931832160718002</v>
      </c>
      <c r="O123">
        <v>52.015475956393097</v>
      </c>
    </row>
    <row r="124" spans="1:15" x14ac:dyDescent="0.3">
      <c r="A124">
        <v>123</v>
      </c>
      <c r="B124" t="s">
        <v>344</v>
      </c>
      <c r="C124" t="s">
        <v>345</v>
      </c>
      <c r="D124" t="s">
        <v>618</v>
      </c>
      <c r="E124" t="str" cm="1">
        <f t="array" ref="E124">INDEX(municipalities!B:B, MATCH(D124,municipalities!C:C,0),0)</f>
        <v>GM1586</v>
      </c>
      <c r="F124" t="s">
        <v>631</v>
      </c>
      <c r="G124" t="s">
        <v>4011</v>
      </c>
      <c r="H124" t="s">
        <v>4012</v>
      </c>
      <c r="I124" t="str">
        <f t="shared" si="3"/>
        <v>7136</v>
      </c>
      <c r="J124">
        <v>2016</v>
      </c>
      <c r="K124" t="s">
        <v>4013</v>
      </c>
      <c r="L124" t="s">
        <v>3716</v>
      </c>
      <c r="M124" t="s">
        <v>5220</v>
      </c>
      <c r="N124">
        <v>6.5190194630266003</v>
      </c>
      <c r="O124">
        <v>52.014435940855002</v>
      </c>
    </row>
    <row r="125" spans="1:15" x14ac:dyDescent="0.3">
      <c r="A125">
        <v>124</v>
      </c>
      <c r="B125" t="s">
        <v>344</v>
      </c>
      <c r="C125" t="s">
        <v>345</v>
      </c>
      <c r="D125" t="s">
        <v>618</v>
      </c>
      <c r="E125" t="str" cm="1">
        <f t="array" ref="E125">INDEX(municipalities!B:B, MATCH(D125,municipalities!C:C,0),0)</f>
        <v>GM1586</v>
      </c>
      <c r="F125" t="s">
        <v>628</v>
      </c>
      <c r="G125" t="s">
        <v>4014</v>
      </c>
      <c r="H125" t="s">
        <v>4015</v>
      </c>
      <c r="I125" t="str">
        <f t="shared" si="3"/>
        <v>7134</v>
      </c>
      <c r="J125">
        <v>2014</v>
      </c>
      <c r="K125">
        <v>61594660</v>
      </c>
      <c r="L125" t="s">
        <v>3716</v>
      </c>
      <c r="M125" t="s">
        <v>5221</v>
      </c>
      <c r="N125">
        <v>6.6213892718213998</v>
      </c>
      <c r="O125">
        <v>51.984395848191497</v>
      </c>
    </row>
    <row r="126" spans="1:15" x14ac:dyDescent="0.3">
      <c r="A126">
        <v>125</v>
      </c>
      <c r="B126" t="s">
        <v>344</v>
      </c>
      <c r="C126" t="s">
        <v>345</v>
      </c>
      <c r="D126" t="s">
        <v>346</v>
      </c>
      <c r="E126" t="str" cm="1">
        <f t="array" ref="E126">INDEX(municipalities!B:B, MATCH(D126,municipalities!C:C,0),0)</f>
        <v>GM0197</v>
      </c>
      <c r="F126" t="s">
        <v>347</v>
      </c>
      <c r="G126" t="s">
        <v>4016</v>
      </c>
      <c r="H126" t="s">
        <v>4017</v>
      </c>
      <c r="I126" t="str">
        <f t="shared" si="3"/>
        <v>7126</v>
      </c>
      <c r="J126">
        <v>2018</v>
      </c>
      <c r="K126">
        <v>71523987</v>
      </c>
      <c r="L126" t="s">
        <v>3716</v>
      </c>
      <c r="M126" t="s">
        <v>5222</v>
      </c>
      <c r="N126">
        <v>6.6230037489773999</v>
      </c>
      <c r="O126">
        <v>51.943685198128598</v>
      </c>
    </row>
    <row r="127" spans="1:15" x14ac:dyDescent="0.3">
      <c r="A127">
        <v>126</v>
      </c>
      <c r="B127" t="s">
        <v>344</v>
      </c>
      <c r="C127" t="s">
        <v>345</v>
      </c>
      <c r="D127" t="s">
        <v>2544</v>
      </c>
      <c r="E127" t="str" cm="1">
        <f t="array" ref="E127">INDEX(municipalities!B:B, MATCH(D127,municipalities!C:C,0),0)</f>
        <v>GM0294</v>
      </c>
      <c r="G127" t="s">
        <v>4018</v>
      </c>
      <c r="H127" t="s">
        <v>4019</v>
      </c>
      <c r="I127" t="str">
        <f t="shared" si="3"/>
        <v>7101</v>
      </c>
      <c r="J127">
        <v>2017</v>
      </c>
      <c r="K127">
        <v>70308713</v>
      </c>
      <c r="L127" t="s">
        <v>3716</v>
      </c>
      <c r="M127" t="s">
        <v>5223</v>
      </c>
      <c r="N127">
        <v>6.7306667413946997</v>
      </c>
      <c r="O127">
        <v>51.9704266771109</v>
      </c>
    </row>
    <row r="128" spans="1:15" x14ac:dyDescent="0.3">
      <c r="A128">
        <v>127</v>
      </c>
      <c r="B128" t="s">
        <v>344</v>
      </c>
      <c r="C128" t="s">
        <v>345</v>
      </c>
      <c r="D128" t="s">
        <v>3414</v>
      </c>
      <c r="E128" t="str" cm="1">
        <f t="array" ref="E128">INDEX(municipalities!B:B, MATCH(D128,municipalities!C:C,0),0)</f>
        <v>GM1509</v>
      </c>
      <c r="F128" t="s">
        <v>649</v>
      </c>
      <c r="G128" t="s">
        <v>4020</v>
      </c>
      <c r="H128" t="s">
        <v>4021</v>
      </c>
      <c r="I128" t="str">
        <f t="shared" si="3"/>
        <v>7078</v>
      </c>
      <c r="J128">
        <v>2019</v>
      </c>
      <c r="K128">
        <v>73568392</v>
      </c>
      <c r="L128" t="s">
        <v>3716</v>
      </c>
      <c r="M128" t="s">
        <v>5224</v>
      </c>
      <c r="N128">
        <v>6.3829858849161001</v>
      </c>
      <c r="O128">
        <v>51.845949984746902</v>
      </c>
    </row>
    <row r="129" spans="1:15" x14ac:dyDescent="0.3">
      <c r="A129">
        <v>128</v>
      </c>
      <c r="B129" t="s">
        <v>344</v>
      </c>
      <c r="C129" t="s">
        <v>345</v>
      </c>
      <c r="D129" t="s">
        <v>478</v>
      </c>
      <c r="E129" t="str" cm="1">
        <f t="array" ref="E129">INDEX(municipalities!B:B, MATCH(D129,municipalities!C:C,0),0)</f>
        <v>GM0222</v>
      </c>
      <c r="G129" t="s">
        <v>4022</v>
      </c>
      <c r="H129" t="s">
        <v>4023</v>
      </c>
      <c r="I129" t="str">
        <f t="shared" si="3"/>
        <v>7003</v>
      </c>
      <c r="J129">
        <v>2018</v>
      </c>
      <c r="K129">
        <v>71791736</v>
      </c>
      <c r="L129" t="s">
        <v>3716</v>
      </c>
      <c r="M129" t="s">
        <v>5225</v>
      </c>
      <c r="N129">
        <v>6.3070542012321003</v>
      </c>
      <c r="O129">
        <v>51.963121184193902</v>
      </c>
    </row>
    <row r="130" spans="1:15" x14ac:dyDescent="0.3">
      <c r="A130">
        <v>129</v>
      </c>
      <c r="B130" t="s">
        <v>344</v>
      </c>
      <c r="C130" t="s">
        <v>375</v>
      </c>
      <c r="D130" t="s">
        <v>738</v>
      </c>
      <c r="E130" t="str" cm="1">
        <f t="array" ref="E130">INDEX(municipalities!B:B, MATCH(D130,municipalities!C:C,0),0)</f>
        <v>GM0299</v>
      </c>
      <c r="F130" t="s">
        <v>3172</v>
      </c>
      <c r="G130" t="s">
        <v>4024</v>
      </c>
      <c r="H130" t="s">
        <v>4025</v>
      </c>
      <c r="I130" t="str">
        <f t="shared" si="3"/>
        <v>6986</v>
      </c>
      <c r="J130">
        <v>2020</v>
      </c>
      <c r="K130">
        <v>80456723</v>
      </c>
      <c r="L130" t="s">
        <v>3716</v>
      </c>
      <c r="M130" t="s">
        <v>5226</v>
      </c>
      <c r="N130">
        <v>6.1183086945058998</v>
      </c>
      <c r="O130">
        <v>51.983660834406898</v>
      </c>
    </row>
    <row r="131" spans="1:15" x14ac:dyDescent="0.3">
      <c r="A131">
        <v>130</v>
      </c>
      <c r="B131" t="s">
        <v>344</v>
      </c>
      <c r="C131" t="s">
        <v>375</v>
      </c>
      <c r="D131" t="s">
        <v>472</v>
      </c>
      <c r="E131" t="str" cm="1">
        <f t="array" ref="E131">INDEX(municipalities!B:B, MATCH(D131,municipalities!C:C,0),0)</f>
        <v>GM0221</v>
      </c>
      <c r="G131" t="s">
        <v>4026</v>
      </c>
      <c r="H131" t="s">
        <v>4027</v>
      </c>
      <c r="I131" t="str">
        <f t="shared" ref="I131:I194" si="4">LEFT(H131,4)</f>
        <v>6981</v>
      </c>
      <c r="J131">
        <v>2020</v>
      </c>
      <c r="K131">
        <v>78346800</v>
      </c>
      <c r="L131" t="s">
        <v>3716</v>
      </c>
      <c r="M131" t="s">
        <v>5227</v>
      </c>
      <c r="N131">
        <v>6.1342284790938999</v>
      </c>
      <c r="O131">
        <v>52.010092203172903</v>
      </c>
    </row>
    <row r="132" spans="1:15" x14ac:dyDescent="0.3">
      <c r="A132">
        <v>131</v>
      </c>
      <c r="B132" t="s">
        <v>344</v>
      </c>
      <c r="C132" t="s">
        <v>351</v>
      </c>
      <c r="D132" t="s">
        <v>454</v>
      </c>
      <c r="E132" t="str" cm="1">
        <f t="array" ref="E132">INDEX(municipalities!B:B, MATCH(D132,municipalities!C:C,0),0)</f>
        <v>GM0213</v>
      </c>
      <c r="F132" t="s">
        <v>455</v>
      </c>
      <c r="G132" t="s">
        <v>4028</v>
      </c>
      <c r="H132" t="s">
        <v>4029</v>
      </c>
      <c r="I132" t="str">
        <f t="shared" si="4"/>
        <v>6961</v>
      </c>
      <c r="J132">
        <v>2013</v>
      </c>
      <c r="K132">
        <v>56954638</v>
      </c>
      <c r="L132" t="s">
        <v>3716</v>
      </c>
      <c r="M132" t="s">
        <v>5228</v>
      </c>
      <c r="N132">
        <v>6.0279767804675997</v>
      </c>
      <c r="O132">
        <v>52.076633289142997</v>
      </c>
    </row>
    <row r="133" spans="1:15" x14ac:dyDescent="0.3">
      <c r="A133">
        <v>132</v>
      </c>
      <c r="B133" t="s">
        <v>344</v>
      </c>
      <c r="C133" t="s">
        <v>345</v>
      </c>
      <c r="D133" t="s">
        <v>566</v>
      </c>
      <c r="E133" t="str" cm="1">
        <f t="array" ref="E133">INDEX(municipalities!B:B, MATCH(D133,municipalities!C:C,0),0)</f>
        <v>GM1955</v>
      </c>
      <c r="F133" t="s">
        <v>567</v>
      </c>
      <c r="G133" t="s">
        <v>4030</v>
      </c>
      <c r="H133" t="s">
        <v>4031</v>
      </c>
      <c r="I133" t="str">
        <f t="shared" si="4"/>
        <v>6942</v>
      </c>
      <c r="J133">
        <v>2022</v>
      </c>
      <c r="K133">
        <v>86201832</v>
      </c>
      <c r="L133" t="s">
        <v>3716</v>
      </c>
      <c r="M133" t="s">
        <v>5229</v>
      </c>
      <c r="N133">
        <v>6.1525138349331003</v>
      </c>
      <c r="O133">
        <v>51.933297014747403</v>
      </c>
    </row>
    <row r="134" spans="1:15" x14ac:dyDescent="0.3">
      <c r="A134">
        <v>133</v>
      </c>
      <c r="B134" t="s">
        <v>344</v>
      </c>
      <c r="C134" t="s">
        <v>345</v>
      </c>
      <c r="D134" t="s">
        <v>566</v>
      </c>
      <c r="E134" t="str" cm="1">
        <f t="array" ref="E134">INDEX(municipalities!B:B, MATCH(D134,municipalities!C:C,0),0)</f>
        <v>GM1955</v>
      </c>
      <c r="F134" t="s">
        <v>567</v>
      </c>
      <c r="G134" t="s">
        <v>4032</v>
      </c>
      <c r="H134" t="s">
        <v>4033</v>
      </c>
      <c r="I134" t="str">
        <f t="shared" si="4"/>
        <v>6941</v>
      </c>
      <c r="J134">
        <v>2016</v>
      </c>
      <c r="K134">
        <v>67515835</v>
      </c>
      <c r="L134" t="s">
        <v>3716</v>
      </c>
      <c r="M134" t="s">
        <v>5230</v>
      </c>
      <c r="N134">
        <v>6.1217782112704997</v>
      </c>
      <c r="O134">
        <v>51.9564487656693</v>
      </c>
    </row>
    <row r="135" spans="1:15" x14ac:dyDescent="0.3">
      <c r="A135">
        <v>134</v>
      </c>
      <c r="B135" t="s">
        <v>344</v>
      </c>
      <c r="C135" t="s">
        <v>375</v>
      </c>
      <c r="D135" t="s">
        <v>3148</v>
      </c>
      <c r="E135" t="str" cm="1">
        <f t="array" ref="E135">INDEX(municipalities!B:B, MATCH(D135,municipalities!C:C,0),0)</f>
        <v>GM0226</v>
      </c>
      <c r="G135" t="s">
        <v>4034</v>
      </c>
      <c r="H135" t="s">
        <v>4035</v>
      </c>
      <c r="I135" t="str">
        <f t="shared" si="4"/>
        <v>6921</v>
      </c>
      <c r="J135">
        <v>2021</v>
      </c>
      <c r="K135">
        <v>83839305</v>
      </c>
      <c r="L135" t="s">
        <v>3716</v>
      </c>
      <c r="M135" t="s">
        <v>5231</v>
      </c>
      <c r="N135">
        <v>6.0258994915292998</v>
      </c>
      <c r="O135">
        <v>51.9612540786352</v>
      </c>
    </row>
    <row r="136" spans="1:15" x14ac:dyDescent="0.3">
      <c r="A136">
        <v>135</v>
      </c>
      <c r="B136" t="s">
        <v>344</v>
      </c>
      <c r="C136" t="s">
        <v>375</v>
      </c>
      <c r="D136" t="s">
        <v>4036</v>
      </c>
      <c r="E136" t="str" cm="1">
        <f t="array" ref="E136">INDEX(municipalities!B:B, MATCH(D136,municipalities!C:C,0),0)</f>
        <v>GM0277</v>
      </c>
      <c r="G136" t="s">
        <v>4037</v>
      </c>
      <c r="H136" t="s">
        <v>4038</v>
      </c>
      <c r="I136" t="str">
        <f t="shared" si="4"/>
        <v>6891</v>
      </c>
      <c r="J136">
        <v>2019</v>
      </c>
      <c r="K136">
        <v>76634280</v>
      </c>
      <c r="L136" t="s">
        <v>3716</v>
      </c>
      <c r="M136" t="s">
        <v>5232</v>
      </c>
      <c r="N136">
        <v>5.9627685927121004</v>
      </c>
      <c r="O136">
        <v>52.0430177844786</v>
      </c>
    </row>
    <row r="137" spans="1:15" x14ac:dyDescent="0.3">
      <c r="A137">
        <v>136</v>
      </c>
      <c r="B137" t="s">
        <v>344</v>
      </c>
      <c r="C137" t="s">
        <v>375</v>
      </c>
      <c r="D137" t="s">
        <v>542</v>
      </c>
      <c r="E137" t="str" cm="1">
        <f t="array" ref="E137">INDEX(municipalities!B:B, MATCH(D137,municipalities!C:C,0),0)</f>
        <v>GM1705</v>
      </c>
      <c r="F137" t="s">
        <v>4039</v>
      </c>
      <c r="G137" t="s">
        <v>4040</v>
      </c>
      <c r="H137" t="s">
        <v>4041</v>
      </c>
      <c r="I137" t="str">
        <f t="shared" si="4"/>
        <v>6852</v>
      </c>
      <c r="J137">
        <v>2013</v>
      </c>
      <c r="K137">
        <v>59434805</v>
      </c>
      <c r="L137" t="s">
        <v>3716</v>
      </c>
      <c r="M137" t="s">
        <v>5233</v>
      </c>
      <c r="N137">
        <v>5.9236759877227003</v>
      </c>
      <c r="O137">
        <v>51.943370103900499</v>
      </c>
    </row>
    <row r="138" spans="1:15" x14ac:dyDescent="0.3">
      <c r="A138">
        <v>137</v>
      </c>
      <c r="B138" t="s">
        <v>344</v>
      </c>
      <c r="C138" t="s">
        <v>375</v>
      </c>
      <c r="D138" t="s">
        <v>542</v>
      </c>
      <c r="E138" t="str" cm="1">
        <f t="array" ref="E138">INDEX(municipalities!B:B, MATCH(D138,municipalities!C:C,0),0)</f>
        <v>GM1705</v>
      </c>
      <c r="F138" t="s">
        <v>4039</v>
      </c>
      <c r="G138" t="s">
        <v>4042</v>
      </c>
      <c r="H138" t="s">
        <v>4043</v>
      </c>
      <c r="I138" t="str">
        <f t="shared" si="4"/>
        <v>6852</v>
      </c>
      <c r="J138">
        <v>2021</v>
      </c>
      <c r="K138">
        <v>84860332</v>
      </c>
      <c r="L138" t="s">
        <v>3716</v>
      </c>
      <c r="M138" t="s">
        <v>5233</v>
      </c>
      <c r="N138">
        <v>5.9236759877227003</v>
      </c>
      <c r="O138">
        <v>51.943370103900499</v>
      </c>
    </row>
    <row r="139" spans="1:15" x14ac:dyDescent="0.3">
      <c r="A139">
        <v>138</v>
      </c>
      <c r="B139" t="s">
        <v>344</v>
      </c>
      <c r="C139" t="s">
        <v>375</v>
      </c>
      <c r="D139" t="s">
        <v>376</v>
      </c>
      <c r="E139" t="str" cm="1">
        <f t="array" ref="E139">INDEX(municipalities!B:B, MATCH(D139,municipalities!C:C,0),0)</f>
        <v>GM0202</v>
      </c>
      <c r="G139" t="s">
        <v>4044</v>
      </c>
      <c r="H139" t="s">
        <v>4045</v>
      </c>
      <c r="I139" t="str">
        <f t="shared" si="4"/>
        <v>6828</v>
      </c>
      <c r="J139">
        <v>2015</v>
      </c>
      <c r="K139" t="s">
        <v>2761</v>
      </c>
      <c r="L139" t="s">
        <v>3716</v>
      </c>
      <c r="M139" t="s">
        <v>5234</v>
      </c>
      <c r="N139">
        <v>5.9244952985135004</v>
      </c>
      <c r="O139">
        <v>51.980220951538698</v>
      </c>
    </row>
    <row r="140" spans="1:15" x14ac:dyDescent="0.3">
      <c r="A140">
        <v>139</v>
      </c>
      <c r="B140" t="s">
        <v>344</v>
      </c>
      <c r="C140" t="s">
        <v>375</v>
      </c>
      <c r="D140" t="s">
        <v>376</v>
      </c>
      <c r="E140" t="str" cm="1">
        <f t="array" ref="E140">INDEX(municipalities!B:B, MATCH(D140,municipalities!C:C,0),0)</f>
        <v>GM0202</v>
      </c>
      <c r="F140" t="s">
        <v>4046</v>
      </c>
      <c r="G140" t="s">
        <v>4047</v>
      </c>
      <c r="H140" t="s">
        <v>4048</v>
      </c>
      <c r="I140" t="str">
        <f t="shared" si="4"/>
        <v>6824</v>
      </c>
      <c r="J140">
        <v>2021</v>
      </c>
      <c r="K140">
        <v>82855366</v>
      </c>
      <c r="L140" t="s">
        <v>3716</v>
      </c>
      <c r="M140" t="s">
        <v>5235</v>
      </c>
      <c r="N140">
        <v>5.9392765721386001</v>
      </c>
      <c r="O140">
        <v>51.992210105182302</v>
      </c>
    </row>
    <row r="141" spans="1:15" x14ac:dyDescent="0.3">
      <c r="A141">
        <v>140</v>
      </c>
      <c r="B141" t="s">
        <v>344</v>
      </c>
      <c r="C141" t="s">
        <v>375</v>
      </c>
      <c r="D141" t="s">
        <v>376</v>
      </c>
      <c r="E141" t="str" cm="1">
        <f t="array" ref="E141">INDEX(municipalities!B:B, MATCH(D141,municipalities!C:C,0),0)</f>
        <v>GM0202</v>
      </c>
      <c r="G141" t="s">
        <v>4049</v>
      </c>
      <c r="H141" t="s">
        <v>4050</v>
      </c>
      <c r="I141" t="str">
        <f t="shared" si="4"/>
        <v>6815</v>
      </c>
      <c r="J141">
        <v>2019</v>
      </c>
      <c r="K141">
        <v>74953532</v>
      </c>
      <c r="L141" t="s">
        <v>3716</v>
      </c>
      <c r="M141" t="s">
        <v>5236</v>
      </c>
      <c r="N141">
        <v>5.9083731070342997</v>
      </c>
      <c r="O141">
        <v>52.001853864322797</v>
      </c>
    </row>
    <row r="142" spans="1:15" x14ac:dyDescent="0.3">
      <c r="A142">
        <v>141</v>
      </c>
      <c r="B142" t="s">
        <v>344</v>
      </c>
      <c r="C142" t="s">
        <v>375</v>
      </c>
      <c r="D142" t="s">
        <v>376</v>
      </c>
      <c r="E142" t="str" cm="1">
        <f t="array" ref="E142">INDEX(municipalities!B:B, MATCH(D142,municipalities!C:C,0),0)</f>
        <v>GM0202</v>
      </c>
      <c r="G142" t="s">
        <v>4051</v>
      </c>
      <c r="H142" t="s">
        <v>4052</v>
      </c>
      <c r="I142" t="str">
        <f t="shared" si="4"/>
        <v>6812</v>
      </c>
      <c r="J142">
        <v>2021</v>
      </c>
      <c r="K142">
        <v>82276773</v>
      </c>
      <c r="L142" t="s">
        <v>3716</v>
      </c>
      <c r="M142" t="s">
        <v>5237</v>
      </c>
      <c r="N142">
        <v>5.8758148614773003</v>
      </c>
      <c r="O142">
        <v>51.982977181920297</v>
      </c>
    </row>
    <row r="143" spans="1:15" x14ac:dyDescent="0.3">
      <c r="A143">
        <v>142</v>
      </c>
      <c r="B143" t="s">
        <v>344</v>
      </c>
      <c r="C143" t="s">
        <v>375</v>
      </c>
      <c r="D143" t="s">
        <v>376</v>
      </c>
      <c r="E143" t="str" cm="1">
        <f t="array" ref="E143">INDEX(municipalities!B:B, MATCH(D143,municipalities!C:C,0),0)</f>
        <v>GM0202</v>
      </c>
      <c r="G143" t="s">
        <v>4053</v>
      </c>
      <c r="H143" t="s">
        <v>4054</v>
      </c>
      <c r="I143" t="str">
        <f t="shared" si="4"/>
        <v>6811</v>
      </c>
      <c r="J143">
        <v>2012</v>
      </c>
      <c r="K143">
        <v>55351859</v>
      </c>
      <c r="L143" t="s">
        <v>3716</v>
      </c>
      <c r="M143" t="s">
        <v>5238</v>
      </c>
      <c r="N143">
        <v>5.9070593574546999</v>
      </c>
      <c r="O143">
        <v>51.981271704216397</v>
      </c>
    </row>
    <row r="144" spans="1:15" x14ac:dyDescent="0.3">
      <c r="A144">
        <v>143</v>
      </c>
      <c r="B144" t="s">
        <v>344</v>
      </c>
      <c r="C144" t="s">
        <v>391</v>
      </c>
      <c r="D144" t="s">
        <v>691</v>
      </c>
      <c r="E144" t="str" cm="1">
        <f t="array" ref="E144">INDEX(municipalities!B:B, MATCH(D144,municipalities!C:C,0),0)</f>
        <v>GM0289</v>
      </c>
      <c r="F144" t="s">
        <v>4055</v>
      </c>
      <c r="G144" t="s">
        <v>4056</v>
      </c>
      <c r="H144" t="s">
        <v>4057</v>
      </c>
      <c r="I144" t="str">
        <f t="shared" si="4"/>
        <v>6708</v>
      </c>
      <c r="J144">
        <v>2012</v>
      </c>
      <c r="K144">
        <v>55599214</v>
      </c>
      <c r="L144" t="s">
        <v>3716</v>
      </c>
      <c r="M144" t="s">
        <v>5239</v>
      </c>
      <c r="N144">
        <v>5.6537468631966998</v>
      </c>
      <c r="O144">
        <v>51.984334725734797</v>
      </c>
    </row>
    <row r="145" spans="1:15" x14ac:dyDescent="0.3">
      <c r="A145">
        <v>144</v>
      </c>
      <c r="B145" t="s">
        <v>344</v>
      </c>
      <c r="C145" t="s">
        <v>391</v>
      </c>
      <c r="D145" t="s">
        <v>691</v>
      </c>
      <c r="E145" t="str" cm="1">
        <f t="array" ref="E145">INDEX(municipalities!B:B, MATCH(D145,municipalities!C:C,0),0)</f>
        <v>GM0289</v>
      </c>
      <c r="G145" t="s">
        <v>4058</v>
      </c>
      <c r="H145" t="s">
        <v>4059</v>
      </c>
      <c r="I145" t="str">
        <f t="shared" si="4"/>
        <v>6707</v>
      </c>
      <c r="J145">
        <v>2018</v>
      </c>
      <c r="K145">
        <v>72463678</v>
      </c>
      <c r="L145" t="s">
        <v>3716</v>
      </c>
      <c r="M145" t="s">
        <v>5240</v>
      </c>
      <c r="N145">
        <v>5.6650174516953999</v>
      </c>
      <c r="O145">
        <v>51.971934713324501</v>
      </c>
    </row>
    <row r="146" spans="1:15" x14ac:dyDescent="0.3">
      <c r="A146">
        <v>145</v>
      </c>
      <c r="B146" t="s">
        <v>344</v>
      </c>
      <c r="C146" t="s">
        <v>391</v>
      </c>
      <c r="D146" t="s">
        <v>691</v>
      </c>
      <c r="E146" t="str" cm="1">
        <f t="array" ref="E146">INDEX(municipalities!B:B, MATCH(D146,municipalities!C:C,0),0)</f>
        <v>GM0289</v>
      </c>
      <c r="G146" t="s">
        <v>4060</v>
      </c>
      <c r="H146" t="s">
        <v>4061</v>
      </c>
      <c r="I146" t="str">
        <f t="shared" si="4"/>
        <v>6703</v>
      </c>
      <c r="J146">
        <v>2014</v>
      </c>
      <c r="K146" t="s">
        <v>4062</v>
      </c>
      <c r="L146" t="s">
        <v>3716</v>
      </c>
      <c r="M146" t="s">
        <v>5241</v>
      </c>
      <c r="N146">
        <v>5.6867340899174001</v>
      </c>
      <c r="O146">
        <v>51.966062339091998</v>
      </c>
    </row>
    <row r="147" spans="1:15" x14ac:dyDescent="0.3">
      <c r="A147">
        <v>146</v>
      </c>
      <c r="B147" t="s">
        <v>344</v>
      </c>
      <c r="C147" t="s">
        <v>375</v>
      </c>
      <c r="D147" t="s">
        <v>653</v>
      </c>
      <c r="E147" t="str" cm="1">
        <f t="array" ref="E147">INDEX(municipalities!B:B, MATCH(D147,municipalities!C:C,0),0)</f>
        <v>GM1734</v>
      </c>
      <c r="F147" t="s">
        <v>4063</v>
      </c>
      <c r="G147" t="s">
        <v>4064</v>
      </c>
      <c r="H147" t="s">
        <v>4065</v>
      </c>
      <c r="I147" t="str">
        <f t="shared" si="4"/>
        <v>6678</v>
      </c>
      <c r="J147">
        <v>2019</v>
      </c>
      <c r="K147">
        <v>74695762</v>
      </c>
      <c r="L147" t="s">
        <v>3716</v>
      </c>
      <c r="M147" t="s">
        <v>5242</v>
      </c>
      <c r="N147">
        <v>5.8209847763194</v>
      </c>
      <c r="O147">
        <v>51.880471493202698</v>
      </c>
    </row>
    <row r="148" spans="1:15" x14ac:dyDescent="0.3">
      <c r="A148">
        <v>147</v>
      </c>
      <c r="B148" t="s">
        <v>344</v>
      </c>
      <c r="C148" t="s">
        <v>459</v>
      </c>
      <c r="D148" t="s">
        <v>653</v>
      </c>
      <c r="E148" t="str" cm="1">
        <f t="array" ref="E148">INDEX(municipalities!B:B, MATCH(D148,municipalities!C:C,0),0)</f>
        <v>GM1734</v>
      </c>
      <c r="F148" t="s">
        <v>4066</v>
      </c>
      <c r="G148" t="s">
        <v>4067</v>
      </c>
      <c r="H148" t="s">
        <v>4068</v>
      </c>
      <c r="I148" t="str">
        <f t="shared" si="4"/>
        <v>6674</v>
      </c>
      <c r="J148">
        <v>2021</v>
      </c>
      <c r="K148">
        <v>83191550</v>
      </c>
      <c r="L148" t="s">
        <v>3716</v>
      </c>
      <c r="M148" t="s">
        <v>5243</v>
      </c>
      <c r="N148">
        <v>5.7504327954442997</v>
      </c>
      <c r="O148">
        <v>51.913916362985802</v>
      </c>
    </row>
    <row r="149" spans="1:15" x14ac:dyDescent="0.3">
      <c r="A149">
        <v>148</v>
      </c>
      <c r="B149" t="s">
        <v>344</v>
      </c>
      <c r="C149" t="s">
        <v>459</v>
      </c>
      <c r="D149" t="s">
        <v>573</v>
      </c>
      <c r="E149" t="str" cm="1">
        <f t="array" ref="E149">INDEX(municipalities!B:B, MATCH(D149,municipalities!C:C,0),0)</f>
        <v>GM1740</v>
      </c>
      <c r="F149" t="s">
        <v>4069</v>
      </c>
      <c r="G149" t="s">
        <v>4070</v>
      </c>
      <c r="H149" t="s">
        <v>4071</v>
      </c>
      <c r="I149" t="str">
        <f t="shared" si="4"/>
        <v>6669</v>
      </c>
      <c r="J149">
        <v>2016</v>
      </c>
      <c r="K149">
        <v>66373263</v>
      </c>
      <c r="L149" t="s">
        <v>3716</v>
      </c>
      <c r="M149" t="s">
        <v>5244</v>
      </c>
      <c r="N149">
        <v>5.6637462187929</v>
      </c>
      <c r="O149">
        <v>51.911254887606901</v>
      </c>
    </row>
    <row r="150" spans="1:15" x14ac:dyDescent="0.3">
      <c r="A150">
        <v>149</v>
      </c>
      <c r="B150" t="s">
        <v>344</v>
      </c>
      <c r="C150" t="s">
        <v>375</v>
      </c>
      <c r="D150" t="s">
        <v>653</v>
      </c>
      <c r="E150" t="str" cm="1">
        <f t="array" ref="E150">INDEX(municipalities!B:B, MATCH(D150,municipalities!C:C,0),0)</f>
        <v>GM1734</v>
      </c>
      <c r="F150" t="s">
        <v>4072</v>
      </c>
      <c r="G150" t="s">
        <v>4073</v>
      </c>
      <c r="H150" t="s">
        <v>4074</v>
      </c>
      <c r="I150" t="str">
        <f t="shared" si="4"/>
        <v>6666</v>
      </c>
      <c r="J150">
        <v>2017</v>
      </c>
      <c r="K150">
        <v>67756778</v>
      </c>
      <c r="L150" t="s">
        <v>3716</v>
      </c>
      <c r="M150" t="s">
        <v>5245</v>
      </c>
      <c r="N150">
        <v>5.7546994043744997</v>
      </c>
      <c r="O150">
        <v>51.952809114697303</v>
      </c>
    </row>
    <row r="151" spans="1:15" x14ac:dyDescent="0.3">
      <c r="A151">
        <v>150</v>
      </c>
      <c r="B151" t="s">
        <v>344</v>
      </c>
      <c r="C151" t="s">
        <v>375</v>
      </c>
      <c r="D151" t="s">
        <v>653</v>
      </c>
      <c r="E151" t="str" cm="1">
        <f t="array" ref="E151">INDEX(municipalities!B:B, MATCH(D151,municipalities!C:C,0),0)</f>
        <v>GM1734</v>
      </c>
      <c r="F151" t="s">
        <v>4075</v>
      </c>
      <c r="G151" t="s">
        <v>4076</v>
      </c>
      <c r="H151" t="s">
        <v>4077</v>
      </c>
      <c r="I151" t="str">
        <f t="shared" si="4"/>
        <v>6662</v>
      </c>
      <c r="J151">
        <v>2015</v>
      </c>
      <c r="K151">
        <v>66196582</v>
      </c>
      <c r="L151" t="s">
        <v>3716</v>
      </c>
      <c r="M151" t="s">
        <v>5246</v>
      </c>
      <c r="N151">
        <v>5.8489588077211998</v>
      </c>
      <c r="O151">
        <v>51.909536862299497</v>
      </c>
    </row>
    <row r="152" spans="1:15" x14ac:dyDescent="0.3">
      <c r="A152">
        <v>151</v>
      </c>
      <c r="B152" t="s">
        <v>344</v>
      </c>
      <c r="C152" t="s">
        <v>375</v>
      </c>
      <c r="D152" t="s">
        <v>481</v>
      </c>
      <c r="E152" t="str" cm="1">
        <f t="array" ref="E152">INDEX(municipalities!B:B, MATCH(D152,municipalities!C:C,0),0)</f>
        <v>GM0225</v>
      </c>
      <c r="F152" t="s">
        <v>482</v>
      </c>
      <c r="G152" t="s">
        <v>4078</v>
      </c>
      <c r="H152" t="s">
        <v>4079</v>
      </c>
      <c r="I152" t="str">
        <f t="shared" si="4"/>
        <v>6655</v>
      </c>
      <c r="J152">
        <v>2014</v>
      </c>
      <c r="L152" t="s">
        <v>3716</v>
      </c>
      <c r="M152" t="s">
        <v>5247</v>
      </c>
      <c r="N152">
        <v>5.5801560304987001</v>
      </c>
      <c r="O152">
        <v>51.872758808587001</v>
      </c>
    </row>
    <row r="153" spans="1:15" x14ac:dyDescent="0.3">
      <c r="A153">
        <v>152</v>
      </c>
      <c r="B153" t="s">
        <v>344</v>
      </c>
      <c r="C153" t="s">
        <v>375</v>
      </c>
      <c r="D153" t="s">
        <v>428</v>
      </c>
      <c r="E153" t="str" cm="1">
        <f t="array" ref="E153">INDEX(municipalities!B:B, MATCH(D153,municipalities!C:C,0),0)</f>
        <v>GM0209</v>
      </c>
      <c r="G153" t="s">
        <v>4080</v>
      </c>
      <c r="H153" t="s">
        <v>4081</v>
      </c>
      <c r="I153" t="str">
        <f t="shared" si="4"/>
        <v>6641</v>
      </c>
      <c r="J153">
        <v>2018</v>
      </c>
      <c r="K153">
        <v>71456414</v>
      </c>
      <c r="L153" t="s">
        <v>3716</v>
      </c>
      <c r="M153" t="s">
        <v>5248</v>
      </c>
      <c r="N153">
        <v>5.7686161207006004</v>
      </c>
      <c r="O153">
        <v>51.858054043570498</v>
      </c>
    </row>
    <row r="154" spans="1:15" x14ac:dyDescent="0.3">
      <c r="A154">
        <v>153</v>
      </c>
      <c r="B154" t="s">
        <v>344</v>
      </c>
      <c r="C154" t="s">
        <v>375</v>
      </c>
      <c r="D154" t="s">
        <v>481</v>
      </c>
      <c r="E154" t="str" cm="1">
        <f t="array" ref="E154">INDEX(municipalities!B:B, MATCH(D154,municipalities!C:C,0),0)</f>
        <v>GM0225</v>
      </c>
      <c r="G154" t="s">
        <v>4082</v>
      </c>
      <c r="H154" t="s">
        <v>4083</v>
      </c>
      <c r="I154" t="str">
        <f t="shared" si="4"/>
        <v>6627</v>
      </c>
      <c r="J154">
        <v>2019</v>
      </c>
      <c r="K154">
        <v>76257436</v>
      </c>
      <c r="L154" t="s">
        <v>3716</v>
      </c>
      <c r="M154" t="s">
        <v>5249</v>
      </c>
      <c r="N154">
        <v>5.5245099494721996</v>
      </c>
      <c r="O154">
        <v>51.8343842990948</v>
      </c>
    </row>
    <row r="155" spans="1:15" x14ac:dyDescent="0.3">
      <c r="A155">
        <v>154</v>
      </c>
      <c r="B155" t="s">
        <v>344</v>
      </c>
      <c r="C155" t="s">
        <v>459</v>
      </c>
      <c r="D155" t="s">
        <v>711</v>
      </c>
      <c r="E155" t="str" cm="1">
        <f t="array" ref="E155">INDEX(municipalities!B:B, MATCH(D155,municipalities!C:C,0),0)</f>
        <v>GM0668</v>
      </c>
      <c r="F155" t="s">
        <v>4084</v>
      </c>
      <c r="G155" t="s">
        <v>4085</v>
      </c>
      <c r="H155" t="s">
        <v>4083</v>
      </c>
      <c r="I155" t="str">
        <f t="shared" si="4"/>
        <v>6627</v>
      </c>
      <c r="J155">
        <v>2019</v>
      </c>
      <c r="K155">
        <v>76257444</v>
      </c>
      <c r="L155" t="s">
        <v>3716</v>
      </c>
      <c r="M155" t="s">
        <v>5249</v>
      </c>
      <c r="N155">
        <v>5.5245099494721996</v>
      </c>
      <c r="O155">
        <v>51.8343842990948</v>
      </c>
    </row>
    <row r="156" spans="1:15" x14ac:dyDescent="0.3">
      <c r="A156">
        <v>155</v>
      </c>
      <c r="B156" t="s">
        <v>344</v>
      </c>
      <c r="C156" t="s">
        <v>375</v>
      </c>
      <c r="D156" t="s">
        <v>537</v>
      </c>
      <c r="E156" t="str" cm="1">
        <f t="array" ref="E156">INDEX(municipalities!B:B, MATCH(D156,municipalities!C:C,0),0)</f>
        <v>GM0252</v>
      </c>
      <c r="G156" t="s">
        <v>4086</v>
      </c>
      <c r="H156" t="s">
        <v>4087</v>
      </c>
      <c r="I156" t="str">
        <f t="shared" si="4"/>
        <v>6611</v>
      </c>
      <c r="J156">
        <v>2019</v>
      </c>
      <c r="K156">
        <v>74902989</v>
      </c>
      <c r="L156" t="s">
        <v>3716</v>
      </c>
      <c r="M156" t="s">
        <v>5250</v>
      </c>
      <c r="N156">
        <v>5.7955291568089002</v>
      </c>
      <c r="O156">
        <v>51.772381377185802</v>
      </c>
    </row>
    <row r="157" spans="1:15" x14ac:dyDescent="0.3">
      <c r="A157">
        <v>156</v>
      </c>
      <c r="B157" t="s">
        <v>344</v>
      </c>
      <c r="C157" t="s">
        <v>375</v>
      </c>
      <c r="D157" t="s">
        <v>714</v>
      </c>
      <c r="E157" t="str" cm="1">
        <f t="array" ref="E157">INDEX(municipalities!B:B, MATCH(D157,municipalities!C:C,0),0)</f>
        <v>GM0296</v>
      </c>
      <c r="F157" t="s">
        <v>4088</v>
      </c>
      <c r="G157" t="s">
        <v>4089</v>
      </c>
      <c r="H157" t="s">
        <v>4090</v>
      </c>
      <c r="I157" t="str">
        <f t="shared" si="4"/>
        <v>6605</v>
      </c>
      <c r="J157">
        <v>2015</v>
      </c>
      <c r="K157">
        <v>63412500</v>
      </c>
      <c r="L157" t="s">
        <v>3716</v>
      </c>
      <c r="M157" t="s">
        <v>5251</v>
      </c>
      <c r="N157">
        <v>5.7250622384326997</v>
      </c>
      <c r="O157">
        <v>51.797640490371101</v>
      </c>
    </row>
    <row r="158" spans="1:15" x14ac:dyDescent="0.3">
      <c r="A158">
        <v>157</v>
      </c>
      <c r="B158" t="s">
        <v>344</v>
      </c>
      <c r="C158" t="s">
        <v>375</v>
      </c>
      <c r="D158" t="s">
        <v>537</v>
      </c>
      <c r="E158" t="str" cm="1">
        <f t="array" ref="E158">INDEX(municipalities!B:B, MATCH(D158,municipalities!C:C,0),0)</f>
        <v>GM0252</v>
      </c>
      <c r="G158" t="s">
        <v>4091</v>
      </c>
      <c r="H158" t="s">
        <v>4092</v>
      </c>
      <c r="I158" t="str">
        <f t="shared" si="4"/>
        <v>6581</v>
      </c>
      <c r="J158">
        <v>2019</v>
      </c>
      <c r="K158">
        <v>73708046</v>
      </c>
      <c r="L158" t="s">
        <v>3716</v>
      </c>
      <c r="M158" t="s">
        <v>5252</v>
      </c>
      <c r="N158">
        <v>5.858410916175</v>
      </c>
      <c r="O158">
        <v>51.791680724733602</v>
      </c>
    </row>
    <row r="159" spans="1:15" x14ac:dyDescent="0.3">
      <c r="A159">
        <v>158</v>
      </c>
      <c r="B159" t="s">
        <v>344</v>
      </c>
      <c r="C159" t="s">
        <v>375</v>
      </c>
      <c r="D159" t="s">
        <v>398</v>
      </c>
      <c r="E159" t="str" cm="1">
        <f t="array" ref="E159">INDEX(municipalities!B:B, MATCH(D159,municipalities!C:C,0),0)</f>
        <v>GM1945</v>
      </c>
      <c r="F159" t="s">
        <v>402</v>
      </c>
      <c r="G159" t="s">
        <v>4093</v>
      </c>
      <c r="H159" t="s">
        <v>4094</v>
      </c>
      <c r="I159" t="str">
        <f t="shared" si="4"/>
        <v>6574</v>
      </c>
      <c r="J159">
        <v>2020</v>
      </c>
      <c r="K159">
        <v>77530837</v>
      </c>
      <c r="L159" t="s">
        <v>3716</v>
      </c>
      <c r="M159" t="s">
        <v>5253</v>
      </c>
      <c r="N159">
        <v>5.9027279809477999</v>
      </c>
      <c r="O159">
        <v>51.835121575528902</v>
      </c>
    </row>
    <row r="160" spans="1:15" x14ac:dyDescent="0.3">
      <c r="A160">
        <v>159</v>
      </c>
      <c r="B160" t="s">
        <v>344</v>
      </c>
      <c r="C160" t="s">
        <v>375</v>
      </c>
      <c r="D160" t="s">
        <v>398</v>
      </c>
      <c r="E160" t="str" cm="1">
        <f t="array" ref="E160">INDEX(municipalities!B:B, MATCH(D160,municipalities!C:C,0),0)</f>
        <v>GM1945</v>
      </c>
      <c r="F160" t="s">
        <v>404</v>
      </c>
      <c r="G160" t="s">
        <v>4095</v>
      </c>
      <c r="H160" t="s">
        <v>4096</v>
      </c>
      <c r="I160" t="str">
        <f t="shared" si="4"/>
        <v>6573</v>
      </c>
      <c r="J160">
        <v>2017</v>
      </c>
      <c r="K160">
        <v>70284164</v>
      </c>
      <c r="L160" t="s">
        <v>3716</v>
      </c>
      <c r="M160" t="s">
        <v>5254</v>
      </c>
      <c r="N160">
        <v>5.9314969614631998</v>
      </c>
      <c r="O160">
        <v>51.830278912397397</v>
      </c>
    </row>
    <row r="161" spans="1:15" x14ac:dyDescent="0.3">
      <c r="A161">
        <v>160</v>
      </c>
      <c r="B161" t="s">
        <v>344</v>
      </c>
      <c r="C161" t="s">
        <v>375</v>
      </c>
      <c r="D161" t="s">
        <v>597</v>
      </c>
      <c r="E161" t="str" cm="1">
        <f t="array" ref="E161">INDEX(municipalities!B:B, MATCH(D161,municipalities!C:C,0),0)</f>
        <v>GM0268</v>
      </c>
      <c r="G161" t="s">
        <v>4097</v>
      </c>
      <c r="H161" t="s">
        <v>4098</v>
      </c>
      <c r="I161" t="str">
        <f t="shared" si="4"/>
        <v>6524</v>
      </c>
      <c r="J161">
        <v>2013</v>
      </c>
      <c r="K161">
        <v>57958734</v>
      </c>
      <c r="L161" t="s">
        <v>3716</v>
      </c>
      <c r="M161" t="s">
        <v>5255</v>
      </c>
      <c r="N161">
        <v>5.8651777880022999</v>
      </c>
      <c r="O161">
        <v>51.834713682390003</v>
      </c>
    </row>
    <row r="162" spans="1:15" x14ac:dyDescent="0.3">
      <c r="A162">
        <v>161</v>
      </c>
      <c r="B162" t="s">
        <v>344</v>
      </c>
      <c r="C162" t="s">
        <v>375</v>
      </c>
      <c r="D162" t="s">
        <v>597</v>
      </c>
      <c r="E162" t="str" cm="1">
        <f t="array" ref="E162">INDEX(municipalities!B:B, MATCH(D162,municipalities!C:C,0),0)</f>
        <v>GM0268</v>
      </c>
      <c r="G162" t="s">
        <v>4099</v>
      </c>
      <c r="H162" t="s">
        <v>4100</v>
      </c>
      <c r="I162" t="str">
        <f t="shared" si="4"/>
        <v>6523</v>
      </c>
      <c r="J162">
        <v>2018</v>
      </c>
      <c r="K162">
        <v>72234083</v>
      </c>
      <c r="L162" t="s">
        <v>3716</v>
      </c>
      <c r="M162" t="s">
        <v>5256</v>
      </c>
      <c r="N162">
        <v>5.8875185844431996</v>
      </c>
      <c r="O162">
        <v>51.829046870912599</v>
      </c>
    </row>
    <row r="163" spans="1:15" x14ac:dyDescent="0.3">
      <c r="A163">
        <v>162</v>
      </c>
      <c r="B163" t="s">
        <v>344</v>
      </c>
      <c r="C163" t="s">
        <v>459</v>
      </c>
      <c r="D163" t="s">
        <v>734</v>
      </c>
      <c r="E163" t="str" cm="1">
        <f t="array" ref="E163">INDEX(municipalities!B:B, MATCH(D163,municipalities!C:C,0),0)</f>
        <v>GM0297</v>
      </c>
      <c r="G163" t="s">
        <v>4101</v>
      </c>
      <c r="H163" t="s">
        <v>4102</v>
      </c>
      <c r="I163" t="str">
        <f t="shared" si="4"/>
        <v>5314</v>
      </c>
      <c r="J163">
        <v>2016</v>
      </c>
      <c r="K163">
        <v>66386942</v>
      </c>
      <c r="L163" t="s">
        <v>3716</v>
      </c>
      <c r="M163" t="s">
        <v>5257</v>
      </c>
      <c r="N163">
        <v>5.2405823857543998</v>
      </c>
      <c r="O163">
        <v>51.7843885199757</v>
      </c>
    </row>
    <row r="164" spans="1:15" x14ac:dyDescent="0.3">
      <c r="A164">
        <v>163</v>
      </c>
      <c r="B164" t="s">
        <v>344</v>
      </c>
      <c r="C164" t="s">
        <v>459</v>
      </c>
      <c r="D164" t="s">
        <v>701</v>
      </c>
      <c r="E164" t="str" cm="1">
        <f t="array" ref="E164">INDEX(municipalities!B:B, MATCH(D164,municipalities!C:C,0),0)</f>
        <v>GM1960</v>
      </c>
      <c r="F164" t="s">
        <v>4103</v>
      </c>
      <c r="G164" t="s">
        <v>4104</v>
      </c>
      <c r="H164" t="s">
        <v>4105</v>
      </c>
      <c r="I164" t="str">
        <f t="shared" si="4"/>
        <v>4214</v>
      </c>
      <c r="J164">
        <v>2016</v>
      </c>
      <c r="K164">
        <v>66344050</v>
      </c>
      <c r="L164" t="s">
        <v>3716</v>
      </c>
      <c r="M164" t="s">
        <v>5258</v>
      </c>
      <c r="N164">
        <v>5.0609284070885998</v>
      </c>
      <c r="O164">
        <v>51.841330105443902</v>
      </c>
    </row>
    <row r="165" spans="1:15" x14ac:dyDescent="0.3">
      <c r="A165">
        <v>164</v>
      </c>
      <c r="B165" t="s">
        <v>344</v>
      </c>
      <c r="C165" t="s">
        <v>459</v>
      </c>
      <c r="D165" t="s">
        <v>701</v>
      </c>
      <c r="E165" t="str" cm="1">
        <f t="array" ref="E165">INDEX(municipalities!B:B, MATCH(D165,municipalities!C:C,0),0)</f>
        <v>GM1960</v>
      </c>
      <c r="F165" t="s">
        <v>4106</v>
      </c>
      <c r="G165" t="s">
        <v>4107</v>
      </c>
      <c r="H165" t="s">
        <v>4108</v>
      </c>
      <c r="I165" t="str">
        <f t="shared" si="4"/>
        <v>4196</v>
      </c>
      <c r="J165">
        <v>2017</v>
      </c>
      <c r="K165">
        <v>68433751</v>
      </c>
      <c r="L165" t="s">
        <v>3716</v>
      </c>
      <c r="M165" t="s">
        <v>5259</v>
      </c>
      <c r="N165">
        <v>5.2590679101565998</v>
      </c>
      <c r="O165">
        <v>51.907759936043199</v>
      </c>
    </row>
    <row r="166" spans="1:15" x14ac:dyDescent="0.3">
      <c r="A166">
        <v>165</v>
      </c>
      <c r="B166" t="s">
        <v>344</v>
      </c>
      <c r="C166" t="s">
        <v>459</v>
      </c>
      <c r="D166" t="s">
        <v>701</v>
      </c>
      <c r="E166" t="str" cm="1">
        <f t="array" ref="E166">INDEX(municipalities!B:B, MATCH(D166,municipalities!C:C,0),0)</f>
        <v>GM1960</v>
      </c>
      <c r="F166" t="s">
        <v>508</v>
      </c>
      <c r="G166" t="s">
        <v>4109</v>
      </c>
      <c r="H166" t="s">
        <v>4110</v>
      </c>
      <c r="I166" t="str">
        <f t="shared" si="4"/>
        <v>4191</v>
      </c>
      <c r="J166">
        <v>2020</v>
      </c>
      <c r="K166">
        <v>77724100</v>
      </c>
      <c r="L166" t="s">
        <v>3716</v>
      </c>
      <c r="M166" t="s">
        <v>5260</v>
      </c>
      <c r="N166">
        <v>5.2973179301547004</v>
      </c>
      <c r="O166">
        <v>51.876313582665503</v>
      </c>
    </row>
    <row r="167" spans="1:15" x14ac:dyDescent="0.3">
      <c r="A167">
        <v>166</v>
      </c>
      <c r="B167" t="s">
        <v>344</v>
      </c>
      <c r="C167" t="s">
        <v>459</v>
      </c>
      <c r="D167" t="s">
        <v>701</v>
      </c>
      <c r="E167" t="str" cm="1">
        <f t="array" ref="E167">INDEX(municipalities!B:B, MATCH(D167,municipalities!C:C,0),0)</f>
        <v>GM1960</v>
      </c>
      <c r="F167" t="s">
        <v>508</v>
      </c>
      <c r="G167" t="s">
        <v>4111</v>
      </c>
      <c r="H167" t="s">
        <v>4110</v>
      </c>
      <c r="I167" t="str">
        <f t="shared" si="4"/>
        <v>4191</v>
      </c>
      <c r="J167">
        <v>2014</v>
      </c>
      <c r="K167">
        <v>61893447</v>
      </c>
      <c r="L167" t="s">
        <v>3716</v>
      </c>
      <c r="M167" t="s">
        <v>5260</v>
      </c>
      <c r="N167">
        <v>5.2973179301547004</v>
      </c>
      <c r="O167">
        <v>51.876313582665503</v>
      </c>
    </row>
    <row r="168" spans="1:15" x14ac:dyDescent="0.3">
      <c r="A168">
        <v>167</v>
      </c>
      <c r="B168" t="s">
        <v>344</v>
      </c>
      <c r="C168" t="s">
        <v>459</v>
      </c>
      <c r="D168" t="s">
        <v>701</v>
      </c>
      <c r="E168" t="str" cm="1">
        <f t="array" ref="E168">INDEX(municipalities!B:B, MATCH(D168,municipalities!C:C,0),0)</f>
        <v>GM1960</v>
      </c>
      <c r="F168" t="s">
        <v>4112</v>
      </c>
      <c r="G168" t="s">
        <v>4113</v>
      </c>
      <c r="H168" t="s">
        <v>4114</v>
      </c>
      <c r="I168" t="str">
        <f t="shared" si="4"/>
        <v>4157</v>
      </c>
      <c r="J168">
        <v>2023</v>
      </c>
      <c r="K168">
        <v>88962830</v>
      </c>
      <c r="L168" t="s">
        <v>3716</v>
      </c>
      <c r="M168" t="s">
        <v>5261</v>
      </c>
      <c r="N168">
        <v>5.2119035178211996</v>
      </c>
      <c r="O168">
        <v>51.869900113470301</v>
      </c>
    </row>
    <row r="169" spans="1:15" x14ac:dyDescent="0.3">
      <c r="A169">
        <v>168</v>
      </c>
      <c r="B169" t="s">
        <v>344</v>
      </c>
      <c r="C169" t="s">
        <v>459</v>
      </c>
      <c r="D169" t="s">
        <v>460</v>
      </c>
      <c r="E169" t="str" cm="1">
        <f t="array" ref="E169">INDEX(municipalities!B:B, MATCH(D169,municipalities!C:C,0),0)</f>
        <v>GM0214</v>
      </c>
      <c r="G169" t="s">
        <v>4115</v>
      </c>
      <c r="H169" t="s">
        <v>4116</v>
      </c>
      <c r="I169" t="str">
        <f t="shared" si="4"/>
        <v>4116</v>
      </c>
      <c r="J169">
        <v>2018</v>
      </c>
      <c r="K169">
        <v>72774568</v>
      </c>
      <c r="L169" t="s">
        <v>3716</v>
      </c>
      <c r="M169" t="s">
        <v>5262</v>
      </c>
      <c r="N169">
        <v>5.3295727135127002</v>
      </c>
      <c r="O169">
        <v>51.913204140968901</v>
      </c>
    </row>
    <row r="170" spans="1:15" x14ac:dyDescent="0.3">
      <c r="A170">
        <v>169</v>
      </c>
      <c r="B170" t="s">
        <v>344</v>
      </c>
      <c r="C170" t="s">
        <v>459</v>
      </c>
      <c r="D170" t="s">
        <v>466</v>
      </c>
      <c r="E170" t="str" cm="1">
        <f t="array" ref="E170">INDEX(municipalities!B:B, MATCH(D170,municipalities!C:C,0),0)</f>
        <v>GM0216</v>
      </c>
      <c r="G170" t="s">
        <v>4117</v>
      </c>
      <c r="H170" t="s">
        <v>4118</v>
      </c>
      <c r="I170" t="str">
        <f t="shared" si="4"/>
        <v>4105</v>
      </c>
      <c r="J170">
        <v>2018</v>
      </c>
      <c r="K170">
        <v>73275727</v>
      </c>
      <c r="L170" t="s">
        <v>3716</v>
      </c>
      <c r="M170" t="s">
        <v>5263</v>
      </c>
      <c r="N170">
        <v>5.1993835946422999</v>
      </c>
      <c r="O170">
        <v>51.949441297116003</v>
      </c>
    </row>
    <row r="171" spans="1:15" x14ac:dyDescent="0.3">
      <c r="A171">
        <v>170</v>
      </c>
      <c r="B171" t="s">
        <v>344</v>
      </c>
      <c r="C171" t="s">
        <v>459</v>
      </c>
      <c r="D171" t="s">
        <v>466</v>
      </c>
      <c r="E171" t="str" cm="1">
        <f t="array" ref="E171">INDEX(municipalities!B:B, MATCH(D171,municipalities!C:C,0),0)</f>
        <v>GM0216</v>
      </c>
      <c r="G171" t="s">
        <v>4119</v>
      </c>
      <c r="H171" t="s">
        <v>4120</v>
      </c>
      <c r="I171" t="str">
        <f t="shared" si="4"/>
        <v>4103</v>
      </c>
      <c r="J171">
        <v>2016</v>
      </c>
      <c r="K171">
        <v>66303907</v>
      </c>
      <c r="L171" t="s">
        <v>3716</v>
      </c>
      <c r="M171" t="s">
        <v>5264</v>
      </c>
      <c r="N171">
        <v>5.2403224717984997</v>
      </c>
      <c r="O171">
        <v>51.939979824009903</v>
      </c>
    </row>
    <row r="172" spans="1:15" x14ac:dyDescent="0.3">
      <c r="A172">
        <v>171</v>
      </c>
      <c r="B172" t="s">
        <v>344</v>
      </c>
      <c r="C172" t="s">
        <v>459</v>
      </c>
      <c r="D172" t="s">
        <v>466</v>
      </c>
      <c r="E172" t="str" cm="1">
        <f t="array" ref="E172">INDEX(municipalities!B:B, MATCH(D172,municipalities!C:C,0),0)</f>
        <v>GM0216</v>
      </c>
      <c r="G172" t="s">
        <v>4121</v>
      </c>
      <c r="H172" t="s">
        <v>4122</v>
      </c>
      <c r="I172" t="str">
        <f t="shared" si="4"/>
        <v>4103</v>
      </c>
      <c r="J172">
        <v>2013</v>
      </c>
      <c r="K172">
        <v>57639329</v>
      </c>
      <c r="L172" t="s">
        <v>3716</v>
      </c>
      <c r="M172" t="s">
        <v>5264</v>
      </c>
      <c r="N172">
        <v>5.2403224717984997</v>
      </c>
      <c r="O172">
        <v>51.939979824009903</v>
      </c>
    </row>
    <row r="173" spans="1:15" x14ac:dyDescent="0.3">
      <c r="A173">
        <v>172</v>
      </c>
      <c r="B173" t="s">
        <v>344</v>
      </c>
      <c r="C173" t="s">
        <v>459</v>
      </c>
      <c r="D173" t="s">
        <v>670</v>
      </c>
      <c r="E173" t="str" cm="1">
        <f t="array" ref="E173">INDEX(municipalities!B:B, MATCH(D173,municipalities!C:C,0),0)</f>
        <v>GM0281</v>
      </c>
      <c r="G173" t="s">
        <v>4123</v>
      </c>
      <c r="H173" t="s">
        <v>4124</v>
      </c>
      <c r="I173" t="str">
        <f t="shared" si="4"/>
        <v>4003</v>
      </c>
      <c r="J173">
        <v>2016</v>
      </c>
      <c r="K173" t="s">
        <v>4125</v>
      </c>
      <c r="L173" t="s">
        <v>3716</v>
      </c>
      <c r="M173" t="s">
        <v>5265</v>
      </c>
      <c r="N173">
        <v>5.4149374872038996</v>
      </c>
      <c r="O173">
        <v>51.898830452271497</v>
      </c>
    </row>
    <row r="174" spans="1:15" x14ac:dyDescent="0.3">
      <c r="A174">
        <v>173</v>
      </c>
      <c r="B174" t="s">
        <v>344</v>
      </c>
      <c r="C174" t="s">
        <v>395</v>
      </c>
      <c r="D174" t="s">
        <v>504</v>
      </c>
      <c r="E174" t="str" cm="1">
        <f t="array" ref="E174">INDEX(municipalities!B:B, MATCH(D174,municipalities!C:C,0),0)</f>
        <v>GM0233</v>
      </c>
      <c r="G174" t="s">
        <v>4126</v>
      </c>
      <c r="H174" t="s">
        <v>4127</v>
      </c>
      <c r="I174" t="str">
        <f t="shared" si="4"/>
        <v>3853</v>
      </c>
      <c r="J174">
        <v>2020</v>
      </c>
      <c r="K174">
        <v>77157419</v>
      </c>
      <c r="L174" t="s">
        <v>3716</v>
      </c>
      <c r="M174" t="s">
        <v>5266</v>
      </c>
      <c r="N174">
        <v>5.5837671206425998</v>
      </c>
      <c r="O174">
        <v>52.301969721109202</v>
      </c>
    </row>
    <row r="175" spans="1:15" x14ac:dyDescent="0.3">
      <c r="A175">
        <v>174</v>
      </c>
      <c r="B175" t="s">
        <v>344</v>
      </c>
      <c r="C175" t="s">
        <v>395</v>
      </c>
      <c r="D175" t="s">
        <v>504</v>
      </c>
      <c r="E175" t="str" cm="1">
        <f t="array" ref="E175">INDEX(municipalities!B:B, MATCH(D175,municipalities!C:C,0),0)</f>
        <v>GM0233</v>
      </c>
      <c r="G175" t="s">
        <v>4128</v>
      </c>
      <c r="H175" t="s">
        <v>4129</v>
      </c>
      <c r="I175" t="str">
        <f t="shared" si="4"/>
        <v>3851</v>
      </c>
      <c r="J175">
        <v>2017</v>
      </c>
      <c r="K175" t="s">
        <v>4130</v>
      </c>
      <c r="L175" t="s">
        <v>3716</v>
      </c>
      <c r="M175" t="s">
        <v>5267</v>
      </c>
      <c r="N175">
        <v>5.6183888429211999</v>
      </c>
      <c r="O175">
        <v>52.294976402132498</v>
      </c>
    </row>
    <row r="176" spans="1:15" x14ac:dyDescent="0.3">
      <c r="A176">
        <v>175</v>
      </c>
      <c r="B176" t="s">
        <v>344</v>
      </c>
      <c r="C176" t="s">
        <v>395</v>
      </c>
      <c r="D176" t="s">
        <v>512</v>
      </c>
      <c r="E176" t="str" cm="1">
        <f t="array" ref="E176">INDEX(municipalities!B:B, MATCH(D176,municipalities!C:C,0),0)</f>
        <v>GM0243</v>
      </c>
      <c r="G176" t="s">
        <v>4131</v>
      </c>
      <c r="H176" t="s">
        <v>4132</v>
      </c>
      <c r="I176" t="str">
        <f t="shared" si="4"/>
        <v>3843</v>
      </c>
      <c r="J176">
        <v>2016</v>
      </c>
      <c r="K176" t="s">
        <v>4133</v>
      </c>
      <c r="L176" t="s">
        <v>3716</v>
      </c>
      <c r="M176" t="s">
        <v>5268</v>
      </c>
      <c r="N176">
        <v>5.6436201844826996</v>
      </c>
      <c r="O176">
        <v>52.337188219092901</v>
      </c>
    </row>
    <row r="177" spans="1:15" x14ac:dyDescent="0.3">
      <c r="A177">
        <v>176</v>
      </c>
      <c r="B177" t="s">
        <v>344</v>
      </c>
      <c r="C177" t="s">
        <v>395</v>
      </c>
      <c r="D177" t="s">
        <v>392</v>
      </c>
      <c r="E177" t="str" cm="1">
        <f t="array" ref="E177">INDEX(municipalities!B:B, MATCH(D177,municipalities!C:C,0),0)</f>
        <v>GM0203</v>
      </c>
      <c r="F177" t="s">
        <v>4134</v>
      </c>
      <c r="G177" t="s">
        <v>4135</v>
      </c>
      <c r="H177" t="s">
        <v>4136</v>
      </c>
      <c r="I177" t="str">
        <f t="shared" si="4"/>
        <v>3781</v>
      </c>
      <c r="J177">
        <v>2017</v>
      </c>
      <c r="K177">
        <v>69740631</v>
      </c>
      <c r="L177" t="s">
        <v>3716</v>
      </c>
      <c r="M177" t="s">
        <v>5269</v>
      </c>
      <c r="N177">
        <v>5.6211002056590997</v>
      </c>
      <c r="O177">
        <v>52.187932101811597</v>
      </c>
    </row>
    <row r="178" spans="1:15" x14ac:dyDescent="0.3">
      <c r="A178">
        <v>177</v>
      </c>
      <c r="B178" t="s">
        <v>344</v>
      </c>
      <c r="C178" t="s">
        <v>391</v>
      </c>
      <c r="D178" t="s">
        <v>392</v>
      </c>
      <c r="E178" t="str" cm="1">
        <f t="array" ref="E178">INDEX(municipalities!B:B, MATCH(D178,municipalities!C:C,0),0)</f>
        <v>GM0203</v>
      </c>
      <c r="F178" t="s">
        <v>3130</v>
      </c>
      <c r="G178" t="s">
        <v>4137</v>
      </c>
      <c r="H178" t="s">
        <v>4138</v>
      </c>
      <c r="I178" t="str">
        <f t="shared" si="4"/>
        <v>3774</v>
      </c>
      <c r="J178">
        <v>2019</v>
      </c>
      <c r="K178">
        <v>74510037</v>
      </c>
      <c r="L178" t="s">
        <v>3716</v>
      </c>
      <c r="M178" t="s">
        <v>5270</v>
      </c>
      <c r="N178">
        <v>5.6781451165470997</v>
      </c>
      <c r="O178">
        <v>52.154545034247299</v>
      </c>
    </row>
    <row r="179" spans="1:15" x14ac:dyDescent="0.3">
      <c r="A179">
        <v>178</v>
      </c>
      <c r="B179" t="s">
        <v>344</v>
      </c>
      <c r="C179" t="s">
        <v>345</v>
      </c>
      <c r="D179" t="s">
        <v>433</v>
      </c>
      <c r="E179" t="str" cm="1">
        <f t="array" ref="E179">INDEX(municipalities!B:B, MATCH(D179,municipalities!C:C,0),0)</f>
        <v>GM1876</v>
      </c>
      <c r="F179" t="s">
        <v>448</v>
      </c>
      <c r="G179" t="s">
        <v>4139</v>
      </c>
      <c r="H179">
        <v>6999</v>
      </c>
      <c r="I179" t="str">
        <f t="shared" si="4"/>
        <v>6999</v>
      </c>
      <c r="J179">
        <v>2017</v>
      </c>
      <c r="K179" t="s">
        <v>4140</v>
      </c>
      <c r="L179" t="s">
        <v>3716</v>
      </c>
      <c r="M179" t="s">
        <v>5271</v>
      </c>
      <c r="N179">
        <v>6.2473598266917003</v>
      </c>
      <c r="O179">
        <v>52.005898801385698</v>
      </c>
    </row>
    <row r="180" spans="1:15" x14ac:dyDescent="0.3">
      <c r="A180">
        <v>179</v>
      </c>
      <c r="B180" t="s">
        <v>344</v>
      </c>
      <c r="C180" t="s">
        <v>345</v>
      </c>
      <c r="D180" t="s">
        <v>433</v>
      </c>
      <c r="E180" t="str" cm="1">
        <f t="array" ref="E180">INDEX(municipalities!B:B, MATCH(D180,municipalities!C:C,0),0)</f>
        <v>GM1876</v>
      </c>
      <c r="F180" t="s">
        <v>3135</v>
      </c>
      <c r="G180" t="s">
        <v>4141</v>
      </c>
      <c r="H180">
        <v>7251</v>
      </c>
      <c r="I180" t="str">
        <f t="shared" si="4"/>
        <v>7251</v>
      </c>
      <c r="J180">
        <v>2018</v>
      </c>
      <c r="K180">
        <v>72282169</v>
      </c>
      <c r="L180" t="s">
        <v>3716</v>
      </c>
      <c r="M180" t="s">
        <v>5272</v>
      </c>
      <c r="N180">
        <v>6.3405917392026998</v>
      </c>
      <c r="O180">
        <v>52.101594576964601</v>
      </c>
    </row>
    <row r="181" spans="1:15" x14ac:dyDescent="0.3">
      <c r="A181">
        <v>180</v>
      </c>
      <c r="B181" t="s">
        <v>344</v>
      </c>
      <c r="C181" t="s">
        <v>345</v>
      </c>
      <c r="D181" t="s">
        <v>478</v>
      </c>
      <c r="E181" t="str" cm="1">
        <f t="array" ref="E181">INDEX(municipalities!B:B, MATCH(D181,municipalities!C:C,0),0)</f>
        <v>GM0222</v>
      </c>
      <c r="G181" t="s">
        <v>4142</v>
      </c>
      <c r="H181">
        <v>7001</v>
      </c>
      <c r="I181" t="str">
        <f t="shared" si="4"/>
        <v>7001</v>
      </c>
      <c r="J181">
        <v>2019</v>
      </c>
      <c r="K181" t="s">
        <v>4143</v>
      </c>
      <c r="L181" t="s">
        <v>3716</v>
      </c>
      <c r="M181" t="s">
        <v>5273</v>
      </c>
      <c r="N181">
        <v>6.2920067490785003</v>
      </c>
      <c r="O181">
        <v>51.966169614473202</v>
      </c>
    </row>
    <row r="182" spans="1:15" x14ac:dyDescent="0.3">
      <c r="A182">
        <v>181</v>
      </c>
      <c r="B182" t="s">
        <v>344</v>
      </c>
      <c r="C182" t="s">
        <v>375</v>
      </c>
      <c r="D182" t="s">
        <v>714</v>
      </c>
      <c r="E182" t="str" cm="1">
        <f t="array" ref="E182">INDEX(municipalities!B:B, MATCH(D182,municipalities!C:C,0),0)</f>
        <v>GM0296</v>
      </c>
      <c r="G182" t="s">
        <v>4144</v>
      </c>
      <c r="H182" t="s">
        <v>4145</v>
      </c>
      <c r="I182" t="str">
        <f t="shared" si="4"/>
        <v>6602</v>
      </c>
      <c r="J182">
        <v>2024</v>
      </c>
      <c r="K182" t="s">
        <v>3975</v>
      </c>
      <c r="L182" t="s">
        <v>3716</v>
      </c>
      <c r="M182" t="s">
        <v>5274</v>
      </c>
      <c r="N182">
        <v>5.7210605396792999</v>
      </c>
      <c r="O182">
        <v>51.805944524769401</v>
      </c>
    </row>
    <row r="183" spans="1:15" x14ac:dyDescent="0.3">
      <c r="A183">
        <v>182</v>
      </c>
      <c r="B183" t="s">
        <v>753</v>
      </c>
      <c r="C183" t="s">
        <v>753</v>
      </c>
      <c r="D183" t="s">
        <v>816</v>
      </c>
      <c r="E183" t="str" cm="1">
        <f t="array" ref="E183">INDEX(municipalities!B:B, MATCH(D183,municipalities!C:C,0),0)</f>
        <v>GM1966</v>
      </c>
      <c r="F183" t="s">
        <v>4146</v>
      </c>
      <c r="G183" t="s">
        <v>4147</v>
      </c>
      <c r="H183" t="s">
        <v>4148</v>
      </c>
      <c r="I183" t="str">
        <f t="shared" si="4"/>
        <v>9995</v>
      </c>
      <c r="J183">
        <v>2017</v>
      </c>
      <c r="K183">
        <v>69207992</v>
      </c>
      <c r="L183" t="s">
        <v>3716</v>
      </c>
      <c r="M183" t="s">
        <v>5275</v>
      </c>
      <c r="N183">
        <v>6.6376029354322004</v>
      </c>
      <c r="O183">
        <v>53.366901002383301</v>
      </c>
    </row>
    <row r="184" spans="1:15" x14ac:dyDescent="0.3">
      <c r="A184">
        <v>183</v>
      </c>
      <c r="B184" t="s">
        <v>753</v>
      </c>
      <c r="C184" t="s">
        <v>753</v>
      </c>
      <c r="D184" t="s">
        <v>754</v>
      </c>
      <c r="E184" t="str" cm="1">
        <f t="array" ref="E184">INDEX(municipalities!B:B, MATCH(D184,municipalities!C:C,0),0)</f>
        <v>GM1979</v>
      </c>
      <c r="F184" t="s">
        <v>2548</v>
      </c>
      <c r="G184" t="s">
        <v>4149</v>
      </c>
      <c r="H184" t="s">
        <v>4150</v>
      </c>
      <c r="I184" t="str">
        <f t="shared" si="4"/>
        <v>9991</v>
      </c>
      <c r="J184">
        <v>2017</v>
      </c>
      <c r="K184">
        <v>68019645</v>
      </c>
      <c r="L184" t="s">
        <v>3716</v>
      </c>
      <c r="M184" t="s">
        <v>5276</v>
      </c>
      <c r="N184">
        <v>6.6381510878843999</v>
      </c>
      <c r="O184">
        <v>53.338810138956198</v>
      </c>
    </row>
    <row r="185" spans="1:15" x14ac:dyDescent="0.3">
      <c r="A185">
        <v>184</v>
      </c>
      <c r="B185" t="s">
        <v>753</v>
      </c>
      <c r="C185" t="s">
        <v>753</v>
      </c>
      <c r="D185" t="s">
        <v>754</v>
      </c>
      <c r="E185" t="str" cm="1">
        <f t="array" ref="E185">INDEX(municipalities!B:B, MATCH(D185,municipalities!C:C,0),0)</f>
        <v>GM1979</v>
      </c>
      <c r="F185" t="s">
        <v>4151</v>
      </c>
      <c r="G185" t="s">
        <v>4152</v>
      </c>
      <c r="H185" t="s">
        <v>4153</v>
      </c>
      <c r="I185" t="str">
        <f t="shared" si="4"/>
        <v>9987</v>
      </c>
      <c r="J185">
        <v>2015</v>
      </c>
      <c r="K185">
        <v>64122867</v>
      </c>
      <c r="L185" t="s">
        <v>3716</v>
      </c>
      <c r="M185" t="s">
        <v>5277</v>
      </c>
      <c r="N185">
        <v>6.7616343891441</v>
      </c>
      <c r="O185">
        <v>53.392747132890797</v>
      </c>
    </row>
    <row r="186" spans="1:15" x14ac:dyDescent="0.3">
      <c r="A186">
        <v>185</v>
      </c>
      <c r="B186" t="s">
        <v>753</v>
      </c>
      <c r="C186" t="s">
        <v>753</v>
      </c>
      <c r="D186" t="s">
        <v>816</v>
      </c>
      <c r="E186" t="str" cm="1">
        <f t="array" ref="E186">INDEX(municipalities!B:B, MATCH(D186,municipalities!C:C,0),0)</f>
        <v>GM1966</v>
      </c>
      <c r="F186" t="s">
        <v>4154</v>
      </c>
      <c r="G186" t="s">
        <v>4155</v>
      </c>
      <c r="H186" t="s">
        <v>4156</v>
      </c>
      <c r="I186" t="str">
        <f t="shared" si="4"/>
        <v>9984</v>
      </c>
      <c r="J186">
        <v>2018</v>
      </c>
      <c r="K186">
        <v>72007796</v>
      </c>
      <c r="L186" t="s">
        <v>3716</v>
      </c>
      <c r="M186" t="s">
        <v>5278</v>
      </c>
      <c r="N186">
        <v>6.8054197910898004</v>
      </c>
      <c r="O186">
        <v>53.426128516163701</v>
      </c>
    </row>
    <row r="187" spans="1:15" x14ac:dyDescent="0.3">
      <c r="A187">
        <v>186</v>
      </c>
      <c r="B187" t="s">
        <v>753</v>
      </c>
      <c r="C187" t="s">
        <v>753</v>
      </c>
      <c r="D187" t="s">
        <v>816</v>
      </c>
      <c r="E187" t="str" cm="1">
        <f t="array" ref="E187">INDEX(municipalities!B:B, MATCH(D187,municipalities!C:C,0),0)</f>
        <v>GM1966</v>
      </c>
      <c r="F187" t="s">
        <v>4157</v>
      </c>
      <c r="G187" t="s">
        <v>4158</v>
      </c>
      <c r="H187" t="s">
        <v>4159</v>
      </c>
      <c r="I187" t="str">
        <f t="shared" si="4"/>
        <v>9961</v>
      </c>
      <c r="J187">
        <v>2015</v>
      </c>
      <c r="K187">
        <v>64041085</v>
      </c>
      <c r="L187" t="s">
        <v>3716</v>
      </c>
      <c r="M187" t="s">
        <v>5279</v>
      </c>
      <c r="N187">
        <v>6.4608000905942999</v>
      </c>
      <c r="O187">
        <v>53.3453508563138</v>
      </c>
    </row>
    <row r="188" spans="1:15" x14ac:dyDescent="0.3">
      <c r="A188">
        <v>187</v>
      </c>
      <c r="B188" t="s">
        <v>753</v>
      </c>
      <c r="C188" t="s">
        <v>753</v>
      </c>
      <c r="D188" t="s">
        <v>816</v>
      </c>
      <c r="E188" t="str" cm="1">
        <f t="array" ref="E188">INDEX(municipalities!B:B, MATCH(D188,municipalities!C:C,0),0)</f>
        <v>GM1966</v>
      </c>
      <c r="F188" t="s">
        <v>823</v>
      </c>
      <c r="G188" t="s">
        <v>4160</v>
      </c>
      <c r="H188" t="s">
        <v>4161</v>
      </c>
      <c r="I188" t="str">
        <f t="shared" si="4"/>
        <v>9959</v>
      </c>
      <c r="J188">
        <v>2018</v>
      </c>
      <c r="K188">
        <v>70965382</v>
      </c>
      <c r="L188" t="s">
        <v>3716</v>
      </c>
      <c r="M188" t="s">
        <v>5280</v>
      </c>
      <c r="N188">
        <v>6.5837572664274999</v>
      </c>
      <c r="O188">
        <v>53.331528986589802</v>
      </c>
    </row>
    <row r="189" spans="1:15" x14ac:dyDescent="0.3">
      <c r="A189">
        <v>188</v>
      </c>
      <c r="B189" t="s">
        <v>753</v>
      </c>
      <c r="C189" t="s">
        <v>753</v>
      </c>
      <c r="D189" t="s">
        <v>816</v>
      </c>
      <c r="E189" t="str" cm="1">
        <f t="array" ref="E189">INDEX(municipalities!B:B, MATCH(D189,municipalities!C:C,0),0)</f>
        <v>GM1966</v>
      </c>
      <c r="F189" t="s">
        <v>3663</v>
      </c>
      <c r="G189" t="s">
        <v>4162</v>
      </c>
      <c r="H189" t="s">
        <v>4163</v>
      </c>
      <c r="I189" t="str">
        <f t="shared" si="4"/>
        <v>9954</v>
      </c>
      <c r="J189">
        <v>2017</v>
      </c>
      <c r="K189">
        <v>69825483</v>
      </c>
      <c r="L189" t="s">
        <v>3716</v>
      </c>
      <c r="M189" t="s">
        <v>5281</v>
      </c>
      <c r="N189">
        <v>6.5480867596156997</v>
      </c>
      <c r="O189">
        <v>53.351905062972797</v>
      </c>
    </row>
    <row r="190" spans="1:15" x14ac:dyDescent="0.3">
      <c r="A190">
        <v>189</v>
      </c>
      <c r="B190" t="s">
        <v>753</v>
      </c>
      <c r="C190" t="s">
        <v>753</v>
      </c>
      <c r="D190" t="s">
        <v>816</v>
      </c>
      <c r="E190" t="str" cm="1">
        <f t="array" ref="E190">INDEX(municipalities!B:B, MATCH(D190,municipalities!C:C,0),0)</f>
        <v>GM1966</v>
      </c>
      <c r="F190" t="s">
        <v>826</v>
      </c>
      <c r="G190" t="s">
        <v>4164</v>
      </c>
      <c r="H190" t="s">
        <v>4165</v>
      </c>
      <c r="I190" t="str">
        <f t="shared" si="4"/>
        <v>9951</v>
      </c>
      <c r="J190">
        <v>2018</v>
      </c>
      <c r="K190">
        <v>71225315</v>
      </c>
      <c r="L190" t="s">
        <v>3716</v>
      </c>
      <c r="M190" t="s">
        <v>5282</v>
      </c>
      <c r="N190">
        <v>6.5132504884204003</v>
      </c>
      <c r="O190">
        <v>53.330133981544598</v>
      </c>
    </row>
    <row r="191" spans="1:15" x14ac:dyDescent="0.3">
      <c r="A191">
        <v>190</v>
      </c>
      <c r="B191" t="s">
        <v>753</v>
      </c>
      <c r="C191" t="s">
        <v>753</v>
      </c>
      <c r="D191" t="s">
        <v>754</v>
      </c>
      <c r="E191" t="str" cm="1">
        <f t="array" ref="E191">INDEX(municipalities!B:B, MATCH(D191,municipalities!C:C,0),0)</f>
        <v>GM1979</v>
      </c>
      <c r="F191" t="s">
        <v>4166</v>
      </c>
      <c r="G191" t="s">
        <v>4167</v>
      </c>
      <c r="H191" t="s">
        <v>4168</v>
      </c>
      <c r="I191" t="str">
        <f t="shared" si="4"/>
        <v>9949</v>
      </c>
      <c r="J191">
        <v>2022</v>
      </c>
      <c r="K191">
        <v>85667366</v>
      </c>
      <c r="L191" t="s">
        <v>3716</v>
      </c>
      <c r="M191" t="s">
        <v>5283</v>
      </c>
      <c r="N191">
        <v>7.0024253670767003</v>
      </c>
      <c r="O191">
        <v>53.2915513577653</v>
      </c>
    </row>
    <row r="192" spans="1:15" x14ac:dyDescent="0.3">
      <c r="A192">
        <v>191</v>
      </c>
      <c r="B192" t="s">
        <v>753</v>
      </c>
      <c r="C192" t="s">
        <v>753</v>
      </c>
      <c r="D192" t="s">
        <v>754</v>
      </c>
      <c r="E192" t="str" cm="1">
        <f t="array" ref="E192">INDEX(municipalities!B:B, MATCH(D192,municipalities!C:C,0),0)</f>
        <v>GM1979</v>
      </c>
      <c r="F192" t="s">
        <v>4169</v>
      </c>
      <c r="G192" t="s">
        <v>4170</v>
      </c>
      <c r="H192" t="s">
        <v>4171</v>
      </c>
      <c r="I192" t="str">
        <f t="shared" si="4"/>
        <v>9945</v>
      </c>
      <c r="J192">
        <v>2018</v>
      </c>
      <c r="K192">
        <v>72739959</v>
      </c>
      <c r="L192" t="s">
        <v>3716</v>
      </c>
      <c r="M192" t="s">
        <v>5284</v>
      </c>
      <c r="N192">
        <v>6.9419839184725003</v>
      </c>
      <c r="O192">
        <v>53.260926460955403</v>
      </c>
    </row>
    <row r="193" spans="1:15" x14ac:dyDescent="0.3">
      <c r="A193">
        <v>192</v>
      </c>
      <c r="B193" t="s">
        <v>753</v>
      </c>
      <c r="C193" t="s">
        <v>753</v>
      </c>
      <c r="D193" t="s">
        <v>3191</v>
      </c>
      <c r="E193" t="str" cm="1">
        <f t="array" ref="E193">INDEX(municipalities!B:B, MATCH(D193,municipalities!C:C,0),0)</f>
        <v>GM1895</v>
      </c>
      <c r="F193" t="s">
        <v>4172</v>
      </c>
      <c r="G193" t="s">
        <v>4173</v>
      </c>
      <c r="H193" t="s">
        <v>4174</v>
      </c>
      <c r="I193" t="str">
        <f t="shared" si="4"/>
        <v>9943</v>
      </c>
      <c r="J193">
        <v>2020</v>
      </c>
      <c r="K193" t="s">
        <v>4175</v>
      </c>
      <c r="L193" t="s">
        <v>3716</v>
      </c>
      <c r="M193" t="s">
        <v>5285</v>
      </c>
      <c r="N193">
        <v>6.9404997547995997</v>
      </c>
      <c r="O193">
        <v>53.210413705955503</v>
      </c>
    </row>
    <row r="194" spans="1:15" x14ac:dyDescent="0.3">
      <c r="A194">
        <v>193</v>
      </c>
      <c r="B194" t="s">
        <v>753</v>
      </c>
      <c r="C194" t="s">
        <v>753</v>
      </c>
      <c r="D194" t="s">
        <v>867</v>
      </c>
      <c r="E194" t="str" cm="1">
        <f t="array" ref="E194">INDEX(municipalities!B:B, MATCH(D194,municipalities!C:C,0),0)</f>
        <v>GM1952</v>
      </c>
      <c r="F194" t="s">
        <v>2928</v>
      </c>
      <c r="G194" t="s">
        <v>4176</v>
      </c>
      <c r="H194" t="s">
        <v>4177</v>
      </c>
      <c r="I194" t="str">
        <f t="shared" si="4"/>
        <v>9939</v>
      </c>
      <c r="J194">
        <v>2016</v>
      </c>
      <c r="K194">
        <v>65609700</v>
      </c>
      <c r="L194" t="s">
        <v>3716</v>
      </c>
      <c r="M194" t="s">
        <v>5286</v>
      </c>
      <c r="N194">
        <v>6.8799317910418001</v>
      </c>
      <c r="O194">
        <v>53.277358622706998</v>
      </c>
    </row>
    <row r="195" spans="1:15" x14ac:dyDescent="0.3">
      <c r="A195">
        <v>194</v>
      </c>
      <c r="B195" t="s">
        <v>753</v>
      </c>
      <c r="C195" t="s">
        <v>753</v>
      </c>
      <c r="D195" t="s">
        <v>754</v>
      </c>
      <c r="E195" t="str" cm="1">
        <f t="array" ref="E195">INDEX(municipalities!B:B, MATCH(D195,municipalities!C:C,0),0)</f>
        <v>GM1979</v>
      </c>
      <c r="F195" t="s">
        <v>864</v>
      </c>
      <c r="G195" t="s">
        <v>4178</v>
      </c>
      <c r="H195" t="s">
        <v>4179</v>
      </c>
      <c r="I195" t="str">
        <f t="shared" ref="I195:I258" si="5">LEFT(H195,4)</f>
        <v>9921</v>
      </c>
      <c r="J195">
        <v>2017</v>
      </c>
      <c r="K195">
        <v>68572948</v>
      </c>
      <c r="L195" t="s">
        <v>3716</v>
      </c>
      <c r="M195" t="s">
        <v>5287</v>
      </c>
      <c r="N195">
        <v>6.6905533298173001</v>
      </c>
      <c r="O195">
        <v>53.317792433027897</v>
      </c>
    </row>
    <row r="196" spans="1:15" x14ac:dyDescent="0.3">
      <c r="A196">
        <v>195</v>
      </c>
      <c r="B196" t="s">
        <v>753</v>
      </c>
      <c r="C196" t="s">
        <v>753</v>
      </c>
      <c r="D196" t="s">
        <v>754</v>
      </c>
      <c r="E196" t="str" cm="1">
        <f t="array" ref="E196">INDEX(municipalities!B:B, MATCH(D196,municipalities!C:C,0),0)</f>
        <v>GM1979</v>
      </c>
      <c r="G196" t="s">
        <v>4180</v>
      </c>
      <c r="H196" t="s">
        <v>4181</v>
      </c>
      <c r="I196" t="str">
        <f t="shared" si="5"/>
        <v>9919</v>
      </c>
      <c r="J196">
        <v>2016</v>
      </c>
      <c r="K196">
        <v>65501640</v>
      </c>
      <c r="L196" t="s">
        <v>3716</v>
      </c>
      <c r="M196" t="s">
        <v>5288</v>
      </c>
      <c r="N196">
        <v>6.7392671633242003</v>
      </c>
      <c r="O196">
        <v>53.330632644927697</v>
      </c>
    </row>
    <row r="197" spans="1:15" x14ac:dyDescent="0.3">
      <c r="A197">
        <v>196</v>
      </c>
      <c r="B197" t="s">
        <v>753</v>
      </c>
      <c r="C197" t="s">
        <v>753</v>
      </c>
      <c r="D197" t="s">
        <v>754</v>
      </c>
      <c r="E197" t="str" cm="1">
        <f t="array" ref="E197">INDEX(municipalities!B:B, MATCH(D197,municipalities!C:C,0),0)</f>
        <v>GM1979</v>
      </c>
      <c r="F197" t="s">
        <v>4182</v>
      </c>
      <c r="G197" t="s">
        <v>4183</v>
      </c>
      <c r="H197" t="s">
        <v>4184</v>
      </c>
      <c r="I197" t="str">
        <f t="shared" si="5"/>
        <v>9904</v>
      </c>
      <c r="J197">
        <v>2019</v>
      </c>
      <c r="K197">
        <v>75535130</v>
      </c>
      <c r="L197" t="s">
        <v>3716</v>
      </c>
      <c r="M197" t="s">
        <v>5289</v>
      </c>
      <c r="N197">
        <v>6.8431354794940997</v>
      </c>
      <c r="O197">
        <v>53.351970869695997</v>
      </c>
    </row>
    <row r="198" spans="1:15" x14ac:dyDescent="0.3">
      <c r="A198">
        <v>197</v>
      </c>
      <c r="B198" t="s">
        <v>753</v>
      </c>
      <c r="C198" t="s">
        <v>753</v>
      </c>
      <c r="D198" t="s">
        <v>754</v>
      </c>
      <c r="E198" t="str" cm="1">
        <f t="array" ref="E198">INDEX(municipalities!B:B, MATCH(D198,municipalities!C:C,0),0)</f>
        <v>GM1979</v>
      </c>
      <c r="F198" t="s">
        <v>4185</v>
      </c>
      <c r="G198" t="s">
        <v>4186</v>
      </c>
      <c r="H198" t="s">
        <v>4187</v>
      </c>
      <c r="I198" t="str">
        <f t="shared" si="5"/>
        <v>9902</v>
      </c>
      <c r="J198">
        <v>2017</v>
      </c>
      <c r="K198">
        <v>68927940</v>
      </c>
      <c r="L198" t="s">
        <v>3716</v>
      </c>
      <c r="M198" t="s">
        <v>5290</v>
      </c>
      <c r="N198">
        <v>6.8597536534800003</v>
      </c>
      <c r="O198">
        <v>53.3055299037946</v>
      </c>
    </row>
    <row r="199" spans="1:15" x14ac:dyDescent="0.3">
      <c r="A199">
        <v>198</v>
      </c>
      <c r="B199" t="s">
        <v>753</v>
      </c>
      <c r="C199" t="s">
        <v>753</v>
      </c>
      <c r="D199" t="s">
        <v>816</v>
      </c>
      <c r="E199" t="str" cm="1">
        <f t="array" ref="E199">INDEX(municipalities!B:B, MATCH(D199,municipalities!C:C,0),0)</f>
        <v>GM1966</v>
      </c>
      <c r="F199" t="s">
        <v>4188</v>
      </c>
      <c r="G199" t="s">
        <v>4189</v>
      </c>
      <c r="H199" t="s">
        <v>4190</v>
      </c>
      <c r="I199" t="str">
        <f t="shared" si="5"/>
        <v>9893</v>
      </c>
      <c r="J199">
        <v>2016</v>
      </c>
      <c r="K199">
        <v>67188591</v>
      </c>
      <c r="L199" t="s">
        <v>3716</v>
      </c>
      <c r="M199" t="s">
        <v>5291</v>
      </c>
      <c r="N199">
        <v>6.4899012505164997</v>
      </c>
      <c r="O199">
        <v>53.293287753885998</v>
      </c>
    </row>
    <row r="200" spans="1:15" x14ac:dyDescent="0.3">
      <c r="A200">
        <v>199</v>
      </c>
      <c r="B200" t="s">
        <v>753</v>
      </c>
      <c r="C200" t="s">
        <v>753</v>
      </c>
      <c r="D200" t="s">
        <v>889</v>
      </c>
      <c r="E200" t="str" cm="1">
        <f t="array" ref="E200">INDEX(municipalities!B:B, MATCH(D200,municipalities!C:C,0),0)</f>
        <v>GM1969</v>
      </c>
      <c r="F200" t="s">
        <v>4191</v>
      </c>
      <c r="G200" t="s">
        <v>4192</v>
      </c>
      <c r="H200" t="s">
        <v>4193</v>
      </c>
      <c r="I200" t="str">
        <f t="shared" si="5"/>
        <v>9828</v>
      </c>
      <c r="J200">
        <v>2016</v>
      </c>
      <c r="K200" t="s">
        <v>4194</v>
      </c>
      <c r="L200" t="s">
        <v>3716</v>
      </c>
      <c r="M200" t="s">
        <v>5292</v>
      </c>
      <c r="N200">
        <v>6.4393667967676</v>
      </c>
      <c r="O200">
        <v>53.203482046501598</v>
      </c>
    </row>
    <row r="201" spans="1:15" x14ac:dyDescent="0.3">
      <c r="A201">
        <v>200</v>
      </c>
      <c r="B201" t="s">
        <v>753</v>
      </c>
      <c r="C201" t="s">
        <v>753</v>
      </c>
      <c r="D201" t="s">
        <v>889</v>
      </c>
      <c r="E201" t="str" cm="1">
        <f t="array" ref="E201">INDEX(municipalities!B:B, MATCH(D201,municipalities!C:C,0),0)</f>
        <v>GM1969</v>
      </c>
      <c r="F201" t="s">
        <v>4195</v>
      </c>
      <c r="G201" t="s">
        <v>4196</v>
      </c>
      <c r="H201" t="s">
        <v>4197</v>
      </c>
      <c r="I201" t="str">
        <f t="shared" si="5"/>
        <v>9822</v>
      </c>
      <c r="J201">
        <v>2019</v>
      </c>
      <c r="K201">
        <v>76105253</v>
      </c>
      <c r="L201" t="s">
        <v>3716</v>
      </c>
      <c r="M201" t="s">
        <v>5293</v>
      </c>
      <c r="N201">
        <v>6.3681212558644997</v>
      </c>
      <c r="O201">
        <v>53.226217222296597</v>
      </c>
    </row>
    <row r="202" spans="1:15" x14ac:dyDescent="0.3">
      <c r="A202">
        <v>201</v>
      </c>
      <c r="B202" t="s">
        <v>753</v>
      </c>
      <c r="C202" t="s">
        <v>753</v>
      </c>
      <c r="D202" t="s">
        <v>889</v>
      </c>
      <c r="E202" t="str" cm="1">
        <f t="array" ref="E202">INDEX(municipalities!B:B, MATCH(D202,municipalities!C:C,0),0)</f>
        <v>GM1969</v>
      </c>
      <c r="F202" t="s">
        <v>901</v>
      </c>
      <c r="G202" t="s">
        <v>4198</v>
      </c>
      <c r="H202" t="s">
        <v>4199</v>
      </c>
      <c r="I202" t="str">
        <f t="shared" si="5"/>
        <v>9801</v>
      </c>
      <c r="J202">
        <v>2016</v>
      </c>
      <c r="K202">
        <v>65139119</v>
      </c>
      <c r="L202" t="s">
        <v>3716</v>
      </c>
      <c r="M202" t="s">
        <v>5294</v>
      </c>
      <c r="N202">
        <v>6.4052574077797999</v>
      </c>
      <c r="O202">
        <v>53.243708176423503</v>
      </c>
    </row>
    <row r="203" spans="1:15" x14ac:dyDescent="0.3">
      <c r="A203">
        <v>202</v>
      </c>
      <c r="B203" t="s">
        <v>753</v>
      </c>
      <c r="C203" t="s">
        <v>753</v>
      </c>
      <c r="D203" t="s">
        <v>753</v>
      </c>
      <c r="E203" t="str" cm="1">
        <f t="array" ref="E203">INDEX(municipalities!B:B, MATCH(D203,municipalities!C:C,0),0)</f>
        <v>GM0014</v>
      </c>
      <c r="F203" t="s">
        <v>2556</v>
      </c>
      <c r="G203" t="s">
        <v>4200</v>
      </c>
      <c r="H203" t="s">
        <v>4201</v>
      </c>
      <c r="I203" t="str">
        <f t="shared" si="5"/>
        <v>9797</v>
      </c>
      <c r="J203">
        <v>2021</v>
      </c>
      <c r="K203">
        <v>82210527</v>
      </c>
      <c r="L203" t="s">
        <v>3716</v>
      </c>
      <c r="M203" t="s">
        <v>5295</v>
      </c>
      <c r="N203">
        <v>6.6529219092701997</v>
      </c>
      <c r="O203">
        <v>53.274051788374898</v>
      </c>
    </row>
    <row r="204" spans="1:15" x14ac:dyDescent="0.3">
      <c r="A204">
        <v>203</v>
      </c>
      <c r="B204" t="s">
        <v>753</v>
      </c>
      <c r="C204" t="s">
        <v>753</v>
      </c>
      <c r="D204" t="s">
        <v>753</v>
      </c>
      <c r="E204" t="str" cm="1">
        <f t="array" ref="E204">INDEX(municipalities!B:B, MATCH(D204,municipalities!C:C,0),0)</f>
        <v>GM0014</v>
      </c>
      <c r="F204" t="s">
        <v>2562</v>
      </c>
      <c r="G204" t="s">
        <v>4202</v>
      </c>
      <c r="H204" t="s">
        <v>4203</v>
      </c>
      <c r="I204" t="str">
        <f t="shared" si="5"/>
        <v>9795</v>
      </c>
      <c r="J204">
        <v>2020</v>
      </c>
      <c r="K204">
        <v>80240453</v>
      </c>
      <c r="L204" t="s">
        <v>3716</v>
      </c>
      <c r="M204" t="s">
        <v>5296</v>
      </c>
      <c r="N204">
        <v>6.7282869545106996</v>
      </c>
      <c r="O204">
        <v>53.273633796811197</v>
      </c>
    </row>
    <row r="205" spans="1:15" x14ac:dyDescent="0.3">
      <c r="A205">
        <v>204</v>
      </c>
      <c r="B205" t="s">
        <v>753</v>
      </c>
      <c r="C205" t="s">
        <v>753</v>
      </c>
      <c r="D205" t="s">
        <v>753</v>
      </c>
      <c r="E205" t="str" cm="1">
        <f t="array" ref="E205">INDEX(municipalities!B:B, MATCH(D205,municipalities!C:C,0),0)</f>
        <v>GM0014</v>
      </c>
      <c r="F205" t="s">
        <v>781</v>
      </c>
      <c r="G205" t="s">
        <v>4204</v>
      </c>
      <c r="H205" t="s">
        <v>4205</v>
      </c>
      <c r="I205" t="str">
        <f t="shared" si="5"/>
        <v>9791</v>
      </c>
      <c r="J205">
        <v>2016</v>
      </c>
      <c r="K205">
        <v>66998808</v>
      </c>
      <c r="L205" t="s">
        <v>3716</v>
      </c>
      <c r="M205" t="s">
        <v>5297</v>
      </c>
      <c r="N205">
        <v>6.6949313860251998</v>
      </c>
      <c r="O205">
        <v>53.273006930598697</v>
      </c>
    </row>
    <row r="206" spans="1:15" x14ac:dyDescent="0.3">
      <c r="A206">
        <v>205</v>
      </c>
      <c r="B206" t="s">
        <v>753</v>
      </c>
      <c r="C206" t="s">
        <v>753</v>
      </c>
      <c r="D206" t="s">
        <v>816</v>
      </c>
      <c r="E206" t="str" cm="1">
        <f t="array" ref="E206">INDEX(municipalities!B:B, MATCH(D206,municipalities!C:C,0),0)</f>
        <v>GM1966</v>
      </c>
      <c r="G206" t="s">
        <v>4206</v>
      </c>
      <c r="H206" t="s">
        <v>4207</v>
      </c>
      <c r="I206" t="str">
        <f t="shared" si="5"/>
        <v>9785</v>
      </c>
      <c r="J206">
        <v>2017</v>
      </c>
      <c r="K206">
        <v>68524366</v>
      </c>
      <c r="L206" t="s">
        <v>3716</v>
      </c>
      <c r="M206" t="s">
        <v>5298</v>
      </c>
      <c r="N206">
        <v>6.6007741614175997</v>
      </c>
      <c r="O206">
        <v>53.262199048184499</v>
      </c>
    </row>
    <row r="207" spans="1:15" x14ac:dyDescent="0.3">
      <c r="A207">
        <v>206</v>
      </c>
      <c r="B207" t="s">
        <v>753</v>
      </c>
      <c r="C207" t="s">
        <v>753</v>
      </c>
      <c r="D207" t="s">
        <v>816</v>
      </c>
      <c r="E207" t="str" cm="1">
        <f t="array" ref="E207">INDEX(municipalities!B:B, MATCH(D207,municipalities!C:C,0),0)</f>
        <v>GM1966</v>
      </c>
      <c r="F207" t="s">
        <v>823</v>
      </c>
      <c r="G207" t="s">
        <v>4208</v>
      </c>
      <c r="H207" t="s">
        <v>4209</v>
      </c>
      <c r="I207" t="str">
        <f t="shared" si="5"/>
        <v>9781</v>
      </c>
      <c r="J207">
        <v>2018</v>
      </c>
      <c r="K207">
        <v>71127135</v>
      </c>
      <c r="L207" t="s">
        <v>3716</v>
      </c>
      <c r="M207" t="s">
        <v>5299</v>
      </c>
      <c r="N207">
        <v>6.6045030972051002</v>
      </c>
      <c r="O207">
        <v>53.299526366202002</v>
      </c>
    </row>
    <row r="208" spans="1:15" x14ac:dyDescent="0.3">
      <c r="A208">
        <v>207</v>
      </c>
      <c r="B208" t="s">
        <v>753</v>
      </c>
      <c r="C208" t="s">
        <v>753</v>
      </c>
      <c r="D208" t="s">
        <v>816</v>
      </c>
      <c r="E208" t="str" cm="1">
        <f t="array" ref="E208">INDEX(municipalities!B:B, MATCH(D208,municipalities!C:C,0),0)</f>
        <v>GM1966</v>
      </c>
      <c r="F208" t="s">
        <v>4210</v>
      </c>
      <c r="G208" t="s">
        <v>4211</v>
      </c>
      <c r="H208" t="s">
        <v>4212</v>
      </c>
      <c r="I208" t="str">
        <f t="shared" si="5"/>
        <v>9771</v>
      </c>
      <c r="J208">
        <v>2016</v>
      </c>
      <c r="K208">
        <v>66592895</v>
      </c>
      <c r="L208" t="s">
        <v>3716</v>
      </c>
      <c r="M208" t="s">
        <v>5300</v>
      </c>
      <c r="N208">
        <v>6.5369935691587999</v>
      </c>
      <c r="O208">
        <v>53.295125884194697</v>
      </c>
    </row>
    <row r="209" spans="1:15" x14ac:dyDescent="0.3">
      <c r="A209">
        <v>208</v>
      </c>
      <c r="B209" t="s">
        <v>753</v>
      </c>
      <c r="C209" t="s">
        <v>753</v>
      </c>
      <c r="D209" t="s">
        <v>753</v>
      </c>
      <c r="E209" t="str" cm="1">
        <f t="array" ref="E209">INDEX(municipalities!B:B, MATCH(D209,municipalities!C:C,0),0)</f>
        <v>GM0014</v>
      </c>
      <c r="F209" t="s">
        <v>2908</v>
      </c>
      <c r="G209" t="s">
        <v>4213</v>
      </c>
      <c r="H209" t="s">
        <v>4214</v>
      </c>
      <c r="I209" t="str">
        <f t="shared" si="5"/>
        <v>9756</v>
      </c>
      <c r="J209">
        <v>2021</v>
      </c>
      <c r="K209">
        <v>81563124</v>
      </c>
      <c r="L209" t="s">
        <v>3716</v>
      </c>
      <c r="M209" t="s">
        <v>5301</v>
      </c>
      <c r="N209">
        <v>6.6284351522474001</v>
      </c>
      <c r="O209">
        <v>53.1358581298174</v>
      </c>
    </row>
    <row r="210" spans="1:15" x14ac:dyDescent="0.3">
      <c r="A210">
        <v>209</v>
      </c>
      <c r="B210" t="s">
        <v>753</v>
      </c>
      <c r="C210" t="s">
        <v>753</v>
      </c>
      <c r="D210" t="s">
        <v>753</v>
      </c>
      <c r="E210" t="str" cm="1">
        <f t="array" ref="E210">INDEX(municipalities!B:B, MATCH(D210,municipalities!C:C,0),0)</f>
        <v>GM0014</v>
      </c>
      <c r="F210" t="s">
        <v>2911</v>
      </c>
      <c r="G210" t="s">
        <v>4215</v>
      </c>
      <c r="H210" t="s">
        <v>4216</v>
      </c>
      <c r="I210" t="str">
        <f t="shared" si="5"/>
        <v>9753</v>
      </c>
      <c r="J210">
        <v>2017</v>
      </c>
      <c r="K210">
        <v>67792367</v>
      </c>
      <c r="L210" t="s">
        <v>3716</v>
      </c>
      <c r="M210" t="s">
        <v>5302</v>
      </c>
      <c r="N210">
        <v>6.6305881032757004</v>
      </c>
      <c r="O210">
        <v>53.175794749184</v>
      </c>
    </row>
    <row r="211" spans="1:15" x14ac:dyDescent="0.3">
      <c r="A211">
        <v>210</v>
      </c>
      <c r="B211" t="s">
        <v>753</v>
      </c>
      <c r="C211" t="s">
        <v>753</v>
      </c>
      <c r="D211" t="s">
        <v>753</v>
      </c>
      <c r="E211" t="str" cm="1">
        <f t="array" ref="E211">INDEX(municipalities!B:B, MATCH(D211,municipalities!C:C,0),0)</f>
        <v>GM0014</v>
      </c>
      <c r="F211" t="s">
        <v>2911</v>
      </c>
      <c r="G211" t="s">
        <v>4217</v>
      </c>
      <c r="H211" t="s">
        <v>4218</v>
      </c>
      <c r="I211" t="str">
        <f t="shared" si="5"/>
        <v>9752</v>
      </c>
      <c r="J211">
        <v>2020</v>
      </c>
      <c r="K211">
        <v>80672078</v>
      </c>
      <c r="L211" t="s">
        <v>3716</v>
      </c>
      <c r="M211" t="s">
        <v>5303</v>
      </c>
      <c r="N211">
        <v>6.5884058755617998</v>
      </c>
      <c r="O211">
        <v>53.165834343836899</v>
      </c>
    </row>
    <row r="212" spans="1:15" x14ac:dyDescent="0.3">
      <c r="A212">
        <v>211</v>
      </c>
      <c r="B212" t="s">
        <v>753</v>
      </c>
      <c r="C212" t="s">
        <v>753</v>
      </c>
      <c r="D212" t="s">
        <v>753</v>
      </c>
      <c r="E212" t="str" cm="1">
        <f t="array" ref="E212">INDEX(municipalities!B:B, MATCH(D212,municipalities!C:C,0),0)</f>
        <v>GM0014</v>
      </c>
      <c r="F212" t="s">
        <v>4219</v>
      </c>
      <c r="G212" t="s">
        <v>4220</v>
      </c>
      <c r="H212" t="s">
        <v>4221</v>
      </c>
      <c r="I212" t="str">
        <f t="shared" si="5"/>
        <v>9742</v>
      </c>
      <c r="J212">
        <v>2016</v>
      </c>
      <c r="K212" t="s">
        <v>4222</v>
      </c>
      <c r="L212" t="s">
        <v>3716</v>
      </c>
      <c r="M212" t="s">
        <v>5304</v>
      </c>
      <c r="N212">
        <v>6.5405299751771997</v>
      </c>
      <c r="O212">
        <v>53.2291821132021</v>
      </c>
    </row>
    <row r="213" spans="1:15" x14ac:dyDescent="0.3">
      <c r="A213">
        <v>212</v>
      </c>
      <c r="B213" t="s">
        <v>753</v>
      </c>
      <c r="C213" t="s">
        <v>753</v>
      </c>
      <c r="D213" t="s">
        <v>753</v>
      </c>
      <c r="E213" t="str" cm="1">
        <f t="array" ref="E213">INDEX(municipalities!B:B, MATCH(D213,municipalities!C:C,0),0)</f>
        <v>GM0014</v>
      </c>
      <c r="G213" t="s">
        <v>4223</v>
      </c>
      <c r="H213" t="s">
        <v>4224</v>
      </c>
      <c r="I213" t="str">
        <f t="shared" si="5"/>
        <v>9734</v>
      </c>
      <c r="J213">
        <v>2018</v>
      </c>
      <c r="K213">
        <v>71746145</v>
      </c>
      <c r="L213" t="s">
        <v>3716</v>
      </c>
      <c r="M213" t="s">
        <v>5305</v>
      </c>
      <c r="N213">
        <v>6.6259767415311002</v>
      </c>
      <c r="O213">
        <v>53.242087011345397</v>
      </c>
    </row>
    <row r="214" spans="1:15" x14ac:dyDescent="0.3">
      <c r="A214">
        <v>213</v>
      </c>
      <c r="B214" t="s">
        <v>753</v>
      </c>
      <c r="C214" t="s">
        <v>753</v>
      </c>
      <c r="D214" t="s">
        <v>753</v>
      </c>
      <c r="E214" t="str" cm="1">
        <f t="array" ref="E214">INDEX(municipalities!B:B, MATCH(D214,municipalities!C:C,0),0)</f>
        <v>GM0014</v>
      </c>
      <c r="G214" t="s">
        <v>4225</v>
      </c>
      <c r="H214" t="s">
        <v>4226</v>
      </c>
      <c r="I214" t="str">
        <f t="shared" si="5"/>
        <v>9717</v>
      </c>
      <c r="J214">
        <v>2016</v>
      </c>
      <c r="K214">
        <v>66749336</v>
      </c>
      <c r="L214" t="s">
        <v>3716</v>
      </c>
      <c r="M214" t="s">
        <v>5306</v>
      </c>
      <c r="N214">
        <v>6.5513850049347004</v>
      </c>
      <c r="O214">
        <v>53.223598712536997</v>
      </c>
    </row>
    <row r="215" spans="1:15" x14ac:dyDescent="0.3">
      <c r="A215">
        <v>214</v>
      </c>
      <c r="B215" t="s">
        <v>753</v>
      </c>
      <c r="C215" t="s">
        <v>753</v>
      </c>
      <c r="D215" t="s">
        <v>753</v>
      </c>
      <c r="E215" t="str" cm="1">
        <f t="array" ref="E215">INDEX(municipalities!B:B, MATCH(D215,municipalities!C:C,0),0)</f>
        <v>GM0014</v>
      </c>
      <c r="F215" t="s">
        <v>4227</v>
      </c>
      <c r="G215" t="s">
        <v>4228</v>
      </c>
      <c r="H215" t="s">
        <v>4229</v>
      </c>
      <c r="I215" t="str">
        <f t="shared" si="5"/>
        <v>9712</v>
      </c>
      <c r="J215">
        <v>2020</v>
      </c>
      <c r="K215">
        <v>78309115</v>
      </c>
      <c r="L215" t="s">
        <v>3716</v>
      </c>
      <c r="M215" t="s">
        <v>5307</v>
      </c>
      <c r="N215">
        <v>6.5622819705744</v>
      </c>
      <c r="O215">
        <v>53.221751942104198</v>
      </c>
    </row>
    <row r="216" spans="1:15" x14ac:dyDescent="0.3">
      <c r="A216">
        <v>215</v>
      </c>
      <c r="B216" t="s">
        <v>753</v>
      </c>
      <c r="C216" t="s">
        <v>753</v>
      </c>
      <c r="D216" t="s">
        <v>753</v>
      </c>
      <c r="E216" t="str" cm="1">
        <f t="array" ref="E216">INDEX(municipalities!B:B, MATCH(D216,municipalities!C:C,0),0)</f>
        <v>GM0014</v>
      </c>
      <c r="G216" t="s">
        <v>4230</v>
      </c>
      <c r="H216" t="s">
        <v>4231</v>
      </c>
      <c r="I216" t="str">
        <f t="shared" si="5"/>
        <v>9712</v>
      </c>
      <c r="J216">
        <v>2011</v>
      </c>
      <c r="K216">
        <v>52467368</v>
      </c>
      <c r="L216" t="s">
        <v>3716</v>
      </c>
      <c r="M216" t="s">
        <v>5307</v>
      </c>
      <c r="N216">
        <v>6.5622819705744</v>
      </c>
      <c r="O216">
        <v>53.221751942104198</v>
      </c>
    </row>
    <row r="217" spans="1:15" x14ac:dyDescent="0.3">
      <c r="A217">
        <v>216</v>
      </c>
      <c r="B217" t="s">
        <v>753</v>
      </c>
      <c r="C217" t="s">
        <v>753</v>
      </c>
      <c r="D217" t="s">
        <v>914</v>
      </c>
      <c r="E217" t="str" cm="1">
        <f t="array" ref="E217">INDEX(municipalities!B:B, MATCH(D217,municipalities!C:C,0),0)</f>
        <v>GM1950</v>
      </c>
      <c r="F217" t="s">
        <v>915</v>
      </c>
      <c r="G217" t="s">
        <v>4232</v>
      </c>
      <c r="H217" t="s">
        <v>4233</v>
      </c>
      <c r="I217" t="str">
        <f t="shared" si="5"/>
        <v>9696</v>
      </c>
      <c r="J217">
        <v>2019</v>
      </c>
      <c r="K217">
        <v>75775905</v>
      </c>
      <c r="L217" t="s">
        <v>3716</v>
      </c>
      <c r="M217" t="s">
        <v>5308</v>
      </c>
      <c r="N217">
        <v>7.1400903453872004</v>
      </c>
      <c r="O217">
        <v>53.147580535074702</v>
      </c>
    </row>
    <row r="218" spans="1:15" x14ac:dyDescent="0.3">
      <c r="A218">
        <v>217</v>
      </c>
      <c r="B218" t="s">
        <v>753</v>
      </c>
      <c r="C218" t="s">
        <v>753</v>
      </c>
      <c r="D218" t="s">
        <v>914</v>
      </c>
      <c r="E218" t="str" cm="1">
        <f t="array" ref="E218">INDEX(municipalities!B:B, MATCH(D218,municipalities!C:C,0),0)</f>
        <v>GM1950</v>
      </c>
      <c r="F218" t="s">
        <v>4234</v>
      </c>
      <c r="G218" t="s">
        <v>4235</v>
      </c>
      <c r="H218" t="s">
        <v>4236</v>
      </c>
      <c r="I218" t="str">
        <f t="shared" si="5"/>
        <v>9695</v>
      </c>
      <c r="J218">
        <v>2019</v>
      </c>
      <c r="K218">
        <v>74154656</v>
      </c>
      <c r="L218" t="s">
        <v>3716</v>
      </c>
      <c r="M218" t="s">
        <v>5309</v>
      </c>
      <c r="N218">
        <v>7.1553710865826003</v>
      </c>
      <c r="O218">
        <v>53.110637143257698</v>
      </c>
    </row>
    <row r="219" spans="1:15" x14ac:dyDescent="0.3">
      <c r="A219">
        <v>218</v>
      </c>
      <c r="B219" t="s">
        <v>753</v>
      </c>
      <c r="C219" t="s">
        <v>753</v>
      </c>
      <c r="D219" t="s">
        <v>3191</v>
      </c>
      <c r="E219" t="str" cm="1">
        <f t="array" ref="E219">INDEX(municipalities!B:B, MATCH(D219,municipalities!C:C,0),0)</f>
        <v>GM1895</v>
      </c>
      <c r="F219" t="s">
        <v>4237</v>
      </c>
      <c r="G219" t="s">
        <v>4238</v>
      </c>
      <c r="H219" t="s">
        <v>4239</v>
      </c>
      <c r="I219" t="str">
        <f t="shared" si="5"/>
        <v>9671</v>
      </c>
      <c r="J219">
        <v>2022</v>
      </c>
      <c r="K219">
        <v>85611026</v>
      </c>
      <c r="L219" t="s">
        <v>3716</v>
      </c>
      <c r="M219" t="s">
        <v>5310</v>
      </c>
      <c r="N219">
        <v>7.0340694551864997</v>
      </c>
      <c r="O219">
        <v>53.143364867419201</v>
      </c>
    </row>
    <row r="220" spans="1:15" x14ac:dyDescent="0.3">
      <c r="A220">
        <v>219</v>
      </c>
      <c r="B220" t="s">
        <v>753</v>
      </c>
      <c r="C220" t="s">
        <v>753</v>
      </c>
      <c r="D220" t="s">
        <v>884</v>
      </c>
      <c r="E220" t="str" cm="1">
        <f t="array" ref="E220">INDEX(municipalities!B:B, MATCH(D220,municipalities!C:C,0),0)</f>
        <v>GM0765</v>
      </c>
      <c r="F220" t="s">
        <v>885</v>
      </c>
      <c r="G220" t="s">
        <v>4240</v>
      </c>
      <c r="H220" t="s">
        <v>4241</v>
      </c>
      <c r="I220" t="str">
        <f t="shared" si="5"/>
        <v>9663</v>
      </c>
      <c r="J220">
        <v>2013</v>
      </c>
      <c r="K220">
        <v>59225548</v>
      </c>
      <c r="L220" t="s">
        <v>3716</v>
      </c>
      <c r="M220" t="s">
        <v>5311</v>
      </c>
      <c r="N220">
        <v>6.9556734340836996</v>
      </c>
      <c r="O220">
        <v>53.054231659593498</v>
      </c>
    </row>
    <row r="221" spans="1:15" x14ac:dyDescent="0.3">
      <c r="A221">
        <v>220</v>
      </c>
      <c r="B221" t="s">
        <v>753</v>
      </c>
      <c r="C221" t="s">
        <v>753</v>
      </c>
      <c r="D221" t="s">
        <v>867</v>
      </c>
      <c r="E221" t="str" cm="1">
        <f t="array" ref="E221">INDEX(municipalities!B:B, MATCH(D221,municipalities!C:C,0),0)</f>
        <v>GM1952</v>
      </c>
      <c r="F221" t="s">
        <v>2931</v>
      </c>
      <c r="G221" t="s">
        <v>4242</v>
      </c>
      <c r="H221" t="s">
        <v>4243</v>
      </c>
      <c r="I221" t="str">
        <f t="shared" si="5"/>
        <v>9651</v>
      </c>
      <c r="J221">
        <v>2013</v>
      </c>
      <c r="K221">
        <v>853278726</v>
      </c>
      <c r="L221" t="s">
        <v>3716</v>
      </c>
      <c r="M221" t="s">
        <v>5312</v>
      </c>
      <c r="N221">
        <v>6.9270850930611996</v>
      </c>
      <c r="O221">
        <v>53.144213018163299</v>
      </c>
    </row>
    <row r="222" spans="1:15" x14ac:dyDescent="0.3">
      <c r="A222">
        <v>221</v>
      </c>
      <c r="B222" t="s">
        <v>753</v>
      </c>
      <c r="C222" t="s">
        <v>753</v>
      </c>
      <c r="D222" t="s">
        <v>867</v>
      </c>
      <c r="E222" t="str" cm="1">
        <f t="array" ref="E222">INDEX(municipalities!B:B, MATCH(D222,municipalities!C:C,0),0)</f>
        <v>GM1952</v>
      </c>
      <c r="G222" t="s">
        <v>4244</v>
      </c>
      <c r="H222" t="s">
        <v>4245</v>
      </c>
      <c r="I222" t="str">
        <f t="shared" si="5"/>
        <v>9651</v>
      </c>
      <c r="J222">
        <v>2020</v>
      </c>
      <c r="K222">
        <v>78622638</v>
      </c>
      <c r="L222" t="s">
        <v>3716</v>
      </c>
      <c r="M222" t="s">
        <v>5312</v>
      </c>
      <c r="N222">
        <v>6.9270850930611996</v>
      </c>
      <c r="O222">
        <v>53.144213018163299</v>
      </c>
    </row>
    <row r="223" spans="1:15" x14ac:dyDescent="0.3">
      <c r="A223">
        <v>222</v>
      </c>
      <c r="B223" t="s">
        <v>753</v>
      </c>
      <c r="C223" t="s">
        <v>753</v>
      </c>
      <c r="D223" t="s">
        <v>867</v>
      </c>
      <c r="E223" t="str" cm="1">
        <f t="array" ref="E223">INDEX(municipalities!B:B, MATCH(D223,municipalities!C:C,0),0)</f>
        <v>GM1952</v>
      </c>
      <c r="F223" t="s">
        <v>4246</v>
      </c>
      <c r="G223" t="s">
        <v>4247</v>
      </c>
      <c r="H223" t="s">
        <v>4248</v>
      </c>
      <c r="I223" t="str">
        <f t="shared" si="5"/>
        <v>9635</v>
      </c>
      <c r="J223">
        <v>2018</v>
      </c>
      <c r="K223">
        <v>72157062</v>
      </c>
      <c r="L223" t="s">
        <v>3716</v>
      </c>
      <c r="M223" t="s">
        <v>5313</v>
      </c>
      <c r="N223">
        <v>6.8769059381403999</v>
      </c>
      <c r="O223">
        <v>53.202015920694798</v>
      </c>
    </row>
    <row r="224" spans="1:15" x14ac:dyDescent="0.3">
      <c r="A224">
        <v>223</v>
      </c>
      <c r="B224" t="s">
        <v>753</v>
      </c>
      <c r="C224" t="s">
        <v>753</v>
      </c>
      <c r="D224" t="s">
        <v>867</v>
      </c>
      <c r="E224" t="str" cm="1">
        <f t="array" ref="E224">INDEX(municipalities!B:B, MATCH(D224,municipalities!C:C,0),0)</f>
        <v>GM1952</v>
      </c>
      <c r="F224" t="s">
        <v>868</v>
      </c>
      <c r="G224" t="s">
        <v>4249</v>
      </c>
      <c r="H224" t="s">
        <v>4250</v>
      </c>
      <c r="I224" t="str">
        <f t="shared" si="5"/>
        <v>9626</v>
      </c>
      <c r="J224">
        <v>2016</v>
      </c>
      <c r="K224">
        <v>67509630</v>
      </c>
      <c r="L224" t="s">
        <v>3716</v>
      </c>
      <c r="M224" t="s">
        <v>5314</v>
      </c>
      <c r="N224">
        <v>6.8061027398825003</v>
      </c>
      <c r="O224">
        <v>53.237241570136703</v>
      </c>
    </row>
    <row r="225" spans="1:15" x14ac:dyDescent="0.3">
      <c r="A225">
        <v>224</v>
      </c>
      <c r="B225" t="s">
        <v>753</v>
      </c>
      <c r="C225" t="s">
        <v>753</v>
      </c>
      <c r="D225" t="s">
        <v>867</v>
      </c>
      <c r="E225" t="str" cm="1">
        <f t="array" ref="E225">INDEX(municipalities!B:B, MATCH(D225,municipalities!C:C,0),0)</f>
        <v>GM1952</v>
      </c>
      <c r="G225" t="s">
        <v>4251</v>
      </c>
      <c r="H225" t="s">
        <v>4252</v>
      </c>
      <c r="I225" t="str">
        <f t="shared" si="5"/>
        <v>9623</v>
      </c>
      <c r="J225">
        <v>2020</v>
      </c>
      <c r="K225">
        <v>77143779</v>
      </c>
      <c r="L225" t="s">
        <v>3716</v>
      </c>
      <c r="M225" t="s">
        <v>5315</v>
      </c>
      <c r="N225">
        <v>6.7176507076696996</v>
      </c>
      <c r="O225">
        <v>53.244353554879801</v>
      </c>
    </row>
    <row r="226" spans="1:15" x14ac:dyDescent="0.3">
      <c r="A226">
        <v>225</v>
      </c>
      <c r="B226" t="s">
        <v>753</v>
      </c>
      <c r="C226" t="s">
        <v>753</v>
      </c>
      <c r="D226" t="s">
        <v>753</v>
      </c>
      <c r="E226" t="str" cm="1">
        <f t="array" ref="E226">INDEX(municipalities!B:B, MATCH(D226,municipalities!C:C,0),0)</f>
        <v>GM0014</v>
      </c>
      <c r="F226" t="s">
        <v>808</v>
      </c>
      <c r="G226" t="s">
        <v>4253</v>
      </c>
      <c r="H226" t="s">
        <v>4254</v>
      </c>
      <c r="I226" t="str">
        <f t="shared" si="5"/>
        <v>9613</v>
      </c>
      <c r="J226">
        <v>2019</v>
      </c>
      <c r="K226">
        <v>75824213</v>
      </c>
      <c r="L226" t="s">
        <v>3716</v>
      </c>
      <c r="M226" t="s">
        <v>5316</v>
      </c>
      <c r="N226">
        <v>6.6588649286586001</v>
      </c>
      <c r="O226">
        <v>53.227259532133303</v>
      </c>
    </row>
    <row r="227" spans="1:15" x14ac:dyDescent="0.3">
      <c r="A227">
        <v>226</v>
      </c>
      <c r="B227" t="s">
        <v>753</v>
      </c>
      <c r="C227" t="s">
        <v>753</v>
      </c>
      <c r="D227" t="s">
        <v>753</v>
      </c>
      <c r="E227" t="str" cm="1">
        <f t="array" ref="E227">INDEX(municipalities!B:B, MATCH(D227,municipalities!C:C,0),0)</f>
        <v>GM0014</v>
      </c>
      <c r="G227" t="s">
        <v>4255</v>
      </c>
      <c r="H227" t="s">
        <v>4256</v>
      </c>
      <c r="I227" t="str">
        <f t="shared" si="5"/>
        <v>9613</v>
      </c>
      <c r="J227">
        <v>2017</v>
      </c>
      <c r="K227">
        <v>68255195</v>
      </c>
      <c r="L227" t="s">
        <v>3716</v>
      </c>
      <c r="M227" t="s">
        <v>5316</v>
      </c>
      <c r="N227">
        <v>6.6588649286586001</v>
      </c>
      <c r="O227">
        <v>53.227259532133303</v>
      </c>
    </row>
    <row r="228" spans="1:15" x14ac:dyDescent="0.3">
      <c r="A228">
        <v>227</v>
      </c>
      <c r="B228" t="s">
        <v>753</v>
      </c>
      <c r="C228" t="s">
        <v>753</v>
      </c>
      <c r="D228" t="s">
        <v>4257</v>
      </c>
      <c r="E228" t="str" cm="1">
        <f t="array" ref="E228">INDEX(municipalities!B:B, MATCH(D228,municipalities!C:C,0),0)</f>
        <v>GM0047</v>
      </c>
      <c r="F228" t="s">
        <v>4258</v>
      </c>
      <c r="G228" t="s">
        <v>4259</v>
      </c>
      <c r="H228" t="s">
        <v>4260</v>
      </c>
      <c r="I228" t="str">
        <f t="shared" si="5"/>
        <v>9605</v>
      </c>
      <c r="J228">
        <v>2020</v>
      </c>
      <c r="K228">
        <v>78770807</v>
      </c>
      <c r="L228" t="s">
        <v>3716</v>
      </c>
      <c r="M228" t="s">
        <v>5317</v>
      </c>
      <c r="N228">
        <v>6.7740882717381004</v>
      </c>
      <c r="O228">
        <v>53.1109453330156</v>
      </c>
    </row>
    <row r="229" spans="1:15" x14ac:dyDescent="0.3">
      <c r="A229">
        <v>228</v>
      </c>
      <c r="B229" t="s">
        <v>753</v>
      </c>
      <c r="C229" t="s">
        <v>753</v>
      </c>
      <c r="D229" t="s">
        <v>914</v>
      </c>
      <c r="E229" t="str" cm="1">
        <f t="array" ref="E229">INDEX(municipalities!B:B, MATCH(D229,municipalities!C:C,0),0)</f>
        <v>GM1950</v>
      </c>
      <c r="F229" t="s">
        <v>4261</v>
      </c>
      <c r="G229" t="s">
        <v>4262</v>
      </c>
      <c r="H229" t="s">
        <v>4263</v>
      </c>
      <c r="I229" t="str">
        <f t="shared" si="5"/>
        <v>9545</v>
      </c>
      <c r="J229">
        <v>2019</v>
      </c>
      <c r="K229">
        <v>75945711</v>
      </c>
      <c r="L229" t="s">
        <v>3716</v>
      </c>
      <c r="M229" t="s">
        <v>5318</v>
      </c>
      <c r="N229">
        <v>7.1855637225661999</v>
      </c>
      <c r="O229">
        <v>53.010248097185503</v>
      </c>
    </row>
    <row r="230" spans="1:15" x14ac:dyDescent="0.3">
      <c r="A230">
        <v>229</v>
      </c>
      <c r="B230" t="s">
        <v>753</v>
      </c>
      <c r="C230" t="s">
        <v>753</v>
      </c>
      <c r="D230" t="s">
        <v>753</v>
      </c>
      <c r="E230" t="str" cm="1">
        <f t="array" ref="E230">INDEX(municipalities!B:B, MATCH(D230,municipalities!C:C,0),0)</f>
        <v>GM0014</v>
      </c>
      <c r="F230" t="s">
        <v>4264</v>
      </c>
      <c r="G230" t="s">
        <v>4265</v>
      </c>
      <c r="H230" t="s">
        <v>4266</v>
      </c>
      <c r="I230" t="str">
        <f t="shared" si="5"/>
        <v>9479</v>
      </c>
      <c r="J230">
        <v>2019</v>
      </c>
      <c r="K230" t="s">
        <v>4267</v>
      </c>
      <c r="L230" t="s">
        <v>3716</v>
      </c>
      <c r="M230" t="s">
        <v>5319</v>
      </c>
      <c r="N230">
        <v>6.6651395728059999</v>
      </c>
      <c r="O230">
        <v>53.126706530925901</v>
      </c>
    </row>
    <row r="231" spans="1:15" x14ac:dyDescent="0.3">
      <c r="A231">
        <v>230</v>
      </c>
      <c r="B231" t="s">
        <v>753</v>
      </c>
      <c r="C231" t="s">
        <v>753</v>
      </c>
      <c r="D231" t="s">
        <v>889</v>
      </c>
      <c r="E231" t="str" cm="1">
        <f t="array" ref="E231">INDEX(municipalities!B:B, MATCH(D231,municipalities!C:C,0),0)</f>
        <v>GM1969</v>
      </c>
      <c r="F231" t="s">
        <v>4268</v>
      </c>
      <c r="G231" t="s">
        <v>4269</v>
      </c>
      <c r="H231" t="s">
        <v>4270</v>
      </c>
      <c r="I231" t="str">
        <f t="shared" si="5"/>
        <v>9361</v>
      </c>
      <c r="J231">
        <v>2020</v>
      </c>
      <c r="K231">
        <v>77260422</v>
      </c>
      <c r="L231" t="s">
        <v>3716</v>
      </c>
      <c r="M231" t="s">
        <v>5320</v>
      </c>
      <c r="N231">
        <v>6.3358478476266002</v>
      </c>
      <c r="O231">
        <v>53.184750824817101</v>
      </c>
    </row>
    <row r="232" spans="1:15" x14ac:dyDescent="0.3">
      <c r="A232">
        <v>231</v>
      </c>
      <c r="B232" t="s">
        <v>753</v>
      </c>
      <c r="C232" t="s">
        <v>753</v>
      </c>
      <c r="D232" t="s">
        <v>889</v>
      </c>
      <c r="E232" t="str" cm="1">
        <f t="array" ref="E232">INDEX(municipalities!B:B, MATCH(D232,municipalities!C:C,0),0)</f>
        <v>GM1969</v>
      </c>
      <c r="F232" t="s">
        <v>890</v>
      </c>
      <c r="G232" t="s">
        <v>4271</v>
      </c>
      <c r="H232" t="s">
        <v>4272</v>
      </c>
      <c r="I232" t="str">
        <f t="shared" si="5"/>
        <v>9356</v>
      </c>
      <c r="J232">
        <v>2019</v>
      </c>
      <c r="K232">
        <v>76366081</v>
      </c>
      <c r="L232" t="s">
        <v>3716</v>
      </c>
      <c r="M232" t="s">
        <v>5321</v>
      </c>
      <c r="N232">
        <v>6.3552118140624003</v>
      </c>
      <c r="O232">
        <v>53.180936031826398</v>
      </c>
    </row>
    <row r="233" spans="1:15" x14ac:dyDescent="0.3">
      <c r="A233">
        <v>232</v>
      </c>
      <c r="B233" t="s">
        <v>753</v>
      </c>
      <c r="C233" t="s">
        <v>753</v>
      </c>
      <c r="D233" t="s">
        <v>889</v>
      </c>
      <c r="E233" t="str" cm="1">
        <f t="array" ref="E233">INDEX(municipalities!B:B, MATCH(D233,municipalities!C:C,0),0)</f>
        <v>GM1969</v>
      </c>
      <c r="F233" t="s">
        <v>4273</v>
      </c>
      <c r="G233" t="s">
        <v>4274</v>
      </c>
      <c r="H233" t="s">
        <v>4275</v>
      </c>
      <c r="I233" t="str">
        <f t="shared" si="5"/>
        <v>9355</v>
      </c>
      <c r="J233">
        <v>2018</v>
      </c>
      <c r="K233">
        <v>72072334</v>
      </c>
      <c r="L233" t="s">
        <v>3716</v>
      </c>
      <c r="M233" t="s">
        <v>5322</v>
      </c>
      <c r="N233">
        <v>6.3871051089510997</v>
      </c>
      <c r="O233">
        <v>53.193079324947298</v>
      </c>
    </row>
    <row r="234" spans="1:15" x14ac:dyDescent="0.3">
      <c r="A234">
        <v>233</v>
      </c>
      <c r="B234" t="s">
        <v>922</v>
      </c>
      <c r="C234" t="s">
        <v>927</v>
      </c>
      <c r="D234" t="s">
        <v>2589</v>
      </c>
      <c r="E234" t="str" cm="1">
        <f t="array" ref="E234">INDEX(municipalities!B:B, MATCH(D234,municipalities!C:C,0),0)</f>
        <v>GM0944</v>
      </c>
      <c r="F234" t="s">
        <v>4276</v>
      </c>
      <c r="G234" t="s">
        <v>4277</v>
      </c>
      <c r="H234" t="s">
        <v>4278</v>
      </c>
      <c r="I234" t="str">
        <f t="shared" si="5"/>
        <v>6585</v>
      </c>
      <c r="J234">
        <v>2021</v>
      </c>
      <c r="K234">
        <v>83205608</v>
      </c>
      <c r="L234" t="s">
        <v>3716</v>
      </c>
      <c r="M234" t="s">
        <v>5323</v>
      </c>
      <c r="N234">
        <v>5.8939900048201004</v>
      </c>
      <c r="O234">
        <v>51.755336669767502</v>
      </c>
    </row>
    <row r="235" spans="1:15" x14ac:dyDescent="0.3">
      <c r="A235">
        <v>234</v>
      </c>
      <c r="B235" t="s">
        <v>922</v>
      </c>
      <c r="C235" t="s">
        <v>923</v>
      </c>
      <c r="D235" t="s">
        <v>4279</v>
      </c>
      <c r="E235" t="str" cm="1">
        <f t="array" ref="E235">INDEX(municipalities!B:B, MATCH(D235,municipalities!C:C,0),0)</f>
        <v>GM1954</v>
      </c>
      <c r="F235" t="s">
        <v>4280</v>
      </c>
      <c r="G235" t="s">
        <v>4281</v>
      </c>
      <c r="H235" t="s">
        <v>4282</v>
      </c>
      <c r="I235" t="str">
        <f t="shared" si="5"/>
        <v>6454</v>
      </c>
      <c r="J235">
        <v>2020</v>
      </c>
      <c r="K235">
        <v>81693354</v>
      </c>
      <c r="L235" t="s">
        <v>3716</v>
      </c>
      <c r="M235" t="s">
        <v>5324</v>
      </c>
      <c r="N235">
        <v>5.9505256670615001</v>
      </c>
      <c r="O235">
        <v>50.978478933249797</v>
      </c>
    </row>
    <row r="236" spans="1:15" x14ac:dyDescent="0.3">
      <c r="A236">
        <v>235</v>
      </c>
      <c r="B236" t="s">
        <v>922</v>
      </c>
      <c r="C236" t="s">
        <v>923</v>
      </c>
      <c r="D236" t="s">
        <v>4283</v>
      </c>
      <c r="E236" t="str" cm="1">
        <f t="array" ref="E236">INDEX(municipalities!B:B, MATCH(D236,municipalities!C:C,0),0)</f>
        <v>GM0899</v>
      </c>
      <c r="G236" t="s">
        <v>4284</v>
      </c>
      <c r="H236" t="s">
        <v>4285</v>
      </c>
      <c r="I236" t="str">
        <f t="shared" si="5"/>
        <v>6444</v>
      </c>
      <c r="J236">
        <v>2019</v>
      </c>
      <c r="K236">
        <v>74063057</v>
      </c>
      <c r="L236" t="s">
        <v>3716</v>
      </c>
      <c r="M236" t="s">
        <v>5325</v>
      </c>
      <c r="N236">
        <v>5.9589419445020999</v>
      </c>
      <c r="O236">
        <v>50.941293794950703</v>
      </c>
    </row>
    <row r="237" spans="1:15" x14ac:dyDescent="0.3">
      <c r="A237">
        <v>236</v>
      </c>
      <c r="B237" t="s">
        <v>922</v>
      </c>
      <c r="C237" t="s">
        <v>923</v>
      </c>
      <c r="D237" t="s">
        <v>4286</v>
      </c>
      <c r="E237" t="str" cm="1">
        <f t="array" ref="E237">INDEX(municipalities!B:B, MATCH(D237,municipalities!C:C,0),0)</f>
        <v>GM0917</v>
      </c>
      <c r="G237" t="s">
        <v>4287</v>
      </c>
      <c r="H237" t="s">
        <v>4288</v>
      </c>
      <c r="I237" t="str">
        <f t="shared" si="5"/>
        <v>6417</v>
      </c>
      <c r="J237">
        <v>2020</v>
      </c>
      <c r="K237">
        <v>80249736</v>
      </c>
      <c r="L237" t="s">
        <v>3716</v>
      </c>
      <c r="M237" t="s">
        <v>5326</v>
      </c>
      <c r="N237">
        <v>5.9831589721566001</v>
      </c>
      <c r="O237">
        <v>50.875709361512897</v>
      </c>
    </row>
    <row r="238" spans="1:15" x14ac:dyDescent="0.3">
      <c r="A238">
        <v>237</v>
      </c>
      <c r="B238" t="s">
        <v>922</v>
      </c>
      <c r="C238" t="s">
        <v>923</v>
      </c>
      <c r="D238" t="s">
        <v>4289</v>
      </c>
      <c r="E238" t="str" cm="1">
        <f t="array" ref="E238">INDEX(municipalities!B:B, MATCH(D238,municipalities!C:C,0),0)</f>
        <v>GM0986</v>
      </c>
      <c r="G238" t="s">
        <v>4290</v>
      </c>
      <c r="H238" t="s">
        <v>4291</v>
      </c>
      <c r="I238" t="str">
        <f t="shared" si="5"/>
        <v>6367</v>
      </c>
      <c r="J238">
        <v>2018</v>
      </c>
      <c r="K238">
        <v>73289914</v>
      </c>
      <c r="L238" t="s">
        <v>3716</v>
      </c>
      <c r="M238" t="s">
        <v>5327</v>
      </c>
      <c r="N238">
        <v>5.9280840040914002</v>
      </c>
      <c r="O238">
        <v>50.866129401132703</v>
      </c>
    </row>
    <row r="239" spans="1:15" x14ac:dyDescent="0.3">
      <c r="A239">
        <v>238</v>
      </c>
      <c r="B239" t="s">
        <v>922</v>
      </c>
      <c r="C239" t="s">
        <v>923</v>
      </c>
      <c r="D239" t="s">
        <v>4292</v>
      </c>
      <c r="E239" t="str" cm="1">
        <f t="array" ref="E239">INDEX(municipalities!B:B, MATCH(D239,municipalities!C:C,0),0)</f>
        <v>GM0994</v>
      </c>
      <c r="F239" t="s">
        <v>4293</v>
      </c>
      <c r="G239" t="s">
        <v>4294</v>
      </c>
      <c r="H239" t="s">
        <v>4295</v>
      </c>
      <c r="I239" t="str">
        <f t="shared" si="5"/>
        <v>6301</v>
      </c>
      <c r="J239">
        <v>2023</v>
      </c>
      <c r="K239">
        <v>91097908</v>
      </c>
      <c r="L239" t="s">
        <v>3716</v>
      </c>
      <c r="M239" t="s">
        <v>5328</v>
      </c>
      <c r="N239">
        <v>5.8242775687241997</v>
      </c>
      <c r="O239">
        <v>50.8649546984065</v>
      </c>
    </row>
    <row r="240" spans="1:15" x14ac:dyDescent="0.3">
      <c r="A240">
        <v>239</v>
      </c>
      <c r="B240" t="s">
        <v>922</v>
      </c>
      <c r="C240" t="s">
        <v>923</v>
      </c>
      <c r="D240" t="s">
        <v>956</v>
      </c>
      <c r="E240" t="str" cm="1">
        <f t="array" ref="E240">INDEX(municipalities!B:B, MATCH(D240,municipalities!C:C,0),0)</f>
        <v>GM0935</v>
      </c>
      <c r="G240" t="s">
        <v>4296</v>
      </c>
      <c r="H240" t="s">
        <v>4297</v>
      </c>
      <c r="I240" t="str">
        <f t="shared" si="5"/>
        <v>6229</v>
      </c>
      <c r="J240">
        <v>2014</v>
      </c>
      <c r="K240">
        <v>59812052</v>
      </c>
      <c r="L240" t="s">
        <v>3716</v>
      </c>
      <c r="M240" t="s">
        <v>5329</v>
      </c>
      <c r="N240">
        <v>5.7078801115221998</v>
      </c>
      <c r="O240">
        <v>50.822879372206401</v>
      </c>
    </row>
    <row r="241" spans="1:15" x14ac:dyDescent="0.3">
      <c r="A241">
        <v>240</v>
      </c>
      <c r="B241" t="s">
        <v>922</v>
      </c>
      <c r="C241" t="s">
        <v>923</v>
      </c>
      <c r="D241" t="s">
        <v>924</v>
      </c>
      <c r="E241" t="str" cm="1">
        <f t="array" ref="E241">INDEX(municipalities!B:B, MATCH(D241,municipalities!C:C,0),0)</f>
        <v>GM0888</v>
      </c>
      <c r="F241" t="s">
        <v>924</v>
      </c>
      <c r="G241" t="s">
        <v>4298</v>
      </c>
      <c r="H241" t="s">
        <v>4299</v>
      </c>
      <c r="I241" t="str">
        <f t="shared" si="5"/>
        <v>6191</v>
      </c>
      <c r="J241">
        <v>2018</v>
      </c>
      <c r="K241">
        <v>70946795</v>
      </c>
      <c r="L241" t="s">
        <v>3716</v>
      </c>
      <c r="M241" t="s">
        <v>5330</v>
      </c>
      <c r="N241">
        <v>5.8055070543987997</v>
      </c>
      <c r="O241">
        <v>50.933076932699599</v>
      </c>
    </row>
    <row r="242" spans="1:15" x14ac:dyDescent="0.3">
      <c r="A242">
        <v>241</v>
      </c>
      <c r="B242" t="s">
        <v>922</v>
      </c>
      <c r="C242" t="s">
        <v>923</v>
      </c>
      <c r="D242" t="s">
        <v>988</v>
      </c>
      <c r="E242" t="str" cm="1">
        <f t="array" ref="E242">INDEX(municipalities!B:B, MATCH(D242,municipalities!C:C,0),0)</f>
        <v>GM1883</v>
      </c>
      <c r="G242" t="s">
        <v>4300</v>
      </c>
      <c r="H242" t="s">
        <v>4301</v>
      </c>
      <c r="I242" t="str">
        <f t="shared" si="5"/>
        <v>6163</v>
      </c>
      <c r="J242">
        <v>2013</v>
      </c>
      <c r="K242">
        <v>58854185</v>
      </c>
      <c r="L242" t="s">
        <v>3716</v>
      </c>
      <c r="M242" t="s">
        <v>5331</v>
      </c>
      <c r="N242">
        <v>5.8138467092923003</v>
      </c>
      <c r="O242">
        <v>50.980807645955501</v>
      </c>
    </row>
    <row r="243" spans="1:15" x14ac:dyDescent="0.3">
      <c r="A243">
        <v>242</v>
      </c>
      <c r="B243" t="s">
        <v>922</v>
      </c>
      <c r="C243" t="s">
        <v>923</v>
      </c>
      <c r="D243" t="s">
        <v>988</v>
      </c>
      <c r="E243" t="str" cm="1">
        <f t="array" ref="E243">INDEX(municipalities!B:B, MATCH(D243,municipalities!C:C,0),0)</f>
        <v>GM1883</v>
      </c>
      <c r="G243" t="s">
        <v>4302</v>
      </c>
      <c r="H243" t="s">
        <v>4303</v>
      </c>
      <c r="I243" t="str">
        <f t="shared" si="5"/>
        <v>6132</v>
      </c>
      <c r="J243">
        <v>2018</v>
      </c>
      <c r="K243">
        <v>72292202</v>
      </c>
      <c r="L243" t="s">
        <v>3716</v>
      </c>
      <c r="M243" t="s">
        <v>5332</v>
      </c>
      <c r="N243">
        <v>5.8856103828400004</v>
      </c>
      <c r="O243">
        <v>50.987576817978002</v>
      </c>
    </row>
    <row r="244" spans="1:15" x14ac:dyDescent="0.3">
      <c r="A244">
        <v>243</v>
      </c>
      <c r="B244" t="s">
        <v>922</v>
      </c>
      <c r="C244" t="s">
        <v>927</v>
      </c>
      <c r="D244" t="s">
        <v>3198</v>
      </c>
      <c r="E244" t="str" cm="1">
        <f t="array" ref="E244">INDEX(municipalities!B:B, MATCH(D244,municipalities!C:C,0),0)</f>
        <v>GM1711</v>
      </c>
      <c r="F244" t="s">
        <v>4304</v>
      </c>
      <c r="G244" t="s">
        <v>4305</v>
      </c>
      <c r="H244" t="s">
        <v>4306</v>
      </c>
      <c r="I244" t="str">
        <f t="shared" si="5"/>
        <v>6118</v>
      </c>
      <c r="J244">
        <v>2017</v>
      </c>
      <c r="K244">
        <v>68828055</v>
      </c>
      <c r="L244" t="s">
        <v>3716</v>
      </c>
      <c r="M244" t="s">
        <v>5333</v>
      </c>
      <c r="N244">
        <v>5.8617368126215998</v>
      </c>
      <c r="O244">
        <v>51.039926251634803</v>
      </c>
    </row>
    <row r="245" spans="1:15" x14ac:dyDescent="0.3">
      <c r="A245">
        <v>244</v>
      </c>
      <c r="B245" t="s">
        <v>922</v>
      </c>
      <c r="C245" t="s">
        <v>927</v>
      </c>
      <c r="D245" t="s">
        <v>946</v>
      </c>
      <c r="E245" t="str" cm="1">
        <f t="array" ref="E245">INDEX(municipalities!B:B, MATCH(D245,municipalities!C:C,0),0)</f>
        <v>GM1640</v>
      </c>
      <c r="F245" t="s">
        <v>950</v>
      </c>
      <c r="G245" t="s">
        <v>4307</v>
      </c>
      <c r="H245" t="s">
        <v>4308</v>
      </c>
      <c r="I245" t="str">
        <f t="shared" si="5"/>
        <v>6093</v>
      </c>
      <c r="J245">
        <v>2013</v>
      </c>
      <c r="K245">
        <v>58022139</v>
      </c>
      <c r="L245" t="s">
        <v>3716</v>
      </c>
      <c r="M245" t="s">
        <v>5334</v>
      </c>
      <c r="N245">
        <v>5.8734708103653004</v>
      </c>
      <c r="O245">
        <v>51.272753947848301</v>
      </c>
    </row>
    <row r="246" spans="1:15" x14ac:dyDescent="0.3">
      <c r="A246">
        <v>245</v>
      </c>
      <c r="B246" t="s">
        <v>922</v>
      </c>
      <c r="C246" t="s">
        <v>927</v>
      </c>
      <c r="D246" t="s">
        <v>978</v>
      </c>
      <c r="E246" t="str" cm="1">
        <f t="array" ref="E246">INDEX(municipalities!B:B, MATCH(D246,municipalities!C:C,0),0)</f>
        <v>GM1669</v>
      </c>
      <c r="F246" t="s">
        <v>4309</v>
      </c>
      <c r="G246" t="s">
        <v>4310</v>
      </c>
      <c r="H246" t="s">
        <v>4311</v>
      </c>
      <c r="I246" t="str">
        <f t="shared" si="5"/>
        <v>6077</v>
      </c>
      <c r="J246">
        <v>2017</v>
      </c>
      <c r="K246">
        <v>69153035</v>
      </c>
      <c r="L246" t="s">
        <v>3716</v>
      </c>
      <c r="M246" t="s">
        <v>5335</v>
      </c>
      <c r="N246">
        <v>5.9893061452655001</v>
      </c>
      <c r="O246">
        <v>51.146044566025303</v>
      </c>
    </row>
    <row r="247" spans="1:15" x14ac:dyDescent="0.3">
      <c r="A247">
        <v>246</v>
      </c>
      <c r="B247" t="s">
        <v>922</v>
      </c>
      <c r="C247" t="s">
        <v>927</v>
      </c>
      <c r="D247" t="s">
        <v>982</v>
      </c>
      <c r="E247" t="str" cm="1">
        <f t="array" ref="E247">INDEX(municipalities!B:B, MATCH(D247,municipalities!C:C,0),0)</f>
        <v>GM0957</v>
      </c>
      <c r="F247" t="s">
        <v>4312</v>
      </c>
      <c r="G247" t="s">
        <v>4313</v>
      </c>
      <c r="H247" t="s">
        <v>4314</v>
      </c>
      <c r="I247" t="str">
        <f t="shared" si="5"/>
        <v>6071</v>
      </c>
      <c r="J247">
        <v>2018</v>
      </c>
      <c r="K247">
        <v>73537322</v>
      </c>
      <c r="L247" t="s">
        <v>3716</v>
      </c>
      <c r="M247" t="s">
        <v>5336</v>
      </c>
      <c r="N247">
        <v>6.0375115662686003</v>
      </c>
      <c r="O247">
        <v>51.227420700367901</v>
      </c>
    </row>
    <row r="248" spans="1:15" x14ac:dyDescent="0.3">
      <c r="A248">
        <v>247</v>
      </c>
      <c r="B248" t="s">
        <v>922</v>
      </c>
      <c r="C248" t="s">
        <v>927</v>
      </c>
      <c r="D248" t="s">
        <v>3214</v>
      </c>
      <c r="E248" t="str" cm="1">
        <f t="array" ref="E248">INDEX(municipalities!B:B, MATCH(D248,municipalities!C:C,0),0)</f>
        <v>GM1641</v>
      </c>
      <c r="F248" t="s">
        <v>4315</v>
      </c>
      <c r="G248" t="s">
        <v>4316</v>
      </c>
      <c r="H248" t="s">
        <v>4317</v>
      </c>
      <c r="I248" t="str">
        <f t="shared" si="5"/>
        <v>6067</v>
      </c>
      <c r="J248">
        <v>2018</v>
      </c>
      <c r="K248">
        <v>72613467</v>
      </c>
      <c r="L248" t="s">
        <v>3716</v>
      </c>
      <c r="M248" t="s">
        <v>5337</v>
      </c>
      <c r="N248">
        <v>5.9312236097205</v>
      </c>
      <c r="O248">
        <v>51.158123560760899</v>
      </c>
    </row>
    <row r="249" spans="1:15" x14ac:dyDescent="0.3">
      <c r="A249">
        <v>248</v>
      </c>
      <c r="B249" t="s">
        <v>922</v>
      </c>
      <c r="C249" t="s">
        <v>927</v>
      </c>
      <c r="D249" t="s">
        <v>982</v>
      </c>
      <c r="E249" t="str" cm="1">
        <f t="array" ref="E249">INDEX(municipalities!B:B, MATCH(D249,municipalities!C:C,0),0)</f>
        <v>GM0957</v>
      </c>
      <c r="G249" t="s">
        <v>4318</v>
      </c>
      <c r="H249" t="s">
        <v>4319</v>
      </c>
      <c r="I249" t="str">
        <f t="shared" si="5"/>
        <v>6042</v>
      </c>
      <c r="J249">
        <v>2015</v>
      </c>
      <c r="K249">
        <v>63680793</v>
      </c>
      <c r="L249" t="s">
        <v>3716</v>
      </c>
      <c r="M249" t="s">
        <v>5338</v>
      </c>
      <c r="N249">
        <v>6.0381239855656998</v>
      </c>
      <c r="O249">
        <v>51.194144233722</v>
      </c>
    </row>
    <row r="250" spans="1:15" x14ac:dyDescent="0.3">
      <c r="A250">
        <v>249</v>
      </c>
      <c r="B250" t="s">
        <v>922</v>
      </c>
      <c r="C250" t="s">
        <v>927</v>
      </c>
      <c r="D250" t="s">
        <v>967</v>
      </c>
      <c r="E250" t="str" cm="1">
        <f t="array" ref="E250">INDEX(municipalities!B:B, MATCH(D250,municipalities!C:C,0),0)</f>
        <v>GM0946</v>
      </c>
      <c r="G250" t="s">
        <v>971</v>
      </c>
      <c r="H250" t="s">
        <v>4320</v>
      </c>
      <c r="I250" t="str">
        <f t="shared" si="5"/>
        <v>6031</v>
      </c>
      <c r="J250">
        <v>2016</v>
      </c>
      <c r="K250">
        <v>67190995</v>
      </c>
      <c r="L250" t="s">
        <v>3716</v>
      </c>
      <c r="M250" t="s">
        <v>5339</v>
      </c>
      <c r="N250">
        <v>5.7220201251446996</v>
      </c>
      <c r="O250">
        <v>51.295311363924199</v>
      </c>
    </row>
    <row r="251" spans="1:15" x14ac:dyDescent="0.3">
      <c r="A251">
        <v>250</v>
      </c>
      <c r="B251" t="s">
        <v>922</v>
      </c>
      <c r="C251" t="s">
        <v>927</v>
      </c>
      <c r="D251" t="s">
        <v>946</v>
      </c>
      <c r="E251" t="str" cm="1">
        <f t="array" ref="E251">INDEX(municipalities!B:B, MATCH(D251,municipalities!C:C,0),0)</f>
        <v>GM1640</v>
      </c>
      <c r="F251" t="s">
        <v>4321</v>
      </c>
      <c r="G251" t="s">
        <v>4322</v>
      </c>
      <c r="H251" t="s">
        <v>4323</v>
      </c>
      <c r="I251" t="str">
        <f t="shared" si="5"/>
        <v>6017</v>
      </c>
      <c r="J251">
        <v>2011</v>
      </c>
      <c r="K251">
        <v>53242130</v>
      </c>
      <c r="L251" t="s">
        <v>3716</v>
      </c>
      <c r="M251" t="s">
        <v>5340</v>
      </c>
      <c r="N251">
        <v>5.8490807249839998</v>
      </c>
      <c r="O251">
        <v>51.163071109510902</v>
      </c>
    </row>
    <row r="252" spans="1:15" x14ac:dyDescent="0.3">
      <c r="A252">
        <v>251</v>
      </c>
      <c r="B252" t="s">
        <v>922</v>
      </c>
      <c r="C252" t="s">
        <v>927</v>
      </c>
      <c r="D252" t="s">
        <v>997</v>
      </c>
      <c r="E252" t="str" cm="1">
        <f t="array" ref="E252">INDEX(municipalities!B:B, MATCH(D252,municipalities!C:C,0),0)</f>
        <v>GM0988</v>
      </c>
      <c r="G252" t="s">
        <v>4324</v>
      </c>
      <c r="H252" t="s">
        <v>4325</v>
      </c>
      <c r="I252" t="str">
        <f t="shared" si="5"/>
        <v>6004</v>
      </c>
      <c r="J252">
        <v>2013</v>
      </c>
      <c r="K252">
        <v>58351620</v>
      </c>
      <c r="L252" t="s">
        <v>3716</v>
      </c>
      <c r="M252" t="s">
        <v>5341</v>
      </c>
      <c r="N252">
        <v>5.7451492930723003</v>
      </c>
      <c r="O252">
        <v>51.253718275819601</v>
      </c>
    </row>
    <row r="253" spans="1:15" x14ac:dyDescent="0.3">
      <c r="A253">
        <v>252</v>
      </c>
      <c r="B253" t="s">
        <v>922</v>
      </c>
      <c r="C253" t="s">
        <v>927</v>
      </c>
      <c r="D253" t="s">
        <v>973</v>
      </c>
      <c r="E253" t="str" cm="1">
        <f t="array" ref="E253">INDEX(municipalities!B:B, MATCH(D253,municipalities!C:C,0),0)</f>
        <v>GM1894</v>
      </c>
      <c r="F253" t="s">
        <v>4326</v>
      </c>
      <c r="G253" t="s">
        <v>4327</v>
      </c>
      <c r="H253" t="s">
        <v>4328</v>
      </c>
      <c r="I253" t="str">
        <f t="shared" si="5"/>
        <v>5988</v>
      </c>
      <c r="J253">
        <v>2014</v>
      </c>
      <c r="K253">
        <v>60537221</v>
      </c>
      <c r="L253" t="s">
        <v>3716</v>
      </c>
      <c r="M253" t="s">
        <v>5342</v>
      </c>
      <c r="N253">
        <v>6.0093582309522002</v>
      </c>
      <c r="O253">
        <v>51.318804559286797</v>
      </c>
    </row>
    <row r="254" spans="1:15" x14ac:dyDescent="0.3">
      <c r="A254">
        <v>253</v>
      </c>
      <c r="B254" t="s">
        <v>922</v>
      </c>
      <c r="C254" t="s">
        <v>927</v>
      </c>
      <c r="D254" t="s">
        <v>942</v>
      </c>
      <c r="E254" t="str" cm="1">
        <f t="array" ref="E254">INDEX(municipalities!B:B, MATCH(D254,municipalities!C:C,0),0)</f>
        <v>GM1507</v>
      </c>
      <c r="F254" t="s">
        <v>943</v>
      </c>
      <c r="G254" t="s">
        <v>4329</v>
      </c>
      <c r="H254" t="s">
        <v>4330</v>
      </c>
      <c r="I254" t="str">
        <f t="shared" si="5"/>
        <v>5975</v>
      </c>
      <c r="J254">
        <v>2015</v>
      </c>
      <c r="K254">
        <v>64566242</v>
      </c>
      <c r="L254" t="s">
        <v>3716</v>
      </c>
      <c r="M254" t="s">
        <v>5343</v>
      </c>
      <c r="N254">
        <v>6.0237791098648001</v>
      </c>
      <c r="O254">
        <v>51.401720183748999</v>
      </c>
    </row>
    <row r="255" spans="1:15" x14ac:dyDescent="0.3">
      <c r="A255">
        <v>254</v>
      </c>
      <c r="B255" t="s">
        <v>922</v>
      </c>
      <c r="C255" t="s">
        <v>927</v>
      </c>
      <c r="D255" t="s">
        <v>928</v>
      </c>
      <c r="E255" t="str" cm="1">
        <f t="array" ref="E255">INDEX(municipalities!B:B, MATCH(D255,municipalities!C:C,0),0)</f>
        <v>GM0889</v>
      </c>
      <c r="F255" t="s">
        <v>929</v>
      </c>
      <c r="G255" t="s">
        <v>4331</v>
      </c>
      <c r="H255" t="s">
        <v>4332</v>
      </c>
      <c r="I255" t="str">
        <f t="shared" si="5"/>
        <v>5953</v>
      </c>
      <c r="J255">
        <v>2017</v>
      </c>
      <c r="K255">
        <v>68439776</v>
      </c>
      <c r="L255" t="s">
        <v>3716</v>
      </c>
      <c r="M255" t="s">
        <v>5344</v>
      </c>
      <c r="N255">
        <v>6.0887469535704</v>
      </c>
      <c r="O255">
        <v>51.277664161465303</v>
      </c>
    </row>
    <row r="256" spans="1:15" x14ac:dyDescent="0.3">
      <c r="A256">
        <v>255</v>
      </c>
      <c r="B256" t="s">
        <v>922</v>
      </c>
      <c r="C256" t="s">
        <v>927</v>
      </c>
      <c r="D256" t="s">
        <v>3434</v>
      </c>
      <c r="E256" t="str" cm="1">
        <f t="array" ref="E256">INDEX(municipalities!B:B, MATCH(D256,municipalities!C:C,0),0)</f>
        <v>GM0983</v>
      </c>
      <c r="F256" t="s">
        <v>4333</v>
      </c>
      <c r="G256" t="s">
        <v>4334</v>
      </c>
      <c r="H256" t="s">
        <v>4335</v>
      </c>
      <c r="I256" t="str">
        <f t="shared" si="5"/>
        <v>5935</v>
      </c>
      <c r="J256">
        <v>2015</v>
      </c>
      <c r="K256">
        <v>62826093</v>
      </c>
      <c r="L256" t="s">
        <v>3716</v>
      </c>
      <c r="M256" t="s">
        <v>5345</v>
      </c>
      <c r="N256">
        <v>6.1245415075674998</v>
      </c>
      <c r="O256">
        <v>51.334522954945903</v>
      </c>
    </row>
    <row r="257" spans="1:15" x14ac:dyDescent="0.3">
      <c r="A257">
        <v>256</v>
      </c>
      <c r="B257" t="s">
        <v>922</v>
      </c>
      <c r="C257" t="s">
        <v>927</v>
      </c>
      <c r="D257" t="s">
        <v>932</v>
      </c>
      <c r="E257" t="str" cm="1">
        <f t="array" ref="E257">INDEX(municipalities!B:B, MATCH(D257,municipalities!C:C,0),0)</f>
        <v>GM0893</v>
      </c>
      <c r="F257" t="s">
        <v>933</v>
      </c>
      <c r="G257" t="s">
        <v>4336</v>
      </c>
      <c r="H257" t="s">
        <v>4337</v>
      </c>
      <c r="I257" t="str">
        <f t="shared" si="5"/>
        <v>5851</v>
      </c>
      <c r="J257">
        <v>2018</v>
      </c>
      <c r="K257" t="s">
        <v>4338</v>
      </c>
      <c r="L257" t="s">
        <v>3716</v>
      </c>
      <c r="M257" t="s">
        <v>5346</v>
      </c>
      <c r="N257">
        <v>6.0277890566343997</v>
      </c>
      <c r="O257">
        <v>51.640626297724197</v>
      </c>
    </row>
    <row r="258" spans="1:15" x14ac:dyDescent="0.3">
      <c r="A258">
        <v>257</v>
      </c>
      <c r="B258" t="s">
        <v>922</v>
      </c>
      <c r="C258" t="s">
        <v>927</v>
      </c>
      <c r="D258" t="s">
        <v>993</v>
      </c>
      <c r="E258" t="str" cm="1">
        <f t="array" ref="E258">INDEX(municipalities!B:B, MATCH(D258,municipalities!C:C,0),0)</f>
        <v>GM0984</v>
      </c>
      <c r="F258" t="s">
        <v>4339</v>
      </c>
      <c r="G258" t="s">
        <v>4340</v>
      </c>
      <c r="H258" t="s">
        <v>4341</v>
      </c>
      <c r="I258" t="str">
        <f t="shared" si="5"/>
        <v>5809</v>
      </c>
      <c r="J258">
        <v>2023</v>
      </c>
      <c r="K258">
        <v>91576318</v>
      </c>
      <c r="L258" t="s">
        <v>3716</v>
      </c>
      <c r="M258" t="s">
        <v>5347</v>
      </c>
      <c r="N258">
        <v>5.9838750618169003</v>
      </c>
      <c r="O258">
        <v>51.500359060066003</v>
      </c>
    </row>
    <row r="259" spans="1:15" x14ac:dyDescent="0.3">
      <c r="A259">
        <v>258</v>
      </c>
      <c r="B259" t="s">
        <v>922</v>
      </c>
      <c r="C259" t="s">
        <v>923</v>
      </c>
      <c r="D259" t="s">
        <v>4286</v>
      </c>
      <c r="E259" t="str" cm="1">
        <f t="array" ref="E259">INDEX(municipalities!B:B, MATCH(D259,municipalities!C:C,0),0)</f>
        <v>GM0917</v>
      </c>
      <c r="G259" t="s">
        <v>4342</v>
      </c>
      <c r="H259" t="s">
        <v>4343</v>
      </c>
      <c r="I259" t="str">
        <f t="shared" ref="I259:I322" si="6">LEFT(H259,4)</f>
        <v>6416</v>
      </c>
      <c r="J259">
        <v>2018</v>
      </c>
      <c r="K259">
        <v>73314900</v>
      </c>
      <c r="L259" t="s">
        <v>3716</v>
      </c>
      <c r="M259" t="s">
        <v>5348</v>
      </c>
      <c r="N259">
        <v>5.9972060612123004</v>
      </c>
      <c r="O259">
        <v>50.882680300681002</v>
      </c>
    </row>
    <row r="260" spans="1:15" x14ac:dyDescent="0.3">
      <c r="A260">
        <v>259</v>
      </c>
      <c r="B260" t="s">
        <v>1005</v>
      </c>
      <c r="C260" t="s">
        <v>1005</v>
      </c>
      <c r="D260" t="s">
        <v>1313</v>
      </c>
      <c r="E260" t="str" cm="1">
        <f t="array" ref="E260">INDEX(municipalities!B:B, MATCH(D260,municipalities!C:C,0),0)</f>
        <v>GM0363</v>
      </c>
      <c r="G260" t="s">
        <v>4344</v>
      </c>
      <c r="H260" t="s">
        <v>4345</v>
      </c>
      <c r="I260" t="str">
        <f t="shared" si="6"/>
        <v>1016</v>
      </c>
      <c r="J260">
        <v>2012</v>
      </c>
      <c r="K260">
        <v>50693107</v>
      </c>
      <c r="L260" t="s">
        <v>3716</v>
      </c>
      <c r="M260" t="s">
        <v>5349</v>
      </c>
      <c r="N260">
        <v>4.8817387844624003</v>
      </c>
      <c r="O260">
        <v>52.370819603819797</v>
      </c>
    </row>
    <row r="261" spans="1:15" x14ac:dyDescent="0.3">
      <c r="A261">
        <v>260</v>
      </c>
      <c r="B261" t="s">
        <v>1006</v>
      </c>
      <c r="C261" t="s">
        <v>1017</v>
      </c>
      <c r="D261" t="s">
        <v>3238</v>
      </c>
      <c r="E261" t="str" cm="1">
        <f t="array" ref="E261">INDEX(municipalities!B:B, MATCH(D261,municipalities!C:C,0),0)</f>
        <v>GM1706</v>
      </c>
      <c r="G261" t="s">
        <v>4346</v>
      </c>
      <c r="H261" t="s">
        <v>4347</v>
      </c>
      <c r="I261" t="str">
        <f t="shared" si="6"/>
        <v>6027</v>
      </c>
      <c r="J261">
        <v>2014</v>
      </c>
      <c r="K261">
        <v>60742585</v>
      </c>
      <c r="L261" t="s">
        <v>3716</v>
      </c>
      <c r="M261" t="s">
        <v>5350</v>
      </c>
      <c r="N261">
        <v>5.5718159212413996</v>
      </c>
      <c r="O261">
        <v>51.305547785211303</v>
      </c>
    </row>
    <row r="262" spans="1:15" x14ac:dyDescent="0.3">
      <c r="A262">
        <v>261</v>
      </c>
      <c r="B262" t="s">
        <v>1006</v>
      </c>
      <c r="C262" t="s">
        <v>1027</v>
      </c>
      <c r="D262" t="s">
        <v>1166</v>
      </c>
      <c r="E262" t="str" cm="1">
        <f t="array" ref="E262">INDEX(municipalities!B:B, MATCH(D262,municipalities!C:C,0),0)</f>
        <v>GM1982</v>
      </c>
      <c r="F262" t="s">
        <v>2610</v>
      </c>
      <c r="G262" t="s">
        <v>4348</v>
      </c>
      <c r="H262" t="s">
        <v>4349</v>
      </c>
      <c r="I262" t="str">
        <f t="shared" si="6"/>
        <v>5836</v>
      </c>
      <c r="J262">
        <v>2022</v>
      </c>
      <c r="K262">
        <v>85090115</v>
      </c>
      <c r="L262" t="s">
        <v>3716</v>
      </c>
      <c r="M262" t="s">
        <v>5351</v>
      </c>
      <c r="N262">
        <v>5.9605416926974</v>
      </c>
      <c r="O262">
        <v>51.630414035398601</v>
      </c>
    </row>
    <row r="263" spans="1:15" x14ac:dyDescent="0.3">
      <c r="A263">
        <v>262</v>
      </c>
      <c r="B263" t="s">
        <v>1006</v>
      </c>
      <c r="C263" t="s">
        <v>1027</v>
      </c>
      <c r="D263" t="s">
        <v>1166</v>
      </c>
      <c r="E263" t="str" cm="1">
        <f t="array" ref="E263">INDEX(municipalities!B:B, MATCH(D263,municipalities!C:C,0),0)</f>
        <v>GM1982</v>
      </c>
      <c r="F263" t="s">
        <v>4350</v>
      </c>
      <c r="G263" t="s">
        <v>4351</v>
      </c>
      <c r="H263" t="s">
        <v>4352</v>
      </c>
      <c r="I263" t="str">
        <f t="shared" si="6"/>
        <v>5825</v>
      </c>
      <c r="J263">
        <v>2017</v>
      </c>
      <c r="K263">
        <v>69171459</v>
      </c>
      <c r="L263" t="s">
        <v>3716</v>
      </c>
      <c r="M263" t="s">
        <v>5352</v>
      </c>
      <c r="N263">
        <v>5.9318248512820997</v>
      </c>
      <c r="O263">
        <v>51.5744393624474</v>
      </c>
    </row>
    <row r="264" spans="1:15" x14ac:dyDescent="0.3">
      <c r="A264">
        <v>263</v>
      </c>
      <c r="B264" t="s">
        <v>1006</v>
      </c>
      <c r="C264" t="s">
        <v>1027</v>
      </c>
      <c r="D264" t="s">
        <v>1166</v>
      </c>
      <c r="E264" t="str" cm="1">
        <f t="array" ref="E264">INDEX(municipalities!B:B, MATCH(D264,municipalities!C:C,0),0)</f>
        <v>GM1982</v>
      </c>
      <c r="F264" t="s">
        <v>1171</v>
      </c>
      <c r="G264" t="s">
        <v>4353</v>
      </c>
      <c r="H264" t="s">
        <v>4354</v>
      </c>
      <c r="I264" t="str">
        <f t="shared" si="6"/>
        <v>5823</v>
      </c>
      <c r="J264">
        <v>2020</v>
      </c>
      <c r="K264">
        <v>78315301</v>
      </c>
      <c r="L264" t="s">
        <v>3716</v>
      </c>
      <c r="M264" t="s">
        <v>5353</v>
      </c>
      <c r="N264">
        <v>6.0287732299326997</v>
      </c>
      <c r="O264">
        <v>51.571461619939697</v>
      </c>
    </row>
    <row r="265" spans="1:15" x14ac:dyDescent="0.3">
      <c r="A265">
        <v>264</v>
      </c>
      <c r="B265" t="s">
        <v>1006</v>
      </c>
      <c r="C265" t="s">
        <v>1017</v>
      </c>
      <c r="D265" t="s">
        <v>1070</v>
      </c>
      <c r="E265" t="str" cm="1">
        <f t="array" ref="E265">INDEX(municipalities!B:B, MATCH(D265,municipalities!C:C,0),0)</f>
        <v>GM0762</v>
      </c>
      <c r="G265" t="s">
        <v>4355</v>
      </c>
      <c r="H265" t="s">
        <v>4356</v>
      </c>
      <c r="I265" t="str">
        <f t="shared" si="6"/>
        <v>5751</v>
      </c>
      <c r="J265">
        <v>2012</v>
      </c>
      <c r="K265">
        <v>55207278</v>
      </c>
      <c r="L265" t="s">
        <v>3716</v>
      </c>
      <c r="M265" t="s">
        <v>5354</v>
      </c>
      <c r="N265">
        <v>5.7785642654142997</v>
      </c>
      <c r="O265">
        <v>51.462850396976897</v>
      </c>
    </row>
    <row r="266" spans="1:15" x14ac:dyDescent="0.3">
      <c r="A266">
        <v>265</v>
      </c>
      <c r="B266" t="s">
        <v>1006</v>
      </c>
      <c r="C266" t="s">
        <v>1017</v>
      </c>
      <c r="D266" t="s">
        <v>3261</v>
      </c>
      <c r="E266" t="str" cm="1">
        <f t="array" ref="E266">INDEX(municipalities!B:B, MATCH(D266,municipalities!C:C,0),0)</f>
        <v>GM1659</v>
      </c>
      <c r="F266" t="s">
        <v>3262</v>
      </c>
      <c r="G266" t="s">
        <v>4357</v>
      </c>
      <c r="H266" t="s">
        <v>4358</v>
      </c>
      <c r="I266" t="str">
        <f t="shared" si="6"/>
        <v>5737</v>
      </c>
      <c r="J266">
        <v>2016</v>
      </c>
      <c r="K266" t="s">
        <v>4359</v>
      </c>
      <c r="L266" t="s">
        <v>3716</v>
      </c>
      <c r="M266" t="s">
        <v>5355</v>
      </c>
      <c r="N266">
        <v>5.5891502490898004</v>
      </c>
      <c r="O266">
        <v>51.516359210606801</v>
      </c>
    </row>
    <row r="267" spans="1:15" x14ac:dyDescent="0.3">
      <c r="A267">
        <v>266</v>
      </c>
      <c r="B267" t="s">
        <v>1006</v>
      </c>
      <c r="C267" t="s">
        <v>1017</v>
      </c>
      <c r="D267" t="s">
        <v>1107</v>
      </c>
      <c r="E267" t="str" cm="1">
        <f t="array" ref="E267">INDEX(municipalities!B:B, MATCH(D267,municipalities!C:C,0),0)</f>
        <v>GM1771</v>
      </c>
      <c r="F267" t="s">
        <v>4360</v>
      </c>
      <c r="G267" t="s">
        <v>4361</v>
      </c>
      <c r="H267" t="s">
        <v>4362</v>
      </c>
      <c r="I267" t="str">
        <f t="shared" si="6"/>
        <v>5731</v>
      </c>
      <c r="J267">
        <v>2011</v>
      </c>
      <c r="K267" t="s">
        <v>4363</v>
      </c>
      <c r="L267" t="s">
        <v>3716</v>
      </c>
      <c r="M267" t="s">
        <v>5356</v>
      </c>
      <c r="N267">
        <v>5.6109981635289996</v>
      </c>
      <c r="O267">
        <v>51.438454933648799</v>
      </c>
    </row>
    <row r="268" spans="1:15" x14ac:dyDescent="0.3">
      <c r="A268">
        <v>267</v>
      </c>
      <c r="B268" t="s">
        <v>1006</v>
      </c>
      <c r="C268" t="s">
        <v>1017</v>
      </c>
      <c r="D268" t="s">
        <v>1244</v>
      </c>
      <c r="E268" t="str" cm="1">
        <f t="array" ref="E268">INDEX(municipalities!B:B, MATCH(D268,municipalities!C:C,0),0)</f>
        <v>GM0847</v>
      </c>
      <c r="G268" t="s">
        <v>4364</v>
      </c>
      <c r="H268" t="s">
        <v>4365</v>
      </c>
      <c r="I268" t="str">
        <f t="shared" si="6"/>
        <v>5712</v>
      </c>
      <c r="J268">
        <v>2013</v>
      </c>
      <c r="K268">
        <v>58201939</v>
      </c>
      <c r="L268" t="s">
        <v>3716</v>
      </c>
      <c r="M268" t="s">
        <v>5357</v>
      </c>
      <c r="N268">
        <v>5.7044094023546004</v>
      </c>
      <c r="O268">
        <v>51.351935571806898</v>
      </c>
    </row>
    <row r="269" spans="1:15" x14ac:dyDescent="0.3">
      <c r="A269">
        <v>268</v>
      </c>
      <c r="B269" t="s">
        <v>1006</v>
      </c>
      <c r="C269" t="s">
        <v>1017</v>
      </c>
      <c r="D269" t="s">
        <v>4366</v>
      </c>
      <c r="E269" t="str" cm="1">
        <f t="array" ref="E269">INDEX(municipalities!B:B, MATCH(D269,municipalities!C:C,0),0)</f>
        <v>GM0848</v>
      </c>
      <c r="G269" t="s">
        <v>4367</v>
      </c>
      <c r="H269" t="s">
        <v>4368</v>
      </c>
      <c r="I269" t="str">
        <f t="shared" si="6"/>
        <v>5691</v>
      </c>
      <c r="J269">
        <v>2013</v>
      </c>
      <c r="K269">
        <v>57946965</v>
      </c>
      <c r="L269" t="s">
        <v>3716</v>
      </c>
      <c r="M269" t="s">
        <v>5358</v>
      </c>
      <c r="N269">
        <v>5.4688761239617003</v>
      </c>
      <c r="O269">
        <v>51.5204653114397</v>
      </c>
    </row>
    <row r="270" spans="1:15" x14ac:dyDescent="0.3">
      <c r="A270">
        <v>269</v>
      </c>
      <c r="B270" t="s">
        <v>1006</v>
      </c>
      <c r="C270" t="s">
        <v>1017</v>
      </c>
      <c r="D270" t="s">
        <v>1035</v>
      </c>
      <c r="E270" t="str" cm="1">
        <f t="array" ref="E270">INDEX(municipalities!B:B, MATCH(D270,municipalities!C:C,0),0)</f>
        <v>GM0753</v>
      </c>
      <c r="G270" t="s">
        <v>4369</v>
      </c>
      <c r="H270" t="s">
        <v>4370</v>
      </c>
      <c r="I270" t="str">
        <f t="shared" si="6"/>
        <v>5685</v>
      </c>
      <c r="J270">
        <v>2013</v>
      </c>
      <c r="K270">
        <v>59325208</v>
      </c>
      <c r="L270" t="s">
        <v>3716</v>
      </c>
      <c r="M270" t="s">
        <v>5359</v>
      </c>
      <c r="N270">
        <v>5.3735944950735002</v>
      </c>
      <c r="O270">
        <v>51.5006050128193</v>
      </c>
    </row>
    <row r="271" spans="1:15" x14ac:dyDescent="0.3">
      <c r="A271">
        <v>270</v>
      </c>
      <c r="B271" t="s">
        <v>1006</v>
      </c>
      <c r="C271" t="s">
        <v>1017</v>
      </c>
      <c r="D271" t="s">
        <v>1035</v>
      </c>
      <c r="E271" t="str" cm="1">
        <f t="array" ref="E271">INDEX(municipalities!B:B, MATCH(D271,municipalities!C:C,0),0)</f>
        <v>GM0753</v>
      </c>
      <c r="G271" t="s">
        <v>4371</v>
      </c>
      <c r="H271" t="s">
        <v>4372</v>
      </c>
      <c r="I271" t="str">
        <f t="shared" si="6"/>
        <v>5683</v>
      </c>
      <c r="J271">
        <v>2020</v>
      </c>
      <c r="K271">
        <v>77149505</v>
      </c>
      <c r="L271" t="s">
        <v>3716</v>
      </c>
      <c r="M271" t="s">
        <v>5360</v>
      </c>
      <c r="N271">
        <v>5.4104525261429997</v>
      </c>
      <c r="O271">
        <v>51.499450757755397</v>
      </c>
    </row>
    <row r="272" spans="1:15" x14ac:dyDescent="0.3">
      <c r="A272">
        <v>271</v>
      </c>
      <c r="B272" t="s">
        <v>1006</v>
      </c>
      <c r="C272" t="s">
        <v>1017</v>
      </c>
      <c r="D272" t="s">
        <v>2618</v>
      </c>
      <c r="E272" t="str" cm="1">
        <f t="array" ref="E272">INDEX(municipalities!B:B, MATCH(D272,municipalities!C:C,0),0)</f>
        <v>GM0861</v>
      </c>
      <c r="G272" t="s">
        <v>4373</v>
      </c>
      <c r="H272" t="s">
        <v>4374</v>
      </c>
      <c r="I272" t="str">
        <f t="shared" si="6"/>
        <v>5658</v>
      </c>
      <c r="J272">
        <v>2015</v>
      </c>
      <c r="K272">
        <v>65035127</v>
      </c>
      <c r="L272" t="s">
        <v>3716</v>
      </c>
      <c r="M272" t="s">
        <v>5361</v>
      </c>
      <c r="N272">
        <v>5.4080712173796996</v>
      </c>
      <c r="O272">
        <v>51.440432733090603</v>
      </c>
    </row>
    <row r="273" spans="1:15" x14ac:dyDescent="0.3">
      <c r="A273">
        <v>272</v>
      </c>
      <c r="B273" t="s">
        <v>1006</v>
      </c>
      <c r="C273" t="s">
        <v>1017</v>
      </c>
      <c r="D273" t="s">
        <v>1095</v>
      </c>
      <c r="E273" t="str" cm="1">
        <f t="array" ref="E273">INDEX(municipalities!B:B, MATCH(D273,municipalities!C:C,0),0)</f>
        <v>GM0772</v>
      </c>
      <c r="G273" t="s">
        <v>4375</v>
      </c>
      <c r="H273" t="s">
        <v>4376</v>
      </c>
      <c r="I273" t="str">
        <f t="shared" si="6"/>
        <v>5653</v>
      </c>
      <c r="J273">
        <v>2013</v>
      </c>
      <c r="K273">
        <v>59763701</v>
      </c>
      <c r="L273" t="s">
        <v>3716</v>
      </c>
      <c r="M273" t="s">
        <v>5362</v>
      </c>
      <c r="N273">
        <v>5.4434522546878004</v>
      </c>
      <c r="O273">
        <v>51.423640279412503</v>
      </c>
    </row>
    <row r="274" spans="1:15" x14ac:dyDescent="0.3">
      <c r="A274">
        <v>273</v>
      </c>
      <c r="B274" t="s">
        <v>1006</v>
      </c>
      <c r="C274" t="s">
        <v>1017</v>
      </c>
      <c r="D274" t="s">
        <v>4377</v>
      </c>
      <c r="E274" t="str" cm="1">
        <f t="array" ref="E274">INDEX(municipalities!B:B, MATCH(D274,municipalities!C:C,0),0)</f>
        <v>GM1658</v>
      </c>
      <c r="G274" t="s">
        <v>4378</v>
      </c>
      <c r="H274" t="s">
        <v>4379</v>
      </c>
      <c r="I274" t="str">
        <f t="shared" si="6"/>
        <v>5591</v>
      </c>
      <c r="J274">
        <v>2016</v>
      </c>
      <c r="K274">
        <v>65563204</v>
      </c>
      <c r="L274" t="s">
        <v>3716</v>
      </c>
      <c r="M274" t="s">
        <v>5363</v>
      </c>
      <c r="N274">
        <v>5.5828094742782</v>
      </c>
      <c r="O274">
        <v>51.388485429231203</v>
      </c>
    </row>
    <row r="275" spans="1:15" x14ac:dyDescent="0.3">
      <c r="A275">
        <v>274</v>
      </c>
      <c r="B275" t="s">
        <v>1006</v>
      </c>
      <c r="C275" t="s">
        <v>1017</v>
      </c>
      <c r="D275" t="s">
        <v>1089</v>
      </c>
      <c r="E275" t="str" cm="1">
        <f t="array" ref="E275">INDEX(municipalities!B:B, MATCH(D275,municipalities!C:C,0),0)</f>
        <v>GM0770</v>
      </c>
      <c r="F275" t="s">
        <v>4380</v>
      </c>
      <c r="G275" t="s">
        <v>4381</v>
      </c>
      <c r="H275" t="s">
        <v>4382</v>
      </c>
      <c r="I275" t="str">
        <f t="shared" si="6"/>
        <v>5521</v>
      </c>
      <c r="J275">
        <v>2016</v>
      </c>
      <c r="K275">
        <v>66840295</v>
      </c>
      <c r="L275" t="s">
        <v>3716</v>
      </c>
      <c r="M275" t="s">
        <v>5364</v>
      </c>
      <c r="N275">
        <v>5.3149619796543996</v>
      </c>
      <c r="O275">
        <v>51.349239104043001</v>
      </c>
    </row>
    <row r="276" spans="1:15" x14ac:dyDescent="0.3">
      <c r="A276">
        <v>275</v>
      </c>
      <c r="B276" t="s">
        <v>1006</v>
      </c>
      <c r="C276" t="s">
        <v>1017</v>
      </c>
      <c r="D276" t="s">
        <v>2618</v>
      </c>
      <c r="E276" t="str" cm="1">
        <f t="array" ref="E276">INDEX(municipalities!B:B, MATCH(D276,municipalities!C:C,0),0)</f>
        <v>GM0861</v>
      </c>
      <c r="G276" t="s">
        <v>4383</v>
      </c>
      <c r="H276" t="s">
        <v>4384</v>
      </c>
      <c r="I276" t="str">
        <f t="shared" si="6"/>
        <v>5508</v>
      </c>
      <c r="J276">
        <v>2021</v>
      </c>
      <c r="K276">
        <v>83073868</v>
      </c>
      <c r="L276" t="s">
        <v>3716</v>
      </c>
      <c r="M276" t="s">
        <v>5365</v>
      </c>
      <c r="N276">
        <v>5.3897441507644004</v>
      </c>
      <c r="O276">
        <v>51.428514064086997</v>
      </c>
    </row>
    <row r="277" spans="1:15" x14ac:dyDescent="0.3">
      <c r="A277">
        <v>276</v>
      </c>
      <c r="B277" t="s">
        <v>1006</v>
      </c>
      <c r="C277" t="s">
        <v>1027</v>
      </c>
      <c r="D277" t="s">
        <v>1183</v>
      </c>
      <c r="E277" t="str" cm="1">
        <f t="array" ref="E277">INDEX(municipalities!B:B, MATCH(D277,municipalities!C:C,0),0)</f>
        <v>GM1948</v>
      </c>
      <c r="F277" t="s">
        <v>4385</v>
      </c>
      <c r="G277" t="s">
        <v>4386</v>
      </c>
      <c r="H277" t="s">
        <v>4387</v>
      </c>
      <c r="I277" t="str">
        <f t="shared" si="6"/>
        <v>5482</v>
      </c>
      <c r="J277">
        <v>2013</v>
      </c>
      <c r="K277">
        <v>58921672</v>
      </c>
      <c r="L277" t="s">
        <v>3716</v>
      </c>
      <c r="M277" t="s">
        <v>5366</v>
      </c>
      <c r="N277">
        <v>5.4511328564752999</v>
      </c>
      <c r="O277">
        <v>51.627493629255497</v>
      </c>
    </row>
    <row r="278" spans="1:15" x14ac:dyDescent="0.3">
      <c r="A278">
        <v>277</v>
      </c>
      <c r="B278" t="s">
        <v>1006</v>
      </c>
      <c r="C278" t="s">
        <v>1027</v>
      </c>
      <c r="D278" t="s">
        <v>1166</v>
      </c>
      <c r="E278" t="str" cm="1">
        <f t="array" ref="E278">INDEX(municipalities!B:B, MATCH(D278,municipalities!C:C,0),0)</f>
        <v>GM1982</v>
      </c>
      <c r="F278" t="s">
        <v>1167</v>
      </c>
      <c r="G278" t="s">
        <v>4388</v>
      </c>
      <c r="H278" t="s">
        <v>4389</v>
      </c>
      <c r="I278" t="str">
        <f t="shared" si="6"/>
        <v>5435</v>
      </c>
      <c r="J278">
        <v>2015</v>
      </c>
      <c r="K278">
        <v>62615181</v>
      </c>
      <c r="L278" t="s">
        <v>3716</v>
      </c>
      <c r="M278" t="s">
        <v>5367</v>
      </c>
      <c r="N278">
        <v>5.9044096863973996</v>
      </c>
      <c r="O278">
        <v>51.708743764454098</v>
      </c>
    </row>
    <row r="279" spans="1:15" x14ac:dyDescent="0.3">
      <c r="A279">
        <v>278</v>
      </c>
      <c r="B279" t="s">
        <v>1006</v>
      </c>
      <c r="C279" t="s">
        <v>1027</v>
      </c>
      <c r="D279" t="s">
        <v>1040</v>
      </c>
      <c r="E279" t="str" cm="1">
        <f t="array" ref="E279">INDEX(municipalities!B:B, MATCH(D279,municipalities!C:C,0),0)</f>
        <v>GM0755</v>
      </c>
      <c r="G279" t="s">
        <v>4390</v>
      </c>
      <c r="H279" t="s">
        <v>4391</v>
      </c>
      <c r="I279" t="str">
        <f t="shared" si="6"/>
        <v>5427</v>
      </c>
      <c r="J279">
        <v>2014</v>
      </c>
      <c r="K279">
        <v>61810886</v>
      </c>
      <c r="L279" t="s">
        <v>3716</v>
      </c>
      <c r="M279" t="s">
        <v>5368</v>
      </c>
      <c r="N279">
        <v>5.6762123957912998</v>
      </c>
      <c r="O279">
        <v>51.605972081522602</v>
      </c>
    </row>
    <row r="280" spans="1:15" x14ac:dyDescent="0.3">
      <c r="A280">
        <v>279</v>
      </c>
      <c r="B280" t="s">
        <v>1006</v>
      </c>
      <c r="C280" t="s">
        <v>1027</v>
      </c>
      <c r="D280" t="s">
        <v>1040</v>
      </c>
      <c r="E280" t="str" cm="1">
        <f t="array" ref="E280">INDEX(municipalities!B:B, MATCH(D280,municipalities!C:C,0),0)</f>
        <v>GM0755</v>
      </c>
      <c r="G280" t="s">
        <v>4392</v>
      </c>
      <c r="H280" t="s">
        <v>4393</v>
      </c>
      <c r="I280" t="str">
        <f t="shared" si="6"/>
        <v>5427</v>
      </c>
      <c r="J280">
        <v>2013</v>
      </c>
      <c r="K280">
        <v>59278587</v>
      </c>
      <c r="L280" t="s">
        <v>3716</v>
      </c>
      <c r="M280" t="s">
        <v>5368</v>
      </c>
      <c r="N280">
        <v>5.6762123957912998</v>
      </c>
      <c r="O280">
        <v>51.605972081522602</v>
      </c>
    </row>
    <row r="281" spans="1:15" x14ac:dyDescent="0.3">
      <c r="A281">
        <v>280</v>
      </c>
      <c r="B281" t="s">
        <v>1006</v>
      </c>
      <c r="C281" t="s">
        <v>1017</v>
      </c>
      <c r="D281" t="s">
        <v>1110</v>
      </c>
      <c r="E281" t="str" cm="1">
        <f t="array" ref="E281">INDEX(municipalities!B:B, MATCH(D281,municipalities!C:C,0),0)</f>
        <v>GM1652</v>
      </c>
      <c r="F281" t="s">
        <v>1117</v>
      </c>
      <c r="G281" t="s">
        <v>4394</v>
      </c>
      <c r="H281" t="s">
        <v>4395</v>
      </c>
      <c r="I281" t="str">
        <f t="shared" si="6"/>
        <v>5424</v>
      </c>
      <c r="J281">
        <v>2017</v>
      </c>
      <c r="K281">
        <v>68283520</v>
      </c>
      <c r="L281" t="s">
        <v>3716</v>
      </c>
      <c r="M281" t="s">
        <v>5369</v>
      </c>
      <c r="N281">
        <v>5.7702844178974004</v>
      </c>
      <c r="O281">
        <v>51.5740818686658</v>
      </c>
    </row>
    <row r="282" spans="1:15" x14ac:dyDescent="0.3">
      <c r="A282">
        <v>281</v>
      </c>
      <c r="B282" t="s">
        <v>1006</v>
      </c>
      <c r="C282" t="s">
        <v>1027</v>
      </c>
      <c r="D282" t="s">
        <v>4396</v>
      </c>
      <c r="E282" t="str" cm="1">
        <f t="array" ref="E282">INDEX(municipalities!B:B, MATCH(D282,municipalities!C:C,0),0)</f>
        <v>GM1991</v>
      </c>
      <c r="F282" t="s">
        <v>1254</v>
      </c>
      <c r="G282" t="s">
        <v>4397</v>
      </c>
      <c r="H282" t="s">
        <v>4398</v>
      </c>
      <c r="I282" t="str">
        <f t="shared" si="6"/>
        <v>5401</v>
      </c>
      <c r="J282">
        <v>2020</v>
      </c>
      <c r="K282">
        <v>78350735</v>
      </c>
      <c r="L282" t="s">
        <v>3716</v>
      </c>
      <c r="M282" t="s">
        <v>5370</v>
      </c>
      <c r="N282">
        <v>5.6079815522915002</v>
      </c>
      <c r="O282">
        <v>51.660441447852598</v>
      </c>
    </row>
    <row r="283" spans="1:15" x14ac:dyDescent="0.3">
      <c r="A283">
        <v>282</v>
      </c>
      <c r="B283" t="s">
        <v>1006</v>
      </c>
      <c r="C283" t="s">
        <v>1027</v>
      </c>
      <c r="D283" t="s">
        <v>1028</v>
      </c>
      <c r="E283" t="str" cm="1">
        <f t="array" ref="E283">INDEX(municipalities!B:B, MATCH(D283,municipalities!C:C,0),0)</f>
        <v>GM1721</v>
      </c>
      <c r="F283" t="s">
        <v>4399</v>
      </c>
      <c r="G283" t="s">
        <v>4400</v>
      </c>
      <c r="H283" t="s">
        <v>4401</v>
      </c>
      <c r="I283" t="str">
        <f t="shared" si="6"/>
        <v>5384</v>
      </c>
      <c r="J283">
        <v>2013</v>
      </c>
      <c r="K283">
        <v>57117861</v>
      </c>
      <c r="L283" t="s">
        <v>3716</v>
      </c>
      <c r="M283" t="s">
        <v>5371</v>
      </c>
      <c r="N283">
        <v>5.5160927827209996</v>
      </c>
      <c r="O283">
        <v>51.7180723139085</v>
      </c>
    </row>
    <row r="284" spans="1:15" x14ac:dyDescent="0.3">
      <c r="A284">
        <v>283</v>
      </c>
      <c r="B284" t="s">
        <v>1006</v>
      </c>
      <c r="C284" t="s">
        <v>1027</v>
      </c>
      <c r="D284" t="s">
        <v>1222</v>
      </c>
      <c r="E284" t="str" cm="1">
        <f t="array" ref="E284">INDEX(municipalities!B:B, MATCH(D284,municipalities!C:C,0),0)</f>
        <v>GM0828</v>
      </c>
      <c r="G284" t="s">
        <v>4402</v>
      </c>
      <c r="H284" t="s">
        <v>4403</v>
      </c>
      <c r="I284" t="str">
        <f t="shared" si="6"/>
        <v>5342</v>
      </c>
      <c r="J284">
        <v>2014</v>
      </c>
      <c r="K284">
        <v>60722932</v>
      </c>
      <c r="L284" t="s">
        <v>3716</v>
      </c>
      <c r="M284" t="s">
        <v>5372</v>
      </c>
      <c r="N284">
        <v>5.5469822808564997</v>
      </c>
      <c r="O284">
        <v>51.747828408085297</v>
      </c>
    </row>
    <row r="285" spans="1:15" x14ac:dyDescent="0.3">
      <c r="A285">
        <v>284</v>
      </c>
      <c r="B285" t="s">
        <v>1006</v>
      </c>
      <c r="C285" t="s">
        <v>1027</v>
      </c>
      <c r="D285" t="s">
        <v>1048</v>
      </c>
      <c r="E285" t="str" cm="1">
        <f t="array" ref="E285">INDEX(municipalities!B:B, MATCH(D285,municipalities!C:C,0),0)</f>
        <v>GM0757</v>
      </c>
      <c r="G285" t="s">
        <v>4404</v>
      </c>
      <c r="H285" t="s">
        <v>4405</v>
      </c>
      <c r="I285" t="str">
        <f t="shared" si="6"/>
        <v>5298</v>
      </c>
      <c r="J285">
        <v>2012</v>
      </c>
      <c r="K285">
        <v>56479808</v>
      </c>
      <c r="L285" t="s">
        <v>3716</v>
      </c>
      <c r="M285" t="s">
        <v>5373</v>
      </c>
      <c r="N285">
        <v>5.3704688746688998</v>
      </c>
      <c r="O285">
        <v>51.564732641128401</v>
      </c>
    </row>
    <row r="286" spans="1:15" x14ac:dyDescent="0.3">
      <c r="A286">
        <v>285</v>
      </c>
      <c r="B286" t="s">
        <v>1006</v>
      </c>
      <c r="C286" t="s">
        <v>1027</v>
      </c>
      <c r="D286" t="s">
        <v>1257</v>
      </c>
      <c r="E286" t="str" cm="1">
        <f t="array" ref="E286">INDEX(municipalities!B:B, MATCH(D286,municipalities!C:C,0),0)</f>
        <v>GM0865</v>
      </c>
      <c r="F286" t="s">
        <v>1210</v>
      </c>
      <c r="G286" t="s">
        <v>4406</v>
      </c>
      <c r="H286" t="s">
        <v>4407</v>
      </c>
      <c r="I286" t="str">
        <f t="shared" si="6"/>
        <v>5268</v>
      </c>
      <c r="J286">
        <v>2012</v>
      </c>
      <c r="K286">
        <v>55860184</v>
      </c>
      <c r="L286" t="s">
        <v>3716</v>
      </c>
      <c r="M286" t="s">
        <v>5374</v>
      </c>
      <c r="N286">
        <v>5.2056953679284002</v>
      </c>
      <c r="O286">
        <v>51.644172011770998</v>
      </c>
    </row>
    <row r="287" spans="1:15" x14ac:dyDescent="0.3">
      <c r="A287">
        <v>286</v>
      </c>
      <c r="B287" t="s">
        <v>1006</v>
      </c>
      <c r="C287" t="s">
        <v>1027</v>
      </c>
      <c r="D287" t="s">
        <v>1257</v>
      </c>
      <c r="E287" t="str" cm="1">
        <f t="array" ref="E287">INDEX(municipalities!B:B, MATCH(D287,municipalities!C:C,0),0)</f>
        <v>GM0865</v>
      </c>
      <c r="G287" t="s">
        <v>4408</v>
      </c>
      <c r="H287" t="s">
        <v>4409</v>
      </c>
      <c r="I287" t="str">
        <f t="shared" si="6"/>
        <v>5263</v>
      </c>
      <c r="J287">
        <v>2014</v>
      </c>
      <c r="K287">
        <v>61985546</v>
      </c>
      <c r="L287" t="s">
        <v>3716</v>
      </c>
      <c r="M287" t="s">
        <v>5375</v>
      </c>
      <c r="N287">
        <v>5.2627387552586002</v>
      </c>
      <c r="O287">
        <v>51.655295548175602</v>
      </c>
    </row>
    <row r="288" spans="1:15" x14ac:dyDescent="0.3">
      <c r="A288">
        <v>287</v>
      </c>
      <c r="B288" t="s">
        <v>1006</v>
      </c>
      <c r="C288" t="s">
        <v>1074</v>
      </c>
      <c r="D288" t="s">
        <v>1156</v>
      </c>
      <c r="E288" t="str" cm="1">
        <f t="array" ref="E288">INDEX(municipalities!B:B, MATCH(D288,municipalities!C:C,0),0)</f>
        <v>GM0797</v>
      </c>
      <c r="F288" t="s">
        <v>3258</v>
      </c>
      <c r="G288" t="s">
        <v>4410</v>
      </c>
      <c r="H288" t="s">
        <v>4411</v>
      </c>
      <c r="I288" t="str">
        <f t="shared" si="6"/>
        <v>5257</v>
      </c>
      <c r="J288">
        <v>2018</v>
      </c>
      <c r="K288">
        <v>73187836</v>
      </c>
      <c r="L288" t="s">
        <v>3716</v>
      </c>
      <c r="M288" t="s">
        <v>5376</v>
      </c>
      <c r="N288">
        <v>5.1883439064569998</v>
      </c>
      <c r="O288">
        <v>51.7326081771077</v>
      </c>
    </row>
    <row r="289" spans="1:15" x14ac:dyDescent="0.3">
      <c r="A289">
        <v>288</v>
      </c>
      <c r="B289" t="s">
        <v>1006</v>
      </c>
      <c r="C289" t="s">
        <v>1027</v>
      </c>
      <c r="D289" s="4" t="s">
        <v>3457</v>
      </c>
      <c r="E289" t="str" cm="1">
        <f t="array" ref="E289">INDEX(municipalities!B:B, MATCH(D289,municipalities!C:C,0),0)</f>
        <v>GM0796</v>
      </c>
      <c r="G289" t="s">
        <v>4412</v>
      </c>
      <c r="H289" t="s">
        <v>4413</v>
      </c>
      <c r="I289" t="str">
        <f t="shared" si="6"/>
        <v>5247</v>
      </c>
      <c r="J289">
        <v>2023</v>
      </c>
      <c r="K289">
        <v>91557143</v>
      </c>
      <c r="L289" t="s">
        <v>3716</v>
      </c>
      <c r="M289" t="s">
        <v>5377</v>
      </c>
      <c r="N289">
        <v>5.3758225689697001</v>
      </c>
      <c r="O289">
        <v>51.735841497260097</v>
      </c>
    </row>
    <row r="290" spans="1:15" x14ac:dyDescent="0.3">
      <c r="A290">
        <v>289</v>
      </c>
      <c r="B290" t="s">
        <v>1006</v>
      </c>
      <c r="C290" t="s">
        <v>1027</v>
      </c>
      <c r="D290" s="4" t="s">
        <v>3457</v>
      </c>
      <c r="E290" t="str" cm="1">
        <f t="array" ref="E290">INDEX(municipalities!B:B, MATCH(D290,municipalities!C:C,0),0)</f>
        <v>GM0796</v>
      </c>
      <c r="F290" t="s">
        <v>1236</v>
      </c>
      <c r="G290" t="s">
        <v>4414</v>
      </c>
      <c r="H290" t="s">
        <v>4415</v>
      </c>
      <c r="I290" t="str">
        <f t="shared" si="6"/>
        <v>5246</v>
      </c>
      <c r="J290">
        <v>2021</v>
      </c>
      <c r="K290">
        <v>82157383</v>
      </c>
      <c r="L290" t="s">
        <v>3716</v>
      </c>
      <c r="M290" t="s">
        <v>5378</v>
      </c>
      <c r="N290">
        <v>5.3437595190533003</v>
      </c>
      <c r="O290">
        <v>51.700258429635902</v>
      </c>
    </row>
    <row r="291" spans="1:15" x14ac:dyDescent="0.3">
      <c r="A291">
        <v>290</v>
      </c>
      <c r="B291" t="s">
        <v>1006</v>
      </c>
      <c r="C291" t="s">
        <v>1027</v>
      </c>
      <c r="D291" s="4" t="s">
        <v>3457</v>
      </c>
      <c r="E291" t="str" cm="1">
        <f t="array" ref="E291">INDEX(municipalities!B:B, MATCH(D291,municipalities!C:C,0),0)</f>
        <v>GM0796</v>
      </c>
      <c r="F291" t="s">
        <v>1236</v>
      </c>
      <c r="G291" t="s">
        <v>4416</v>
      </c>
      <c r="H291" t="s">
        <v>4417</v>
      </c>
      <c r="I291" t="str">
        <f t="shared" si="6"/>
        <v>5244</v>
      </c>
      <c r="J291">
        <v>2020</v>
      </c>
      <c r="K291">
        <v>81373708</v>
      </c>
      <c r="L291" t="s">
        <v>3716</v>
      </c>
      <c r="M291" t="s">
        <v>5379</v>
      </c>
      <c r="N291">
        <v>5.3946052325647003</v>
      </c>
      <c r="O291">
        <v>51.716784649055299</v>
      </c>
    </row>
    <row r="292" spans="1:15" x14ac:dyDescent="0.3">
      <c r="A292">
        <v>291</v>
      </c>
      <c r="B292" t="s">
        <v>1006</v>
      </c>
      <c r="C292" t="s">
        <v>1027</v>
      </c>
      <c r="D292" t="s">
        <v>4418</v>
      </c>
      <c r="E292" t="str" cm="1">
        <f t="array" ref="E292">INDEX(municipalities!B:B, MATCH(D292,municipalities!C:C,0),0)</f>
        <v>GM0845</v>
      </c>
      <c r="G292" t="s">
        <v>4419</v>
      </c>
      <c r="H292" t="s">
        <v>4420</v>
      </c>
      <c r="I292" t="str">
        <f t="shared" si="6"/>
        <v>5223</v>
      </c>
      <c r="J292">
        <v>2015</v>
      </c>
      <c r="K292">
        <v>63457458</v>
      </c>
      <c r="L292" t="s">
        <v>3716</v>
      </c>
      <c r="M292" t="s">
        <v>5380</v>
      </c>
      <c r="N292">
        <v>5.2655897975663004</v>
      </c>
      <c r="O292">
        <v>51.689705915224003</v>
      </c>
    </row>
    <row r="293" spans="1:15" x14ac:dyDescent="0.3">
      <c r="A293">
        <v>292</v>
      </c>
      <c r="B293" t="s">
        <v>1006</v>
      </c>
      <c r="C293" t="s">
        <v>1027</v>
      </c>
      <c r="D293" s="4" t="s">
        <v>3457</v>
      </c>
      <c r="E293" t="str" cm="1">
        <f t="array" ref="E293">INDEX(municipalities!B:B, MATCH(D293,municipalities!C:C,0),0)</f>
        <v>GM0796</v>
      </c>
      <c r="G293" t="s">
        <v>4421</v>
      </c>
      <c r="H293" t="s">
        <v>4422</v>
      </c>
      <c r="I293" t="str">
        <f t="shared" si="6"/>
        <v>5211</v>
      </c>
      <c r="J293">
        <v>2020</v>
      </c>
      <c r="K293">
        <v>80870929</v>
      </c>
      <c r="L293" t="s">
        <v>3716</v>
      </c>
      <c r="M293" t="s">
        <v>5381</v>
      </c>
      <c r="N293">
        <v>5.3019546096030004</v>
      </c>
      <c r="O293">
        <v>51.687214566591102</v>
      </c>
    </row>
    <row r="294" spans="1:15" x14ac:dyDescent="0.3">
      <c r="A294">
        <v>293</v>
      </c>
      <c r="B294" t="s">
        <v>1006</v>
      </c>
      <c r="C294" t="s">
        <v>1027</v>
      </c>
      <c r="D294" s="4" t="s">
        <v>3457</v>
      </c>
      <c r="E294" t="str" cm="1">
        <f t="array" ref="E294">INDEX(municipalities!B:B, MATCH(D294,municipalities!C:C,0),0)</f>
        <v>GM0796</v>
      </c>
      <c r="G294" t="s">
        <v>4423</v>
      </c>
      <c r="H294" t="s">
        <v>4424</v>
      </c>
      <c r="I294" t="str">
        <f t="shared" si="6"/>
        <v>5211</v>
      </c>
      <c r="J294">
        <v>2016</v>
      </c>
      <c r="K294">
        <v>66897643</v>
      </c>
      <c r="L294" t="s">
        <v>3716</v>
      </c>
      <c r="M294" t="s">
        <v>5381</v>
      </c>
      <c r="N294">
        <v>5.3019546096030004</v>
      </c>
      <c r="O294">
        <v>51.687214566591102</v>
      </c>
    </row>
    <row r="295" spans="1:15" x14ac:dyDescent="0.3">
      <c r="A295">
        <v>294</v>
      </c>
      <c r="B295" t="s">
        <v>1006</v>
      </c>
      <c r="C295" t="s">
        <v>1074</v>
      </c>
      <c r="D295" t="s">
        <v>1175</v>
      </c>
      <c r="E295" t="str" cm="1">
        <f t="array" ref="E295">INDEX(municipalities!B:B, MATCH(D295,municipalities!C:C,0),0)</f>
        <v>GM0809</v>
      </c>
      <c r="G295" t="s">
        <v>4425</v>
      </c>
      <c r="H295" t="s">
        <v>4426</v>
      </c>
      <c r="I295" t="str">
        <f t="shared" si="6"/>
        <v>5175</v>
      </c>
      <c r="J295">
        <v>2015</v>
      </c>
      <c r="K295">
        <v>64673383</v>
      </c>
      <c r="L295" t="s">
        <v>3716</v>
      </c>
      <c r="M295" t="s">
        <v>5382</v>
      </c>
      <c r="N295">
        <v>5.0676787739408997</v>
      </c>
      <c r="O295">
        <v>51.6272466581472</v>
      </c>
    </row>
    <row r="296" spans="1:15" x14ac:dyDescent="0.3">
      <c r="A296">
        <v>295</v>
      </c>
      <c r="B296" t="s">
        <v>1006</v>
      </c>
      <c r="C296" t="s">
        <v>1074</v>
      </c>
      <c r="D296" t="s">
        <v>1156</v>
      </c>
      <c r="E296" t="str" cm="1">
        <f t="array" ref="E296">INDEX(municipalities!B:B, MATCH(D296,municipalities!C:C,0),0)</f>
        <v>GM0797</v>
      </c>
      <c r="F296" t="s">
        <v>4427</v>
      </c>
      <c r="G296" t="s">
        <v>4428</v>
      </c>
      <c r="H296" t="s">
        <v>4429</v>
      </c>
      <c r="I296" t="str">
        <f t="shared" si="6"/>
        <v>5151</v>
      </c>
      <c r="J296">
        <v>2014</v>
      </c>
      <c r="K296">
        <v>61901334</v>
      </c>
      <c r="L296" t="s">
        <v>3716</v>
      </c>
      <c r="M296" t="s">
        <v>5383</v>
      </c>
      <c r="N296">
        <v>5.1353620836253997</v>
      </c>
      <c r="O296">
        <v>51.667530982642397</v>
      </c>
    </row>
    <row r="297" spans="1:15" x14ac:dyDescent="0.3">
      <c r="A297">
        <v>296</v>
      </c>
      <c r="B297" t="s">
        <v>1006</v>
      </c>
      <c r="C297" t="s">
        <v>1074</v>
      </c>
      <c r="D297" t="s">
        <v>1274</v>
      </c>
      <c r="E297" t="str" cm="1">
        <f t="array" ref="E297">INDEX(municipalities!B:B, MATCH(D297,municipalities!C:C,0),0)</f>
        <v>GM0867</v>
      </c>
      <c r="G297" t="s">
        <v>4430</v>
      </c>
      <c r="H297" t="s">
        <v>4431</v>
      </c>
      <c r="I297" t="str">
        <f t="shared" si="6"/>
        <v>5143</v>
      </c>
      <c r="J297">
        <v>2015</v>
      </c>
      <c r="K297">
        <v>63640538</v>
      </c>
      <c r="L297" t="s">
        <v>3716</v>
      </c>
      <c r="M297" t="s">
        <v>5384</v>
      </c>
      <c r="N297">
        <v>5.0910946159931996</v>
      </c>
      <c r="O297">
        <v>51.681231321236901</v>
      </c>
    </row>
    <row r="298" spans="1:15" x14ac:dyDescent="0.3">
      <c r="A298">
        <v>297</v>
      </c>
      <c r="B298" t="s">
        <v>1006</v>
      </c>
      <c r="C298" t="s">
        <v>1074</v>
      </c>
      <c r="D298" t="s">
        <v>1131</v>
      </c>
      <c r="E298" t="str" cm="1">
        <f t="array" ref="E298">INDEX(municipalities!B:B, MATCH(D298,municipalities!C:C,0),0)</f>
        <v>GM0785</v>
      </c>
      <c r="F298" t="s">
        <v>1132</v>
      </c>
      <c r="G298" t="s">
        <v>4432</v>
      </c>
      <c r="H298" t="s">
        <v>4433</v>
      </c>
      <c r="I298" t="str">
        <f t="shared" si="6"/>
        <v>5133</v>
      </c>
      <c r="J298">
        <v>2016</v>
      </c>
      <c r="K298">
        <v>66399114</v>
      </c>
      <c r="L298" t="s">
        <v>3716</v>
      </c>
      <c r="M298" t="s">
        <v>5385</v>
      </c>
      <c r="N298">
        <v>4.9998570733046002</v>
      </c>
      <c r="O298">
        <v>51.519994856049202</v>
      </c>
    </row>
    <row r="299" spans="1:15" x14ac:dyDescent="0.3">
      <c r="A299">
        <v>298</v>
      </c>
      <c r="B299" t="s">
        <v>1006</v>
      </c>
      <c r="C299" t="s">
        <v>1007</v>
      </c>
      <c r="D299" t="s">
        <v>3442</v>
      </c>
      <c r="E299" t="str" cm="1">
        <f t="array" ref="E299">INDEX(municipalities!B:B, MATCH(D299,municipalities!C:C,0),0)</f>
        <v>GM1723</v>
      </c>
      <c r="F299" t="s">
        <v>4434</v>
      </c>
      <c r="G299" t="s">
        <v>4435</v>
      </c>
      <c r="H299" t="s">
        <v>4436</v>
      </c>
      <c r="I299" t="str">
        <f t="shared" si="6"/>
        <v>5131</v>
      </c>
      <c r="J299">
        <v>2019</v>
      </c>
      <c r="K299">
        <v>76699595</v>
      </c>
      <c r="L299" t="s">
        <v>3716</v>
      </c>
      <c r="M299" t="s">
        <v>5386</v>
      </c>
      <c r="N299">
        <v>4.9533676790819996</v>
      </c>
      <c r="O299">
        <v>51.487115878000402</v>
      </c>
    </row>
    <row r="300" spans="1:15" x14ac:dyDescent="0.3">
      <c r="A300">
        <v>299</v>
      </c>
      <c r="B300" t="s">
        <v>1006</v>
      </c>
      <c r="C300" t="s">
        <v>1074</v>
      </c>
      <c r="D300" t="s">
        <v>1125</v>
      </c>
      <c r="E300" t="str" cm="1">
        <f t="array" ref="E300">INDEX(municipalities!B:B, MATCH(D300,municipalities!C:C,0),0)</f>
        <v>GM0784</v>
      </c>
      <c r="G300" t="s">
        <v>4437</v>
      </c>
      <c r="H300" t="s">
        <v>4438</v>
      </c>
      <c r="I300" t="str">
        <f t="shared" si="6"/>
        <v>5126</v>
      </c>
      <c r="J300">
        <v>2013</v>
      </c>
      <c r="K300">
        <v>58671226</v>
      </c>
      <c r="L300" t="s">
        <v>3716</v>
      </c>
      <c r="M300" t="s">
        <v>5387</v>
      </c>
      <c r="N300">
        <v>4.9208300077785996</v>
      </c>
      <c r="O300">
        <v>51.537075679120299</v>
      </c>
    </row>
    <row r="301" spans="1:15" x14ac:dyDescent="0.3">
      <c r="A301">
        <v>300</v>
      </c>
      <c r="B301" t="s">
        <v>1006</v>
      </c>
      <c r="C301" t="s">
        <v>1074</v>
      </c>
      <c r="D301" t="s">
        <v>1247</v>
      </c>
      <c r="E301" t="str" cm="1">
        <f t="array" ref="E301">INDEX(municipalities!B:B, MATCH(D301,municipalities!C:C,0),0)</f>
        <v>GM0855</v>
      </c>
      <c r="F301" t="s">
        <v>1254</v>
      </c>
      <c r="G301" t="s">
        <v>4439</v>
      </c>
      <c r="H301" t="s">
        <v>4438</v>
      </c>
      <c r="I301" t="str">
        <f t="shared" si="6"/>
        <v>5126</v>
      </c>
      <c r="J301">
        <v>2018</v>
      </c>
      <c r="K301">
        <v>72143576</v>
      </c>
      <c r="L301" t="s">
        <v>3716</v>
      </c>
      <c r="M301" t="s">
        <v>5387</v>
      </c>
      <c r="N301">
        <v>4.9208300077785996</v>
      </c>
      <c r="O301">
        <v>51.537075679120299</v>
      </c>
    </row>
    <row r="302" spans="1:15" x14ac:dyDescent="0.3">
      <c r="A302">
        <v>301</v>
      </c>
      <c r="B302" t="s">
        <v>1006</v>
      </c>
      <c r="C302" t="s">
        <v>1074</v>
      </c>
      <c r="D302" t="s">
        <v>1075</v>
      </c>
      <c r="E302" t="str" cm="1">
        <f t="array" ref="E302">INDEX(municipalities!B:B, MATCH(D302,municipalities!C:C,0),0)</f>
        <v>GM0766</v>
      </c>
      <c r="G302" t="s">
        <v>4440</v>
      </c>
      <c r="H302" t="s">
        <v>4441</v>
      </c>
      <c r="I302" t="str">
        <f t="shared" si="6"/>
        <v>5103</v>
      </c>
      <c r="J302">
        <v>2012</v>
      </c>
      <c r="K302">
        <v>54637570</v>
      </c>
      <c r="L302" t="s">
        <v>3716</v>
      </c>
      <c r="M302" t="s">
        <v>5388</v>
      </c>
      <c r="N302">
        <v>4.9506498298885004</v>
      </c>
      <c r="O302">
        <v>51.630445792811102</v>
      </c>
    </row>
    <row r="303" spans="1:15" x14ac:dyDescent="0.3">
      <c r="A303">
        <v>302</v>
      </c>
      <c r="B303" t="s">
        <v>1006</v>
      </c>
      <c r="C303" t="s">
        <v>1074</v>
      </c>
      <c r="D303" t="s">
        <v>1162</v>
      </c>
      <c r="E303" t="str" cm="1">
        <f t="array" ref="E303">INDEX(municipalities!B:B, MATCH(D303,municipalities!C:C,0),0)</f>
        <v>GM0798</v>
      </c>
      <c r="G303" t="s">
        <v>4442</v>
      </c>
      <c r="H303" t="s">
        <v>4443</v>
      </c>
      <c r="I303" t="str">
        <f t="shared" si="6"/>
        <v>5081</v>
      </c>
      <c r="J303">
        <v>2012</v>
      </c>
      <c r="K303">
        <v>55837387</v>
      </c>
      <c r="L303" t="s">
        <v>3716</v>
      </c>
      <c r="M303" t="s">
        <v>5389</v>
      </c>
      <c r="N303">
        <v>5.1106225830589</v>
      </c>
      <c r="O303">
        <v>51.497205062707998</v>
      </c>
    </row>
    <row r="304" spans="1:15" x14ac:dyDescent="0.3">
      <c r="A304">
        <v>303</v>
      </c>
      <c r="B304" t="s">
        <v>1006</v>
      </c>
      <c r="C304" t="s">
        <v>1074</v>
      </c>
      <c r="D304" t="s">
        <v>1247</v>
      </c>
      <c r="E304" t="str" cm="1">
        <f t="array" ref="E304">INDEX(municipalities!B:B, MATCH(D304,municipalities!C:C,0),0)</f>
        <v>GM0855</v>
      </c>
      <c r="F304" t="s">
        <v>1254</v>
      </c>
      <c r="G304" t="s">
        <v>4444</v>
      </c>
      <c r="H304" t="s">
        <v>4445</v>
      </c>
      <c r="I304" t="str">
        <f t="shared" si="6"/>
        <v>5071</v>
      </c>
      <c r="J304">
        <v>2013</v>
      </c>
      <c r="K304">
        <v>57363013</v>
      </c>
      <c r="L304" t="s">
        <v>3716</v>
      </c>
      <c r="M304" t="s">
        <v>5390</v>
      </c>
      <c r="N304">
        <v>5.1364315542216001</v>
      </c>
      <c r="O304">
        <v>51.618604073989999</v>
      </c>
    </row>
    <row r="305" spans="1:15" x14ac:dyDescent="0.3">
      <c r="A305">
        <v>304</v>
      </c>
      <c r="B305" t="s">
        <v>1006</v>
      </c>
      <c r="C305" t="s">
        <v>1074</v>
      </c>
      <c r="D305" t="s">
        <v>1199</v>
      </c>
      <c r="E305" t="str" cm="1">
        <f t="array" ref="E305">INDEX(municipalities!B:B, MATCH(D305,municipalities!C:C,0),0)</f>
        <v>GM0824</v>
      </c>
      <c r="G305" t="s">
        <v>4446</v>
      </c>
      <c r="H305" t="s">
        <v>4447</v>
      </c>
      <c r="I305" t="str">
        <f t="shared" si="6"/>
        <v>5061</v>
      </c>
      <c r="J305">
        <v>2013</v>
      </c>
      <c r="K305">
        <v>57595763</v>
      </c>
      <c r="L305" t="s">
        <v>3716</v>
      </c>
      <c r="M305" t="s">
        <v>5391</v>
      </c>
      <c r="N305">
        <v>5.1883871612068004</v>
      </c>
      <c r="O305">
        <v>51.586001004382098</v>
      </c>
    </row>
    <row r="306" spans="1:15" x14ac:dyDescent="0.3">
      <c r="A306">
        <v>305</v>
      </c>
      <c r="B306" t="s">
        <v>1006</v>
      </c>
      <c r="C306" t="s">
        <v>1074</v>
      </c>
      <c r="D306" t="s">
        <v>1247</v>
      </c>
      <c r="E306" t="str" cm="1">
        <f t="array" ref="E306">INDEX(municipalities!B:B, MATCH(D306,municipalities!C:C,0),0)</f>
        <v>GM0855</v>
      </c>
      <c r="F306" t="s">
        <v>1202</v>
      </c>
      <c r="G306" t="s">
        <v>4448</v>
      </c>
      <c r="H306" t="s">
        <v>4449</v>
      </c>
      <c r="I306" t="str">
        <f t="shared" si="6"/>
        <v>5056</v>
      </c>
      <c r="J306">
        <v>2013</v>
      </c>
      <c r="K306">
        <v>57928118</v>
      </c>
      <c r="L306" t="s">
        <v>3716</v>
      </c>
      <c r="M306" t="s">
        <v>5392</v>
      </c>
      <c r="N306">
        <v>5.1389574192706</v>
      </c>
      <c r="O306">
        <v>51.5769246389426</v>
      </c>
    </row>
    <row r="307" spans="1:15" x14ac:dyDescent="0.3">
      <c r="A307">
        <v>306</v>
      </c>
      <c r="B307" t="s">
        <v>1006</v>
      </c>
      <c r="C307" t="s">
        <v>1074</v>
      </c>
      <c r="D307" t="s">
        <v>1247</v>
      </c>
      <c r="E307" t="str" cm="1">
        <f t="array" ref="E307">INDEX(municipalities!B:B, MATCH(D307,municipalities!C:C,0),0)</f>
        <v>GM0855</v>
      </c>
      <c r="F307" t="s">
        <v>4450</v>
      </c>
      <c r="G307" t="s">
        <v>4451</v>
      </c>
      <c r="H307" t="s">
        <v>4452</v>
      </c>
      <c r="I307" t="str">
        <f t="shared" si="6"/>
        <v>5044</v>
      </c>
      <c r="J307">
        <v>2014</v>
      </c>
      <c r="K307">
        <v>60493860</v>
      </c>
      <c r="L307" t="s">
        <v>3716</v>
      </c>
      <c r="M307" t="s">
        <v>5393</v>
      </c>
      <c r="N307">
        <v>5.0290985072846999</v>
      </c>
      <c r="O307">
        <v>51.574596540631397</v>
      </c>
    </row>
    <row r="308" spans="1:15" x14ac:dyDescent="0.3">
      <c r="A308">
        <v>307</v>
      </c>
      <c r="B308" t="s">
        <v>1006</v>
      </c>
      <c r="C308" t="s">
        <v>1074</v>
      </c>
      <c r="D308" t="s">
        <v>1247</v>
      </c>
      <c r="E308" t="str" cm="1">
        <f t="array" ref="E308">INDEX(municipalities!B:B, MATCH(D308,municipalities!C:C,0),0)</f>
        <v>GM0855</v>
      </c>
      <c r="F308" t="s">
        <v>4453</v>
      </c>
      <c r="G308" t="s">
        <v>4454</v>
      </c>
      <c r="H308" t="s">
        <v>4455</v>
      </c>
      <c r="I308" t="str">
        <f t="shared" si="6"/>
        <v>5032</v>
      </c>
      <c r="J308">
        <v>2014</v>
      </c>
      <c r="K308">
        <v>61371297</v>
      </c>
      <c r="L308" t="s">
        <v>3716</v>
      </c>
      <c r="M308" t="s">
        <v>5394</v>
      </c>
      <c r="N308">
        <v>5.0040735665392999</v>
      </c>
      <c r="O308">
        <v>51.549715706467701</v>
      </c>
    </row>
    <row r="309" spans="1:15" x14ac:dyDescent="0.3">
      <c r="A309">
        <v>308</v>
      </c>
      <c r="B309" t="s">
        <v>1006</v>
      </c>
      <c r="C309" t="s">
        <v>1074</v>
      </c>
      <c r="D309" t="s">
        <v>1247</v>
      </c>
      <c r="E309" t="str" cm="1">
        <f t="array" ref="E309">INDEX(municipalities!B:B, MATCH(D309,municipalities!C:C,0),0)</f>
        <v>GM0855</v>
      </c>
      <c r="G309" t="s">
        <v>4456</v>
      </c>
      <c r="H309" t="s">
        <v>4457</v>
      </c>
      <c r="I309" t="str">
        <f t="shared" si="6"/>
        <v>5017</v>
      </c>
      <c r="J309">
        <v>2013</v>
      </c>
      <c r="K309">
        <v>58030638</v>
      </c>
      <c r="L309" t="s">
        <v>3716</v>
      </c>
      <c r="M309" t="s">
        <v>5395</v>
      </c>
      <c r="N309">
        <v>5.0987734269922997</v>
      </c>
      <c r="O309">
        <v>51.555717156374399</v>
      </c>
    </row>
    <row r="310" spans="1:15" x14ac:dyDescent="0.3">
      <c r="A310">
        <v>309</v>
      </c>
      <c r="B310" t="s">
        <v>1006</v>
      </c>
      <c r="C310" t="s">
        <v>1007</v>
      </c>
      <c r="D310" t="s">
        <v>1079</v>
      </c>
      <c r="E310" t="str" cm="1">
        <f t="array" ref="E310">INDEX(municipalities!B:B, MATCH(D310,municipalities!C:C,0),0)</f>
        <v>GM1719</v>
      </c>
      <c r="F310" t="s">
        <v>4458</v>
      </c>
      <c r="G310" t="s">
        <v>4459</v>
      </c>
      <c r="H310" t="s">
        <v>4460</v>
      </c>
      <c r="I310" t="str">
        <f t="shared" si="6"/>
        <v>4921</v>
      </c>
      <c r="J310">
        <v>2019</v>
      </c>
      <c r="K310">
        <v>76400034</v>
      </c>
      <c r="L310" t="s">
        <v>3716</v>
      </c>
      <c r="M310" t="s">
        <v>5396</v>
      </c>
      <c r="N310">
        <v>4.8016892822925996</v>
      </c>
      <c r="O310">
        <v>51.682341853768399</v>
      </c>
    </row>
    <row r="311" spans="1:15" x14ac:dyDescent="0.3">
      <c r="A311">
        <v>310</v>
      </c>
      <c r="B311" t="s">
        <v>1006</v>
      </c>
      <c r="C311" t="s">
        <v>1007</v>
      </c>
      <c r="D311" t="s">
        <v>1212</v>
      </c>
      <c r="E311" t="str" cm="1">
        <f t="array" ref="E311">INDEX(municipalities!B:B, MATCH(D311,municipalities!C:C,0),0)</f>
        <v>GM0826</v>
      </c>
      <c r="G311" t="s">
        <v>4461</v>
      </c>
      <c r="H311" t="s">
        <v>4462</v>
      </c>
      <c r="I311" t="str">
        <f t="shared" si="6"/>
        <v>4901</v>
      </c>
      <c r="J311">
        <v>2013</v>
      </c>
      <c r="K311">
        <v>59335025</v>
      </c>
      <c r="L311" t="s">
        <v>3716</v>
      </c>
      <c r="M311" t="s">
        <v>5397</v>
      </c>
      <c r="N311">
        <v>4.8669507905509004</v>
      </c>
      <c r="O311">
        <v>51.645802531208197</v>
      </c>
    </row>
    <row r="312" spans="1:15" x14ac:dyDescent="0.3">
      <c r="A312">
        <v>311</v>
      </c>
      <c r="B312" t="s">
        <v>1006</v>
      </c>
      <c r="C312" t="s">
        <v>1007</v>
      </c>
      <c r="D312" t="s">
        <v>1103</v>
      </c>
      <c r="E312" t="str" cm="1">
        <f t="array" ref="E312">INDEX(municipalities!B:B, MATCH(D312,municipalities!C:C,0),0)</f>
        <v>GM0777</v>
      </c>
      <c r="G312" t="s">
        <v>4463</v>
      </c>
      <c r="H312" t="s">
        <v>4464</v>
      </c>
      <c r="I312" t="str">
        <f t="shared" si="6"/>
        <v>4871</v>
      </c>
      <c r="J312">
        <v>2015</v>
      </c>
      <c r="K312">
        <v>62938967</v>
      </c>
      <c r="L312" t="s">
        <v>3716</v>
      </c>
      <c r="M312" t="s">
        <v>5398</v>
      </c>
      <c r="N312">
        <v>4.6528922505581001</v>
      </c>
      <c r="O312">
        <v>51.603565304466798</v>
      </c>
    </row>
    <row r="313" spans="1:15" x14ac:dyDescent="0.3">
      <c r="A313">
        <v>312</v>
      </c>
      <c r="B313" t="s">
        <v>1006</v>
      </c>
      <c r="C313" t="s">
        <v>1007</v>
      </c>
      <c r="D313" t="s">
        <v>1052</v>
      </c>
      <c r="E313" t="str" cm="1">
        <f t="array" ref="E313">INDEX(municipalities!B:B, MATCH(D313,municipalities!C:C,0),0)</f>
        <v>GM0758</v>
      </c>
      <c r="F313" t="s">
        <v>1062</v>
      </c>
      <c r="G313" t="s">
        <v>4465</v>
      </c>
      <c r="H313" t="s">
        <v>4466</v>
      </c>
      <c r="I313" t="str">
        <f t="shared" si="6"/>
        <v>4851</v>
      </c>
      <c r="J313">
        <v>2014</v>
      </c>
      <c r="K313">
        <v>59646039</v>
      </c>
      <c r="L313" t="s">
        <v>3716</v>
      </c>
      <c r="M313" t="s">
        <v>5399</v>
      </c>
      <c r="N313">
        <v>4.7982363129576999</v>
      </c>
      <c r="O313">
        <v>51.5448053356128</v>
      </c>
    </row>
    <row r="314" spans="1:15" x14ac:dyDescent="0.3">
      <c r="A314">
        <v>313</v>
      </c>
      <c r="B314" t="s">
        <v>1006</v>
      </c>
      <c r="C314" t="s">
        <v>1007</v>
      </c>
      <c r="D314" t="s">
        <v>1079</v>
      </c>
      <c r="E314" t="str" cm="1">
        <f t="array" ref="E314">INDEX(municipalities!B:B, MATCH(D314,municipalities!C:C,0),0)</f>
        <v>GM1719</v>
      </c>
      <c r="F314" t="s">
        <v>1085</v>
      </c>
      <c r="G314" t="s">
        <v>4467</v>
      </c>
      <c r="H314" t="s">
        <v>4468</v>
      </c>
      <c r="I314" t="str">
        <f t="shared" si="6"/>
        <v>4844</v>
      </c>
      <c r="J314">
        <v>2018</v>
      </c>
      <c r="K314">
        <v>71702202</v>
      </c>
      <c r="L314" t="s">
        <v>3716</v>
      </c>
      <c r="M314" t="s">
        <v>5400</v>
      </c>
      <c r="N314">
        <v>4.7465964624956003</v>
      </c>
      <c r="O314">
        <v>51.647869198709202</v>
      </c>
    </row>
    <row r="315" spans="1:15" x14ac:dyDescent="0.3">
      <c r="A315">
        <v>314</v>
      </c>
      <c r="B315" t="s">
        <v>1006</v>
      </c>
      <c r="C315" t="s">
        <v>1007</v>
      </c>
      <c r="D315" t="s">
        <v>1052</v>
      </c>
      <c r="E315" t="str" cm="1">
        <f t="array" ref="E315">INDEX(municipalities!B:B, MATCH(D315,municipalities!C:C,0),0)</f>
        <v>GM0758</v>
      </c>
      <c r="G315" t="s">
        <v>4469</v>
      </c>
      <c r="H315" t="s">
        <v>4470</v>
      </c>
      <c r="I315" t="str">
        <f t="shared" si="6"/>
        <v>4834</v>
      </c>
      <c r="J315">
        <v>2014</v>
      </c>
      <c r="K315">
        <v>60816120</v>
      </c>
      <c r="L315" t="s">
        <v>3716</v>
      </c>
      <c r="M315" t="s">
        <v>5401</v>
      </c>
      <c r="N315">
        <v>4.8017021887615998</v>
      </c>
      <c r="O315">
        <v>51.567793433189699</v>
      </c>
    </row>
    <row r="316" spans="1:15" x14ac:dyDescent="0.3">
      <c r="A316">
        <v>315</v>
      </c>
      <c r="B316" t="s">
        <v>1006</v>
      </c>
      <c r="C316" t="s">
        <v>1007</v>
      </c>
      <c r="D316" t="s">
        <v>3454</v>
      </c>
      <c r="E316" t="str" cm="1">
        <f t="array" ref="E316">INDEX(municipalities!B:B, MATCH(D316,municipalities!C:C,0),0)</f>
        <v>GM1709</v>
      </c>
      <c r="F316" t="s">
        <v>4471</v>
      </c>
      <c r="G316" t="s">
        <v>4472</v>
      </c>
      <c r="H316" t="s">
        <v>4473</v>
      </c>
      <c r="I316" t="str">
        <f t="shared" si="6"/>
        <v>4758</v>
      </c>
      <c r="J316">
        <v>2013</v>
      </c>
      <c r="K316">
        <v>58273492</v>
      </c>
      <c r="L316" t="s">
        <v>3716</v>
      </c>
      <c r="M316" t="s">
        <v>5402</v>
      </c>
      <c r="N316">
        <v>4.5263751017517997</v>
      </c>
      <c r="O316">
        <v>51.624920724448501</v>
      </c>
    </row>
    <row r="317" spans="1:15" x14ac:dyDescent="0.3">
      <c r="A317">
        <v>316</v>
      </c>
      <c r="B317" t="s">
        <v>1006</v>
      </c>
      <c r="C317" t="s">
        <v>1007</v>
      </c>
      <c r="D317" t="s">
        <v>1144</v>
      </c>
      <c r="E317" t="str" cm="1">
        <f t="array" ref="E317">INDEX(municipalities!B:B, MATCH(D317,municipalities!C:C,0),0)</f>
        <v>GM1655</v>
      </c>
      <c r="G317" t="s">
        <v>4474</v>
      </c>
      <c r="H317" t="s">
        <v>4475</v>
      </c>
      <c r="I317" t="str">
        <f t="shared" si="6"/>
        <v>4731</v>
      </c>
      <c r="J317">
        <v>2013</v>
      </c>
      <c r="K317">
        <v>59238437</v>
      </c>
      <c r="L317" t="s">
        <v>3716</v>
      </c>
      <c r="M317" t="s">
        <v>5403</v>
      </c>
      <c r="N317">
        <v>4.5357790835129004</v>
      </c>
      <c r="O317">
        <v>51.591052599183598</v>
      </c>
    </row>
    <row r="318" spans="1:15" x14ac:dyDescent="0.3">
      <c r="A318">
        <v>317</v>
      </c>
      <c r="B318" t="s">
        <v>1006</v>
      </c>
      <c r="C318" t="s">
        <v>1007</v>
      </c>
      <c r="D318" t="s">
        <v>4476</v>
      </c>
      <c r="E318" t="str" cm="1">
        <f t="array" ref="E318">INDEX(municipalities!B:B, MATCH(D318,municipalities!C:C,0),0)</f>
        <v>GM1674</v>
      </c>
      <c r="F318" t="s">
        <v>4477</v>
      </c>
      <c r="G318" t="s">
        <v>4478</v>
      </c>
      <c r="H318" t="s">
        <v>4479</v>
      </c>
      <c r="I318" t="str">
        <f t="shared" si="6"/>
        <v>4709</v>
      </c>
      <c r="J318">
        <v>2022</v>
      </c>
      <c r="K318">
        <v>88230899</v>
      </c>
      <c r="L318" t="s">
        <v>3716</v>
      </c>
      <c r="M318" t="s">
        <v>5404</v>
      </c>
      <c r="N318">
        <v>4.4620412423838003</v>
      </c>
      <c r="O318">
        <v>51.487570608005797</v>
      </c>
    </row>
    <row r="319" spans="1:15" x14ac:dyDescent="0.3">
      <c r="A319">
        <v>318</v>
      </c>
      <c r="B319" t="s">
        <v>1006</v>
      </c>
      <c r="C319" t="s">
        <v>1007</v>
      </c>
      <c r="D319" t="s">
        <v>4480</v>
      </c>
      <c r="E319" t="str" cm="1">
        <f t="array" ref="E319">INDEX(municipalities!B:B, MATCH(D319,municipalities!C:C,0),0)</f>
        <v>GM0851</v>
      </c>
      <c r="G319" t="s">
        <v>4481</v>
      </c>
      <c r="H319" t="s">
        <v>4482</v>
      </c>
      <c r="I319" t="str">
        <f t="shared" si="6"/>
        <v>4651</v>
      </c>
      <c r="J319">
        <v>2018</v>
      </c>
      <c r="K319">
        <v>72187379</v>
      </c>
      <c r="L319" t="s">
        <v>3716</v>
      </c>
      <c r="M319" t="s">
        <v>5405</v>
      </c>
      <c r="N319">
        <v>4.3255546724937002</v>
      </c>
      <c r="O319">
        <v>51.576426278561897</v>
      </c>
    </row>
    <row r="320" spans="1:15" x14ac:dyDescent="0.3">
      <c r="A320">
        <v>319</v>
      </c>
      <c r="B320" t="s">
        <v>1006</v>
      </c>
      <c r="C320" t="s">
        <v>1007</v>
      </c>
      <c r="D320" t="s">
        <v>1022</v>
      </c>
      <c r="E320" t="str" cm="1">
        <f t="array" ref="E320">INDEX(municipalities!B:B, MATCH(D320,municipalities!C:C,0),0)</f>
        <v>GM0748</v>
      </c>
      <c r="G320" t="s">
        <v>4483</v>
      </c>
      <c r="H320" t="s">
        <v>4484</v>
      </c>
      <c r="I320" t="str">
        <f t="shared" si="6"/>
        <v>4611</v>
      </c>
      <c r="J320">
        <v>2018</v>
      </c>
      <c r="K320">
        <v>71761047</v>
      </c>
      <c r="L320" t="s">
        <v>3716</v>
      </c>
      <c r="M320" t="s">
        <v>5406</v>
      </c>
      <c r="N320">
        <v>4.2863376837851996</v>
      </c>
      <c r="O320">
        <v>51.495424623785802</v>
      </c>
    </row>
    <row r="321" spans="1:15" x14ac:dyDescent="0.3">
      <c r="A321">
        <v>320</v>
      </c>
      <c r="B321" t="s">
        <v>1006</v>
      </c>
      <c r="C321" t="s">
        <v>1007</v>
      </c>
      <c r="D321" t="s">
        <v>1008</v>
      </c>
      <c r="E321" t="str" cm="1">
        <f t="array" ref="E321">INDEX(municipalities!B:B, MATCH(D321,municipalities!C:C,0),0)</f>
        <v>GM1959</v>
      </c>
      <c r="F321" t="s">
        <v>1011</v>
      </c>
      <c r="G321" t="s">
        <v>4485</v>
      </c>
      <c r="H321" t="s">
        <v>4486</v>
      </c>
      <c r="I321" t="str">
        <f t="shared" si="6"/>
        <v>4286</v>
      </c>
      <c r="J321">
        <v>2018</v>
      </c>
      <c r="K321">
        <v>72275251</v>
      </c>
      <c r="L321" t="s">
        <v>3716</v>
      </c>
      <c r="M321" t="s">
        <v>5407</v>
      </c>
      <c r="N321">
        <v>4.9690803531455998</v>
      </c>
      <c r="O321">
        <v>51.770595449403103</v>
      </c>
    </row>
    <row r="322" spans="1:15" x14ac:dyDescent="0.3">
      <c r="A322">
        <v>321</v>
      </c>
      <c r="B322" t="s">
        <v>1006</v>
      </c>
      <c r="C322" t="s">
        <v>1074</v>
      </c>
      <c r="D322" t="s">
        <v>1156</v>
      </c>
      <c r="E322" t="str" cm="1">
        <f t="array" ref="E322">INDEX(municipalities!B:B, MATCH(D322,municipalities!C:C,0),0)</f>
        <v>GM0797</v>
      </c>
      <c r="G322" t="s">
        <v>4487</v>
      </c>
      <c r="H322" t="s">
        <v>4488</v>
      </c>
      <c r="I322" t="str">
        <f t="shared" si="6"/>
        <v>5251</v>
      </c>
      <c r="J322">
        <v>2024</v>
      </c>
      <c r="K322" t="s">
        <v>3975</v>
      </c>
      <c r="L322" t="s">
        <v>3716</v>
      </c>
      <c r="M322" t="s">
        <v>5408</v>
      </c>
      <c r="N322">
        <v>5.2098373596479002</v>
      </c>
      <c r="O322">
        <v>51.689665056925101</v>
      </c>
    </row>
    <row r="323" spans="1:15" x14ac:dyDescent="0.3">
      <c r="A323">
        <v>322</v>
      </c>
      <c r="B323" t="s">
        <v>1281</v>
      </c>
      <c r="C323" t="s">
        <v>1282</v>
      </c>
      <c r="D323" t="s">
        <v>2644</v>
      </c>
      <c r="E323" t="str" cm="1">
        <f t="array" ref="E323">INDEX(municipalities!B:B, MATCH(D323,municipalities!C:C,0),0)</f>
        <v>GM0394</v>
      </c>
      <c r="F323" t="s">
        <v>3483</v>
      </c>
      <c r="G323" t="s">
        <v>4489</v>
      </c>
      <c r="H323" t="s">
        <v>4490</v>
      </c>
      <c r="I323" t="str">
        <f t="shared" ref="I323:I386" si="7">LEFT(H323,4)</f>
        <v>2131</v>
      </c>
      <c r="J323">
        <v>1989</v>
      </c>
      <c r="K323">
        <v>34068666</v>
      </c>
      <c r="L323" t="s">
        <v>3716</v>
      </c>
      <c r="M323" t="s">
        <v>5409</v>
      </c>
      <c r="N323">
        <v>4.6881037071921998</v>
      </c>
      <c r="O323">
        <v>52.321733200447497</v>
      </c>
    </row>
    <row r="324" spans="1:15" x14ac:dyDescent="0.3">
      <c r="A324">
        <v>323</v>
      </c>
      <c r="B324" t="s">
        <v>1281</v>
      </c>
      <c r="C324" t="s">
        <v>1282</v>
      </c>
      <c r="D324" t="s">
        <v>4491</v>
      </c>
      <c r="E324" t="str" cm="1">
        <f t="array" ref="E324">INDEX(municipalities!B:B, MATCH(D324,municipalities!C:C,0),0)</f>
        <v>GM0377</v>
      </c>
      <c r="F324" t="s">
        <v>4492</v>
      </c>
      <c r="G324" t="s">
        <v>4493</v>
      </c>
      <c r="H324" t="s">
        <v>4494</v>
      </c>
      <c r="I324" t="str">
        <f t="shared" si="7"/>
        <v>2114</v>
      </c>
      <c r="J324">
        <v>2019</v>
      </c>
      <c r="K324">
        <v>75835576</v>
      </c>
      <c r="L324" t="s">
        <v>3716</v>
      </c>
      <c r="M324" t="s">
        <v>5410</v>
      </c>
      <c r="N324">
        <v>4.5614699453211003</v>
      </c>
      <c r="O324">
        <v>52.332575639747198</v>
      </c>
    </row>
    <row r="325" spans="1:15" x14ac:dyDescent="0.3">
      <c r="A325">
        <v>324</v>
      </c>
      <c r="B325" t="s">
        <v>1281</v>
      </c>
      <c r="C325" t="s">
        <v>1282</v>
      </c>
      <c r="D325" t="s">
        <v>1523</v>
      </c>
      <c r="E325" t="str" cm="1">
        <f t="array" ref="E325">INDEX(municipalities!B:B, MATCH(D325,municipalities!C:C,0),0)</f>
        <v>GM0397</v>
      </c>
      <c r="G325" t="s">
        <v>4495</v>
      </c>
      <c r="H325" t="s">
        <v>4496</v>
      </c>
      <c r="I325" t="str">
        <f t="shared" si="7"/>
        <v>2102</v>
      </c>
      <c r="J325">
        <v>2017</v>
      </c>
      <c r="K325">
        <v>68053029</v>
      </c>
      <c r="L325" t="s">
        <v>3716</v>
      </c>
      <c r="M325" t="s">
        <v>5411</v>
      </c>
      <c r="N325">
        <v>4.6322010995355001</v>
      </c>
      <c r="O325">
        <v>52.350621923407203</v>
      </c>
    </row>
    <row r="326" spans="1:15" x14ac:dyDescent="0.3">
      <c r="A326">
        <v>325</v>
      </c>
      <c r="B326" t="s">
        <v>1281</v>
      </c>
      <c r="C326" t="s">
        <v>1282</v>
      </c>
      <c r="D326" t="s">
        <v>1491</v>
      </c>
      <c r="E326" t="str" cm="1">
        <f t="array" ref="E326">INDEX(municipalities!B:B, MATCH(D326,municipalities!C:C,0),0)</f>
        <v>GM0392</v>
      </c>
      <c r="G326" t="s">
        <v>4497</v>
      </c>
      <c r="H326" t="s">
        <v>4498</v>
      </c>
      <c r="I326" t="str">
        <f t="shared" si="7"/>
        <v>2023</v>
      </c>
      <c r="J326">
        <v>2020</v>
      </c>
      <c r="K326">
        <v>77155297</v>
      </c>
      <c r="L326" t="s">
        <v>3716</v>
      </c>
      <c r="M326" t="s">
        <v>5412</v>
      </c>
      <c r="N326">
        <v>4.6326695428821001</v>
      </c>
      <c r="O326">
        <v>52.396167419517496</v>
      </c>
    </row>
    <row r="327" spans="1:15" x14ac:dyDescent="0.3">
      <c r="A327">
        <v>326</v>
      </c>
      <c r="B327" t="s">
        <v>1281</v>
      </c>
      <c r="C327" t="s">
        <v>1282</v>
      </c>
      <c r="D327" t="s">
        <v>1491</v>
      </c>
      <c r="E327" t="str" cm="1">
        <f t="array" ref="E327">INDEX(municipalities!B:B, MATCH(D327,municipalities!C:C,0),0)</f>
        <v>GM0392</v>
      </c>
      <c r="G327" t="s">
        <v>4499</v>
      </c>
      <c r="H327" t="s">
        <v>4500</v>
      </c>
      <c r="I327" t="str">
        <f t="shared" si="7"/>
        <v>2022</v>
      </c>
      <c r="J327">
        <v>2015</v>
      </c>
      <c r="L327" t="s">
        <v>3716</v>
      </c>
      <c r="M327" t="s">
        <v>5413</v>
      </c>
      <c r="N327">
        <v>4.6555205728773998</v>
      </c>
      <c r="O327">
        <v>52.404811392507497</v>
      </c>
    </row>
    <row r="328" spans="1:15" x14ac:dyDescent="0.3">
      <c r="A328">
        <v>327</v>
      </c>
      <c r="B328" t="s">
        <v>1281</v>
      </c>
      <c r="C328" t="s">
        <v>1282</v>
      </c>
      <c r="D328" t="s">
        <v>1491</v>
      </c>
      <c r="E328" t="str" cm="1">
        <f t="array" ref="E328">INDEX(municipalities!B:B, MATCH(D328,municipalities!C:C,0),0)</f>
        <v>GM0392</v>
      </c>
      <c r="F328" t="s">
        <v>4501</v>
      </c>
      <c r="G328" t="s">
        <v>4502</v>
      </c>
      <c r="H328" t="s">
        <v>4503</v>
      </c>
      <c r="I328" t="str">
        <f t="shared" si="7"/>
        <v>2015</v>
      </c>
      <c r="J328">
        <v>2019</v>
      </c>
      <c r="K328">
        <v>73635715</v>
      </c>
      <c r="L328" t="s">
        <v>3716</v>
      </c>
      <c r="M328" t="s">
        <v>5414</v>
      </c>
      <c r="N328">
        <v>4.6089421600325</v>
      </c>
      <c r="O328">
        <v>52.380103519377997</v>
      </c>
    </row>
    <row r="329" spans="1:15" x14ac:dyDescent="0.3">
      <c r="A329">
        <v>328</v>
      </c>
      <c r="B329" t="s">
        <v>1281</v>
      </c>
      <c r="C329" t="s">
        <v>1282</v>
      </c>
      <c r="D329" t="s">
        <v>1491</v>
      </c>
      <c r="E329" t="str" cm="1">
        <f t="array" ref="E329">INDEX(municipalities!B:B, MATCH(D329,municipalities!C:C,0),0)</f>
        <v>GM0392</v>
      </c>
      <c r="F329" t="s">
        <v>4501</v>
      </c>
      <c r="G329" t="s">
        <v>4504</v>
      </c>
      <c r="H329" t="s">
        <v>4505</v>
      </c>
      <c r="I329" t="str">
        <f t="shared" si="7"/>
        <v>2015</v>
      </c>
      <c r="J329">
        <v>2014</v>
      </c>
      <c r="K329" t="s">
        <v>4506</v>
      </c>
      <c r="L329" t="s">
        <v>3716</v>
      </c>
      <c r="M329" t="s">
        <v>5414</v>
      </c>
      <c r="N329">
        <v>4.6089421600325</v>
      </c>
      <c r="O329">
        <v>52.380103519377997</v>
      </c>
    </row>
    <row r="330" spans="1:15" x14ac:dyDescent="0.3">
      <c r="A330">
        <v>329</v>
      </c>
      <c r="B330" t="s">
        <v>1281</v>
      </c>
      <c r="C330" t="s">
        <v>1282</v>
      </c>
      <c r="D330" t="s">
        <v>1491</v>
      </c>
      <c r="E330" t="str" cm="1">
        <f t="array" ref="E330">INDEX(municipalities!B:B, MATCH(D330,municipalities!C:C,0),0)</f>
        <v>GM0392</v>
      </c>
      <c r="F330" t="s">
        <v>4507</v>
      </c>
      <c r="G330" t="s">
        <v>4508</v>
      </c>
      <c r="H330" t="s">
        <v>4509</v>
      </c>
      <c r="I330" t="str">
        <f t="shared" si="7"/>
        <v>2013</v>
      </c>
      <c r="J330">
        <v>2013</v>
      </c>
      <c r="K330">
        <v>57584664</v>
      </c>
      <c r="L330" t="s">
        <v>3716</v>
      </c>
      <c r="M330" t="s">
        <v>5415</v>
      </c>
      <c r="N330">
        <v>4.6246048524359002</v>
      </c>
      <c r="O330">
        <v>52.383098522589002</v>
      </c>
    </row>
    <row r="331" spans="1:15" x14ac:dyDescent="0.3">
      <c r="A331">
        <v>330</v>
      </c>
      <c r="B331" t="s">
        <v>1281</v>
      </c>
      <c r="C331" t="s">
        <v>1282</v>
      </c>
      <c r="D331" t="s">
        <v>1491</v>
      </c>
      <c r="E331" t="str" cm="1">
        <f t="array" ref="E331">INDEX(municipalities!B:B, MATCH(D331,municipalities!C:C,0),0)</f>
        <v>GM0392</v>
      </c>
      <c r="G331" t="s">
        <v>4510</v>
      </c>
      <c r="H331" t="s">
        <v>4511</v>
      </c>
      <c r="I331" t="str">
        <f t="shared" si="7"/>
        <v>2012</v>
      </c>
      <c r="J331">
        <v>2017</v>
      </c>
      <c r="K331" t="s">
        <v>4512</v>
      </c>
      <c r="L331" t="s">
        <v>3716</v>
      </c>
      <c r="M331" t="s">
        <v>5416</v>
      </c>
      <c r="N331">
        <v>4.6274899103987996</v>
      </c>
      <c r="O331">
        <v>52.368677338270601</v>
      </c>
    </row>
    <row r="332" spans="1:15" x14ac:dyDescent="0.3">
      <c r="A332">
        <v>331</v>
      </c>
      <c r="B332" t="s">
        <v>1281</v>
      </c>
      <c r="C332" t="s">
        <v>1282</v>
      </c>
      <c r="D332" t="s">
        <v>1491</v>
      </c>
      <c r="E332" t="str" cm="1">
        <f t="array" ref="E332">INDEX(municipalities!B:B, MATCH(D332,municipalities!C:C,0),0)</f>
        <v>GM0392</v>
      </c>
      <c r="G332" t="s">
        <v>4513</v>
      </c>
      <c r="H332" t="s">
        <v>4514</v>
      </c>
      <c r="I332" t="str">
        <f t="shared" si="7"/>
        <v>2012</v>
      </c>
      <c r="J332">
        <v>2020</v>
      </c>
      <c r="K332">
        <v>80359647</v>
      </c>
      <c r="L332" t="s">
        <v>3716</v>
      </c>
      <c r="M332" t="s">
        <v>5416</v>
      </c>
      <c r="N332">
        <v>4.6274899103987996</v>
      </c>
      <c r="O332">
        <v>52.368677338270601</v>
      </c>
    </row>
    <row r="333" spans="1:15" x14ac:dyDescent="0.3">
      <c r="A333">
        <v>332</v>
      </c>
      <c r="B333" t="s">
        <v>1281</v>
      </c>
      <c r="C333" t="s">
        <v>1282</v>
      </c>
      <c r="D333" t="s">
        <v>1491</v>
      </c>
      <c r="E333" t="str" cm="1">
        <f t="array" ref="E333">INDEX(municipalities!B:B, MATCH(D333,municipalities!C:C,0),0)</f>
        <v>GM0392</v>
      </c>
      <c r="G333" t="s">
        <v>4515</v>
      </c>
      <c r="H333" t="s">
        <v>4516</v>
      </c>
      <c r="I333" t="str">
        <f t="shared" si="7"/>
        <v>2011</v>
      </c>
      <c r="J333">
        <v>2015</v>
      </c>
      <c r="K333">
        <v>64618536</v>
      </c>
      <c r="L333" t="s">
        <v>3716</v>
      </c>
      <c r="M333" t="s">
        <v>5417</v>
      </c>
      <c r="N333">
        <v>4.6365482338074004</v>
      </c>
      <c r="O333">
        <v>52.382528529380203</v>
      </c>
    </row>
    <row r="334" spans="1:15" x14ac:dyDescent="0.3">
      <c r="A334">
        <v>333</v>
      </c>
      <c r="B334" t="s">
        <v>1281</v>
      </c>
      <c r="C334" t="s">
        <v>1282</v>
      </c>
      <c r="D334" t="s">
        <v>1625</v>
      </c>
      <c r="E334" t="str" cm="1">
        <f t="array" ref="E334">INDEX(municipalities!B:B, MATCH(D334,municipalities!C:C,0),0)</f>
        <v>GM0453</v>
      </c>
      <c r="G334" t="s">
        <v>4517</v>
      </c>
      <c r="H334" t="s">
        <v>4518</v>
      </c>
      <c r="I334" t="str">
        <f t="shared" si="7"/>
        <v>1985</v>
      </c>
      <c r="J334">
        <v>2013</v>
      </c>
      <c r="K334">
        <v>57177961</v>
      </c>
      <c r="L334" t="s">
        <v>3716</v>
      </c>
      <c r="M334" t="s">
        <v>5418</v>
      </c>
      <c r="N334">
        <v>4.6354798797064998</v>
      </c>
      <c r="O334">
        <v>52.446120494785497</v>
      </c>
    </row>
    <row r="335" spans="1:15" x14ac:dyDescent="0.3">
      <c r="A335">
        <v>334</v>
      </c>
      <c r="B335" t="s">
        <v>1281</v>
      </c>
      <c r="C335" t="s">
        <v>1282</v>
      </c>
      <c r="D335" t="s">
        <v>4519</v>
      </c>
      <c r="E335" t="str" cm="1">
        <f t="array" ref="E335">INDEX(municipalities!B:B, MATCH(D335,municipalities!C:C,0),0)</f>
        <v>GM0396</v>
      </c>
      <c r="G335" t="s">
        <v>4520</v>
      </c>
      <c r="H335" t="s">
        <v>4521</v>
      </c>
      <c r="I335" t="str">
        <f t="shared" si="7"/>
        <v>1965</v>
      </c>
      <c r="J335">
        <v>2019</v>
      </c>
      <c r="K335">
        <v>75209233</v>
      </c>
      <c r="L335" t="s">
        <v>3716</v>
      </c>
      <c r="M335" t="s">
        <v>5419</v>
      </c>
      <c r="N335">
        <v>4.6664104255197003</v>
      </c>
      <c r="O335">
        <v>52.502071307469002</v>
      </c>
    </row>
    <row r="336" spans="1:15" x14ac:dyDescent="0.3">
      <c r="A336">
        <v>335</v>
      </c>
      <c r="B336" t="s">
        <v>1281</v>
      </c>
      <c r="C336" t="s">
        <v>1282</v>
      </c>
      <c r="D336" t="s">
        <v>1440</v>
      </c>
      <c r="E336" t="str" cm="1">
        <f t="array" ref="E336">INDEX(municipalities!B:B, MATCH(D336,municipalities!C:C,0),0)</f>
        <v>GM0375</v>
      </c>
      <c r="G336" t="s">
        <v>4522</v>
      </c>
      <c r="H336" t="s">
        <v>4523</v>
      </c>
      <c r="I336" t="str">
        <f t="shared" si="7"/>
        <v>1944</v>
      </c>
      <c r="J336">
        <v>2020</v>
      </c>
      <c r="K336">
        <v>78561736</v>
      </c>
      <c r="L336" t="s">
        <v>3716</v>
      </c>
      <c r="M336" t="s">
        <v>5420</v>
      </c>
      <c r="N336">
        <v>4.6467856126548002</v>
      </c>
      <c r="O336">
        <v>52.494014378150602</v>
      </c>
    </row>
    <row r="337" spans="1:15" x14ac:dyDescent="0.3">
      <c r="A337">
        <v>336</v>
      </c>
      <c r="B337" t="s">
        <v>1281</v>
      </c>
      <c r="C337" t="s">
        <v>1287</v>
      </c>
      <c r="D337" t="s">
        <v>1434</v>
      </c>
      <c r="E337" t="str" cm="1">
        <f t="array" ref="E337">INDEX(municipalities!B:B, MATCH(D337,municipalities!C:C,0),0)</f>
        <v>GM0373</v>
      </c>
      <c r="F337" t="s">
        <v>1435</v>
      </c>
      <c r="G337" t="s">
        <v>4524</v>
      </c>
      <c r="H337" t="s">
        <v>4525</v>
      </c>
      <c r="I337" t="str">
        <f t="shared" si="7"/>
        <v>1934</v>
      </c>
      <c r="J337">
        <v>2013</v>
      </c>
      <c r="K337">
        <v>57322368</v>
      </c>
      <c r="L337" t="s">
        <v>3716</v>
      </c>
      <c r="M337" t="s">
        <v>5421</v>
      </c>
      <c r="N337">
        <v>4.6666464705869002</v>
      </c>
      <c r="O337">
        <v>52.628108388081202</v>
      </c>
    </row>
    <row r="338" spans="1:15" x14ac:dyDescent="0.3">
      <c r="A338">
        <v>337</v>
      </c>
      <c r="B338" t="s">
        <v>1281</v>
      </c>
      <c r="C338" t="s">
        <v>1287</v>
      </c>
      <c r="D338" t="s">
        <v>3298</v>
      </c>
      <c r="E338" t="str" cm="1">
        <f t="array" ref="E338">INDEX(municipalities!B:B, MATCH(D338,municipalities!C:C,0),0)</f>
        <v>GM0450</v>
      </c>
      <c r="G338" t="s">
        <v>4526</v>
      </c>
      <c r="H338" t="s">
        <v>4527</v>
      </c>
      <c r="I338" t="str">
        <f t="shared" si="7"/>
        <v>1911</v>
      </c>
      <c r="J338">
        <v>2018</v>
      </c>
      <c r="K338">
        <v>71074676</v>
      </c>
      <c r="L338" t="s">
        <v>3716</v>
      </c>
      <c r="M338" t="s">
        <v>5422</v>
      </c>
      <c r="N338">
        <v>4.7285197204568004</v>
      </c>
      <c r="O338">
        <v>52.523399615171897</v>
      </c>
    </row>
    <row r="339" spans="1:15" x14ac:dyDescent="0.3">
      <c r="A339">
        <v>338</v>
      </c>
      <c r="B339" t="s">
        <v>1281</v>
      </c>
      <c r="C339" t="s">
        <v>1287</v>
      </c>
      <c r="D339" t="s">
        <v>1445</v>
      </c>
      <c r="E339" t="str" cm="1">
        <f t="array" ref="E339">INDEX(municipalities!B:B, MATCH(D339,municipalities!C:C,0),0)</f>
        <v>GM0383</v>
      </c>
      <c r="G339" t="s">
        <v>4528</v>
      </c>
      <c r="H339" t="s">
        <v>4529</v>
      </c>
      <c r="I339" t="str">
        <f t="shared" si="7"/>
        <v>1901</v>
      </c>
      <c r="J339">
        <v>2010</v>
      </c>
      <c r="K339">
        <v>50783467</v>
      </c>
      <c r="L339" t="s">
        <v>3716</v>
      </c>
      <c r="M339" t="s">
        <v>5423</v>
      </c>
      <c r="N339">
        <v>4.6386008342208003</v>
      </c>
      <c r="O339">
        <v>52.554937155747297</v>
      </c>
    </row>
    <row r="340" spans="1:15" x14ac:dyDescent="0.3">
      <c r="A340">
        <v>339</v>
      </c>
      <c r="B340" t="s">
        <v>1281</v>
      </c>
      <c r="C340" t="s">
        <v>1287</v>
      </c>
      <c r="D340" t="s">
        <v>1534</v>
      </c>
      <c r="E340" t="str" cm="1">
        <f t="array" ref="E340">INDEX(municipalities!B:B, MATCH(D340,municipalities!C:C,0),0)</f>
        <v>GM0399</v>
      </c>
      <c r="G340" t="s">
        <v>4530</v>
      </c>
      <c r="H340" t="s">
        <v>4531</v>
      </c>
      <c r="I340" t="str">
        <f t="shared" si="7"/>
        <v>1851</v>
      </c>
      <c r="J340">
        <v>2012</v>
      </c>
      <c r="K340">
        <v>56024150</v>
      </c>
      <c r="L340" t="s">
        <v>3716</v>
      </c>
      <c r="M340" t="s">
        <v>5424</v>
      </c>
      <c r="N340">
        <v>4.7191775893532997</v>
      </c>
      <c r="O340">
        <v>52.597557377746703</v>
      </c>
    </row>
    <row r="341" spans="1:15" x14ac:dyDescent="0.3">
      <c r="A341">
        <v>340</v>
      </c>
      <c r="B341" t="s">
        <v>1281</v>
      </c>
      <c r="C341" t="s">
        <v>1287</v>
      </c>
      <c r="D341" t="s">
        <v>1288</v>
      </c>
      <c r="E341" t="str" cm="1">
        <f t="array" ref="E341">INDEX(municipalities!B:B, MATCH(D341,municipalities!C:C,0),0)</f>
        <v>GM0361</v>
      </c>
      <c r="G341" t="s">
        <v>4532</v>
      </c>
      <c r="H341" t="s">
        <v>4533</v>
      </c>
      <c r="I341" t="str">
        <f t="shared" si="7"/>
        <v>1821</v>
      </c>
      <c r="J341">
        <v>2014</v>
      </c>
      <c r="K341">
        <v>60439122</v>
      </c>
      <c r="L341" t="s">
        <v>3716</v>
      </c>
      <c r="M341" t="s">
        <v>5425</v>
      </c>
      <c r="N341">
        <v>4.7650853079548003</v>
      </c>
      <c r="O341">
        <v>52.626667823378597</v>
      </c>
    </row>
    <row r="342" spans="1:15" x14ac:dyDescent="0.3">
      <c r="A342">
        <v>341</v>
      </c>
      <c r="B342" t="s">
        <v>1281</v>
      </c>
      <c r="C342" t="s">
        <v>1287</v>
      </c>
      <c r="D342" t="s">
        <v>1288</v>
      </c>
      <c r="E342" t="str" cm="1">
        <f t="array" ref="E342">INDEX(municipalities!B:B, MATCH(D342,municipalities!C:C,0),0)</f>
        <v>GM0361</v>
      </c>
      <c r="G342" t="s">
        <v>4534</v>
      </c>
      <c r="H342" t="s">
        <v>4535</v>
      </c>
      <c r="I342" t="str">
        <f t="shared" si="7"/>
        <v>1817</v>
      </c>
      <c r="J342">
        <v>2009</v>
      </c>
      <c r="K342">
        <v>37153567</v>
      </c>
      <c r="L342" t="s">
        <v>3716</v>
      </c>
      <c r="M342" t="s">
        <v>5426</v>
      </c>
      <c r="N342">
        <v>4.7326706989350997</v>
      </c>
      <c r="O342">
        <v>52.648890436590797</v>
      </c>
    </row>
    <row r="343" spans="1:15" x14ac:dyDescent="0.3">
      <c r="A343">
        <v>342</v>
      </c>
      <c r="B343" t="s">
        <v>1281</v>
      </c>
      <c r="C343" t="s">
        <v>1287</v>
      </c>
      <c r="D343" t="s">
        <v>1611</v>
      </c>
      <c r="E343" t="str" cm="1">
        <f t="array" ref="E343">INDEX(municipalities!B:B, MATCH(D343,municipalities!C:C,0),0)</f>
        <v>GM0448</v>
      </c>
      <c r="F343" t="s">
        <v>1616</v>
      </c>
      <c r="G343" t="s">
        <v>4536</v>
      </c>
      <c r="H343" t="s">
        <v>4537</v>
      </c>
      <c r="I343" t="str">
        <f t="shared" si="7"/>
        <v>1791</v>
      </c>
      <c r="J343">
        <v>2007</v>
      </c>
      <c r="K343">
        <v>37137144</v>
      </c>
      <c r="L343" t="s">
        <v>3716</v>
      </c>
      <c r="M343" t="s">
        <v>5427</v>
      </c>
      <c r="N343">
        <v>4.7829336366156001</v>
      </c>
      <c r="O343">
        <v>53.054150806318603</v>
      </c>
    </row>
    <row r="344" spans="1:15" x14ac:dyDescent="0.3">
      <c r="A344">
        <v>343</v>
      </c>
      <c r="B344" t="s">
        <v>1281</v>
      </c>
      <c r="C344" t="s">
        <v>1287</v>
      </c>
      <c r="D344" t="s">
        <v>1451</v>
      </c>
      <c r="E344" t="str" cm="1">
        <f t="array" ref="E344">INDEX(municipalities!B:B, MATCH(D344,municipalities!C:C,0),0)</f>
        <v>GM0400</v>
      </c>
      <c r="G344" t="s">
        <v>4538</v>
      </c>
      <c r="H344" t="s">
        <v>4539</v>
      </c>
      <c r="I344" t="str">
        <f t="shared" si="7"/>
        <v>1781</v>
      </c>
      <c r="J344">
        <v>1990</v>
      </c>
      <c r="K344">
        <v>37060650</v>
      </c>
      <c r="L344" t="s">
        <v>3716</v>
      </c>
      <c r="M344" t="s">
        <v>5428</v>
      </c>
      <c r="N344">
        <v>4.7794987300151002</v>
      </c>
      <c r="O344">
        <v>52.955918239544602</v>
      </c>
    </row>
    <row r="345" spans="1:15" x14ac:dyDescent="0.3">
      <c r="A345">
        <v>344</v>
      </c>
      <c r="B345" t="s">
        <v>1281</v>
      </c>
      <c r="C345" t="s">
        <v>1287</v>
      </c>
      <c r="D345" t="s">
        <v>4543</v>
      </c>
      <c r="E345" t="str" cm="1">
        <f t="array" ref="E345">INDEX(municipalities!B:B, MATCH(D345,municipalities!C:C,0),0)</f>
        <v>GM1980</v>
      </c>
      <c r="F345" t="s">
        <v>4540</v>
      </c>
      <c r="G345" t="s">
        <v>4541</v>
      </c>
      <c r="H345" t="s">
        <v>4542</v>
      </c>
      <c r="I345" t="str">
        <f t="shared" si="7"/>
        <v>1703</v>
      </c>
      <c r="J345">
        <v>2018</v>
      </c>
      <c r="K345">
        <v>73326658</v>
      </c>
      <c r="L345" t="s">
        <v>3716</v>
      </c>
      <c r="M345" t="s">
        <v>5429</v>
      </c>
      <c r="N345">
        <v>4.8287288457519999</v>
      </c>
      <c r="O345">
        <v>52.648712960529501</v>
      </c>
    </row>
    <row r="346" spans="1:15" x14ac:dyDescent="0.3">
      <c r="A346">
        <v>345</v>
      </c>
      <c r="B346" t="s">
        <v>1281</v>
      </c>
      <c r="C346" t="s">
        <v>1287</v>
      </c>
      <c r="D346" t="s">
        <v>4543</v>
      </c>
      <c r="E346" t="str" cm="1">
        <f t="array" ref="E346">INDEX(municipalities!B:B, MATCH(D346,municipalities!C:C,0),0)</f>
        <v>GM1980</v>
      </c>
      <c r="F346" t="s">
        <v>4540</v>
      </c>
      <c r="G346" t="s">
        <v>4544</v>
      </c>
      <c r="H346" t="s">
        <v>4542</v>
      </c>
      <c r="I346" t="str">
        <f t="shared" si="7"/>
        <v>1703</v>
      </c>
      <c r="J346">
        <v>1988</v>
      </c>
      <c r="K346">
        <v>37056577</v>
      </c>
      <c r="L346" t="s">
        <v>3716</v>
      </c>
      <c r="M346" t="s">
        <v>5429</v>
      </c>
      <c r="N346">
        <v>4.8287288457519999</v>
      </c>
      <c r="O346">
        <v>52.648712960529501</v>
      </c>
    </row>
    <row r="347" spans="1:15" x14ac:dyDescent="0.3">
      <c r="A347">
        <v>346</v>
      </c>
      <c r="B347" t="s">
        <v>1281</v>
      </c>
      <c r="C347" t="s">
        <v>1287</v>
      </c>
      <c r="D347" t="s">
        <v>1576</v>
      </c>
      <c r="E347" t="str" cm="1">
        <f t="array" ref="E347">INDEX(municipalities!B:B, MATCH(D347,municipalities!C:C,0),0)</f>
        <v>GM0420</v>
      </c>
      <c r="G347" t="s">
        <v>4545</v>
      </c>
      <c r="H347" t="s">
        <v>4546</v>
      </c>
      <c r="I347" t="str">
        <f t="shared" si="7"/>
        <v>1622</v>
      </c>
      <c r="J347">
        <v>1987</v>
      </c>
      <c r="K347">
        <v>36031854</v>
      </c>
      <c r="L347" t="s">
        <v>3716</v>
      </c>
      <c r="M347" t="s">
        <v>5430</v>
      </c>
      <c r="N347">
        <v>5.0304680808339999</v>
      </c>
      <c r="O347">
        <v>52.638349533967101</v>
      </c>
    </row>
    <row r="348" spans="1:15" x14ac:dyDescent="0.3">
      <c r="A348">
        <v>347</v>
      </c>
      <c r="B348" t="s">
        <v>1281</v>
      </c>
      <c r="C348" t="s">
        <v>1287</v>
      </c>
      <c r="D348" t="s">
        <v>1459</v>
      </c>
      <c r="E348" t="str" cm="1">
        <f t="array" ref="E348">INDEX(municipalities!B:B, MATCH(D348,municipalities!C:C,0),0)</f>
        <v>GM0498</v>
      </c>
      <c r="F348" t="s">
        <v>4547</v>
      </c>
      <c r="G348" t="s">
        <v>4548</v>
      </c>
      <c r="H348" t="s">
        <v>4549</v>
      </c>
      <c r="I348" t="str">
        <f t="shared" si="7"/>
        <v>1602</v>
      </c>
      <c r="J348">
        <v>2015</v>
      </c>
      <c r="K348">
        <v>62659723</v>
      </c>
      <c r="L348" t="s">
        <v>3716</v>
      </c>
      <c r="M348" t="s">
        <v>5431</v>
      </c>
      <c r="N348">
        <v>5.2692803910274</v>
      </c>
      <c r="O348">
        <v>52.723413006484499</v>
      </c>
    </row>
    <row r="349" spans="1:15" x14ac:dyDescent="0.3">
      <c r="A349">
        <v>348</v>
      </c>
      <c r="B349" t="s">
        <v>1281</v>
      </c>
      <c r="C349" t="s">
        <v>1287</v>
      </c>
      <c r="D349" t="s">
        <v>1475</v>
      </c>
      <c r="E349" t="str" cm="1">
        <f t="array" ref="E349">INDEX(municipalities!B:B, MATCH(D349,municipalities!C:C,0),0)</f>
        <v>GM0388</v>
      </c>
      <c r="G349" t="s">
        <v>4550</v>
      </c>
      <c r="H349" t="s">
        <v>4549</v>
      </c>
      <c r="I349" t="str">
        <f t="shared" si="7"/>
        <v>1602</v>
      </c>
      <c r="J349">
        <v>2021</v>
      </c>
      <c r="K349">
        <v>84320796</v>
      </c>
      <c r="L349" t="s">
        <v>3716</v>
      </c>
      <c r="M349" t="s">
        <v>5431</v>
      </c>
      <c r="N349">
        <v>5.2692803910274</v>
      </c>
      <c r="O349">
        <v>52.723413006484499</v>
      </c>
    </row>
    <row r="350" spans="1:15" x14ac:dyDescent="0.3">
      <c r="A350">
        <v>349</v>
      </c>
      <c r="B350" t="s">
        <v>1281</v>
      </c>
      <c r="C350" t="s">
        <v>1287</v>
      </c>
      <c r="D350" t="s">
        <v>1288</v>
      </c>
      <c r="E350" t="str" cm="1">
        <f t="array" ref="E350">INDEX(municipalities!B:B, MATCH(D350,municipalities!C:C,0),0)</f>
        <v>GM0361</v>
      </c>
      <c r="F350" t="s">
        <v>1300</v>
      </c>
      <c r="G350" t="s">
        <v>4551</v>
      </c>
      <c r="H350" t="s">
        <v>4552</v>
      </c>
      <c r="I350" t="str">
        <f t="shared" si="7"/>
        <v>1536</v>
      </c>
      <c r="J350">
        <v>2017</v>
      </c>
      <c r="K350">
        <v>69416656</v>
      </c>
      <c r="L350" t="s">
        <v>3716</v>
      </c>
      <c r="M350" t="s">
        <v>5432</v>
      </c>
      <c r="N350">
        <v>4.7873516473207003</v>
      </c>
      <c r="O350">
        <v>52.528544482533597</v>
      </c>
    </row>
    <row r="351" spans="1:15" x14ac:dyDescent="0.3">
      <c r="A351">
        <v>350</v>
      </c>
      <c r="B351" t="s">
        <v>1281</v>
      </c>
      <c r="C351" t="s">
        <v>1282</v>
      </c>
      <c r="D351" t="s">
        <v>1669</v>
      </c>
      <c r="E351" t="str" cm="1">
        <f t="array" ref="E351">INDEX(municipalities!B:B, MATCH(D351,municipalities!C:C,0),0)</f>
        <v>GM0880</v>
      </c>
      <c r="G351" t="s">
        <v>4553</v>
      </c>
      <c r="H351" t="s">
        <v>4554</v>
      </c>
      <c r="I351" t="str">
        <f t="shared" si="7"/>
        <v>1531</v>
      </c>
      <c r="J351">
        <v>2016</v>
      </c>
      <c r="K351">
        <v>68490135</v>
      </c>
      <c r="L351" t="s">
        <v>3716</v>
      </c>
      <c r="M351" t="s">
        <v>5433</v>
      </c>
      <c r="N351">
        <v>4.8263667546151998</v>
      </c>
      <c r="O351">
        <v>52.499834327905702</v>
      </c>
    </row>
    <row r="352" spans="1:15" x14ac:dyDescent="0.3">
      <c r="A352">
        <v>351</v>
      </c>
      <c r="B352" t="s">
        <v>1281</v>
      </c>
      <c r="C352" t="s">
        <v>1282</v>
      </c>
      <c r="D352" t="s">
        <v>1673</v>
      </c>
      <c r="E352" t="str" cm="1">
        <f t="array" ref="E352">INDEX(municipalities!B:B, MATCH(D352,municipalities!C:C,0),0)</f>
        <v>GM0479</v>
      </c>
      <c r="F352" t="s">
        <v>4555</v>
      </c>
      <c r="G352" t="s">
        <v>4556</v>
      </c>
      <c r="H352" t="s">
        <v>4557</v>
      </c>
      <c r="I352" t="str">
        <f t="shared" si="7"/>
        <v>1507</v>
      </c>
      <c r="J352">
        <v>2018</v>
      </c>
      <c r="K352">
        <v>71024484</v>
      </c>
      <c r="L352" t="s">
        <v>3716</v>
      </c>
      <c r="M352" t="s">
        <v>5434</v>
      </c>
      <c r="N352">
        <v>4.8010715961623003</v>
      </c>
      <c r="O352">
        <v>52.437837483579102</v>
      </c>
    </row>
    <row r="353" spans="1:15" x14ac:dyDescent="0.3">
      <c r="A353">
        <v>352</v>
      </c>
      <c r="B353" t="s">
        <v>1281</v>
      </c>
      <c r="C353" t="s">
        <v>1287</v>
      </c>
      <c r="D353" t="s">
        <v>1673</v>
      </c>
      <c r="E353" t="str" cm="1">
        <f t="array" ref="E353">INDEX(municipalities!B:B, MATCH(D353,municipalities!C:C,0),0)</f>
        <v>GM0479</v>
      </c>
      <c r="F353" t="s">
        <v>4558</v>
      </c>
      <c r="G353" t="s">
        <v>4559</v>
      </c>
      <c r="H353" t="s">
        <v>4560</v>
      </c>
      <c r="I353" t="str">
        <f t="shared" si="7"/>
        <v>1506</v>
      </c>
      <c r="J353">
        <v>1988</v>
      </c>
      <c r="K353">
        <v>35019922</v>
      </c>
      <c r="L353" t="s">
        <v>3716</v>
      </c>
      <c r="M353" t="s">
        <v>5435</v>
      </c>
      <c r="N353">
        <v>4.8196485442194001</v>
      </c>
      <c r="O353">
        <v>52.437234623131502</v>
      </c>
    </row>
    <row r="354" spans="1:15" x14ac:dyDescent="0.3">
      <c r="A354">
        <v>353</v>
      </c>
      <c r="B354" t="s">
        <v>1281</v>
      </c>
      <c r="C354" t="s">
        <v>1287</v>
      </c>
      <c r="D354" t="s">
        <v>1288</v>
      </c>
      <c r="E354" t="str" cm="1">
        <f t="array" ref="E354">INDEX(municipalities!B:B, MATCH(D354,municipalities!C:C,0),0)</f>
        <v>GM0361</v>
      </c>
      <c r="G354" t="s">
        <v>4561</v>
      </c>
      <c r="H354" t="s">
        <v>4562</v>
      </c>
      <c r="I354" t="str">
        <f t="shared" si="7"/>
        <v>1483</v>
      </c>
      <c r="J354">
        <v>2019</v>
      </c>
      <c r="K354">
        <v>74394215</v>
      </c>
      <c r="L354" t="s">
        <v>3716</v>
      </c>
      <c r="M354" t="s">
        <v>5436</v>
      </c>
      <c r="N354">
        <v>4.8451417104091004</v>
      </c>
      <c r="O354">
        <v>52.556832115709199</v>
      </c>
    </row>
    <row r="355" spans="1:15" x14ac:dyDescent="0.3">
      <c r="A355">
        <v>354</v>
      </c>
      <c r="B355" t="s">
        <v>1281</v>
      </c>
      <c r="C355" t="s">
        <v>1282</v>
      </c>
      <c r="D355" t="s">
        <v>1585</v>
      </c>
      <c r="E355" t="str" cm="1">
        <f t="array" ref="E355">INDEX(municipalities!B:B, MATCH(D355,municipalities!C:C,0),0)</f>
        <v>GM0439</v>
      </c>
      <c r="G355" t="s">
        <v>4563</v>
      </c>
      <c r="H355" t="s">
        <v>4564</v>
      </c>
      <c r="I355" t="str">
        <f t="shared" si="7"/>
        <v>1447</v>
      </c>
      <c r="J355">
        <v>2013</v>
      </c>
      <c r="K355">
        <v>67299660</v>
      </c>
      <c r="L355" t="s">
        <v>3716</v>
      </c>
      <c r="M355" t="s">
        <v>5437</v>
      </c>
      <c r="N355">
        <v>4.9710071270871996</v>
      </c>
      <c r="O355">
        <v>52.484911137912398</v>
      </c>
    </row>
    <row r="356" spans="1:15" x14ac:dyDescent="0.3">
      <c r="A356">
        <v>355</v>
      </c>
      <c r="B356" t="s">
        <v>1281</v>
      </c>
      <c r="C356" t="s">
        <v>1282</v>
      </c>
      <c r="D356" t="s">
        <v>1283</v>
      </c>
      <c r="E356" t="str" cm="1">
        <f t="array" ref="E356">INDEX(municipalities!B:B, MATCH(D356,municipalities!C:C,0),0)</f>
        <v>GM0358</v>
      </c>
      <c r="F356" t="s">
        <v>4565</v>
      </c>
      <c r="G356" t="s">
        <v>4566</v>
      </c>
      <c r="H356" t="s">
        <v>4567</v>
      </c>
      <c r="I356" t="str">
        <f t="shared" si="7"/>
        <v>1433</v>
      </c>
      <c r="J356">
        <v>2012</v>
      </c>
      <c r="K356">
        <v>55285538</v>
      </c>
      <c r="L356" t="s">
        <v>3716</v>
      </c>
      <c r="M356" t="s">
        <v>5438</v>
      </c>
      <c r="N356">
        <v>4.7397762915981998</v>
      </c>
      <c r="O356">
        <v>52.237022813870901</v>
      </c>
    </row>
    <row r="357" spans="1:15" x14ac:dyDescent="0.3">
      <c r="A357">
        <v>356</v>
      </c>
      <c r="B357" t="s">
        <v>1281</v>
      </c>
      <c r="C357" t="s">
        <v>1282</v>
      </c>
      <c r="D357" t="s">
        <v>1478</v>
      </c>
      <c r="E357" t="str" cm="1">
        <f t="array" ref="E357">INDEX(municipalities!B:B, MATCH(D357,municipalities!C:C,0),0)</f>
        <v>GM1942</v>
      </c>
      <c r="F357" t="s">
        <v>4568</v>
      </c>
      <c r="G357" t="s">
        <v>4569</v>
      </c>
      <c r="H357" t="s">
        <v>4570</v>
      </c>
      <c r="I357" t="str">
        <f t="shared" si="7"/>
        <v>1406</v>
      </c>
      <c r="J357">
        <v>2013</v>
      </c>
      <c r="K357">
        <v>58095276</v>
      </c>
      <c r="L357" t="s">
        <v>3716</v>
      </c>
      <c r="M357" t="s">
        <v>5439</v>
      </c>
      <c r="N357">
        <v>5.1523492578066996</v>
      </c>
      <c r="O357">
        <v>52.264757876205202</v>
      </c>
    </row>
    <row r="358" spans="1:15" x14ac:dyDescent="0.3">
      <c r="A358">
        <v>357</v>
      </c>
      <c r="B358" t="s">
        <v>1281</v>
      </c>
      <c r="C358" t="s">
        <v>1282</v>
      </c>
      <c r="D358" t="s">
        <v>1313</v>
      </c>
      <c r="E358" t="str" cm="1">
        <f t="array" ref="E358">INDEX(municipalities!B:B, MATCH(D358,municipalities!C:C,0),0)</f>
        <v>GM0363</v>
      </c>
      <c r="F358" t="s">
        <v>1654</v>
      </c>
      <c r="G358" t="s">
        <v>4571</v>
      </c>
      <c r="H358" t="s">
        <v>4572</v>
      </c>
      <c r="I358" t="str">
        <f t="shared" si="7"/>
        <v>1381</v>
      </c>
      <c r="J358">
        <v>2019</v>
      </c>
      <c r="K358">
        <v>75979519</v>
      </c>
      <c r="L358" t="s">
        <v>3716</v>
      </c>
      <c r="M358" t="s">
        <v>5440</v>
      </c>
      <c r="N358">
        <v>5.0733825489458004</v>
      </c>
      <c r="O358">
        <v>52.301117168418699</v>
      </c>
    </row>
    <row r="359" spans="1:15" x14ac:dyDescent="0.3">
      <c r="A359">
        <v>358</v>
      </c>
      <c r="B359" t="s">
        <v>1281</v>
      </c>
      <c r="C359" t="s">
        <v>1282</v>
      </c>
      <c r="D359" t="s">
        <v>4573</v>
      </c>
      <c r="E359" t="str" cm="1">
        <f t="array" ref="E359">INDEX(municipalities!B:B, MATCH(D359,municipalities!C:C,0),0)</f>
        <v>GM0406</v>
      </c>
      <c r="G359" t="s">
        <v>4574</v>
      </c>
      <c r="H359" t="s">
        <v>4575</v>
      </c>
      <c r="I359" t="str">
        <f t="shared" si="7"/>
        <v>1276</v>
      </c>
      <c r="J359">
        <v>2019</v>
      </c>
      <c r="K359">
        <v>76724298</v>
      </c>
      <c r="L359" t="s">
        <v>3716</v>
      </c>
      <c r="M359" t="s">
        <v>5441</v>
      </c>
      <c r="N359">
        <v>5.2510381368454997</v>
      </c>
      <c r="O359">
        <v>52.2915805291832</v>
      </c>
    </row>
    <row r="360" spans="1:15" x14ac:dyDescent="0.3">
      <c r="A360">
        <v>359</v>
      </c>
      <c r="B360" t="s">
        <v>1281</v>
      </c>
      <c r="C360" t="s">
        <v>1282</v>
      </c>
      <c r="D360" t="s">
        <v>4576</v>
      </c>
      <c r="E360" t="str" cm="1">
        <f t="array" ref="E360">INDEX(municipalities!B:B, MATCH(D360,municipalities!C:C,0),0)</f>
        <v>GM0376</v>
      </c>
      <c r="F360" t="s">
        <v>4577</v>
      </c>
      <c r="G360" t="s">
        <v>4578</v>
      </c>
      <c r="H360" t="s">
        <v>4579</v>
      </c>
      <c r="I360" t="str">
        <f t="shared" si="7"/>
        <v>1251</v>
      </c>
      <c r="J360">
        <v>2018</v>
      </c>
      <c r="K360" t="s">
        <v>4580</v>
      </c>
      <c r="L360" t="s">
        <v>3716</v>
      </c>
      <c r="M360" t="s">
        <v>5442</v>
      </c>
      <c r="N360">
        <v>5.2161304820068004</v>
      </c>
      <c r="O360">
        <v>52.247892776166402</v>
      </c>
    </row>
    <row r="361" spans="1:15" x14ac:dyDescent="0.3">
      <c r="A361">
        <v>360</v>
      </c>
      <c r="B361" t="s">
        <v>1281</v>
      </c>
      <c r="C361" t="s">
        <v>1282</v>
      </c>
      <c r="D361" t="s">
        <v>1659</v>
      </c>
      <c r="E361" t="str" cm="1">
        <f t="array" ref="E361">INDEX(municipalities!B:B, MATCH(D361,municipalities!C:C,0),0)</f>
        <v>GM1696</v>
      </c>
      <c r="F361" t="s">
        <v>1663</v>
      </c>
      <c r="G361" t="s">
        <v>4581</v>
      </c>
      <c r="H361" t="s">
        <v>4582</v>
      </c>
      <c r="I361" t="str">
        <f t="shared" si="7"/>
        <v>1241</v>
      </c>
      <c r="J361">
        <v>2018</v>
      </c>
      <c r="K361">
        <v>71045228</v>
      </c>
      <c r="L361" t="s">
        <v>3716</v>
      </c>
      <c r="M361" t="s">
        <v>5443</v>
      </c>
      <c r="N361">
        <v>5.0897444421933997</v>
      </c>
      <c r="O361">
        <v>52.230201446621798</v>
      </c>
    </row>
    <row r="362" spans="1:15" x14ac:dyDescent="0.3">
      <c r="A362">
        <v>361</v>
      </c>
      <c r="B362" t="s">
        <v>1281</v>
      </c>
      <c r="C362" t="s">
        <v>1282</v>
      </c>
      <c r="D362" t="s">
        <v>1540</v>
      </c>
      <c r="E362" t="str" cm="1">
        <f t="array" ref="E362">INDEX(municipalities!B:B, MATCH(D362,municipalities!C:C,0),0)</f>
        <v>GM0402</v>
      </c>
      <c r="G362" t="s">
        <v>4583</v>
      </c>
      <c r="H362" t="s">
        <v>4584</v>
      </c>
      <c r="I362" t="str">
        <f t="shared" si="7"/>
        <v>1216</v>
      </c>
      <c r="J362">
        <v>2021</v>
      </c>
      <c r="K362">
        <v>83276483</v>
      </c>
      <c r="L362" t="s">
        <v>3716</v>
      </c>
      <c r="M362" t="s">
        <v>5444</v>
      </c>
      <c r="N362">
        <v>5.1403235487343997</v>
      </c>
      <c r="O362">
        <v>52.218414192536002</v>
      </c>
    </row>
    <row r="363" spans="1:15" x14ac:dyDescent="0.3">
      <c r="A363">
        <v>362</v>
      </c>
      <c r="B363" t="s">
        <v>1281</v>
      </c>
      <c r="C363" t="s">
        <v>1282</v>
      </c>
      <c r="D363" t="s">
        <v>1540</v>
      </c>
      <c r="E363" t="str" cm="1">
        <f t="array" ref="E363">INDEX(municipalities!B:B, MATCH(D363,municipalities!C:C,0),0)</f>
        <v>GM0402</v>
      </c>
      <c r="G363" t="s">
        <v>4585</v>
      </c>
      <c r="H363" t="s">
        <v>4586</v>
      </c>
      <c r="I363" t="str">
        <f t="shared" si="7"/>
        <v>1215</v>
      </c>
      <c r="J363">
        <v>2015</v>
      </c>
      <c r="K363">
        <v>64251063</v>
      </c>
      <c r="L363" t="s">
        <v>3716</v>
      </c>
      <c r="M363" t="s">
        <v>5445</v>
      </c>
      <c r="N363">
        <v>5.1563580377623</v>
      </c>
      <c r="O363">
        <v>52.213796860434101</v>
      </c>
    </row>
    <row r="364" spans="1:15" x14ac:dyDescent="0.3">
      <c r="A364">
        <v>363</v>
      </c>
      <c r="B364" t="s">
        <v>1281</v>
      </c>
      <c r="C364" t="s">
        <v>1282</v>
      </c>
      <c r="D364" t="s">
        <v>1540</v>
      </c>
      <c r="E364" t="str" cm="1">
        <f t="array" ref="E364">INDEX(municipalities!B:B, MATCH(D364,municipalities!C:C,0),0)</f>
        <v>GM0402</v>
      </c>
      <c r="G364" t="s">
        <v>4587</v>
      </c>
      <c r="H364" t="s">
        <v>4588</v>
      </c>
      <c r="I364" t="str">
        <f t="shared" si="7"/>
        <v>1215</v>
      </c>
      <c r="J364">
        <v>2017</v>
      </c>
      <c r="K364">
        <v>68738196</v>
      </c>
      <c r="L364" t="s">
        <v>3716</v>
      </c>
      <c r="M364" t="s">
        <v>5445</v>
      </c>
      <c r="N364">
        <v>5.1563580377623</v>
      </c>
      <c r="O364">
        <v>52.213796860434101</v>
      </c>
    </row>
    <row r="365" spans="1:15" x14ac:dyDescent="0.3">
      <c r="A365">
        <v>364</v>
      </c>
      <c r="B365" t="s">
        <v>1281</v>
      </c>
      <c r="C365" t="s">
        <v>1282</v>
      </c>
      <c r="D365" t="s">
        <v>1581</v>
      </c>
      <c r="E365" t="str" cm="1">
        <f t="array" ref="E365">INDEX(municipalities!B:B, MATCH(D365,municipalities!C:C,0),0)</f>
        <v>GM0437</v>
      </c>
      <c r="F365" t="s">
        <v>1582</v>
      </c>
      <c r="G365" t="s">
        <v>4589</v>
      </c>
      <c r="H365" t="s">
        <v>4590</v>
      </c>
      <c r="I365" t="str">
        <f t="shared" si="7"/>
        <v>1191</v>
      </c>
      <c r="J365">
        <v>2020</v>
      </c>
      <c r="K365">
        <v>80824455</v>
      </c>
      <c r="L365" t="s">
        <v>3716</v>
      </c>
      <c r="M365" t="s">
        <v>5446</v>
      </c>
      <c r="N365">
        <v>4.9099685866789002</v>
      </c>
      <c r="O365">
        <v>52.281801484880397</v>
      </c>
    </row>
    <row r="366" spans="1:15" x14ac:dyDescent="0.3">
      <c r="A366">
        <v>365</v>
      </c>
      <c r="B366" t="s">
        <v>1281</v>
      </c>
      <c r="C366" t="s">
        <v>1287</v>
      </c>
      <c r="D366" t="s">
        <v>1631</v>
      </c>
      <c r="E366" t="str" cm="1">
        <f t="array" ref="E366">INDEX(municipalities!B:B, MATCH(D366,municipalities!C:C,0),0)</f>
        <v>GM0852</v>
      </c>
      <c r="F366" t="s">
        <v>1649</v>
      </c>
      <c r="G366" t="s">
        <v>4591</v>
      </c>
      <c r="H366" t="s">
        <v>4592</v>
      </c>
      <c r="I366" t="str">
        <f t="shared" si="7"/>
        <v>1141</v>
      </c>
      <c r="J366">
        <v>2015</v>
      </c>
      <c r="K366">
        <v>63329670</v>
      </c>
      <c r="L366" t="s">
        <v>3716</v>
      </c>
      <c r="M366" t="s">
        <v>5447</v>
      </c>
      <c r="N366">
        <v>5.0126460739898997</v>
      </c>
      <c r="O366">
        <v>52.457558658810797</v>
      </c>
    </row>
    <row r="367" spans="1:15" x14ac:dyDescent="0.3">
      <c r="A367">
        <v>366</v>
      </c>
      <c r="B367" t="s">
        <v>1281</v>
      </c>
      <c r="C367" t="s">
        <v>1282</v>
      </c>
      <c r="D367" t="s">
        <v>1631</v>
      </c>
      <c r="E367" t="str" cm="1">
        <f t="array" ref="E367">INDEX(municipalities!B:B, MATCH(D367,municipalities!C:C,0),0)</f>
        <v>GM0852</v>
      </c>
      <c r="F367" t="s">
        <v>1638</v>
      </c>
      <c r="G367" t="s">
        <v>4593</v>
      </c>
      <c r="H367" t="s">
        <v>4594</v>
      </c>
      <c r="I367" t="str">
        <f t="shared" si="7"/>
        <v>1141</v>
      </c>
      <c r="J367">
        <v>1988</v>
      </c>
      <c r="K367">
        <v>36033388</v>
      </c>
      <c r="L367" t="s">
        <v>3716</v>
      </c>
      <c r="M367" t="s">
        <v>5447</v>
      </c>
      <c r="N367">
        <v>5.0126460739898997</v>
      </c>
      <c r="O367">
        <v>52.457558658810797</v>
      </c>
    </row>
    <row r="368" spans="1:15" x14ac:dyDescent="0.3">
      <c r="A368">
        <v>367</v>
      </c>
      <c r="B368" t="s">
        <v>1281</v>
      </c>
      <c r="C368" t="s">
        <v>1282</v>
      </c>
      <c r="D368" t="s">
        <v>1313</v>
      </c>
      <c r="E368" t="str" cm="1">
        <f t="array" ref="E368">INDEX(municipalities!B:B, MATCH(D368,municipalities!C:C,0),0)</f>
        <v>GM0363</v>
      </c>
      <c r="G368" t="s">
        <v>4595</v>
      </c>
      <c r="H368" t="s">
        <v>4596</v>
      </c>
      <c r="I368" t="str">
        <f t="shared" si="7"/>
        <v>1112</v>
      </c>
      <c r="J368">
        <v>2020</v>
      </c>
      <c r="K368">
        <v>78305691</v>
      </c>
      <c r="L368" t="s">
        <v>3716</v>
      </c>
      <c r="M368" t="s">
        <v>5448</v>
      </c>
      <c r="N368">
        <v>4.9762077743969</v>
      </c>
      <c r="O368">
        <v>52.328536775186002</v>
      </c>
    </row>
    <row r="369" spans="1:15" x14ac:dyDescent="0.3">
      <c r="A369">
        <v>368</v>
      </c>
      <c r="B369" t="s">
        <v>1281</v>
      </c>
      <c r="C369" t="s">
        <v>1282</v>
      </c>
      <c r="D369" t="s">
        <v>1313</v>
      </c>
      <c r="E369" t="str" cm="1">
        <f t="array" ref="E369">INDEX(municipalities!B:B, MATCH(D369,municipalities!C:C,0),0)</f>
        <v>GM0363</v>
      </c>
      <c r="G369" t="s">
        <v>4597</v>
      </c>
      <c r="H369" t="s">
        <v>4598</v>
      </c>
      <c r="I369" t="str">
        <f t="shared" si="7"/>
        <v>1106</v>
      </c>
      <c r="J369">
        <v>2020</v>
      </c>
      <c r="K369">
        <v>80429319</v>
      </c>
      <c r="L369" t="s">
        <v>3716</v>
      </c>
      <c r="M369" t="s">
        <v>5449</v>
      </c>
      <c r="N369">
        <v>4.9777063729081998</v>
      </c>
      <c r="O369">
        <v>52.300362586863997</v>
      </c>
    </row>
    <row r="370" spans="1:15" x14ac:dyDescent="0.3">
      <c r="A370">
        <v>369</v>
      </c>
      <c r="B370" t="s">
        <v>1281</v>
      </c>
      <c r="C370" t="s">
        <v>1282</v>
      </c>
      <c r="D370" t="s">
        <v>1313</v>
      </c>
      <c r="E370" t="str" cm="1">
        <f t="array" ref="E370">INDEX(municipalities!B:B, MATCH(D370,municipalities!C:C,0),0)</f>
        <v>GM0363</v>
      </c>
      <c r="G370" t="s">
        <v>4599</v>
      </c>
      <c r="H370" t="s">
        <v>4600</v>
      </c>
      <c r="I370" t="str">
        <f t="shared" si="7"/>
        <v>1078</v>
      </c>
      <c r="J370">
        <v>2021</v>
      </c>
      <c r="K370">
        <v>82977089</v>
      </c>
      <c r="L370" t="s">
        <v>3716</v>
      </c>
      <c r="M370" t="s">
        <v>5450</v>
      </c>
      <c r="N370">
        <v>4.8952731769162998</v>
      </c>
      <c r="O370">
        <v>52.345010553390601</v>
      </c>
    </row>
    <row r="371" spans="1:15" x14ac:dyDescent="0.3">
      <c r="A371">
        <v>370</v>
      </c>
      <c r="B371" t="s">
        <v>1281</v>
      </c>
      <c r="C371" t="s">
        <v>1282</v>
      </c>
      <c r="D371" t="s">
        <v>1313</v>
      </c>
      <c r="E371" t="str" cm="1">
        <f t="array" ref="E371">INDEX(municipalities!B:B, MATCH(D371,municipalities!C:C,0),0)</f>
        <v>GM0363</v>
      </c>
      <c r="G371" t="s">
        <v>4601</v>
      </c>
      <c r="H371" t="s">
        <v>4602</v>
      </c>
      <c r="I371" t="str">
        <f t="shared" si="7"/>
        <v>1076</v>
      </c>
      <c r="J371">
        <v>2013</v>
      </c>
      <c r="K371">
        <v>58528806</v>
      </c>
      <c r="L371" t="s">
        <v>3716</v>
      </c>
      <c r="M371" t="s">
        <v>5451</v>
      </c>
      <c r="N371">
        <v>4.8589211451176997</v>
      </c>
      <c r="O371">
        <v>52.343038766739397</v>
      </c>
    </row>
    <row r="372" spans="1:15" x14ac:dyDescent="0.3">
      <c r="A372">
        <v>371</v>
      </c>
      <c r="B372" t="s">
        <v>1281</v>
      </c>
      <c r="C372" t="s">
        <v>1282</v>
      </c>
      <c r="D372" t="s">
        <v>1313</v>
      </c>
      <c r="E372" t="str" cm="1">
        <f t="array" ref="E372">INDEX(municipalities!B:B, MATCH(D372,municipalities!C:C,0),0)</f>
        <v>GM0363</v>
      </c>
      <c r="G372" t="s">
        <v>4603</v>
      </c>
      <c r="H372" t="s">
        <v>4604</v>
      </c>
      <c r="I372" t="str">
        <f t="shared" si="7"/>
        <v>1064</v>
      </c>
      <c r="J372">
        <v>2022</v>
      </c>
      <c r="K372">
        <v>85566667</v>
      </c>
      <c r="L372" t="s">
        <v>3716</v>
      </c>
      <c r="M372" t="s">
        <v>5452</v>
      </c>
      <c r="N372">
        <v>4.8207938863536004</v>
      </c>
      <c r="O372">
        <v>52.371010887414499</v>
      </c>
    </row>
    <row r="373" spans="1:15" x14ac:dyDescent="0.3">
      <c r="A373">
        <v>372</v>
      </c>
      <c r="B373" t="s">
        <v>1281</v>
      </c>
      <c r="C373" t="s">
        <v>1282</v>
      </c>
      <c r="D373" t="s">
        <v>1313</v>
      </c>
      <c r="E373" t="str" cm="1">
        <f t="array" ref="E373">INDEX(municipalities!B:B, MATCH(D373,municipalities!C:C,0),0)</f>
        <v>GM0363</v>
      </c>
      <c r="G373" t="s">
        <v>4605</v>
      </c>
      <c r="H373" t="s">
        <v>4606</v>
      </c>
      <c r="I373" t="str">
        <f t="shared" si="7"/>
        <v>1062</v>
      </c>
      <c r="J373">
        <v>2019</v>
      </c>
      <c r="K373">
        <v>75694131</v>
      </c>
      <c r="L373" t="s">
        <v>3716</v>
      </c>
      <c r="M373" t="s">
        <v>5453</v>
      </c>
      <c r="N373">
        <v>4.8383441155505</v>
      </c>
      <c r="O373">
        <v>52.351681143121397</v>
      </c>
    </row>
    <row r="374" spans="1:15" x14ac:dyDescent="0.3">
      <c r="A374">
        <v>373</v>
      </c>
      <c r="B374" t="s">
        <v>1281</v>
      </c>
      <c r="C374" t="s">
        <v>1282</v>
      </c>
      <c r="D374" t="s">
        <v>1313</v>
      </c>
      <c r="E374" t="str" cm="1">
        <f t="array" ref="E374">INDEX(municipalities!B:B, MATCH(D374,municipalities!C:C,0),0)</f>
        <v>GM0363</v>
      </c>
      <c r="G374" t="s">
        <v>4607</v>
      </c>
      <c r="H374" t="s">
        <v>4608</v>
      </c>
      <c r="I374" t="str">
        <f t="shared" si="7"/>
        <v>1054</v>
      </c>
      <c r="J374">
        <v>2018</v>
      </c>
      <c r="K374">
        <v>73208094</v>
      </c>
      <c r="L374" t="s">
        <v>3716</v>
      </c>
      <c r="M374" t="s">
        <v>5454</v>
      </c>
      <c r="N374">
        <v>4.8682329555074002</v>
      </c>
      <c r="O374">
        <v>52.361622395219896</v>
      </c>
    </row>
    <row r="375" spans="1:15" x14ac:dyDescent="0.3">
      <c r="A375">
        <v>374</v>
      </c>
      <c r="B375" t="s">
        <v>1281</v>
      </c>
      <c r="C375" t="s">
        <v>1282</v>
      </c>
      <c r="D375" t="s">
        <v>1313</v>
      </c>
      <c r="E375" t="str" cm="1">
        <f t="array" ref="E375">INDEX(municipalities!B:B, MATCH(D375,municipalities!C:C,0),0)</f>
        <v>GM0363</v>
      </c>
      <c r="G375" t="s">
        <v>4609</v>
      </c>
      <c r="H375" t="s">
        <v>4610</v>
      </c>
      <c r="I375" t="str">
        <f t="shared" si="7"/>
        <v>1051</v>
      </c>
      <c r="J375">
        <v>2014</v>
      </c>
      <c r="K375">
        <v>68063881</v>
      </c>
      <c r="L375" t="s">
        <v>3716</v>
      </c>
      <c r="M375" t="s">
        <v>5455</v>
      </c>
      <c r="N375">
        <v>4.8684919770231003</v>
      </c>
      <c r="O375">
        <v>52.380774036424299</v>
      </c>
    </row>
    <row r="376" spans="1:15" x14ac:dyDescent="0.3">
      <c r="A376">
        <v>375</v>
      </c>
      <c r="B376" t="s">
        <v>1281</v>
      </c>
      <c r="C376" t="s">
        <v>1282</v>
      </c>
      <c r="D376" t="s">
        <v>1313</v>
      </c>
      <c r="E376" t="str" cm="1">
        <f t="array" ref="E376">INDEX(municipalities!B:B, MATCH(D376,municipalities!C:C,0),0)</f>
        <v>GM0363</v>
      </c>
      <c r="G376" t="s">
        <v>4611</v>
      </c>
      <c r="H376" t="s">
        <v>4612</v>
      </c>
      <c r="I376" t="str">
        <f t="shared" si="7"/>
        <v>1033</v>
      </c>
      <c r="J376">
        <v>2013</v>
      </c>
      <c r="K376">
        <v>58051198</v>
      </c>
      <c r="L376" t="s">
        <v>3716</v>
      </c>
      <c r="M376" t="s">
        <v>5456</v>
      </c>
      <c r="N376">
        <v>4.886046827196</v>
      </c>
      <c r="O376">
        <v>52.409111460606802</v>
      </c>
    </row>
    <row r="377" spans="1:15" x14ac:dyDescent="0.3">
      <c r="A377">
        <v>376</v>
      </c>
      <c r="B377" t="s">
        <v>1281</v>
      </c>
      <c r="C377" t="s">
        <v>1282</v>
      </c>
      <c r="D377" t="s">
        <v>1313</v>
      </c>
      <c r="E377" t="str" cm="1">
        <f t="array" ref="E377">INDEX(municipalities!B:B, MATCH(D377,municipalities!C:C,0),0)</f>
        <v>GM0363</v>
      </c>
      <c r="G377" t="s">
        <v>4613</v>
      </c>
      <c r="H377" t="s">
        <v>4614</v>
      </c>
      <c r="I377" t="str">
        <f t="shared" si="7"/>
        <v>1031</v>
      </c>
      <c r="J377">
        <v>2011</v>
      </c>
      <c r="K377">
        <v>54378990</v>
      </c>
      <c r="L377" t="s">
        <v>3716</v>
      </c>
      <c r="M377" t="s">
        <v>5457</v>
      </c>
      <c r="N377">
        <v>4.9037624422323001</v>
      </c>
      <c r="O377">
        <v>52.389522299534498</v>
      </c>
    </row>
    <row r="378" spans="1:15" x14ac:dyDescent="0.3">
      <c r="A378">
        <v>377</v>
      </c>
      <c r="B378" t="s">
        <v>1281</v>
      </c>
      <c r="C378" t="s">
        <v>1282</v>
      </c>
      <c r="D378" t="s">
        <v>1313</v>
      </c>
      <c r="E378" t="str" cm="1">
        <f t="array" ref="E378">INDEX(municipalities!B:B, MATCH(D378,municipalities!C:C,0),0)</f>
        <v>GM0363</v>
      </c>
      <c r="G378" t="s">
        <v>4615</v>
      </c>
      <c r="H378" t="s">
        <v>4616</v>
      </c>
      <c r="I378" t="str">
        <f t="shared" si="7"/>
        <v>1019</v>
      </c>
      <c r="J378">
        <v>2015</v>
      </c>
      <c r="K378">
        <v>63051680</v>
      </c>
      <c r="L378" t="s">
        <v>3716</v>
      </c>
      <c r="M378" t="s">
        <v>5458</v>
      </c>
      <c r="N378">
        <v>4.9393093974940996</v>
      </c>
      <c r="O378">
        <v>52.375422657735697</v>
      </c>
    </row>
    <row r="379" spans="1:15" x14ac:dyDescent="0.3">
      <c r="A379">
        <v>378</v>
      </c>
      <c r="B379" t="s">
        <v>1281</v>
      </c>
      <c r="C379" t="s">
        <v>1282</v>
      </c>
      <c r="D379" t="s">
        <v>1313</v>
      </c>
      <c r="E379" t="str" cm="1">
        <f t="array" ref="E379">INDEX(municipalities!B:B, MATCH(D379,municipalities!C:C,0),0)</f>
        <v>GM0363</v>
      </c>
      <c r="G379" t="s">
        <v>4617</v>
      </c>
      <c r="H379" t="s">
        <v>4618</v>
      </c>
      <c r="I379" t="str">
        <f t="shared" si="7"/>
        <v>1019</v>
      </c>
      <c r="J379">
        <v>2016</v>
      </c>
      <c r="K379">
        <v>65800850</v>
      </c>
      <c r="L379" t="s">
        <v>3716</v>
      </c>
      <c r="M379" t="s">
        <v>5458</v>
      </c>
      <c r="N379">
        <v>4.9393093974940996</v>
      </c>
      <c r="O379">
        <v>52.375422657735697</v>
      </c>
    </row>
    <row r="380" spans="1:15" x14ac:dyDescent="0.3">
      <c r="A380">
        <v>379</v>
      </c>
      <c r="B380" t="s">
        <v>1281</v>
      </c>
      <c r="C380" t="s">
        <v>1282</v>
      </c>
      <c r="D380" t="s">
        <v>1313</v>
      </c>
      <c r="E380" t="str" cm="1">
        <f t="array" ref="E380">INDEX(municipalities!B:B, MATCH(D380,municipalities!C:C,0),0)</f>
        <v>GM0363</v>
      </c>
      <c r="G380" t="s">
        <v>4619</v>
      </c>
      <c r="H380" t="s">
        <v>4620</v>
      </c>
      <c r="I380" t="str">
        <f t="shared" si="7"/>
        <v>1013</v>
      </c>
      <c r="J380">
        <v>2022</v>
      </c>
      <c r="K380">
        <v>88481506</v>
      </c>
      <c r="L380" t="s">
        <v>3716</v>
      </c>
      <c r="M380" t="s">
        <v>5459</v>
      </c>
      <c r="N380">
        <v>4.8741895748806003</v>
      </c>
      <c r="O380">
        <v>52.396918272214101</v>
      </c>
    </row>
    <row r="381" spans="1:15" x14ac:dyDescent="0.3">
      <c r="A381">
        <v>380</v>
      </c>
      <c r="B381" t="s">
        <v>1281</v>
      </c>
      <c r="C381" t="s">
        <v>1282</v>
      </c>
      <c r="D381" t="s">
        <v>1313</v>
      </c>
      <c r="E381" t="str" cm="1">
        <f t="array" ref="E381">INDEX(municipalities!B:B, MATCH(D381,municipalities!C:C,0),0)</f>
        <v>GM0363</v>
      </c>
      <c r="G381" t="s">
        <v>4621</v>
      </c>
      <c r="H381" t="s">
        <v>4622</v>
      </c>
      <c r="I381" t="str">
        <f t="shared" si="7"/>
        <v>1098</v>
      </c>
      <c r="J381">
        <v>2015</v>
      </c>
      <c r="K381" t="s">
        <v>4623</v>
      </c>
      <c r="L381" t="s">
        <v>3716</v>
      </c>
      <c r="M381" t="s">
        <v>5460</v>
      </c>
      <c r="N381">
        <v>4.9491926125568</v>
      </c>
      <c r="O381">
        <v>52.351783641001198</v>
      </c>
    </row>
    <row r="382" spans="1:15" x14ac:dyDescent="0.3">
      <c r="A382">
        <v>381</v>
      </c>
      <c r="B382" t="s">
        <v>1281</v>
      </c>
      <c r="C382" t="s">
        <v>1282</v>
      </c>
      <c r="D382" t="s">
        <v>1659</v>
      </c>
      <c r="E382" t="str" cm="1">
        <f t="array" ref="E382">INDEX(municipalities!B:B, MATCH(D382,municipalities!C:C,0),0)</f>
        <v>GM1696</v>
      </c>
      <c r="F382" t="s">
        <v>4624</v>
      </c>
      <c r="G382" t="s">
        <v>4625</v>
      </c>
      <c r="H382" t="s">
        <v>4626</v>
      </c>
      <c r="I382" t="str">
        <f t="shared" si="7"/>
        <v>1394</v>
      </c>
      <c r="J382">
        <v>2024</v>
      </c>
      <c r="K382" t="s">
        <v>3975</v>
      </c>
      <c r="L382" t="s">
        <v>3716</v>
      </c>
      <c r="M382" t="s">
        <v>5461</v>
      </c>
      <c r="N382">
        <v>5.0606475996088003</v>
      </c>
      <c r="O382">
        <v>52.258136958406403</v>
      </c>
    </row>
    <row r="383" spans="1:15" x14ac:dyDescent="0.3">
      <c r="A383">
        <v>382</v>
      </c>
      <c r="B383" t="s">
        <v>1676</v>
      </c>
      <c r="C383" t="s">
        <v>1684</v>
      </c>
      <c r="D383" t="s">
        <v>1830</v>
      </c>
      <c r="E383" t="str" cm="1">
        <f t="array" ref="E383">INDEX(municipalities!B:B, MATCH(D383,municipalities!C:C,0),0)</f>
        <v>GM1708</v>
      </c>
      <c r="F383" t="s">
        <v>4627</v>
      </c>
      <c r="G383" t="s">
        <v>4628</v>
      </c>
      <c r="H383" t="s">
        <v>4629</v>
      </c>
      <c r="I383" t="str">
        <f t="shared" si="7"/>
        <v>8397</v>
      </c>
      <c r="J383">
        <v>2018</v>
      </c>
      <c r="K383">
        <v>72786809</v>
      </c>
      <c r="L383" t="s">
        <v>3716</v>
      </c>
      <c r="M383" t="s">
        <v>5462</v>
      </c>
      <c r="N383">
        <v>6.0397427082199</v>
      </c>
      <c r="O383">
        <v>52.845882718746203</v>
      </c>
    </row>
    <row r="384" spans="1:15" x14ac:dyDescent="0.3">
      <c r="A384">
        <v>383</v>
      </c>
      <c r="B384" t="s">
        <v>1676</v>
      </c>
      <c r="C384" t="s">
        <v>1684</v>
      </c>
      <c r="D384" t="s">
        <v>1830</v>
      </c>
      <c r="E384" t="str" cm="1">
        <f t="array" ref="E384">INDEX(municipalities!B:B, MATCH(D384,municipalities!C:C,0),0)</f>
        <v>GM1708</v>
      </c>
      <c r="F384" t="s">
        <v>2709</v>
      </c>
      <c r="G384" t="s">
        <v>4630</v>
      </c>
      <c r="H384" t="s">
        <v>4631</v>
      </c>
      <c r="I384" t="str">
        <f t="shared" si="7"/>
        <v>8375</v>
      </c>
      <c r="J384">
        <v>2018</v>
      </c>
      <c r="K384">
        <v>70862982</v>
      </c>
      <c r="L384" t="s">
        <v>3716</v>
      </c>
      <c r="M384" t="s">
        <v>5463</v>
      </c>
      <c r="N384">
        <v>5.9572240878090996</v>
      </c>
      <c r="O384">
        <v>52.825410237474898</v>
      </c>
    </row>
    <row r="385" spans="1:15" x14ac:dyDescent="0.3">
      <c r="A385">
        <v>384</v>
      </c>
      <c r="B385" t="s">
        <v>1676</v>
      </c>
      <c r="C385" t="s">
        <v>1684</v>
      </c>
      <c r="D385" t="s">
        <v>1830</v>
      </c>
      <c r="E385" t="str" cm="1">
        <f t="array" ref="E385">INDEX(municipalities!B:B, MATCH(D385,municipalities!C:C,0),0)</f>
        <v>GM1708</v>
      </c>
      <c r="F385" t="s">
        <v>1840</v>
      </c>
      <c r="G385" t="s">
        <v>4632</v>
      </c>
      <c r="H385" t="s">
        <v>4633</v>
      </c>
      <c r="I385" t="str">
        <f t="shared" si="7"/>
        <v>8355</v>
      </c>
      <c r="J385">
        <v>2019</v>
      </c>
      <c r="K385">
        <v>76599736</v>
      </c>
      <c r="L385" t="s">
        <v>3716</v>
      </c>
      <c r="M385" t="s">
        <v>5464</v>
      </c>
      <c r="N385">
        <v>6.0587558591426998</v>
      </c>
      <c r="O385">
        <v>52.735440386552398</v>
      </c>
    </row>
    <row r="386" spans="1:15" x14ac:dyDescent="0.3">
      <c r="A386">
        <v>385</v>
      </c>
      <c r="B386" t="s">
        <v>1676</v>
      </c>
      <c r="C386" t="s">
        <v>1684</v>
      </c>
      <c r="D386" t="s">
        <v>1830</v>
      </c>
      <c r="E386" t="str" cm="1">
        <f t="array" ref="E386">INDEX(municipalities!B:B, MATCH(D386,municipalities!C:C,0),0)</f>
        <v>GM1708</v>
      </c>
      <c r="F386" t="s">
        <v>1840</v>
      </c>
      <c r="G386" t="s">
        <v>4634</v>
      </c>
      <c r="H386" t="s">
        <v>4635</v>
      </c>
      <c r="I386" t="str">
        <f t="shared" si="7"/>
        <v>8355</v>
      </c>
      <c r="J386">
        <v>2016</v>
      </c>
      <c r="K386">
        <v>67269710</v>
      </c>
      <c r="L386" t="s">
        <v>3716</v>
      </c>
      <c r="M386" t="s">
        <v>5464</v>
      </c>
      <c r="N386">
        <v>6.0587558591426998</v>
      </c>
      <c r="O386">
        <v>52.735440386552398</v>
      </c>
    </row>
    <row r="387" spans="1:15" x14ac:dyDescent="0.3">
      <c r="A387">
        <v>386</v>
      </c>
      <c r="B387" t="s">
        <v>1676</v>
      </c>
      <c r="C387" t="s">
        <v>1684</v>
      </c>
      <c r="D387" t="s">
        <v>1830</v>
      </c>
      <c r="E387" t="str" cm="1">
        <f t="array" ref="E387">INDEX(municipalities!B:B, MATCH(D387,municipalities!C:C,0),0)</f>
        <v>GM1708</v>
      </c>
      <c r="F387" t="s">
        <v>1834</v>
      </c>
      <c r="G387" t="s">
        <v>4636</v>
      </c>
      <c r="H387" t="s">
        <v>4637</v>
      </c>
      <c r="I387" t="str">
        <f t="shared" ref="I387:I450" si="8">LEFT(H387,4)</f>
        <v>8334</v>
      </c>
      <c r="J387">
        <v>2019</v>
      </c>
      <c r="K387">
        <v>74584278</v>
      </c>
      <c r="L387" t="s">
        <v>3716</v>
      </c>
      <c r="M387" t="s">
        <v>5465</v>
      </c>
      <c r="N387">
        <v>6.0893681652584997</v>
      </c>
      <c r="O387">
        <v>52.7969549697793</v>
      </c>
    </row>
    <row r="388" spans="1:15" x14ac:dyDescent="0.3">
      <c r="A388">
        <v>387</v>
      </c>
      <c r="B388" t="s">
        <v>1676</v>
      </c>
      <c r="C388" t="s">
        <v>1684</v>
      </c>
      <c r="D388" t="s">
        <v>1830</v>
      </c>
      <c r="E388" t="str" cm="1">
        <f t="array" ref="E388">INDEX(municipalities!B:B, MATCH(D388,municipalities!C:C,0),0)</f>
        <v>GM1708</v>
      </c>
      <c r="F388" t="s">
        <v>4638</v>
      </c>
      <c r="G388" t="s">
        <v>4639</v>
      </c>
      <c r="H388" t="s">
        <v>4640</v>
      </c>
      <c r="I388" t="str">
        <f t="shared" si="8"/>
        <v>8325</v>
      </c>
      <c r="J388">
        <v>2019</v>
      </c>
      <c r="K388">
        <v>74101285</v>
      </c>
      <c r="L388" t="s">
        <v>3716</v>
      </c>
      <c r="M388" t="s">
        <v>5466</v>
      </c>
      <c r="N388">
        <v>5.9700906301577001</v>
      </c>
      <c r="O388">
        <v>52.675509464413302</v>
      </c>
    </row>
    <row r="389" spans="1:15" x14ac:dyDescent="0.3">
      <c r="A389">
        <v>388</v>
      </c>
      <c r="B389" t="s">
        <v>1676</v>
      </c>
      <c r="C389" t="s">
        <v>1684</v>
      </c>
      <c r="D389" t="s">
        <v>1779</v>
      </c>
      <c r="E389" t="str" cm="1">
        <f t="array" ref="E389">INDEX(municipalities!B:B, MATCH(D389,municipalities!C:C,0),0)</f>
        <v>GM0166</v>
      </c>
      <c r="F389" t="s">
        <v>4641</v>
      </c>
      <c r="G389" t="s">
        <v>4642</v>
      </c>
      <c r="H389" t="s">
        <v>4643</v>
      </c>
      <c r="I389" t="str">
        <f t="shared" si="8"/>
        <v>8278</v>
      </c>
      <c r="J389">
        <v>2022</v>
      </c>
      <c r="K389">
        <v>85693367</v>
      </c>
      <c r="L389" t="s">
        <v>3716</v>
      </c>
      <c r="M389" t="s">
        <v>5467</v>
      </c>
      <c r="N389">
        <v>5.9292270051702998</v>
      </c>
      <c r="O389">
        <v>52.5062928194222</v>
      </c>
    </row>
    <row r="390" spans="1:15" x14ac:dyDescent="0.3">
      <c r="A390">
        <v>389</v>
      </c>
      <c r="B390" t="s">
        <v>1676</v>
      </c>
      <c r="C390" t="s">
        <v>1684</v>
      </c>
      <c r="D390" t="s">
        <v>1779</v>
      </c>
      <c r="E390" t="str" cm="1">
        <f t="array" ref="E390">INDEX(municipalities!B:B, MATCH(D390,municipalities!C:C,0),0)</f>
        <v>GM0166</v>
      </c>
      <c r="F390" t="s">
        <v>4644</v>
      </c>
      <c r="G390" t="s">
        <v>4645</v>
      </c>
      <c r="H390" t="s">
        <v>4646</v>
      </c>
      <c r="I390" t="str">
        <f t="shared" si="8"/>
        <v>8276</v>
      </c>
      <c r="J390">
        <v>2019</v>
      </c>
      <c r="K390">
        <v>75201267</v>
      </c>
      <c r="L390" t="s">
        <v>3716</v>
      </c>
      <c r="M390" t="s">
        <v>5468</v>
      </c>
      <c r="N390">
        <v>5.9892357224159003</v>
      </c>
      <c r="O390">
        <v>52.508790622771997</v>
      </c>
    </row>
    <row r="391" spans="1:15" x14ac:dyDescent="0.3">
      <c r="A391">
        <v>390</v>
      </c>
      <c r="B391" t="s">
        <v>1676</v>
      </c>
      <c r="C391" t="s">
        <v>1684</v>
      </c>
      <c r="D391" t="s">
        <v>1786</v>
      </c>
      <c r="E391" t="str" cm="1">
        <f t="array" ref="E391">INDEX(municipalities!B:B, MATCH(D391,municipalities!C:C,0),0)</f>
        <v>GM1773</v>
      </c>
      <c r="F391" t="s">
        <v>1787</v>
      </c>
      <c r="G391" t="s">
        <v>4647</v>
      </c>
      <c r="H391" t="s">
        <v>4648</v>
      </c>
      <c r="I391" t="str">
        <f t="shared" si="8"/>
        <v>8196</v>
      </c>
      <c r="J391">
        <v>2021</v>
      </c>
      <c r="K391">
        <v>81707975</v>
      </c>
      <c r="L391" t="s">
        <v>3716</v>
      </c>
      <c r="M391" t="s">
        <v>5469</v>
      </c>
      <c r="N391">
        <v>6.0889869625766</v>
      </c>
      <c r="O391">
        <v>52.328412581778501</v>
      </c>
    </row>
    <row r="392" spans="1:15" x14ac:dyDescent="0.3">
      <c r="A392">
        <v>391</v>
      </c>
      <c r="B392" t="s">
        <v>1676</v>
      </c>
      <c r="C392" t="s">
        <v>1684</v>
      </c>
      <c r="D392" t="s">
        <v>1853</v>
      </c>
      <c r="E392" t="str" cm="1">
        <f t="array" ref="E392">INDEX(municipalities!B:B, MATCH(D392,municipalities!C:C,0),0)</f>
        <v>GM1896</v>
      </c>
      <c r="F392" t="s">
        <v>535</v>
      </c>
      <c r="G392" t="s">
        <v>4649</v>
      </c>
      <c r="H392" t="s">
        <v>4650</v>
      </c>
      <c r="I392" t="str">
        <f t="shared" si="8"/>
        <v>8191</v>
      </c>
      <c r="J392">
        <v>2021</v>
      </c>
      <c r="K392">
        <v>83909818</v>
      </c>
      <c r="L392" t="s">
        <v>3716</v>
      </c>
      <c r="M392" t="s">
        <v>5470</v>
      </c>
      <c r="N392">
        <v>6.0659429566903</v>
      </c>
      <c r="O392">
        <v>52.429952169662101</v>
      </c>
    </row>
    <row r="393" spans="1:15" x14ac:dyDescent="0.3">
      <c r="A393">
        <v>392</v>
      </c>
      <c r="B393" t="s">
        <v>1676</v>
      </c>
      <c r="C393" t="s">
        <v>1684</v>
      </c>
      <c r="D393" t="s">
        <v>1685</v>
      </c>
      <c r="E393" t="str" cm="1">
        <f t="array" ref="E393">INDEX(municipalities!B:B, MATCH(D393,municipalities!C:C,0),0)</f>
        <v>GM0148</v>
      </c>
      <c r="F393" t="s">
        <v>4651</v>
      </c>
      <c r="G393" t="s">
        <v>4652</v>
      </c>
      <c r="H393" t="s">
        <v>4653</v>
      </c>
      <c r="I393" t="str">
        <f t="shared" si="8"/>
        <v>8152</v>
      </c>
      <c r="J393">
        <v>2013</v>
      </c>
      <c r="K393">
        <v>58569294</v>
      </c>
      <c r="L393" t="s">
        <v>3716</v>
      </c>
      <c r="M393" t="s">
        <v>5471</v>
      </c>
      <c r="N393">
        <v>6.3188135949384998</v>
      </c>
      <c r="O393">
        <v>52.451239583674898</v>
      </c>
    </row>
    <row r="394" spans="1:15" x14ac:dyDescent="0.3">
      <c r="A394">
        <v>393</v>
      </c>
      <c r="B394" t="s">
        <v>1676</v>
      </c>
      <c r="C394" t="s">
        <v>1684</v>
      </c>
      <c r="D394" t="s">
        <v>1786</v>
      </c>
      <c r="E394" t="str" cm="1">
        <f t="array" ref="E394">INDEX(municipalities!B:B, MATCH(D394,municipalities!C:C,0),0)</f>
        <v>GM1773</v>
      </c>
      <c r="G394" t="s">
        <v>4654</v>
      </c>
      <c r="H394" t="s">
        <v>4655</v>
      </c>
      <c r="I394" t="str">
        <f t="shared" si="8"/>
        <v>8131</v>
      </c>
      <c r="J394">
        <v>2019</v>
      </c>
      <c r="K394">
        <v>72693606</v>
      </c>
      <c r="L394" t="s">
        <v>3716</v>
      </c>
      <c r="M394" t="s">
        <v>5472</v>
      </c>
      <c r="N394">
        <v>6.1704635872129998</v>
      </c>
      <c r="O394">
        <v>52.401689207115297</v>
      </c>
    </row>
    <row r="395" spans="1:15" x14ac:dyDescent="0.3">
      <c r="A395">
        <v>394</v>
      </c>
      <c r="B395" t="s">
        <v>1676</v>
      </c>
      <c r="C395" t="s">
        <v>1684</v>
      </c>
      <c r="D395" t="s">
        <v>1786</v>
      </c>
      <c r="E395" t="str" cm="1">
        <f t="array" ref="E395">INDEX(municipalities!B:B, MATCH(D395,municipalities!C:C,0),0)</f>
        <v>GM1773</v>
      </c>
      <c r="F395" t="s">
        <v>2687</v>
      </c>
      <c r="G395" t="s">
        <v>4656</v>
      </c>
      <c r="H395" t="s">
        <v>4657</v>
      </c>
      <c r="I395" t="str">
        <f t="shared" si="8"/>
        <v>8131</v>
      </c>
      <c r="J395">
        <v>2021</v>
      </c>
      <c r="K395">
        <v>82876258</v>
      </c>
      <c r="L395" t="s">
        <v>3716</v>
      </c>
      <c r="M395" t="s">
        <v>5472</v>
      </c>
      <c r="N395">
        <v>6.1704635872129998</v>
      </c>
      <c r="O395">
        <v>52.401689207115297</v>
      </c>
    </row>
    <row r="396" spans="1:15" x14ac:dyDescent="0.3">
      <c r="A396">
        <v>395</v>
      </c>
      <c r="B396" t="s">
        <v>1676</v>
      </c>
      <c r="C396" t="s">
        <v>1684</v>
      </c>
      <c r="D396" t="s">
        <v>1786</v>
      </c>
      <c r="E396" t="str" cm="1">
        <f t="array" ref="E396">INDEX(municipalities!B:B, MATCH(D396,municipalities!C:C,0),0)</f>
        <v>GM1773</v>
      </c>
      <c r="F396" t="s">
        <v>4658</v>
      </c>
      <c r="G396" t="s">
        <v>4659</v>
      </c>
      <c r="H396" t="s">
        <v>4660</v>
      </c>
      <c r="I396" t="str">
        <f t="shared" si="8"/>
        <v>8121</v>
      </c>
      <c r="J396">
        <v>2017</v>
      </c>
      <c r="K396">
        <v>68806574</v>
      </c>
      <c r="L396" t="s">
        <v>3716</v>
      </c>
      <c r="M396" t="s">
        <v>5473</v>
      </c>
      <c r="N396">
        <v>6.1347374265952004</v>
      </c>
      <c r="O396">
        <v>52.338361032192601</v>
      </c>
    </row>
    <row r="397" spans="1:15" x14ac:dyDescent="0.3">
      <c r="A397">
        <v>396</v>
      </c>
      <c r="B397" t="s">
        <v>1676</v>
      </c>
      <c r="C397" t="s">
        <v>1684</v>
      </c>
      <c r="D397" t="s">
        <v>1795</v>
      </c>
      <c r="E397" t="str" cm="1">
        <f t="array" ref="E397">INDEX(municipalities!B:B, MATCH(D397,municipalities!C:C,0),0)</f>
        <v>GM0177</v>
      </c>
      <c r="F397" t="s">
        <v>1799</v>
      </c>
      <c r="G397" t="s">
        <v>4661</v>
      </c>
      <c r="H397" t="s">
        <v>4662</v>
      </c>
      <c r="I397" t="str">
        <f t="shared" si="8"/>
        <v>8111</v>
      </c>
      <c r="J397">
        <v>2015</v>
      </c>
      <c r="K397">
        <v>63057492</v>
      </c>
      <c r="L397" t="s">
        <v>3716</v>
      </c>
      <c r="M397" t="s">
        <v>5474</v>
      </c>
      <c r="N397">
        <v>6.2801542994443</v>
      </c>
      <c r="O397">
        <v>52.332176339779899</v>
      </c>
    </row>
    <row r="398" spans="1:15" x14ac:dyDescent="0.3">
      <c r="A398">
        <v>397</v>
      </c>
      <c r="B398" t="s">
        <v>1676</v>
      </c>
      <c r="C398" t="s">
        <v>1684</v>
      </c>
      <c r="D398" t="s">
        <v>1795</v>
      </c>
      <c r="E398" t="str" cm="1">
        <f t="array" ref="E398">INDEX(municipalities!B:B, MATCH(D398,municipalities!C:C,0),0)</f>
        <v>GM0177</v>
      </c>
      <c r="G398" t="s">
        <v>4663</v>
      </c>
      <c r="H398" t="s">
        <v>4664</v>
      </c>
      <c r="I398" t="str">
        <f t="shared" si="8"/>
        <v>8102</v>
      </c>
      <c r="J398">
        <v>2021</v>
      </c>
      <c r="K398">
        <v>82326231</v>
      </c>
      <c r="L398" t="s">
        <v>3716</v>
      </c>
      <c r="M398" t="s">
        <v>5475</v>
      </c>
      <c r="N398">
        <v>6.2859189287537003</v>
      </c>
      <c r="O398">
        <v>52.400965312084303</v>
      </c>
    </row>
    <row r="399" spans="1:15" x14ac:dyDescent="0.3">
      <c r="A399">
        <v>398</v>
      </c>
      <c r="B399" t="s">
        <v>1676</v>
      </c>
      <c r="C399" t="s">
        <v>1684</v>
      </c>
      <c r="D399" t="s">
        <v>1830</v>
      </c>
      <c r="E399" t="str" cm="1">
        <f t="array" ref="E399">INDEX(municipalities!B:B, MATCH(D399,municipalities!C:C,0),0)</f>
        <v>GM1708</v>
      </c>
      <c r="F399" t="s">
        <v>4665</v>
      </c>
      <c r="G399" t="s">
        <v>4666</v>
      </c>
      <c r="H399" t="s">
        <v>4667</v>
      </c>
      <c r="I399" t="str">
        <f t="shared" si="8"/>
        <v>8066</v>
      </c>
      <c r="J399">
        <v>2022</v>
      </c>
      <c r="K399">
        <v>85641251</v>
      </c>
      <c r="L399" t="s">
        <v>3716</v>
      </c>
      <c r="M399" t="s">
        <v>5476</v>
      </c>
      <c r="N399">
        <v>6.0648624002842997</v>
      </c>
      <c r="O399">
        <v>52.670823263687602</v>
      </c>
    </row>
    <row r="400" spans="1:15" x14ac:dyDescent="0.3">
      <c r="A400">
        <v>399</v>
      </c>
      <c r="B400" t="s">
        <v>1676</v>
      </c>
      <c r="C400" t="s">
        <v>1684</v>
      </c>
      <c r="D400" t="s">
        <v>1830</v>
      </c>
      <c r="E400" t="str" cm="1">
        <f t="array" ref="E400">INDEX(municipalities!B:B, MATCH(D400,municipalities!C:C,0),0)</f>
        <v>GM1708</v>
      </c>
      <c r="F400" t="s">
        <v>4665</v>
      </c>
      <c r="G400" t="s">
        <v>4668</v>
      </c>
      <c r="H400" t="s">
        <v>4669</v>
      </c>
      <c r="I400" t="str">
        <f t="shared" si="8"/>
        <v>8066</v>
      </c>
      <c r="J400">
        <v>2018</v>
      </c>
      <c r="K400">
        <v>72181540</v>
      </c>
      <c r="L400" t="s">
        <v>3716</v>
      </c>
      <c r="M400" t="s">
        <v>5476</v>
      </c>
      <c r="N400">
        <v>6.0648624002842997</v>
      </c>
      <c r="O400">
        <v>52.670823263687602</v>
      </c>
    </row>
    <row r="401" spans="1:15" x14ac:dyDescent="0.3">
      <c r="A401">
        <v>400</v>
      </c>
      <c r="B401" t="s">
        <v>1676</v>
      </c>
      <c r="C401" t="s">
        <v>1684</v>
      </c>
      <c r="D401" t="s">
        <v>1853</v>
      </c>
      <c r="E401" t="str" cm="1">
        <f t="array" ref="E401">INDEX(municipalities!B:B, MATCH(D401,municipalities!C:C,0),0)</f>
        <v>GM1896</v>
      </c>
      <c r="F401" t="s">
        <v>4670</v>
      </c>
      <c r="G401" t="s">
        <v>4671</v>
      </c>
      <c r="H401" t="s">
        <v>4672</v>
      </c>
      <c r="I401" t="str">
        <f t="shared" si="8"/>
        <v>8061</v>
      </c>
      <c r="J401">
        <v>2018</v>
      </c>
      <c r="K401">
        <v>72312076</v>
      </c>
      <c r="L401" t="s">
        <v>3716</v>
      </c>
      <c r="M401" t="s">
        <v>5477</v>
      </c>
      <c r="N401">
        <v>6.1053434504675996</v>
      </c>
      <c r="O401">
        <v>52.5805867273817</v>
      </c>
    </row>
    <row r="402" spans="1:15" x14ac:dyDescent="0.3">
      <c r="A402">
        <v>401</v>
      </c>
      <c r="B402" t="s">
        <v>1676</v>
      </c>
      <c r="C402" t="s">
        <v>1684</v>
      </c>
      <c r="D402" t="s">
        <v>1853</v>
      </c>
      <c r="E402" t="str" cm="1">
        <f t="array" ref="E402">INDEX(municipalities!B:B, MATCH(D402,municipalities!C:C,0),0)</f>
        <v>GM1896</v>
      </c>
      <c r="F402" t="s">
        <v>4670</v>
      </c>
      <c r="G402" t="s">
        <v>4673</v>
      </c>
      <c r="H402" t="s">
        <v>4672</v>
      </c>
      <c r="I402" t="str">
        <f t="shared" si="8"/>
        <v>8061</v>
      </c>
      <c r="J402">
        <v>2015</v>
      </c>
      <c r="K402">
        <v>63468123</v>
      </c>
      <c r="L402" t="s">
        <v>3716</v>
      </c>
      <c r="M402" t="s">
        <v>5477</v>
      </c>
      <c r="N402">
        <v>6.1053434504675996</v>
      </c>
      <c r="O402">
        <v>52.5805867273817</v>
      </c>
    </row>
    <row r="403" spans="1:15" x14ac:dyDescent="0.3">
      <c r="A403">
        <v>402</v>
      </c>
      <c r="B403" t="s">
        <v>1676</v>
      </c>
      <c r="C403" t="s">
        <v>1684</v>
      </c>
      <c r="D403" t="s">
        <v>1857</v>
      </c>
      <c r="E403" t="str" cm="1">
        <f t="array" ref="E403">INDEX(municipalities!B:B, MATCH(D403,municipalities!C:C,0),0)</f>
        <v>GM0193</v>
      </c>
      <c r="G403" t="s">
        <v>4674</v>
      </c>
      <c r="H403" t="s">
        <v>4675</v>
      </c>
      <c r="I403" t="str">
        <f t="shared" si="8"/>
        <v>8043</v>
      </c>
      <c r="J403">
        <v>2013</v>
      </c>
      <c r="K403">
        <v>68575785</v>
      </c>
      <c r="L403" t="s">
        <v>3716</v>
      </c>
      <c r="M403" t="s">
        <v>5478</v>
      </c>
      <c r="N403">
        <v>6.0598305562946004</v>
      </c>
      <c r="O403">
        <v>52.538134961189598</v>
      </c>
    </row>
    <row r="404" spans="1:15" x14ac:dyDescent="0.3">
      <c r="A404">
        <v>403</v>
      </c>
      <c r="B404" t="s">
        <v>1676</v>
      </c>
      <c r="C404" t="s">
        <v>1684</v>
      </c>
      <c r="D404" t="s">
        <v>1857</v>
      </c>
      <c r="E404" t="str" cm="1">
        <f t="array" ref="E404">INDEX(municipalities!B:B, MATCH(D404,municipalities!C:C,0),0)</f>
        <v>GM0193</v>
      </c>
      <c r="F404" t="s">
        <v>4676</v>
      </c>
      <c r="G404" t="s">
        <v>4677</v>
      </c>
      <c r="H404" t="s">
        <v>4678</v>
      </c>
      <c r="I404" t="str">
        <f t="shared" si="8"/>
        <v>8024</v>
      </c>
      <c r="J404">
        <v>2020</v>
      </c>
      <c r="K404">
        <v>7853312</v>
      </c>
      <c r="L404" t="s">
        <v>3716</v>
      </c>
      <c r="M404" t="s">
        <v>5479</v>
      </c>
      <c r="N404">
        <v>6.1410613973216002</v>
      </c>
      <c r="O404">
        <v>52.519818349682197</v>
      </c>
    </row>
    <row r="405" spans="1:15" x14ac:dyDescent="0.3">
      <c r="A405">
        <v>404</v>
      </c>
      <c r="B405" t="s">
        <v>1676</v>
      </c>
      <c r="C405" t="s">
        <v>1684</v>
      </c>
      <c r="D405" t="s">
        <v>1857</v>
      </c>
      <c r="E405" t="str" cm="1">
        <f t="array" ref="E405">INDEX(municipalities!B:B, MATCH(D405,municipalities!C:C,0),0)</f>
        <v>GM0193</v>
      </c>
      <c r="G405" t="s">
        <v>4679</v>
      </c>
      <c r="H405" t="s">
        <v>4680</v>
      </c>
      <c r="I405" t="str">
        <f t="shared" si="8"/>
        <v>8011</v>
      </c>
      <c r="J405">
        <v>2017</v>
      </c>
      <c r="K405">
        <v>70157790</v>
      </c>
      <c r="L405" t="s">
        <v>3716</v>
      </c>
      <c r="M405" t="s">
        <v>5480</v>
      </c>
      <c r="N405">
        <v>6.0908166716087999</v>
      </c>
      <c r="O405">
        <v>52.511254403515302</v>
      </c>
    </row>
    <row r="406" spans="1:15" x14ac:dyDescent="0.3">
      <c r="A406">
        <v>405</v>
      </c>
      <c r="B406" t="s">
        <v>1676</v>
      </c>
      <c r="C406" t="s">
        <v>1684</v>
      </c>
      <c r="D406" t="s">
        <v>1822</v>
      </c>
      <c r="E406" t="str" cm="1">
        <f t="array" ref="E406">INDEX(municipalities!B:B, MATCH(D406,municipalities!C:C,0),0)</f>
        <v>GM0180</v>
      </c>
      <c r="F406" t="s">
        <v>1823</v>
      </c>
      <c r="G406" t="s">
        <v>4681</v>
      </c>
      <c r="H406" t="s">
        <v>4682</v>
      </c>
      <c r="I406" t="str">
        <f t="shared" si="8"/>
        <v>7955</v>
      </c>
      <c r="J406">
        <v>2019</v>
      </c>
      <c r="K406">
        <v>75307855</v>
      </c>
      <c r="L406" t="s">
        <v>3716</v>
      </c>
      <c r="M406" t="s">
        <v>5481</v>
      </c>
      <c r="N406">
        <v>6.2990433637010996</v>
      </c>
      <c r="O406">
        <v>52.649349637493799</v>
      </c>
    </row>
    <row r="407" spans="1:15" x14ac:dyDescent="0.3">
      <c r="A407">
        <v>406</v>
      </c>
      <c r="B407" t="s">
        <v>1676</v>
      </c>
      <c r="C407" t="s">
        <v>1684</v>
      </c>
      <c r="D407" t="s">
        <v>1822</v>
      </c>
      <c r="E407" t="str" cm="1">
        <f t="array" ref="E407">INDEX(municipalities!B:B, MATCH(D407,municipalities!C:C,0),0)</f>
        <v>GM0180</v>
      </c>
      <c r="G407" t="s">
        <v>4683</v>
      </c>
      <c r="H407" t="s">
        <v>4684</v>
      </c>
      <c r="I407" t="str">
        <f t="shared" si="8"/>
        <v>7951</v>
      </c>
      <c r="J407">
        <v>2018</v>
      </c>
      <c r="K407">
        <v>71285512</v>
      </c>
      <c r="L407" t="s">
        <v>3716</v>
      </c>
      <c r="M407" t="s">
        <v>5482</v>
      </c>
      <c r="N407">
        <v>6.1983253367696998</v>
      </c>
      <c r="O407">
        <v>52.651998229393001</v>
      </c>
    </row>
    <row r="408" spans="1:15" x14ac:dyDescent="0.3">
      <c r="A408">
        <v>407</v>
      </c>
      <c r="B408" t="s">
        <v>1676</v>
      </c>
      <c r="C408" t="s">
        <v>1684</v>
      </c>
      <c r="D408" t="s">
        <v>3014</v>
      </c>
      <c r="E408" t="str" cm="1">
        <f t="array" ref="E408">INDEX(municipalities!B:B, MATCH(D408,municipalities!C:C,0),0)</f>
        <v>GM0160</v>
      </c>
      <c r="F408" t="s">
        <v>4685</v>
      </c>
      <c r="G408" t="s">
        <v>4686</v>
      </c>
      <c r="H408" t="s">
        <v>4687</v>
      </c>
      <c r="I408" t="str">
        <f t="shared" si="8"/>
        <v>7779</v>
      </c>
      <c r="J408">
        <v>2022</v>
      </c>
      <c r="K408">
        <v>88315568</v>
      </c>
      <c r="L408" t="s">
        <v>3716</v>
      </c>
      <c r="M408" t="s">
        <v>5483</v>
      </c>
      <c r="N408">
        <v>6.6823341145836999</v>
      </c>
      <c r="O408">
        <v>52.6361863425428</v>
      </c>
    </row>
    <row r="409" spans="1:15" x14ac:dyDescent="0.3">
      <c r="A409">
        <v>408</v>
      </c>
      <c r="B409" t="s">
        <v>1676</v>
      </c>
      <c r="C409" t="s">
        <v>1684</v>
      </c>
      <c r="D409" t="s">
        <v>3014</v>
      </c>
      <c r="E409" t="str" cm="1">
        <f t="array" ref="E409">INDEX(municipalities!B:B, MATCH(D409,municipalities!C:C,0),0)</f>
        <v>GM0160</v>
      </c>
      <c r="F409" t="s">
        <v>4688</v>
      </c>
      <c r="G409" t="s">
        <v>4689</v>
      </c>
      <c r="H409" t="s">
        <v>4690</v>
      </c>
      <c r="I409" t="str">
        <f t="shared" si="8"/>
        <v>7775</v>
      </c>
      <c r="J409">
        <v>2018</v>
      </c>
      <c r="K409">
        <v>70976562</v>
      </c>
      <c r="L409" t="s">
        <v>3716</v>
      </c>
      <c r="M409" t="s">
        <v>5484</v>
      </c>
      <c r="N409">
        <v>6.5839863080608998</v>
      </c>
      <c r="O409">
        <v>52.618768356143697</v>
      </c>
    </row>
    <row r="410" spans="1:15" x14ac:dyDescent="0.3">
      <c r="A410">
        <v>409</v>
      </c>
      <c r="B410" t="s">
        <v>1676</v>
      </c>
      <c r="C410" t="s">
        <v>1684</v>
      </c>
      <c r="D410" t="s">
        <v>1791</v>
      </c>
      <c r="E410" t="str" cm="1">
        <f t="array" ref="E410">INDEX(municipalities!B:B, MATCH(D410,municipalities!C:C,0),0)</f>
        <v>GM0175</v>
      </c>
      <c r="F410" t="s">
        <v>1792</v>
      </c>
      <c r="G410" t="s">
        <v>4691</v>
      </c>
      <c r="H410" t="s">
        <v>4692</v>
      </c>
      <c r="I410" t="str">
        <f t="shared" si="8"/>
        <v>7739</v>
      </c>
      <c r="J410">
        <v>2019</v>
      </c>
      <c r="K410">
        <v>76127281</v>
      </c>
      <c r="L410" t="s">
        <v>3716</v>
      </c>
      <c r="M410" t="s">
        <v>5485</v>
      </c>
      <c r="N410">
        <v>6.3630600542888001</v>
      </c>
      <c r="O410">
        <v>52.582106140346497</v>
      </c>
    </row>
    <row r="411" spans="1:15" x14ac:dyDescent="0.3">
      <c r="A411">
        <v>410</v>
      </c>
      <c r="B411" t="s">
        <v>1676</v>
      </c>
      <c r="C411" t="s">
        <v>1684</v>
      </c>
      <c r="D411" t="s">
        <v>3014</v>
      </c>
      <c r="E411" t="str" cm="1">
        <f t="array" ref="E411">INDEX(municipalities!B:B, MATCH(D411,municipalities!C:C,0),0)</f>
        <v>GM0160</v>
      </c>
      <c r="G411" t="s">
        <v>4693</v>
      </c>
      <c r="H411" t="s">
        <v>4694</v>
      </c>
      <c r="I411" t="str">
        <f t="shared" si="8"/>
        <v>7731</v>
      </c>
      <c r="J411">
        <v>2021</v>
      </c>
      <c r="K411">
        <v>84281642</v>
      </c>
      <c r="L411" t="s">
        <v>3716</v>
      </c>
      <c r="M411" t="s">
        <v>5486</v>
      </c>
      <c r="N411">
        <v>6.4350284440520999</v>
      </c>
      <c r="O411">
        <v>52.515971949255402</v>
      </c>
    </row>
    <row r="412" spans="1:15" x14ac:dyDescent="0.3">
      <c r="A412">
        <v>411</v>
      </c>
      <c r="B412" t="s">
        <v>1676</v>
      </c>
      <c r="C412" t="s">
        <v>1684</v>
      </c>
      <c r="D412" t="s">
        <v>1685</v>
      </c>
      <c r="E412" t="str" cm="1">
        <f t="array" ref="E412">INDEX(municipalities!B:B, MATCH(D412,municipalities!C:C,0),0)</f>
        <v>GM0148</v>
      </c>
      <c r="F412" t="s">
        <v>4695</v>
      </c>
      <c r="G412" t="s">
        <v>4696</v>
      </c>
      <c r="H412" t="s">
        <v>4697</v>
      </c>
      <c r="I412" t="str">
        <f t="shared" si="8"/>
        <v>7722</v>
      </c>
      <c r="J412">
        <v>2010</v>
      </c>
      <c r="K412">
        <v>50915789</v>
      </c>
      <c r="L412" t="s">
        <v>3716</v>
      </c>
      <c r="M412" t="s">
        <v>5487</v>
      </c>
      <c r="N412">
        <v>6.2695672608960997</v>
      </c>
      <c r="O412">
        <v>52.512635152848198</v>
      </c>
    </row>
    <row r="413" spans="1:15" x14ac:dyDescent="0.3">
      <c r="A413">
        <v>412</v>
      </c>
      <c r="B413" t="s">
        <v>1676</v>
      </c>
      <c r="C413" t="s">
        <v>1684</v>
      </c>
      <c r="D413" t="s">
        <v>1685</v>
      </c>
      <c r="E413" t="str" cm="1">
        <f t="array" ref="E413">INDEX(municipalities!B:B, MATCH(D413,municipalities!C:C,0),0)</f>
        <v>GM0148</v>
      </c>
      <c r="G413" t="s">
        <v>4698</v>
      </c>
      <c r="H413" t="s">
        <v>4699</v>
      </c>
      <c r="I413" t="str">
        <f t="shared" si="8"/>
        <v>7721</v>
      </c>
      <c r="J413">
        <v>2016</v>
      </c>
      <c r="K413">
        <v>66772206</v>
      </c>
      <c r="L413" t="s">
        <v>3716</v>
      </c>
      <c r="M413" t="s">
        <v>5488</v>
      </c>
      <c r="N413">
        <v>6.2561866732820004</v>
      </c>
      <c r="O413">
        <v>52.510278383389903</v>
      </c>
    </row>
    <row r="414" spans="1:15" x14ac:dyDescent="0.3">
      <c r="A414">
        <v>413</v>
      </c>
      <c r="B414" t="s">
        <v>1676</v>
      </c>
      <c r="C414" t="s">
        <v>1684</v>
      </c>
      <c r="D414" t="s">
        <v>1685</v>
      </c>
      <c r="E414" t="str" cm="1">
        <f t="array" ref="E414">INDEX(municipalities!B:B, MATCH(D414,municipalities!C:C,0),0)</f>
        <v>GM0148</v>
      </c>
      <c r="F414" t="s">
        <v>4700</v>
      </c>
      <c r="G414" t="s">
        <v>4701</v>
      </c>
      <c r="H414" t="s">
        <v>4702</v>
      </c>
      <c r="I414" t="str">
        <f t="shared" si="8"/>
        <v>7711</v>
      </c>
      <c r="J414">
        <v>2012</v>
      </c>
      <c r="K414" t="s">
        <v>4703</v>
      </c>
      <c r="L414" t="s">
        <v>3716</v>
      </c>
      <c r="M414" t="s">
        <v>5489</v>
      </c>
      <c r="N414">
        <v>6.2631305718321002</v>
      </c>
      <c r="O414">
        <v>52.576920005828804</v>
      </c>
    </row>
    <row r="415" spans="1:15" x14ac:dyDescent="0.3">
      <c r="A415">
        <v>414</v>
      </c>
      <c r="B415" t="s">
        <v>1676</v>
      </c>
      <c r="C415" t="s">
        <v>426</v>
      </c>
      <c r="D415" t="s">
        <v>1742</v>
      </c>
      <c r="E415" t="str" cm="1">
        <f t="array" ref="E415">INDEX(municipalities!B:B, MATCH(D415,municipalities!C:C,0),0)</f>
        <v>GM0163</v>
      </c>
      <c r="F415" t="s">
        <v>4704</v>
      </c>
      <c r="G415" t="s">
        <v>4705</v>
      </c>
      <c r="H415" t="s">
        <v>4706</v>
      </c>
      <c r="I415" t="str">
        <f t="shared" si="8"/>
        <v>7688</v>
      </c>
      <c r="J415">
        <v>2021</v>
      </c>
      <c r="K415">
        <v>82497591</v>
      </c>
      <c r="L415" t="s">
        <v>3716</v>
      </c>
      <c r="M415" t="s">
        <v>5490</v>
      </c>
      <c r="N415">
        <v>6.5378984046698001</v>
      </c>
      <c r="O415">
        <v>52.427713166927298</v>
      </c>
    </row>
    <row r="416" spans="1:15" x14ac:dyDescent="0.3">
      <c r="A416">
        <v>415</v>
      </c>
      <c r="B416" t="s">
        <v>1676</v>
      </c>
      <c r="C416" t="s">
        <v>426</v>
      </c>
      <c r="D416" t="s">
        <v>1742</v>
      </c>
      <c r="E416" t="str" cm="1">
        <f t="array" ref="E416">INDEX(municipalities!B:B, MATCH(D416,municipalities!C:C,0),0)</f>
        <v>GM0163</v>
      </c>
      <c r="F416" t="s">
        <v>4707</v>
      </c>
      <c r="G416" t="s">
        <v>4708</v>
      </c>
      <c r="H416" t="s">
        <v>4709</v>
      </c>
      <c r="I416" t="str">
        <f t="shared" si="8"/>
        <v>7687</v>
      </c>
      <c r="J416">
        <v>2022</v>
      </c>
      <c r="K416">
        <v>86100939</v>
      </c>
      <c r="L416" t="s">
        <v>3716</v>
      </c>
      <c r="M416" t="s">
        <v>5491</v>
      </c>
      <c r="N416">
        <v>6.5816662081552</v>
      </c>
      <c r="O416">
        <v>52.440420815687098</v>
      </c>
    </row>
    <row r="417" spans="1:15" x14ac:dyDescent="0.3">
      <c r="A417">
        <v>416</v>
      </c>
      <c r="B417" t="s">
        <v>1676</v>
      </c>
      <c r="C417" t="s">
        <v>426</v>
      </c>
      <c r="D417" t="s">
        <v>4710</v>
      </c>
      <c r="E417" t="str" cm="1">
        <f t="array" ref="E417">INDEX(municipalities!B:B, MATCH(D417,municipalities!C:C,0),0)</f>
        <v>GM1700</v>
      </c>
      <c r="F417" t="s">
        <v>4711</v>
      </c>
      <c r="G417" t="s">
        <v>4712</v>
      </c>
      <c r="H417" t="s">
        <v>4713</v>
      </c>
      <c r="I417" t="str">
        <f t="shared" si="8"/>
        <v>7675</v>
      </c>
      <c r="J417">
        <v>2023</v>
      </c>
      <c r="K417">
        <v>90256816</v>
      </c>
      <c r="L417" t="s">
        <v>3716</v>
      </c>
      <c r="M417" t="s">
        <v>5492</v>
      </c>
      <c r="N417">
        <v>6.6934062420574998</v>
      </c>
      <c r="O417">
        <v>52.470825745488398</v>
      </c>
    </row>
    <row r="418" spans="1:15" x14ac:dyDescent="0.3">
      <c r="A418">
        <v>417</v>
      </c>
      <c r="B418" t="s">
        <v>1676</v>
      </c>
      <c r="C418" t="s">
        <v>426</v>
      </c>
      <c r="D418" t="s">
        <v>1846</v>
      </c>
      <c r="E418" t="str" cm="1">
        <f t="array" ref="E418">INDEX(municipalities!B:B, MATCH(D418,municipalities!C:C,0),0)</f>
        <v>GM0183</v>
      </c>
      <c r="G418" t="s">
        <v>4714</v>
      </c>
      <c r="H418" t="s">
        <v>4715</v>
      </c>
      <c r="I418" t="str">
        <f t="shared" si="8"/>
        <v>7651</v>
      </c>
      <c r="J418">
        <v>2018</v>
      </c>
      <c r="K418" t="s">
        <v>4716</v>
      </c>
      <c r="L418" t="s">
        <v>3716</v>
      </c>
      <c r="M418" t="s">
        <v>5493</v>
      </c>
      <c r="N418">
        <v>6.7814597755054002</v>
      </c>
      <c r="O418">
        <v>52.405835190932599</v>
      </c>
    </row>
    <row r="419" spans="1:15" x14ac:dyDescent="0.3">
      <c r="A419">
        <v>418</v>
      </c>
      <c r="B419" t="s">
        <v>1676</v>
      </c>
      <c r="C419" t="s">
        <v>426</v>
      </c>
      <c r="D419" t="s">
        <v>3030</v>
      </c>
      <c r="E419" t="str" cm="1">
        <f t="array" ref="E419">INDEX(municipalities!B:B, MATCH(D419,municipalities!C:C,0),0)</f>
        <v>GM0189</v>
      </c>
      <c r="F419" t="s">
        <v>4717</v>
      </c>
      <c r="G419" t="s">
        <v>4718</v>
      </c>
      <c r="H419" t="s">
        <v>4719</v>
      </c>
      <c r="I419" t="str">
        <f t="shared" si="8"/>
        <v>7641</v>
      </c>
      <c r="J419">
        <v>2015</v>
      </c>
      <c r="K419">
        <v>62679961</v>
      </c>
      <c r="L419" t="s">
        <v>3716</v>
      </c>
      <c r="M419" t="s">
        <v>5494</v>
      </c>
      <c r="N419">
        <v>6.5561445812608996</v>
      </c>
      <c r="O419">
        <v>52.370921123854899</v>
      </c>
    </row>
    <row r="420" spans="1:15" x14ac:dyDescent="0.3">
      <c r="A420">
        <v>419</v>
      </c>
      <c r="B420" t="s">
        <v>1676</v>
      </c>
      <c r="C420" t="s">
        <v>426</v>
      </c>
      <c r="D420" t="s">
        <v>1681</v>
      </c>
      <c r="E420" t="str" cm="1">
        <f t="array" ref="E420">INDEX(municipalities!B:B, MATCH(D420,municipalities!C:C,0),0)</f>
        <v>GM0147</v>
      </c>
      <c r="G420" t="s">
        <v>4720</v>
      </c>
      <c r="H420" t="s">
        <v>4721</v>
      </c>
      <c r="I420" t="str">
        <f t="shared" si="8"/>
        <v>7622</v>
      </c>
      <c r="J420">
        <v>2019</v>
      </c>
      <c r="K420">
        <v>74007211</v>
      </c>
      <c r="L420" t="s">
        <v>3716</v>
      </c>
      <c r="M420" t="s">
        <v>5495</v>
      </c>
      <c r="N420">
        <v>6.7529170404804999</v>
      </c>
      <c r="O420">
        <v>52.300317779348497</v>
      </c>
    </row>
    <row r="421" spans="1:15" x14ac:dyDescent="0.3">
      <c r="A421">
        <v>420</v>
      </c>
      <c r="B421" t="s">
        <v>1676</v>
      </c>
      <c r="C421" t="s">
        <v>426</v>
      </c>
      <c r="D421" t="s">
        <v>1681</v>
      </c>
      <c r="E421" t="str" cm="1">
        <f t="array" ref="E421">INDEX(municipalities!B:B, MATCH(D421,municipalities!C:C,0),0)</f>
        <v>GM0147</v>
      </c>
      <c r="G421" t="s">
        <v>4722</v>
      </c>
      <c r="H421" t="s">
        <v>4723</v>
      </c>
      <c r="I421" t="str">
        <f t="shared" si="8"/>
        <v>7622</v>
      </c>
      <c r="J421">
        <v>2014</v>
      </c>
      <c r="K421">
        <v>60970766</v>
      </c>
      <c r="L421" t="s">
        <v>3716</v>
      </c>
      <c r="M421" t="s">
        <v>5495</v>
      </c>
      <c r="N421">
        <v>6.7529170404804999</v>
      </c>
      <c r="O421">
        <v>52.300317779348497</v>
      </c>
    </row>
    <row r="422" spans="1:15" x14ac:dyDescent="0.3">
      <c r="A422">
        <v>421</v>
      </c>
      <c r="B422" t="s">
        <v>1676</v>
      </c>
      <c r="C422" t="s">
        <v>426</v>
      </c>
      <c r="D422" t="s">
        <v>1677</v>
      </c>
      <c r="E422" t="str" cm="1">
        <f t="array" ref="E422">INDEX(municipalities!B:B, MATCH(D422,municipalities!C:C,0),0)</f>
        <v>GM0141</v>
      </c>
      <c r="F422" t="s">
        <v>1678</v>
      </c>
      <c r="G422" t="s">
        <v>4724</v>
      </c>
      <c r="H422" t="s">
        <v>4725</v>
      </c>
      <c r="I422" t="str">
        <f t="shared" si="8"/>
        <v>7611</v>
      </c>
      <c r="J422">
        <v>2020</v>
      </c>
      <c r="K422">
        <v>80775853</v>
      </c>
      <c r="L422" t="s">
        <v>3716</v>
      </c>
      <c r="M422" t="s">
        <v>5496</v>
      </c>
      <c r="N422">
        <v>6.6277194094622001</v>
      </c>
      <c r="O422">
        <v>52.375838753090299</v>
      </c>
    </row>
    <row r="423" spans="1:15" x14ac:dyDescent="0.3">
      <c r="A423">
        <v>422</v>
      </c>
      <c r="B423" t="s">
        <v>1676</v>
      </c>
      <c r="C423" t="s">
        <v>426</v>
      </c>
      <c r="D423" t="s">
        <v>2664</v>
      </c>
      <c r="E423" t="str" cm="1">
        <f t="array" ref="E423">INDEX(municipalities!B:B, MATCH(D423,municipalities!C:C,0),0)</f>
        <v>GM1774</v>
      </c>
      <c r="F423" t="s">
        <v>4726</v>
      </c>
      <c r="G423" t="s">
        <v>4727</v>
      </c>
      <c r="H423" t="s">
        <v>4728</v>
      </c>
      <c r="I423" t="str">
        <f t="shared" si="8"/>
        <v>7595</v>
      </c>
      <c r="J423">
        <v>2019</v>
      </c>
      <c r="K423">
        <v>75645491</v>
      </c>
      <c r="L423" t="s">
        <v>3716</v>
      </c>
      <c r="M423" t="s">
        <v>5497</v>
      </c>
      <c r="N423">
        <v>6.8666191659053997</v>
      </c>
      <c r="O423">
        <v>52.344403019069297</v>
      </c>
    </row>
    <row r="424" spans="1:15" x14ac:dyDescent="0.3">
      <c r="A424">
        <v>423</v>
      </c>
      <c r="B424" t="s">
        <v>1676</v>
      </c>
      <c r="C424" t="s">
        <v>426</v>
      </c>
      <c r="D424" t="s">
        <v>427</v>
      </c>
      <c r="E424" t="str" cm="1">
        <f t="array" ref="E424">INDEX(municipalities!B:B, MATCH(D424,municipalities!C:C,0),0)</f>
        <v>GM0168</v>
      </c>
      <c r="F424" t="s">
        <v>428</v>
      </c>
      <c r="G424" t="s">
        <v>4729</v>
      </c>
      <c r="H424" t="s">
        <v>4730</v>
      </c>
      <c r="I424" t="str">
        <f t="shared" si="8"/>
        <v>7588</v>
      </c>
      <c r="J424">
        <v>2018</v>
      </c>
      <c r="K424">
        <v>72966769</v>
      </c>
      <c r="L424" t="s">
        <v>3716</v>
      </c>
      <c r="M424" t="s">
        <v>5498</v>
      </c>
      <c r="N424">
        <v>7.0143985064478001</v>
      </c>
      <c r="O424">
        <v>52.355321655497299</v>
      </c>
    </row>
    <row r="425" spans="1:15" x14ac:dyDescent="0.3">
      <c r="A425">
        <v>424</v>
      </c>
      <c r="B425" t="s">
        <v>1676</v>
      </c>
      <c r="C425" t="s">
        <v>426</v>
      </c>
      <c r="D425" t="s">
        <v>1782</v>
      </c>
      <c r="E425" t="str" cm="1">
        <f t="array" ref="E425">INDEX(municipalities!B:B, MATCH(D425,municipalities!C:C,0),0)</f>
        <v>GM0173</v>
      </c>
      <c r="G425" t="s">
        <v>4731</v>
      </c>
      <c r="H425" t="s">
        <v>4732</v>
      </c>
      <c r="I425" t="str">
        <f t="shared" si="8"/>
        <v>7573</v>
      </c>
      <c r="J425">
        <v>2017</v>
      </c>
      <c r="K425">
        <v>68220642</v>
      </c>
      <c r="L425" t="s">
        <v>3716</v>
      </c>
      <c r="M425" t="s">
        <v>5499</v>
      </c>
      <c r="N425">
        <v>6.9390807225940003</v>
      </c>
      <c r="O425">
        <v>52.313303574088501</v>
      </c>
    </row>
    <row r="426" spans="1:15" x14ac:dyDescent="0.3">
      <c r="A426">
        <v>425</v>
      </c>
      <c r="B426" t="s">
        <v>1676</v>
      </c>
      <c r="C426" t="s">
        <v>426</v>
      </c>
      <c r="D426" t="s">
        <v>2664</v>
      </c>
      <c r="E426" t="str" cm="1">
        <f t="array" ref="E426">INDEX(municipalities!B:B, MATCH(D426,municipalities!C:C,0),0)</f>
        <v>GM1774</v>
      </c>
      <c r="F426" t="s">
        <v>4733</v>
      </c>
      <c r="G426" t="s">
        <v>4734</v>
      </c>
      <c r="H426" t="s">
        <v>4735</v>
      </c>
      <c r="I426" t="str">
        <f t="shared" si="8"/>
        <v>7561</v>
      </c>
      <c r="J426">
        <v>2021</v>
      </c>
      <c r="K426">
        <v>83540091</v>
      </c>
      <c r="L426" t="s">
        <v>3716</v>
      </c>
      <c r="M426" t="s">
        <v>5500</v>
      </c>
      <c r="N426">
        <v>6.8555852462929003</v>
      </c>
      <c r="O426">
        <v>52.301504504531103</v>
      </c>
    </row>
    <row r="427" spans="1:15" x14ac:dyDescent="0.3">
      <c r="A427">
        <v>426</v>
      </c>
      <c r="B427" t="s">
        <v>1676</v>
      </c>
      <c r="C427" t="s">
        <v>426</v>
      </c>
      <c r="D427" t="s">
        <v>437</v>
      </c>
      <c r="E427" t="str" cm="1">
        <f t="array" ref="E427">INDEX(municipalities!B:B, MATCH(D427,municipalities!C:C,0),0)</f>
        <v>GM0164</v>
      </c>
      <c r="G427" t="s">
        <v>4736</v>
      </c>
      <c r="H427" t="s">
        <v>4737</v>
      </c>
      <c r="I427" t="str">
        <f t="shared" si="8"/>
        <v>7553</v>
      </c>
      <c r="J427">
        <v>2018</v>
      </c>
      <c r="K427">
        <v>73114774</v>
      </c>
      <c r="L427" t="s">
        <v>3716</v>
      </c>
      <c r="M427" t="s">
        <v>5501</v>
      </c>
      <c r="N427">
        <v>6.7890449753436997</v>
      </c>
      <c r="O427">
        <v>52.254224340549499</v>
      </c>
    </row>
    <row r="428" spans="1:15" x14ac:dyDescent="0.3">
      <c r="A428">
        <v>427</v>
      </c>
      <c r="B428" t="s">
        <v>1676</v>
      </c>
      <c r="C428" t="s">
        <v>426</v>
      </c>
      <c r="D428" t="s">
        <v>1713</v>
      </c>
      <c r="E428" t="str" cm="1">
        <f t="array" ref="E428">INDEX(municipalities!B:B, MATCH(D428,municipalities!C:C,0),0)</f>
        <v>GM0153</v>
      </c>
      <c r="G428" t="s">
        <v>4738</v>
      </c>
      <c r="H428" t="s">
        <v>4739</v>
      </c>
      <c r="I428" t="str">
        <f t="shared" si="8"/>
        <v>7522</v>
      </c>
      <c r="J428">
        <v>2016</v>
      </c>
      <c r="K428">
        <v>66262739</v>
      </c>
      <c r="L428" t="s">
        <v>3716</v>
      </c>
      <c r="M428" t="s">
        <v>5502</v>
      </c>
      <c r="N428">
        <v>6.8613461559028002</v>
      </c>
      <c r="O428">
        <v>52.2531422716119</v>
      </c>
    </row>
    <row r="429" spans="1:15" x14ac:dyDescent="0.3">
      <c r="A429">
        <v>428</v>
      </c>
      <c r="B429" t="s">
        <v>1676</v>
      </c>
      <c r="C429" t="s">
        <v>426</v>
      </c>
      <c r="D429" t="s">
        <v>3011</v>
      </c>
      <c r="E429" t="str" cm="1">
        <f t="array" ref="E429">INDEX(municipalities!B:B, MATCH(D429,municipalities!C:C,0),0)</f>
        <v>GM0158</v>
      </c>
      <c r="G429" t="s">
        <v>4740</v>
      </c>
      <c r="H429" t="s">
        <v>4741</v>
      </c>
      <c r="I429" t="str">
        <f t="shared" si="8"/>
        <v>7481</v>
      </c>
      <c r="J429">
        <v>2019</v>
      </c>
      <c r="K429">
        <v>76196984</v>
      </c>
      <c r="L429" t="s">
        <v>3716</v>
      </c>
      <c r="M429" t="s">
        <v>5503</v>
      </c>
      <c r="N429">
        <v>6.7848240154862003</v>
      </c>
      <c r="O429">
        <v>52.143250800686602</v>
      </c>
    </row>
    <row r="430" spans="1:15" x14ac:dyDescent="0.3">
      <c r="A430">
        <v>429</v>
      </c>
      <c r="B430" t="s">
        <v>1676</v>
      </c>
      <c r="C430" t="s">
        <v>426</v>
      </c>
      <c r="D430" t="s">
        <v>1752</v>
      </c>
      <c r="E430" t="str" cm="1">
        <f t="array" ref="E430">INDEX(municipalities!B:B, MATCH(D430,municipalities!C:C,0),0)</f>
        <v>GM1735</v>
      </c>
      <c r="F430" t="s">
        <v>2680</v>
      </c>
      <c r="G430" t="s">
        <v>4742</v>
      </c>
      <c r="H430" t="s">
        <v>4743</v>
      </c>
      <c r="I430" t="str">
        <f t="shared" si="8"/>
        <v>7475</v>
      </c>
      <c r="J430">
        <v>2013</v>
      </c>
      <c r="K430">
        <v>58921222</v>
      </c>
      <c r="L430" t="s">
        <v>3716</v>
      </c>
      <c r="M430" t="s">
        <v>5504</v>
      </c>
      <c r="N430">
        <v>6.5133487513389996</v>
      </c>
      <c r="O430">
        <v>52.235298320423396</v>
      </c>
    </row>
    <row r="431" spans="1:15" x14ac:dyDescent="0.3">
      <c r="A431">
        <v>430</v>
      </c>
      <c r="B431" t="s">
        <v>1676</v>
      </c>
      <c r="C431" t="s">
        <v>426</v>
      </c>
      <c r="D431" t="s">
        <v>1752</v>
      </c>
      <c r="E431" t="str" cm="1">
        <f t="array" ref="E431">INDEX(municipalities!B:B, MATCH(D431,municipalities!C:C,0),0)</f>
        <v>GM1735</v>
      </c>
      <c r="F431" t="s">
        <v>2680</v>
      </c>
      <c r="G431" t="s">
        <v>4744</v>
      </c>
      <c r="H431" t="s">
        <v>4743</v>
      </c>
      <c r="I431" t="str">
        <f t="shared" si="8"/>
        <v>7475</v>
      </c>
      <c r="J431">
        <v>2021</v>
      </c>
      <c r="K431">
        <v>82363773</v>
      </c>
      <c r="L431" t="s">
        <v>3716</v>
      </c>
      <c r="M431" t="s">
        <v>5504</v>
      </c>
      <c r="N431">
        <v>6.5133487513389996</v>
      </c>
      <c r="O431">
        <v>52.235298320423396</v>
      </c>
    </row>
    <row r="432" spans="1:15" x14ac:dyDescent="0.3">
      <c r="A432">
        <v>431</v>
      </c>
      <c r="B432" t="s">
        <v>1676</v>
      </c>
      <c r="C432" t="s">
        <v>426</v>
      </c>
      <c r="D432" t="s">
        <v>3030</v>
      </c>
      <c r="E432" t="str" cm="1">
        <f t="array" ref="E432">INDEX(municipalities!B:B, MATCH(D432,municipalities!C:C,0),0)</f>
        <v>GM0189</v>
      </c>
      <c r="F432" t="s">
        <v>4745</v>
      </c>
      <c r="G432" t="s">
        <v>4746</v>
      </c>
      <c r="H432" t="s">
        <v>4747</v>
      </c>
      <c r="I432" t="str">
        <f t="shared" si="8"/>
        <v>7467</v>
      </c>
      <c r="J432">
        <v>2017</v>
      </c>
      <c r="K432">
        <v>70106681</v>
      </c>
      <c r="L432" t="s">
        <v>3716</v>
      </c>
      <c r="M432" t="s">
        <v>5505</v>
      </c>
      <c r="N432">
        <v>6.5203437768560999</v>
      </c>
      <c r="O432">
        <v>52.339533510947398</v>
      </c>
    </row>
    <row r="433" spans="1:15" x14ac:dyDescent="0.3">
      <c r="A433">
        <v>432</v>
      </c>
      <c r="B433" t="s">
        <v>1676</v>
      </c>
      <c r="C433" t="s">
        <v>426</v>
      </c>
      <c r="D433" t="s">
        <v>1805</v>
      </c>
      <c r="E433" t="str" cm="1">
        <f t="array" ref="E433">INDEX(municipalities!B:B, MATCH(D433,municipalities!C:C,0),0)</f>
        <v>GM1742</v>
      </c>
      <c r="F433" t="s">
        <v>1810</v>
      </c>
      <c r="G433" t="s">
        <v>4748</v>
      </c>
      <c r="H433" t="s">
        <v>4749</v>
      </c>
      <c r="I433" t="str">
        <f t="shared" si="8"/>
        <v>7462</v>
      </c>
      <c r="J433">
        <v>2017</v>
      </c>
      <c r="K433">
        <v>70526303</v>
      </c>
      <c r="L433" t="s">
        <v>3716</v>
      </c>
      <c r="M433" t="s">
        <v>5506</v>
      </c>
      <c r="N433">
        <v>6.4895299375912998</v>
      </c>
      <c r="O433">
        <v>52.298879556368803</v>
      </c>
    </row>
    <row r="434" spans="1:15" x14ac:dyDescent="0.3">
      <c r="A434">
        <v>433</v>
      </c>
      <c r="B434" t="s">
        <v>1676</v>
      </c>
      <c r="C434" t="s">
        <v>426</v>
      </c>
      <c r="D434" t="s">
        <v>1805</v>
      </c>
      <c r="E434" t="str" cm="1">
        <f t="array" ref="E434">INDEX(municipalities!B:B, MATCH(D434,municipalities!C:C,0),0)</f>
        <v>GM1742</v>
      </c>
      <c r="F434" t="s">
        <v>1810</v>
      </c>
      <c r="G434" t="s">
        <v>4750</v>
      </c>
      <c r="H434" t="s">
        <v>4751</v>
      </c>
      <c r="I434" t="str">
        <f t="shared" si="8"/>
        <v>7461</v>
      </c>
      <c r="J434">
        <v>2017</v>
      </c>
      <c r="K434" t="s">
        <v>4752</v>
      </c>
      <c r="L434" t="s">
        <v>3716</v>
      </c>
      <c r="M434" t="s">
        <v>5507</v>
      </c>
      <c r="N434">
        <v>6.5304928921493</v>
      </c>
      <c r="O434">
        <v>52.304118412182497</v>
      </c>
    </row>
    <row r="435" spans="1:15" x14ac:dyDescent="0.3">
      <c r="A435">
        <v>434</v>
      </c>
      <c r="B435" t="s">
        <v>1676</v>
      </c>
      <c r="C435" t="s">
        <v>426</v>
      </c>
      <c r="D435" t="s">
        <v>1805</v>
      </c>
      <c r="E435" t="str" cm="1">
        <f t="array" ref="E435">INDEX(municipalities!B:B, MATCH(D435,municipalities!C:C,0),0)</f>
        <v>GM1742</v>
      </c>
      <c r="F435" t="s">
        <v>1806</v>
      </c>
      <c r="G435" t="s">
        <v>4753</v>
      </c>
      <c r="H435" t="s">
        <v>4754</v>
      </c>
      <c r="I435" t="str">
        <f t="shared" si="8"/>
        <v>7451</v>
      </c>
      <c r="J435">
        <v>2022</v>
      </c>
      <c r="K435">
        <v>88100022</v>
      </c>
      <c r="L435" t="s">
        <v>3716</v>
      </c>
      <c r="M435" t="s">
        <v>5508</v>
      </c>
      <c r="N435">
        <v>6.4039751948708004</v>
      </c>
      <c r="O435">
        <v>52.287090318144003</v>
      </c>
    </row>
    <row r="436" spans="1:15" x14ac:dyDescent="0.3">
      <c r="A436">
        <v>435</v>
      </c>
      <c r="B436" t="s">
        <v>1676</v>
      </c>
      <c r="C436" t="s">
        <v>426</v>
      </c>
      <c r="D436" t="s">
        <v>1742</v>
      </c>
      <c r="E436" t="str" cm="1">
        <f t="array" ref="E436">INDEX(municipalities!B:B, MATCH(D436,municipalities!C:C,0),0)</f>
        <v>GM0163</v>
      </c>
      <c r="F436" t="s">
        <v>4755</v>
      </c>
      <c r="G436" t="s">
        <v>4756</v>
      </c>
      <c r="H436" t="s">
        <v>4757</v>
      </c>
      <c r="I436" t="str">
        <f t="shared" si="8"/>
        <v>7443</v>
      </c>
      <c r="J436">
        <v>2017</v>
      </c>
      <c r="K436" t="s">
        <v>4758</v>
      </c>
      <c r="L436" t="s">
        <v>3716</v>
      </c>
      <c r="M436" t="s">
        <v>5509</v>
      </c>
      <c r="N436">
        <v>6.4833426884904002</v>
      </c>
      <c r="O436">
        <v>52.381584082806398</v>
      </c>
    </row>
    <row r="437" spans="1:15" x14ac:dyDescent="0.3">
      <c r="A437">
        <v>436</v>
      </c>
      <c r="B437" t="s">
        <v>1676</v>
      </c>
      <c r="C437" t="s">
        <v>426</v>
      </c>
      <c r="D437" t="s">
        <v>1742</v>
      </c>
      <c r="E437" t="str" cm="1">
        <f t="array" ref="E437">INDEX(municipalities!B:B, MATCH(D437,municipalities!C:C,0),0)</f>
        <v>GM0163</v>
      </c>
      <c r="F437" t="s">
        <v>4759</v>
      </c>
      <c r="G437" t="s">
        <v>4760</v>
      </c>
      <c r="H437" t="s">
        <v>4761</v>
      </c>
      <c r="I437" t="str">
        <f t="shared" si="8"/>
        <v>7443</v>
      </c>
      <c r="J437">
        <v>2021</v>
      </c>
      <c r="K437">
        <v>82123829</v>
      </c>
      <c r="L437" t="s">
        <v>3716</v>
      </c>
      <c r="M437" t="s">
        <v>5509</v>
      </c>
      <c r="N437">
        <v>6.4833426884904002</v>
      </c>
      <c r="O437">
        <v>52.381584082806398</v>
      </c>
    </row>
    <row r="438" spans="1:15" x14ac:dyDescent="0.3">
      <c r="A438">
        <v>437</v>
      </c>
      <c r="B438" t="s">
        <v>1676</v>
      </c>
      <c r="C438" t="s">
        <v>426</v>
      </c>
      <c r="D438" t="s">
        <v>1742</v>
      </c>
      <c r="E438" t="str" cm="1">
        <f t="array" ref="E438">INDEX(municipalities!B:B, MATCH(D438,municipalities!C:C,0),0)</f>
        <v>GM0163</v>
      </c>
      <c r="G438" t="s">
        <v>4762</v>
      </c>
      <c r="H438" t="s">
        <v>4763</v>
      </c>
      <c r="I438" t="str">
        <f t="shared" si="8"/>
        <v>7443</v>
      </c>
      <c r="J438">
        <v>2011</v>
      </c>
      <c r="K438">
        <v>53879562</v>
      </c>
      <c r="L438" t="s">
        <v>3716</v>
      </c>
      <c r="M438" t="s">
        <v>5509</v>
      </c>
      <c r="N438">
        <v>6.4833426884904002</v>
      </c>
      <c r="O438">
        <v>52.381584082806398</v>
      </c>
    </row>
    <row r="439" spans="1:15" x14ac:dyDescent="0.3">
      <c r="A439">
        <v>438</v>
      </c>
      <c r="B439" t="s">
        <v>1676</v>
      </c>
      <c r="C439" t="s">
        <v>1684</v>
      </c>
      <c r="D439" t="s">
        <v>1695</v>
      </c>
      <c r="E439" t="str" cm="1">
        <f t="array" ref="E439">INDEX(municipalities!B:B, MATCH(D439,municipalities!C:C,0),0)</f>
        <v>GM0150</v>
      </c>
      <c r="F439" t="s">
        <v>1703</v>
      </c>
      <c r="G439" t="s">
        <v>4764</v>
      </c>
      <c r="H439" t="s">
        <v>4765</v>
      </c>
      <c r="I439" t="str">
        <f t="shared" si="8"/>
        <v>7437</v>
      </c>
      <c r="J439">
        <v>2019</v>
      </c>
      <c r="K439">
        <v>75572745</v>
      </c>
      <c r="L439" t="s">
        <v>3716</v>
      </c>
      <c r="M439" t="s">
        <v>5510</v>
      </c>
      <c r="N439">
        <v>6.3211597627911003</v>
      </c>
      <c r="O439">
        <v>52.248507784423602</v>
      </c>
    </row>
    <row r="440" spans="1:15" x14ac:dyDescent="0.3">
      <c r="A440">
        <v>439</v>
      </c>
      <c r="B440" t="s">
        <v>1676</v>
      </c>
      <c r="C440" t="s">
        <v>1684</v>
      </c>
      <c r="D440" t="s">
        <v>1695</v>
      </c>
      <c r="E440" t="str" cm="1">
        <f t="array" ref="E440">INDEX(municipalities!B:B, MATCH(D440,municipalities!C:C,0),0)</f>
        <v>GM0150</v>
      </c>
      <c r="G440" t="s">
        <v>4766</v>
      </c>
      <c r="H440" t="s">
        <v>4767</v>
      </c>
      <c r="I440" t="str">
        <f t="shared" si="8"/>
        <v>7411</v>
      </c>
      <c r="J440">
        <v>2012</v>
      </c>
      <c r="K440">
        <v>56375689</v>
      </c>
      <c r="L440" t="s">
        <v>3716</v>
      </c>
      <c r="M440" t="s">
        <v>5511</v>
      </c>
      <c r="N440">
        <v>6.1595646670553004</v>
      </c>
      <c r="O440">
        <v>52.252865491290798</v>
      </c>
    </row>
    <row r="441" spans="1:15" x14ac:dyDescent="0.3">
      <c r="A441">
        <v>440</v>
      </c>
      <c r="B441" t="s">
        <v>1676</v>
      </c>
      <c r="C441" t="s">
        <v>426</v>
      </c>
      <c r="D441" t="s">
        <v>1677</v>
      </c>
      <c r="E441" t="str" cm="1">
        <f t="array" ref="E441">INDEX(municipalities!B:B, MATCH(D441,municipalities!C:C,0),0)</f>
        <v>GM0141</v>
      </c>
      <c r="G441" t="s">
        <v>4768</v>
      </c>
      <c r="H441">
        <v>7611</v>
      </c>
      <c r="I441" t="str">
        <f t="shared" si="8"/>
        <v>7611</v>
      </c>
      <c r="J441">
        <v>2019</v>
      </c>
      <c r="K441" t="s">
        <v>4769</v>
      </c>
      <c r="L441" t="s">
        <v>3716</v>
      </c>
      <c r="M441" t="s">
        <v>5496</v>
      </c>
      <c r="N441">
        <v>6.6277194094622001</v>
      </c>
      <c r="O441">
        <v>52.375838753090299</v>
      </c>
    </row>
    <row r="442" spans="1:15" x14ac:dyDescent="0.3">
      <c r="A442">
        <v>441</v>
      </c>
      <c r="B442" t="s">
        <v>1676</v>
      </c>
      <c r="C442" t="s">
        <v>426</v>
      </c>
      <c r="D442" t="s">
        <v>1713</v>
      </c>
      <c r="E442" t="str" cm="1">
        <f t="array" ref="E442">INDEX(municipalities!B:B, MATCH(D442,municipalities!C:C,0),0)</f>
        <v>GM0153</v>
      </c>
      <c r="F442" t="s">
        <v>4770</v>
      </c>
      <c r="G442" t="s">
        <v>4771</v>
      </c>
      <c r="H442" t="s">
        <v>4772</v>
      </c>
      <c r="I442" t="str">
        <f t="shared" si="8"/>
        <v>7521</v>
      </c>
      <c r="J442">
        <v>2020</v>
      </c>
      <c r="K442" t="s">
        <v>4773</v>
      </c>
      <c r="L442" t="s">
        <v>3716</v>
      </c>
      <c r="M442" t="s">
        <v>5512</v>
      </c>
      <c r="N442">
        <v>6.8520622332404999</v>
      </c>
      <c r="O442">
        <v>52.234249827618498</v>
      </c>
    </row>
    <row r="443" spans="1:15" x14ac:dyDescent="0.3">
      <c r="A443">
        <v>442</v>
      </c>
      <c r="B443" t="s">
        <v>1676</v>
      </c>
      <c r="C443" t="s">
        <v>1684</v>
      </c>
      <c r="D443" t="s">
        <v>1857</v>
      </c>
      <c r="E443" t="str" cm="1">
        <f t="array" ref="E443">INDEX(municipalities!B:B, MATCH(D443,municipalities!C:C,0),0)</f>
        <v>GM0193</v>
      </c>
      <c r="G443" t="s">
        <v>4774</v>
      </c>
      <c r="H443">
        <v>8012</v>
      </c>
      <c r="I443" t="str">
        <f t="shared" si="8"/>
        <v>8012</v>
      </c>
      <c r="J443">
        <v>2020</v>
      </c>
      <c r="K443">
        <v>77437578</v>
      </c>
      <c r="L443" t="s">
        <v>3716</v>
      </c>
      <c r="M443" t="s">
        <v>5513</v>
      </c>
      <c r="N443">
        <v>6.1050172062943</v>
      </c>
      <c r="O443">
        <v>52.505313685027097</v>
      </c>
    </row>
    <row r="444" spans="1:15" x14ac:dyDescent="0.3">
      <c r="A444">
        <v>443</v>
      </c>
      <c r="B444" t="s">
        <v>1862</v>
      </c>
      <c r="C444" t="s">
        <v>1879</v>
      </c>
      <c r="D444" t="s">
        <v>1935</v>
      </c>
      <c r="E444" t="str" cm="1">
        <f t="array" ref="E444">INDEX(municipalities!B:B, MATCH(D444,municipalities!C:C,0),0)</f>
        <v>GM0356</v>
      </c>
      <c r="F444" t="s">
        <v>4775</v>
      </c>
      <c r="G444" t="s">
        <v>4776</v>
      </c>
      <c r="H444" t="s">
        <v>4777</v>
      </c>
      <c r="I444" t="str">
        <f t="shared" si="8"/>
        <v>4133</v>
      </c>
      <c r="J444">
        <v>2014</v>
      </c>
      <c r="K444">
        <v>60329513</v>
      </c>
      <c r="L444" t="s">
        <v>3716</v>
      </c>
      <c r="M444" t="s">
        <v>5514</v>
      </c>
      <c r="N444">
        <v>5.0730480470919996</v>
      </c>
      <c r="O444">
        <v>51.9735653138329</v>
      </c>
    </row>
    <row r="445" spans="1:15" x14ac:dyDescent="0.3">
      <c r="A445">
        <v>444</v>
      </c>
      <c r="B445" t="s">
        <v>1862</v>
      </c>
      <c r="C445" t="s">
        <v>1879</v>
      </c>
      <c r="D445" t="s">
        <v>1990</v>
      </c>
      <c r="E445" t="str" cm="1">
        <f t="array" ref="E445">INDEX(municipalities!B:B, MATCH(D445,municipalities!C:C,0),0)</f>
        <v>GM1961</v>
      </c>
      <c r="F445" t="s">
        <v>4778</v>
      </c>
      <c r="G445" t="s">
        <v>4779</v>
      </c>
      <c r="H445" t="s">
        <v>4780</v>
      </c>
      <c r="I445" t="str">
        <f t="shared" si="8"/>
        <v>4121</v>
      </c>
      <c r="J445">
        <v>2020</v>
      </c>
      <c r="K445">
        <v>78238455</v>
      </c>
      <c r="L445" t="s">
        <v>3716</v>
      </c>
      <c r="M445" t="s">
        <v>5515</v>
      </c>
      <c r="N445">
        <v>5.1517515992982004</v>
      </c>
      <c r="O445">
        <v>51.957093041394799</v>
      </c>
    </row>
    <row r="446" spans="1:15" x14ac:dyDescent="0.3">
      <c r="A446">
        <v>445</v>
      </c>
      <c r="B446" t="s">
        <v>1862</v>
      </c>
      <c r="C446" t="s">
        <v>1879</v>
      </c>
      <c r="D446" t="s">
        <v>1908</v>
      </c>
      <c r="E446" t="str" cm="1">
        <f t="array" ref="E446">INDEX(municipalities!B:B, MATCH(D446,municipalities!C:C,0),0)</f>
        <v>GM0321</v>
      </c>
      <c r="F446" t="s">
        <v>1517</v>
      </c>
      <c r="G446" t="s">
        <v>4781</v>
      </c>
      <c r="H446" t="s">
        <v>4782</v>
      </c>
      <c r="I446" t="str">
        <f t="shared" si="8"/>
        <v>3998</v>
      </c>
      <c r="J446">
        <v>2020</v>
      </c>
      <c r="K446">
        <v>78201616</v>
      </c>
      <c r="L446" t="s">
        <v>3716</v>
      </c>
      <c r="M446" t="s">
        <v>5516</v>
      </c>
      <c r="N446">
        <v>5.1957223861127</v>
      </c>
      <c r="O446">
        <v>51.985344607924603</v>
      </c>
    </row>
    <row r="447" spans="1:15" x14ac:dyDescent="0.3">
      <c r="A447">
        <v>446</v>
      </c>
      <c r="B447" t="s">
        <v>1862</v>
      </c>
      <c r="C447" t="s">
        <v>1879</v>
      </c>
      <c r="D447" t="s">
        <v>1908</v>
      </c>
      <c r="E447" t="str" cm="1">
        <f t="array" ref="E447">INDEX(municipalities!B:B, MATCH(D447,municipalities!C:C,0),0)</f>
        <v>GM0321</v>
      </c>
      <c r="G447" t="s">
        <v>4783</v>
      </c>
      <c r="H447" t="s">
        <v>4784</v>
      </c>
      <c r="I447" t="str">
        <f t="shared" si="8"/>
        <v>3992</v>
      </c>
      <c r="J447">
        <v>2018</v>
      </c>
      <c r="K447">
        <v>73310492</v>
      </c>
      <c r="L447" t="s">
        <v>3716</v>
      </c>
      <c r="M447" t="s">
        <v>5517</v>
      </c>
      <c r="N447">
        <v>5.1429768989733002</v>
      </c>
      <c r="O447">
        <v>52.040037893101101</v>
      </c>
    </row>
    <row r="448" spans="1:15" x14ac:dyDescent="0.3">
      <c r="A448">
        <v>447</v>
      </c>
      <c r="B448" t="s">
        <v>1862</v>
      </c>
      <c r="C448" t="s">
        <v>1879</v>
      </c>
      <c r="D448" t="s">
        <v>1908</v>
      </c>
      <c r="E448" t="str" cm="1">
        <f t="array" ref="E448">INDEX(municipalities!B:B, MATCH(D448,municipalities!C:C,0),0)</f>
        <v>GM0321</v>
      </c>
      <c r="G448" t="s">
        <v>4785</v>
      </c>
      <c r="H448" t="s">
        <v>4786</v>
      </c>
      <c r="I448" t="str">
        <f t="shared" si="8"/>
        <v>3992</v>
      </c>
      <c r="J448">
        <v>2016</v>
      </c>
      <c r="K448">
        <v>66172217</v>
      </c>
      <c r="L448" t="s">
        <v>3716</v>
      </c>
      <c r="M448" t="s">
        <v>5517</v>
      </c>
      <c r="N448">
        <v>5.1429768989733002</v>
      </c>
      <c r="O448">
        <v>52.040037893101101</v>
      </c>
    </row>
    <row r="449" spans="1:15" x14ac:dyDescent="0.3">
      <c r="A449">
        <v>448</v>
      </c>
      <c r="B449" t="s">
        <v>1862</v>
      </c>
      <c r="C449" t="s">
        <v>1879</v>
      </c>
      <c r="D449" t="s">
        <v>1862</v>
      </c>
      <c r="E449" t="str" cm="1">
        <f t="array" ref="E449">INDEX(municipalities!B:B, MATCH(D449,municipalities!C:C,0),0)</f>
        <v>GM0344</v>
      </c>
      <c r="G449" t="s">
        <v>4787</v>
      </c>
      <c r="H449" t="s">
        <v>4788</v>
      </c>
      <c r="I449" t="str">
        <f t="shared" si="8"/>
        <v>3991</v>
      </c>
      <c r="J449">
        <v>1989</v>
      </c>
      <c r="K449">
        <v>30090811</v>
      </c>
      <c r="L449" t="s">
        <v>3716</v>
      </c>
      <c r="M449" t="s">
        <v>5518</v>
      </c>
      <c r="N449">
        <v>5.1607849807772999</v>
      </c>
      <c r="O449">
        <v>52.020146708094501</v>
      </c>
    </row>
    <row r="450" spans="1:15" x14ac:dyDescent="0.3">
      <c r="A450">
        <v>449</v>
      </c>
      <c r="B450" t="s">
        <v>1862</v>
      </c>
      <c r="C450" t="s">
        <v>1879</v>
      </c>
      <c r="D450" t="s">
        <v>1882</v>
      </c>
      <c r="E450" t="str" cm="1">
        <f t="array" ref="E450">INDEX(municipalities!B:B, MATCH(D450,municipalities!C:C,0),0)</f>
        <v>GM0312</v>
      </c>
      <c r="F450" t="s">
        <v>4789</v>
      </c>
      <c r="G450" t="s">
        <v>4790</v>
      </c>
      <c r="H450" t="s">
        <v>4791</v>
      </c>
      <c r="I450" t="str">
        <f t="shared" si="8"/>
        <v>3984</v>
      </c>
      <c r="J450">
        <v>2019</v>
      </c>
      <c r="K450">
        <v>74266179</v>
      </c>
      <c r="L450" t="s">
        <v>3716</v>
      </c>
      <c r="M450" t="s">
        <v>5519</v>
      </c>
      <c r="N450">
        <v>5.2212385584175998</v>
      </c>
      <c r="O450">
        <v>52.046157749456498</v>
      </c>
    </row>
    <row r="451" spans="1:15" x14ac:dyDescent="0.3">
      <c r="A451">
        <v>450</v>
      </c>
      <c r="B451" t="s">
        <v>1862</v>
      </c>
      <c r="C451" t="s">
        <v>1879</v>
      </c>
      <c r="D451" t="s">
        <v>1993</v>
      </c>
      <c r="E451" t="str" cm="1">
        <f t="array" ref="E451">INDEX(municipalities!B:B, MATCH(D451,municipalities!C:C,0),0)</f>
        <v>GM0352</v>
      </c>
      <c r="G451" t="s">
        <v>4792</v>
      </c>
      <c r="H451" t="s">
        <v>4793</v>
      </c>
      <c r="I451" t="str">
        <f t="shared" ref="I451:I514" si="9">LEFT(H451,4)</f>
        <v>3961</v>
      </c>
      <c r="J451">
        <v>2013</v>
      </c>
      <c r="K451">
        <v>57169489</v>
      </c>
      <c r="L451" t="s">
        <v>3716</v>
      </c>
      <c r="M451" t="s">
        <v>5520</v>
      </c>
      <c r="N451">
        <v>5.3067030593810003</v>
      </c>
      <c r="O451">
        <v>51.970652176071901</v>
      </c>
    </row>
    <row r="452" spans="1:15" x14ac:dyDescent="0.3">
      <c r="A452">
        <v>451</v>
      </c>
      <c r="B452" t="s">
        <v>1862</v>
      </c>
      <c r="C452" t="s">
        <v>1879</v>
      </c>
      <c r="D452" t="s">
        <v>1980</v>
      </c>
      <c r="E452" t="str" cm="1">
        <f t="array" ref="E452">INDEX(municipalities!B:B, MATCH(D452,municipalities!C:C,0),0)</f>
        <v>GM1581</v>
      </c>
      <c r="F452" t="s">
        <v>1984</v>
      </c>
      <c r="G452" t="s">
        <v>4794</v>
      </c>
      <c r="H452" t="s">
        <v>4795</v>
      </c>
      <c r="I452" t="str">
        <f t="shared" si="9"/>
        <v>3956</v>
      </c>
      <c r="J452">
        <v>2012</v>
      </c>
      <c r="K452">
        <v>55655475</v>
      </c>
      <c r="L452" t="s">
        <v>3716</v>
      </c>
      <c r="M452" t="s">
        <v>5521</v>
      </c>
      <c r="N452">
        <v>5.4318103791042001</v>
      </c>
      <c r="O452">
        <v>52.022954310574498</v>
      </c>
    </row>
    <row r="453" spans="1:15" x14ac:dyDescent="0.3">
      <c r="A453">
        <v>452</v>
      </c>
      <c r="B453" t="s">
        <v>1862</v>
      </c>
      <c r="C453" t="s">
        <v>1863</v>
      </c>
      <c r="D453" t="s">
        <v>2013</v>
      </c>
      <c r="E453" t="str" cm="1">
        <f t="array" ref="E453">INDEX(municipalities!B:B, MATCH(D453,municipalities!C:C,0),0)</f>
        <v>GM0351</v>
      </c>
      <c r="G453" t="s">
        <v>4796</v>
      </c>
      <c r="H453" t="s">
        <v>4797</v>
      </c>
      <c r="I453" t="str">
        <f t="shared" si="9"/>
        <v>3931</v>
      </c>
      <c r="J453">
        <v>2012</v>
      </c>
      <c r="K453">
        <v>56042353</v>
      </c>
      <c r="L453" t="s">
        <v>3716</v>
      </c>
      <c r="M453" t="s">
        <v>5522</v>
      </c>
      <c r="N453">
        <v>5.4203033814918999</v>
      </c>
      <c r="O453">
        <v>52.082119217005101</v>
      </c>
    </row>
    <row r="454" spans="1:15" x14ac:dyDescent="0.3">
      <c r="A454">
        <v>453</v>
      </c>
      <c r="B454" t="s">
        <v>1862</v>
      </c>
      <c r="C454" t="s">
        <v>391</v>
      </c>
      <c r="D454" t="s">
        <v>1941</v>
      </c>
      <c r="E454" t="str" cm="1">
        <f t="array" ref="E454">INDEX(municipalities!B:B, MATCH(D454,municipalities!C:C,0),0)</f>
        <v>GM0340</v>
      </c>
      <c r="F454" t="s">
        <v>4075</v>
      </c>
      <c r="G454" t="s">
        <v>4798</v>
      </c>
      <c r="H454" t="s">
        <v>4799</v>
      </c>
      <c r="I454" t="str">
        <f t="shared" si="9"/>
        <v>3903</v>
      </c>
      <c r="J454">
        <v>2021</v>
      </c>
      <c r="K454">
        <v>83029532</v>
      </c>
      <c r="L454" t="s">
        <v>3716</v>
      </c>
      <c r="M454" t="s">
        <v>5523</v>
      </c>
      <c r="N454">
        <v>5.5627571893679004</v>
      </c>
      <c r="O454">
        <v>52.0077901139625</v>
      </c>
    </row>
    <row r="455" spans="1:15" x14ac:dyDescent="0.3">
      <c r="A455">
        <v>454</v>
      </c>
      <c r="B455" t="s">
        <v>1862</v>
      </c>
      <c r="C455" t="s">
        <v>1863</v>
      </c>
      <c r="D455" t="s">
        <v>1924</v>
      </c>
      <c r="E455" t="str" cm="1">
        <f t="array" ref="E455">INDEX(municipalities!B:B, MATCH(D455,municipalities!C:C,0),0)</f>
        <v>GM0327</v>
      </c>
      <c r="G455" t="s">
        <v>4800</v>
      </c>
      <c r="H455" t="s">
        <v>4801</v>
      </c>
      <c r="I455" t="str">
        <f t="shared" si="9"/>
        <v>3833</v>
      </c>
      <c r="J455">
        <v>2021</v>
      </c>
      <c r="K455">
        <v>81847882</v>
      </c>
      <c r="L455" t="s">
        <v>3716</v>
      </c>
      <c r="M455" t="s">
        <v>5524</v>
      </c>
      <c r="N455">
        <v>5.4188638649541998</v>
      </c>
      <c r="O455">
        <v>52.130819226013401</v>
      </c>
    </row>
    <row r="456" spans="1:15" x14ac:dyDescent="0.3">
      <c r="A456">
        <v>455</v>
      </c>
      <c r="B456" t="s">
        <v>1862</v>
      </c>
      <c r="C456" t="s">
        <v>1863</v>
      </c>
      <c r="D456" t="s">
        <v>1924</v>
      </c>
      <c r="E456" t="str" cm="1">
        <f t="array" ref="E456">INDEX(municipalities!B:B, MATCH(D456,municipalities!C:C,0),0)</f>
        <v>GM0327</v>
      </c>
      <c r="G456" t="s">
        <v>4802</v>
      </c>
      <c r="H456" t="s">
        <v>4803</v>
      </c>
      <c r="I456" t="str">
        <f t="shared" si="9"/>
        <v>3831</v>
      </c>
      <c r="J456">
        <v>2013</v>
      </c>
      <c r="K456">
        <v>57590850</v>
      </c>
      <c r="L456" t="s">
        <v>3716</v>
      </c>
      <c r="M456" t="s">
        <v>5525</v>
      </c>
      <c r="N456">
        <v>5.4545170438437998</v>
      </c>
      <c r="O456">
        <v>52.121003710011301</v>
      </c>
    </row>
    <row r="457" spans="1:15" x14ac:dyDescent="0.3">
      <c r="A457">
        <v>456</v>
      </c>
      <c r="B457" t="s">
        <v>1862</v>
      </c>
      <c r="C457" t="s">
        <v>1863</v>
      </c>
      <c r="D457" t="s">
        <v>1924</v>
      </c>
      <c r="E457" t="str" cm="1">
        <f t="array" ref="E457">INDEX(municipalities!B:B, MATCH(D457,municipalities!C:C,0),0)</f>
        <v>GM0327</v>
      </c>
      <c r="G457" t="s">
        <v>4804</v>
      </c>
      <c r="H457" t="s">
        <v>4805</v>
      </c>
      <c r="I457" t="str">
        <f t="shared" si="9"/>
        <v>3831</v>
      </c>
      <c r="J457">
        <v>2017</v>
      </c>
      <c r="K457">
        <v>67935451</v>
      </c>
      <c r="L457" t="s">
        <v>3716</v>
      </c>
      <c r="M457" t="s">
        <v>5525</v>
      </c>
      <c r="N457">
        <v>5.4545170438437998</v>
      </c>
      <c r="O457">
        <v>52.121003710011301</v>
      </c>
    </row>
    <row r="458" spans="1:15" x14ac:dyDescent="0.3">
      <c r="A458">
        <v>457</v>
      </c>
      <c r="B458" t="s">
        <v>1862</v>
      </c>
      <c r="C458" t="s">
        <v>1863</v>
      </c>
      <c r="D458" t="s">
        <v>1864</v>
      </c>
      <c r="E458" t="str" cm="1">
        <f t="array" ref="E458">INDEX(municipalities!B:B, MATCH(D458,municipalities!C:C,0),0)</f>
        <v>GM0307</v>
      </c>
      <c r="G458" t="s">
        <v>4806</v>
      </c>
      <c r="H458" t="s">
        <v>4807</v>
      </c>
      <c r="I458" t="str">
        <f t="shared" si="9"/>
        <v>3818</v>
      </c>
      <c r="J458">
        <v>2019</v>
      </c>
      <c r="K458">
        <v>74883534</v>
      </c>
      <c r="L458" t="s">
        <v>3716</v>
      </c>
      <c r="M458" t="s">
        <v>5526</v>
      </c>
      <c r="N458">
        <v>5.3477755922665002</v>
      </c>
      <c r="O458">
        <v>52.133102924913899</v>
      </c>
    </row>
    <row r="459" spans="1:15" x14ac:dyDescent="0.3">
      <c r="A459">
        <v>458</v>
      </c>
      <c r="B459" t="s">
        <v>1862</v>
      </c>
      <c r="C459" t="s">
        <v>1863</v>
      </c>
      <c r="D459" t="s">
        <v>1864</v>
      </c>
      <c r="E459" t="str" cm="1">
        <f t="array" ref="E459">INDEX(municipalities!B:B, MATCH(D459,municipalities!C:C,0),0)</f>
        <v>GM0307</v>
      </c>
      <c r="G459" t="s">
        <v>4808</v>
      </c>
      <c r="H459" t="s">
        <v>4809</v>
      </c>
      <c r="I459" t="str">
        <f t="shared" si="9"/>
        <v>3816</v>
      </c>
      <c r="J459">
        <v>2017</v>
      </c>
      <c r="K459">
        <v>69515212</v>
      </c>
      <c r="L459" t="s">
        <v>3716</v>
      </c>
      <c r="M459" t="s">
        <v>5527</v>
      </c>
      <c r="N459">
        <v>5.4180659541368996</v>
      </c>
      <c r="O459">
        <v>52.155960268341097</v>
      </c>
    </row>
    <row r="460" spans="1:15" x14ac:dyDescent="0.3">
      <c r="A460">
        <v>459</v>
      </c>
      <c r="B460" t="s">
        <v>1862</v>
      </c>
      <c r="C460" t="s">
        <v>1863</v>
      </c>
      <c r="D460" t="s">
        <v>1864</v>
      </c>
      <c r="E460" t="str" cm="1">
        <f t="array" ref="E460">INDEX(municipalities!B:B, MATCH(D460,municipalities!C:C,0),0)</f>
        <v>GM0307</v>
      </c>
      <c r="G460" t="s">
        <v>4810</v>
      </c>
      <c r="H460" t="s">
        <v>4811</v>
      </c>
      <c r="I460" t="str">
        <f t="shared" si="9"/>
        <v>3813</v>
      </c>
      <c r="J460">
        <v>2020</v>
      </c>
      <c r="K460">
        <v>80704360</v>
      </c>
      <c r="L460" t="s">
        <v>3716</v>
      </c>
      <c r="M460" t="s">
        <v>5528</v>
      </c>
      <c r="N460">
        <v>5.3851835971137003</v>
      </c>
      <c r="O460">
        <v>52.169970605917698</v>
      </c>
    </row>
    <row r="461" spans="1:15" x14ac:dyDescent="0.3">
      <c r="A461">
        <v>460</v>
      </c>
      <c r="B461" t="s">
        <v>1862</v>
      </c>
      <c r="C461" t="s">
        <v>1863</v>
      </c>
      <c r="D461" t="s">
        <v>1864</v>
      </c>
      <c r="E461" t="str" cm="1">
        <f t="array" ref="E461">INDEX(municipalities!B:B, MATCH(D461,municipalities!C:C,0),0)</f>
        <v>GM0307</v>
      </c>
      <c r="G461" t="s">
        <v>4812</v>
      </c>
      <c r="H461" t="s">
        <v>4813</v>
      </c>
      <c r="I461" t="str">
        <f t="shared" si="9"/>
        <v>3812</v>
      </c>
      <c r="J461">
        <v>2011</v>
      </c>
      <c r="K461">
        <v>52163466</v>
      </c>
      <c r="L461" t="s">
        <v>3716</v>
      </c>
      <c r="M461" t="s">
        <v>5529</v>
      </c>
      <c r="N461">
        <v>5.3624674705785997</v>
      </c>
      <c r="O461">
        <v>52.163324857800802</v>
      </c>
    </row>
    <row r="462" spans="1:15" x14ac:dyDescent="0.3">
      <c r="A462">
        <v>461</v>
      </c>
      <c r="B462" t="s">
        <v>1862</v>
      </c>
      <c r="C462" t="s">
        <v>1863</v>
      </c>
      <c r="D462" t="s">
        <v>2739</v>
      </c>
      <c r="E462" t="str" cm="1">
        <f t="array" ref="E462">INDEX(municipalities!B:B, MATCH(D462,municipalities!C:C,0),0)</f>
        <v>GM0342</v>
      </c>
      <c r="G462" t="s">
        <v>4814</v>
      </c>
      <c r="H462" t="s">
        <v>4815</v>
      </c>
      <c r="I462" t="str">
        <f t="shared" si="9"/>
        <v>3764</v>
      </c>
      <c r="J462">
        <v>2022</v>
      </c>
      <c r="K462">
        <v>87640104</v>
      </c>
      <c r="L462" t="s">
        <v>3716</v>
      </c>
      <c r="M462" t="s">
        <v>5530</v>
      </c>
      <c r="N462">
        <v>5.3110429541588999</v>
      </c>
      <c r="O462">
        <v>52.182694545382603</v>
      </c>
    </row>
    <row r="463" spans="1:15" x14ac:dyDescent="0.3">
      <c r="A463">
        <v>462</v>
      </c>
      <c r="B463" t="s">
        <v>1862</v>
      </c>
      <c r="C463" t="s">
        <v>1879</v>
      </c>
      <c r="D463" t="s">
        <v>2739</v>
      </c>
      <c r="E463" t="str" cm="1">
        <f t="array" ref="E463">INDEX(municipalities!B:B, MATCH(D463,municipalities!C:C,0),0)</f>
        <v>GM0342</v>
      </c>
      <c r="G463" t="s">
        <v>4816</v>
      </c>
      <c r="H463" t="s">
        <v>4817</v>
      </c>
      <c r="I463" t="str">
        <f t="shared" si="9"/>
        <v>3762</v>
      </c>
      <c r="J463">
        <v>2021</v>
      </c>
      <c r="K463">
        <v>84576529</v>
      </c>
      <c r="L463" t="s">
        <v>3716</v>
      </c>
      <c r="M463" t="s">
        <v>5531</v>
      </c>
      <c r="N463">
        <v>5.2782723479479001</v>
      </c>
      <c r="O463">
        <v>52.181060125008102</v>
      </c>
    </row>
    <row r="464" spans="1:15" x14ac:dyDescent="0.3">
      <c r="A464">
        <v>463</v>
      </c>
      <c r="B464" t="s">
        <v>1862</v>
      </c>
      <c r="C464" t="s">
        <v>1863</v>
      </c>
      <c r="D464" t="s">
        <v>2729</v>
      </c>
      <c r="E464" t="str" cm="1">
        <f t="array" ref="E464">INDEX(municipalities!B:B, MATCH(D464,municipalities!C:C,0),0)</f>
        <v>GM0317</v>
      </c>
      <c r="G464" t="s">
        <v>4818</v>
      </c>
      <c r="H464" t="s">
        <v>4819</v>
      </c>
      <c r="I464" t="str">
        <f t="shared" si="9"/>
        <v>3755</v>
      </c>
      <c r="J464">
        <v>2016</v>
      </c>
      <c r="K464">
        <v>65321499</v>
      </c>
      <c r="L464" t="s">
        <v>3716</v>
      </c>
      <c r="M464" t="s">
        <v>5532</v>
      </c>
      <c r="N464">
        <v>5.2796662614398002</v>
      </c>
      <c r="O464">
        <v>52.249883321023901</v>
      </c>
    </row>
    <row r="465" spans="1:15" x14ac:dyDescent="0.3">
      <c r="A465">
        <v>464</v>
      </c>
      <c r="B465" t="s">
        <v>1862</v>
      </c>
      <c r="C465" t="s">
        <v>1863</v>
      </c>
      <c r="D465" t="s">
        <v>1876</v>
      </c>
      <c r="E465" t="str" cm="1">
        <f t="array" ref="E465">INDEX(municipalities!B:B, MATCH(D465,municipalities!C:C,0),0)</f>
        <v>GM0308</v>
      </c>
      <c r="G465" t="s">
        <v>4820</v>
      </c>
      <c r="H465" t="s">
        <v>4821</v>
      </c>
      <c r="I465" t="str">
        <f t="shared" si="9"/>
        <v>3743</v>
      </c>
      <c r="J465">
        <v>2021</v>
      </c>
      <c r="K465">
        <v>81632746</v>
      </c>
      <c r="L465" t="s">
        <v>3716</v>
      </c>
      <c r="M465" t="s">
        <v>5533</v>
      </c>
      <c r="N465">
        <v>5.2802794256523002</v>
      </c>
      <c r="O465">
        <v>52.206930030811598</v>
      </c>
    </row>
    <row r="466" spans="1:15" x14ac:dyDescent="0.3">
      <c r="A466">
        <v>465</v>
      </c>
      <c r="B466" t="s">
        <v>1862</v>
      </c>
      <c r="C466" t="s">
        <v>1863</v>
      </c>
      <c r="D466" t="s">
        <v>1876</v>
      </c>
      <c r="E466" t="str" cm="1">
        <f t="array" ref="E466">INDEX(municipalities!B:B, MATCH(D466,municipalities!C:C,0),0)</f>
        <v>GM0308</v>
      </c>
      <c r="G466" t="s">
        <v>4822</v>
      </c>
      <c r="H466" t="s">
        <v>4823</v>
      </c>
      <c r="I466" t="str">
        <f t="shared" si="9"/>
        <v>3741</v>
      </c>
      <c r="J466">
        <v>2014</v>
      </c>
      <c r="K466">
        <v>59714069</v>
      </c>
      <c r="L466" t="s">
        <v>3716</v>
      </c>
      <c r="M466" t="s">
        <v>5534</v>
      </c>
      <c r="N466">
        <v>5.3061176057191997</v>
      </c>
      <c r="O466">
        <v>52.220080961133299</v>
      </c>
    </row>
    <row r="467" spans="1:15" x14ac:dyDescent="0.3">
      <c r="A467">
        <v>466</v>
      </c>
      <c r="B467" t="s">
        <v>1862</v>
      </c>
      <c r="C467" t="s">
        <v>1879</v>
      </c>
      <c r="D467" t="s">
        <v>1891</v>
      </c>
      <c r="E467" t="str" cm="1">
        <f t="array" ref="E467">INDEX(municipalities!B:B, MATCH(D467,municipalities!C:C,0),0)</f>
        <v>GM0310</v>
      </c>
      <c r="G467" t="s">
        <v>4824</v>
      </c>
      <c r="H467" t="s">
        <v>4825</v>
      </c>
      <c r="I467" t="str">
        <f t="shared" si="9"/>
        <v>3723</v>
      </c>
      <c r="J467">
        <v>2013</v>
      </c>
      <c r="K467">
        <v>58448748</v>
      </c>
      <c r="L467" t="s">
        <v>3716</v>
      </c>
      <c r="M467" t="s">
        <v>5535</v>
      </c>
      <c r="N467">
        <v>5.2086319121695004</v>
      </c>
      <c r="O467">
        <v>52.149279295184499</v>
      </c>
    </row>
    <row r="468" spans="1:15" x14ac:dyDescent="0.3">
      <c r="A468">
        <v>467</v>
      </c>
      <c r="B468" t="s">
        <v>1862</v>
      </c>
      <c r="C468" t="s">
        <v>1879</v>
      </c>
      <c r="D468" t="s">
        <v>2018</v>
      </c>
      <c r="E468" t="str" cm="1">
        <f t="array" ref="E468">INDEX(municipalities!B:B, MATCH(D468,municipalities!C:C,0),0)</f>
        <v>GM0355</v>
      </c>
      <c r="G468" t="s">
        <v>4826</v>
      </c>
      <c r="H468" t="s">
        <v>4827</v>
      </c>
      <c r="I468" t="str">
        <f t="shared" si="9"/>
        <v>3706</v>
      </c>
      <c r="J468">
        <v>2019</v>
      </c>
      <c r="K468">
        <v>75994402</v>
      </c>
      <c r="L468" t="s">
        <v>3716</v>
      </c>
      <c r="M468" t="s">
        <v>5536</v>
      </c>
      <c r="N468">
        <v>5.2256272956889003</v>
      </c>
      <c r="O468">
        <v>52.102537057656697</v>
      </c>
    </row>
    <row r="469" spans="1:15" x14ac:dyDescent="0.3">
      <c r="A469">
        <v>468</v>
      </c>
      <c r="B469" t="s">
        <v>1862</v>
      </c>
      <c r="C469" t="s">
        <v>1879</v>
      </c>
      <c r="D469" t="s">
        <v>2018</v>
      </c>
      <c r="E469" t="str" cm="1">
        <f t="array" ref="E469">INDEX(municipalities!B:B, MATCH(D469,municipalities!C:C,0),0)</f>
        <v>GM0355</v>
      </c>
      <c r="G469" t="s">
        <v>4828</v>
      </c>
      <c r="H469" t="s">
        <v>4829</v>
      </c>
      <c r="I469" t="str">
        <f t="shared" si="9"/>
        <v>3701</v>
      </c>
      <c r="J469">
        <v>2016</v>
      </c>
      <c r="K469">
        <v>65959523</v>
      </c>
      <c r="L469" t="s">
        <v>3716</v>
      </c>
      <c r="M469" t="s">
        <v>5537</v>
      </c>
      <c r="N469">
        <v>5.2467408940093998</v>
      </c>
      <c r="O469">
        <v>52.085733921714002</v>
      </c>
    </row>
    <row r="470" spans="1:15" x14ac:dyDescent="0.3">
      <c r="A470">
        <v>469</v>
      </c>
      <c r="B470" t="s">
        <v>1862</v>
      </c>
      <c r="C470" t="s">
        <v>1879</v>
      </c>
      <c r="D470" t="s">
        <v>1897</v>
      </c>
      <c r="E470" t="str" cm="1">
        <f t="array" ref="E470">INDEX(municipalities!B:B, MATCH(D470,municipalities!C:C,0),0)</f>
        <v>GM0736</v>
      </c>
      <c r="F470" t="s">
        <v>1903</v>
      </c>
      <c r="G470" t="s">
        <v>4830</v>
      </c>
      <c r="H470" t="s">
        <v>4831</v>
      </c>
      <c r="I470" t="str">
        <f t="shared" si="9"/>
        <v>3648</v>
      </c>
      <c r="J470">
        <v>1990</v>
      </c>
      <c r="K470">
        <v>30099791</v>
      </c>
      <c r="L470" t="s">
        <v>3716</v>
      </c>
      <c r="M470" t="s">
        <v>5538</v>
      </c>
      <c r="N470">
        <v>4.8967980590011004</v>
      </c>
      <c r="O470">
        <v>52.184659052110497</v>
      </c>
    </row>
    <row r="471" spans="1:15" x14ac:dyDescent="0.3">
      <c r="A471">
        <v>470</v>
      </c>
      <c r="B471" t="s">
        <v>1862</v>
      </c>
      <c r="C471" t="s">
        <v>1879</v>
      </c>
      <c r="D471" t="s">
        <v>1945</v>
      </c>
      <c r="E471" t="str" cm="1">
        <f t="array" ref="E471">INDEX(municipalities!B:B, MATCH(D471,municipalities!C:C,0),0)</f>
        <v>GM1904</v>
      </c>
      <c r="F471" t="s">
        <v>1948</v>
      </c>
      <c r="G471" t="s">
        <v>4832</v>
      </c>
      <c r="H471" t="s">
        <v>4833</v>
      </c>
      <c r="I471" t="str">
        <f t="shared" si="9"/>
        <v>3621</v>
      </c>
      <c r="J471">
        <v>2018</v>
      </c>
      <c r="K471">
        <v>71185968</v>
      </c>
      <c r="L471" t="s">
        <v>3716</v>
      </c>
      <c r="M471" t="s">
        <v>5539</v>
      </c>
      <c r="N471">
        <v>4.9994785909662003</v>
      </c>
      <c r="O471">
        <v>52.168038380830801</v>
      </c>
    </row>
    <row r="472" spans="1:15" x14ac:dyDescent="0.3">
      <c r="A472">
        <v>471</v>
      </c>
      <c r="B472" t="s">
        <v>1862</v>
      </c>
      <c r="C472" t="s">
        <v>1879</v>
      </c>
      <c r="D472" t="s">
        <v>1945</v>
      </c>
      <c r="E472" t="str" cm="1">
        <f t="array" ref="E472">INDEX(municipalities!B:B, MATCH(D472,municipalities!C:C,0),0)</f>
        <v>GM1904</v>
      </c>
      <c r="F472" t="s">
        <v>4834</v>
      </c>
      <c r="G472" t="s">
        <v>4835</v>
      </c>
      <c r="H472" t="s">
        <v>4836</v>
      </c>
      <c r="I472" t="str">
        <f t="shared" si="9"/>
        <v>3607</v>
      </c>
      <c r="J472">
        <v>2013</v>
      </c>
      <c r="K472">
        <v>57104956</v>
      </c>
      <c r="L472" t="s">
        <v>3716</v>
      </c>
      <c r="M472" t="s">
        <v>5540</v>
      </c>
      <c r="N472">
        <v>5.0174604336747999</v>
      </c>
      <c r="O472">
        <v>52.1348680394102</v>
      </c>
    </row>
    <row r="473" spans="1:15" x14ac:dyDescent="0.3">
      <c r="A473">
        <v>472</v>
      </c>
      <c r="B473" t="s">
        <v>1862</v>
      </c>
      <c r="C473" t="s">
        <v>1879</v>
      </c>
      <c r="D473" t="s">
        <v>1862</v>
      </c>
      <c r="E473" t="str" cm="1">
        <f t="array" ref="E473">INDEX(municipalities!B:B, MATCH(D473,municipalities!C:C,0),0)</f>
        <v>GM0344</v>
      </c>
      <c r="G473" t="s">
        <v>4837</v>
      </c>
      <c r="H473" t="s">
        <v>4838</v>
      </c>
      <c r="I473" t="str">
        <f t="shared" si="9"/>
        <v>3583</v>
      </c>
      <c r="J473">
        <v>2010</v>
      </c>
      <c r="K473">
        <v>50985914</v>
      </c>
      <c r="L473" t="s">
        <v>3716</v>
      </c>
      <c r="M473" t="s">
        <v>5541</v>
      </c>
      <c r="N473">
        <v>5.1436077472181996</v>
      </c>
      <c r="O473">
        <v>52.087013734335301</v>
      </c>
    </row>
    <row r="474" spans="1:15" x14ac:dyDescent="0.3">
      <c r="A474">
        <v>473</v>
      </c>
      <c r="B474" t="s">
        <v>1862</v>
      </c>
      <c r="C474" t="s">
        <v>1879</v>
      </c>
      <c r="D474" t="s">
        <v>1862</v>
      </c>
      <c r="E474" t="str" cm="1">
        <f t="array" ref="E474">INDEX(municipalities!B:B, MATCH(D474,municipalities!C:C,0),0)</f>
        <v>GM0344</v>
      </c>
      <c r="G474" t="s">
        <v>4839</v>
      </c>
      <c r="H474" t="s">
        <v>4840</v>
      </c>
      <c r="I474" t="str">
        <f t="shared" si="9"/>
        <v>3573</v>
      </c>
      <c r="J474">
        <v>2021</v>
      </c>
      <c r="K474">
        <v>83061436</v>
      </c>
      <c r="L474" t="s">
        <v>3716</v>
      </c>
      <c r="M474" t="s">
        <v>5542</v>
      </c>
      <c r="N474">
        <v>5.1483673391062004</v>
      </c>
      <c r="O474">
        <v>52.104391756664</v>
      </c>
    </row>
    <row r="475" spans="1:15" x14ac:dyDescent="0.3">
      <c r="A475">
        <v>474</v>
      </c>
      <c r="B475" t="s">
        <v>1862</v>
      </c>
      <c r="C475" t="s">
        <v>1879</v>
      </c>
      <c r="D475" t="s">
        <v>1862</v>
      </c>
      <c r="E475" t="str" cm="1">
        <f t="array" ref="E475">INDEX(municipalities!B:B, MATCH(D475,municipalities!C:C,0),0)</f>
        <v>GM0344</v>
      </c>
      <c r="G475" t="s">
        <v>4841</v>
      </c>
      <c r="H475" t="s">
        <v>4842</v>
      </c>
      <c r="I475" t="str">
        <f t="shared" si="9"/>
        <v>3544</v>
      </c>
      <c r="J475">
        <v>2018</v>
      </c>
      <c r="K475">
        <v>72728337</v>
      </c>
      <c r="L475" t="s">
        <v>3716</v>
      </c>
      <c r="M475" t="s">
        <v>5543</v>
      </c>
      <c r="N475">
        <v>5.0519027613929</v>
      </c>
      <c r="O475">
        <v>52.091707333547802</v>
      </c>
    </row>
    <row r="476" spans="1:15" x14ac:dyDescent="0.3">
      <c r="A476">
        <v>475</v>
      </c>
      <c r="B476" t="s">
        <v>1862</v>
      </c>
      <c r="C476" t="s">
        <v>1879</v>
      </c>
      <c r="D476" t="s">
        <v>1862</v>
      </c>
      <c r="E476" t="str" cm="1">
        <f t="array" ref="E476">INDEX(municipalities!B:B, MATCH(D476,municipalities!C:C,0),0)</f>
        <v>GM0344</v>
      </c>
      <c r="G476" t="s">
        <v>4843</v>
      </c>
      <c r="H476" t="s">
        <v>4844</v>
      </c>
      <c r="I476" t="str">
        <f t="shared" si="9"/>
        <v>3533</v>
      </c>
      <c r="J476">
        <v>2021</v>
      </c>
      <c r="K476">
        <v>82136904</v>
      </c>
      <c r="L476" t="s">
        <v>3716</v>
      </c>
      <c r="M476" t="s">
        <v>5544</v>
      </c>
      <c r="N476">
        <v>5.0857477085200999</v>
      </c>
      <c r="O476">
        <v>52.086531415485403</v>
      </c>
    </row>
    <row r="477" spans="1:15" x14ac:dyDescent="0.3">
      <c r="A477">
        <v>476</v>
      </c>
      <c r="B477" t="s">
        <v>1862</v>
      </c>
      <c r="C477" t="s">
        <v>1879</v>
      </c>
      <c r="D477" t="s">
        <v>2004</v>
      </c>
      <c r="E477" t="str" cm="1">
        <f t="array" ref="E477">INDEX(municipalities!B:B, MATCH(D477,municipalities!C:C,0),0)</f>
        <v>GM0632</v>
      </c>
      <c r="F477" t="s">
        <v>4845</v>
      </c>
      <c r="G477" t="s">
        <v>4846</v>
      </c>
      <c r="H477" t="s">
        <v>4847</v>
      </c>
      <c r="I477" t="str">
        <f t="shared" si="9"/>
        <v>3466</v>
      </c>
      <c r="J477">
        <v>2020</v>
      </c>
      <c r="K477" t="s">
        <v>4848</v>
      </c>
      <c r="L477" t="s">
        <v>3716</v>
      </c>
      <c r="M477" t="s">
        <v>5545</v>
      </c>
      <c r="N477">
        <v>4.8280569382338001</v>
      </c>
      <c r="O477">
        <v>52.056008340787102</v>
      </c>
    </row>
    <row r="478" spans="1:15" x14ac:dyDescent="0.3">
      <c r="A478">
        <v>477</v>
      </c>
      <c r="B478" t="s">
        <v>1862</v>
      </c>
      <c r="C478" t="s">
        <v>1879</v>
      </c>
      <c r="D478" t="s">
        <v>1935</v>
      </c>
      <c r="E478" t="str" cm="1">
        <f t="array" ref="E478">INDEX(municipalities!B:B, MATCH(D478,municipalities!C:C,0),0)</f>
        <v>GM0356</v>
      </c>
      <c r="G478" t="s">
        <v>4849</v>
      </c>
      <c r="H478" t="s">
        <v>4850</v>
      </c>
      <c r="I478" t="str">
        <f t="shared" si="9"/>
        <v>3438</v>
      </c>
      <c r="J478">
        <v>2015</v>
      </c>
      <c r="K478">
        <v>64840794</v>
      </c>
      <c r="L478" t="s">
        <v>3716</v>
      </c>
      <c r="M478" t="s">
        <v>5546</v>
      </c>
      <c r="N478">
        <v>5.0917914976683996</v>
      </c>
      <c r="O478">
        <v>52.048595470096302</v>
      </c>
    </row>
    <row r="479" spans="1:15" x14ac:dyDescent="0.3">
      <c r="A479">
        <v>478</v>
      </c>
      <c r="B479" t="s">
        <v>1862</v>
      </c>
      <c r="C479" t="s">
        <v>1879</v>
      </c>
      <c r="D479" t="s">
        <v>4851</v>
      </c>
      <c r="E479" t="str" cm="1">
        <f t="array" ref="E479">INDEX(municipalities!B:B, MATCH(D479,municipalities!C:C,0),0)</f>
        <v>GM0589</v>
      </c>
      <c r="G479" t="s">
        <v>4852</v>
      </c>
      <c r="H479" t="s">
        <v>4853</v>
      </c>
      <c r="I479" t="str">
        <f t="shared" si="9"/>
        <v>3421</v>
      </c>
      <c r="J479">
        <v>2013</v>
      </c>
      <c r="K479">
        <v>58230955</v>
      </c>
      <c r="L479" t="s">
        <v>3716</v>
      </c>
      <c r="M479" t="s">
        <v>5547</v>
      </c>
      <c r="N479">
        <v>4.8601563363898004</v>
      </c>
      <c r="O479">
        <v>52.017811372390199</v>
      </c>
    </row>
    <row r="480" spans="1:15" x14ac:dyDescent="0.3">
      <c r="A480">
        <v>479</v>
      </c>
      <c r="B480" t="s">
        <v>1862</v>
      </c>
      <c r="C480" t="s">
        <v>1879</v>
      </c>
      <c r="D480" t="s">
        <v>4854</v>
      </c>
      <c r="E480" t="str" cm="1">
        <f t="array" ref="E480">INDEX(municipalities!B:B, MATCH(D480,municipalities!C:C,0),0)</f>
        <v>GM0335</v>
      </c>
      <c r="G480" t="s">
        <v>4855</v>
      </c>
      <c r="H480" t="s">
        <v>4856</v>
      </c>
      <c r="I480" t="str">
        <f t="shared" si="9"/>
        <v>3417</v>
      </c>
      <c r="J480">
        <v>2018</v>
      </c>
      <c r="K480">
        <v>73171719</v>
      </c>
      <c r="L480" t="s">
        <v>3716</v>
      </c>
      <c r="M480" t="s">
        <v>5548</v>
      </c>
      <c r="N480">
        <v>4.9557799109584</v>
      </c>
      <c r="O480">
        <v>52.043402030696903</v>
      </c>
    </row>
    <row r="481" spans="1:15" x14ac:dyDescent="0.3">
      <c r="A481">
        <v>480</v>
      </c>
      <c r="B481" t="s">
        <v>1862</v>
      </c>
      <c r="C481" t="s">
        <v>1879</v>
      </c>
      <c r="D481" t="s">
        <v>3613</v>
      </c>
      <c r="E481" t="str" cm="1">
        <f t="array" ref="E481">INDEX(municipalities!B:B, MATCH(D481,municipalities!C:C,0),0)</f>
        <v>GM0331</v>
      </c>
      <c r="F481" t="s">
        <v>4857</v>
      </c>
      <c r="G481" t="s">
        <v>4858</v>
      </c>
      <c r="H481" t="s">
        <v>4859</v>
      </c>
      <c r="I481" t="str">
        <f t="shared" si="9"/>
        <v>3413</v>
      </c>
      <c r="J481">
        <v>2017</v>
      </c>
      <c r="K481">
        <v>70275106</v>
      </c>
      <c r="L481" t="s">
        <v>3716</v>
      </c>
      <c r="M481" t="s">
        <v>5549</v>
      </c>
      <c r="N481">
        <v>4.9769574265648</v>
      </c>
      <c r="O481">
        <v>51.971705935319903</v>
      </c>
    </row>
    <row r="482" spans="1:15" x14ac:dyDescent="0.3">
      <c r="A482">
        <v>481</v>
      </c>
      <c r="B482" t="s">
        <v>1862</v>
      </c>
      <c r="C482" t="s">
        <v>1879</v>
      </c>
      <c r="D482" t="s">
        <v>4854</v>
      </c>
      <c r="E482" t="str" cm="1">
        <f t="array" ref="E482">INDEX(municipalities!B:B, MATCH(D482,municipalities!C:C,0),0)</f>
        <v>GM0335</v>
      </c>
      <c r="F482" t="s">
        <v>4860</v>
      </c>
      <c r="G482" t="s">
        <v>4861</v>
      </c>
      <c r="H482" t="s">
        <v>4862</v>
      </c>
      <c r="I482" t="str">
        <f t="shared" si="9"/>
        <v>3411</v>
      </c>
      <c r="J482">
        <v>2020</v>
      </c>
      <c r="K482">
        <v>77994205</v>
      </c>
      <c r="L482" t="s">
        <v>3716</v>
      </c>
      <c r="M482" t="s">
        <v>5550</v>
      </c>
      <c r="N482">
        <v>4.9346929616991</v>
      </c>
      <c r="O482">
        <v>51.972784551930197</v>
      </c>
    </row>
    <row r="483" spans="1:15" x14ac:dyDescent="0.3">
      <c r="A483">
        <v>482</v>
      </c>
      <c r="B483" t="s">
        <v>1862</v>
      </c>
      <c r="C483" t="s">
        <v>1879</v>
      </c>
      <c r="D483" t="s">
        <v>1897</v>
      </c>
      <c r="E483" t="str" cm="1">
        <f t="array" ref="E483">INDEX(municipalities!B:B, MATCH(D483,municipalities!C:C,0),0)</f>
        <v>GM0736</v>
      </c>
      <c r="F483" t="s">
        <v>4863</v>
      </c>
      <c r="G483" t="s">
        <v>4864</v>
      </c>
      <c r="H483" t="s">
        <v>4865</v>
      </c>
      <c r="I483" t="str">
        <f t="shared" si="9"/>
        <v>1427</v>
      </c>
      <c r="J483">
        <v>2019</v>
      </c>
      <c r="K483">
        <v>76004147</v>
      </c>
      <c r="L483" t="s">
        <v>3716</v>
      </c>
      <c r="M483" t="s">
        <v>5551</v>
      </c>
      <c r="N483">
        <v>4.8397431431687004</v>
      </c>
      <c r="O483">
        <v>52.233032938258603</v>
      </c>
    </row>
    <row r="484" spans="1:15" x14ac:dyDescent="0.3">
      <c r="A484">
        <v>483</v>
      </c>
      <c r="B484" t="s">
        <v>1862</v>
      </c>
      <c r="C484" t="s">
        <v>1879</v>
      </c>
      <c r="D484" t="s">
        <v>1897</v>
      </c>
      <c r="E484" t="str" cm="1">
        <f t="array" ref="E484">INDEX(municipalities!B:B, MATCH(D484,municipalities!C:C,0),0)</f>
        <v>GM0736</v>
      </c>
      <c r="G484" t="s">
        <v>4866</v>
      </c>
      <c r="H484" t="s">
        <v>4867</v>
      </c>
      <c r="I484" t="str">
        <f t="shared" si="9"/>
        <v>1391</v>
      </c>
      <c r="J484">
        <v>2019</v>
      </c>
      <c r="K484">
        <v>73767549</v>
      </c>
      <c r="L484" t="s">
        <v>3716</v>
      </c>
      <c r="M484" t="s">
        <v>5552</v>
      </c>
      <c r="N484">
        <v>4.9737829514153997</v>
      </c>
      <c r="O484">
        <v>52.2710781630472</v>
      </c>
    </row>
    <row r="485" spans="1:15" x14ac:dyDescent="0.3">
      <c r="A485">
        <v>484</v>
      </c>
      <c r="B485" t="s">
        <v>1862</v>
      </c>
      <c r="C485" t="s">
        <v>1879</v>
      </c>
      <c r="D485" t="s">
        <v>2739</v>
      </c>
      <c r="E485" t="str" cm="1">
        <f t="array" ref="E485">INDEX(municipalities!B:B, MATCH(D485,municipalities!C:C,0),0)</f>
        <v>GM0342</v>
      </c>
      <c r="G485" t="s">
        <v>4868</v>
      </c>
      <c r="H485">
        <v>3766</v>
      </c>
      <c r="I485" t="str">
        <f t="shared" si="9"/>
        <v>3766</v>
      </c>
      <c r="J485">
        <v>2016</v>
      </c>
      <c r="K485">
        <v>65016092</v>
      </c>
      <c r="L485" t="s">
        <v>3716</v>
      </c>
      <c r="M485" t="s">
        <v>5553</v>
      </c>
      <c r="N485">
        <v>5.2726343012457004</v>
      </c>
      <c r="O485">
        <v>52.159445078290901</v>
      </c>
    </row>
    <row r="486" spans="1:15" x14ac:dyDescent="0.3">
      <c r="A486">
        <v>485</v>
      </c>
      <c r="B486" t="s">
        <v>2023</v>
      </c>
      <c r="C486" t="s">
        <v>2023</v>
      </c>
      <c r="D486" t="s">
        <v>2102</v>
      </c>
      <c r="E486" t="str" cm="1">
        <f t="array" ref="E486">INDEX(municipalities!B:B, MATCH(D486,municipalities!C:C,0),0)</f>
        <v>GM0715</v>
      </c>
      <c r="F486" t="s">
        <v>2104</v>
      </c>
      <c r="G486" t="s">
        <v>4869</v>
      </c>
      <c r="H486" t="s">
        <v>4870</v>
      </c>
      <c r="I486" t="str">
        <f t="shared" si="9"/>
        <v>4543</v>
      </c>
      <c r="J486">
        <v>2017</v>
      </c>
      <c r="K486">
        <v>70070946</v>
      </c>
      <c r="L486" t="s">
        <v>3716</v>
      </c>
      <c r="M486" t="s">
        <v>5554</v>
      </c>
      <c r="N486">
        <v>3.9202408233002002</v>
      </c>
      <c r="O486">
        <v>51.328643589776597</v>
      </c>
    </row>
    <row r="487" spans="1:15" x14ac:dyDescent="0.3">
      <c r="A487">
        <v>486</v>
      </c>
      <c r="B487" t="s">
        <v>2023</v>
      </c>
      <c r="C487" t="s">
        <v>2023</v>
      </c>
      <c r="D487" t="s">
        <v>2122</v>
      </c>
      <c r="E487" t="str" cm="1">
        <f t="array" ref="E487">INDEX(municipalities!B:B, MATCH(D487,municipalities!C:C,0),0)</f>
        <v>GM0718</v>
      </c>
      <c r="F487" t="s">
        <v>4871</v>
      </c>
      <c r="G487" t="s">
        <v>4872</v>
      </c>
      <c r="H487" t="s">
        <v>4873</v>
      </c>
      <c r="I487" t="str">
        <f t="shared" si="9"/>
        <v>4542</v>
      </c>
      <c r="J487">
        <v>2022</v>
      </c>
      <c r="K487">
        <v>86225693</v>
      </c>
      <c r="L487" t="s">
        <v>3716</v>
      </c>
      <c r="M487" t="s">
        <v>5555</v>
      </c>
      <c r="N487">
        <v>3.7747486016015999</v>
      </c>
      <c r="O487">
        <v>51.319526539713003</v>
      </c>
    </row>
    <row r="488" spans="1:15" x14ac:dyDescent="0.3">
      <c r="A488">
        <v>487</v>
      </c>
      <c r="B488" t="s">
        <v>2023</v>
      </c>
      <c r="C488" t="s">
        <v>2023</v>
      </c>
      <c r="D488" t="s">
        <v>2064</v>
      </c>
      <c r="E488" t="str" cm="1">
        <f t="array" ref="E488">INDEX(municipalities!B:B, MATCH(D488,municipalities!C:C,0),0)</f>
        <v>GM1695</v>
      </c>
      <c r="F488" t="s">
        <v>4874</v>
      </c>
      <c r="G488" t="s">
        <v>4875</v>
      </c>
      <c r="H488" t="s">
        <v>4876</v>
      </c>
      <c r="I488" t="str">
        <f t="shared" si="9"/>
        <v>4494</v>
      </c>
      <c r="J488">
        <v>2013</v>
      </c>
      <c r="K488">
        <v>57218331</v>
      </c>
      <c r="L488" t="s">
        <v>3716</v>
      </c>
      <c r="M488" t="s">
        <v>5556</v>
      </c>
      <c r="N488">
        <v>3.7575888901373</v>
      </c>
      <c r="O488">
        <v>51.563292551469203</v>
      </c>
    </row>
    <row r="489" spans="1:15" x14ac:dyDescent="0.3">
      <c r="A489">
        <v>488</v>
      </c>
      <c r="B489" t="s">
        <v>2023</v>
      </c>
      <c r="C489" t="s">
        <v>2023</v>
      </c>
      <c r="D489" t="s">
        <v>2037</v>
      </c>
      <c r="E489" t="str" cm="1">
        <f t="array" ref="E489">INDEX(municipalities!B:B, MATCH(D489,municipalities!C:C,0),0)</f>
        <v>GM0664</v>
      </c>
      <c r="G489" t="s">
        <v>4877</v>
      </c>
      <c r="H489" t="s">
        <v>4878</v>
      </c>
      <c r="I489" t="str">
        <f t="shared" si="9"/>
        <v>4464</v>
      </c>
      <c r="J489">
        <v>2019</v>
      </c>
      <c r="K489">
        <v>74246976</v>
      </c>
      <c r="L489" t="s">
        <v>3716</v>
      </c>
      <c r="M489" t="s">
        <v>5557</v>
      </c>
      <c r="N489">
        <v>3.9070999554410002</v>
      </c>
      <c r="O489">
        <v>51.514057588234103</v>
      </c>
    </row>
    <row r="490" spans="1:15" x14ac:dyDescent="0.3">
      <c r="A490">
        <v>489</v>
      </c>
      <c r="B490" t="s">
        <v>2023</v>
      </c>
      <c r="C490" t="s">
        <v>2023</v>
      </c>
      <c r="D490" t="s">
        <v>2122</v>
      </c>
      <c r="E490" t="str" cm="1">
        <f t="array" ref="E490">INDEX(municipalities!B:B, MATCH(D490,municipalities!C:C,0),0)</f>
        <v>GM0718</v>
      </c>
      <c r="G490" t="s">
        <v>4879</v>
      </c>
      <c r="H490" t="s">
        <v>4880</v>
      </c>
      <c r="I490" t="str">
        <f t="shared" si="9"/>
        <v>4382</v>
      </c>
      <c r="J490">
        <v>1987</v>
      </c>
      <c r="K490">
        <v>22028161</v>
      </c>
      <c r="L490" t="s">
        <v>3716</v>
      </c>
      <c r="M490" t="s">
        <v>5558</v>
      </c>
      <c r="N490">
        <v>3.5886339108626002</v>
      </c>
      <c r="O490">
        <v>51.450323119600398</v>
      </c>
    </row>
    <row r="491" spans="1:15" x14ac:dyDescent="0.3">
      <c r="A491">
        <v>490</v>
      </c>
      <c r="B491" t="s">
        <v>2023</v>
      </c>
      <c r="C491" t="s">
        <v>2023</v>
      </c>
      <c r="D491" t="s">
        <v>2111</v>
      </c>
      <c r="E491" t="str" cm="1">
        <f t="array" ref="E491">INDEX(municipalities!B:B, MATCH(D491,municipalities!C:C,0),0)</f>
        <v>GM0717</v>
      </c>
      <c r="F491" t="s">
        <v>4881</v>
      </c>
      <c r="G491" t="s">
        <v>4882</v>
      </c>
      <c r="H491" t="s">
        <v>4883</v>
      </c>
      <c r="I491" t="str">
        <f t="shared" si="9"/>
        <v>4371</v>
      </c>
      <c r="J491">
        <v>2018</v>
      </c>
      <c r="K491">
        <v>70854742</v>
      </c>
      <c r="L491" t="s">
        <v>3716</v>
      </c>
      <c r="M491" t="s">
        <v>5559</v>
      </c>
      <c r="N491">
        <v>3.5523862903440002</v>
      </c>
      <c r="O491">
        <v>51.481822386619598</v>
      </c>
    </row>
    <row r="492" spans="1:15" x14ac:dyDescent="0.3">
      <c r="A492">
        <v>491</v>
      </c>
      <c r="B492" t="s">
        <v>2023</v>
      </c>
      <c r="C492" t="s">
        <v>2023</v>
      </c>
      <c r="D492" t="s">
        <v>2072</v>
      </c>
      <c r="E492" t="str" cm="1">
        <f t="array" ref="E492">INDEX(municipalities!B:B, MATCH(D492,municipalities!C:C,0),0)</f>
        <v>GM1676</v>
      </c>
      <c r="G492" t="s">
        <v>4884</v>
      </c>
      <c r="H492" t="s">
        <v>4885</v>
      </c>
      <c r="I492" t="str">
        <f t="shared" si="9"/>
        <v>4301</v>
      </c>
      <c r="J492">
        <v>2014</v>
      </c>
      <c r="K492">
        <v>60782560</v>
      </c>
      <c r="L492" t="s">
        <v>3716</v>
      </c>
      <c r="M492" t="s">
        <v>5560</v>
      </c>
      <c r="N492">
        <v>3.9237528953376</v>
      </c>
      <c r="O492">
        <v>51.652984549827799</v>
      </c>
    </row>
    <row r="493" spans="1:15" x14ac:dyDescent="0.3">
      <c r="A493">
        <v>492</v>
      </c>
      <c r="B493" t="s">
        <v>2127</v>
      </c>
      <c r="C493" t="s">
        <v>2238</v>
      </c>
      <c r="D493" t="s">
        <v>2319</v>
      </c>
      <c r="E493" t="str" cm="1">
        <f t="array" ref="E493">INDEX(municipalities!B:B, MATCH(D493,municipalities!C:C,0),0)</f>
        <v>GM1978</v>
      </c>
      <c r="F493" t="s">
        <v>4886</v>
      </c>
      <c r="G493" t="s">
        <v>4887</v>
      </c>
      <c r="H493" t="s">
        <v>4888</v>
      </c>
      <c r="I493" t="str">
        <f t="shared" si="9"/>
        <v>4225</v>
      </c>
      <c r="J493">
        <v>2019</v>
      </c>
      <c r="K493">
        <v>73934488</v>
      </c>
      <c r="L493" t="s">
        <v>3716</v>
      </c>
      <c r="M493" t="s">
        <v>5561</v>
      </c>
      <c r="N493">
        <v>4.9434257691035999</v>
      </c>
      <c r="O493">
        <v>51.901986109756699</v>
      </c>
    </row>
    <row r="494" spans="1:15" x14ac:dyDescent="0.3">
      <c r="A494">
        <v>493</v>
      </c>
      <c r="B494" t="s">
        <v>2127</v>
      </c>
      <c r="C494" t="s">
        <v>2238</v>
      </c>
      <c r="D494" t="s">
        <v>2239</v>
      </c>
      <c r="E494" t="str" cm="1">
        <f t="array" ref="E494">INDEX(municipalities!B:B, MATCH(D494,municipalities!C:C,0),0)</f>
        <v>GM0512</v>
      </c>
      <c r="G494" t="s">
        <v>4889</v>
      </c>
      <c r="H494" t="s">
        <v>4890</v>
      </c>
      <c r="I494" t="str">
        <f t="shared" si="9"/>
        <v>4207</v>
      </c>
      <c r="J494">
        <v>2013</v>
      </c>
      <c r="K494">
        <v>59480726</v>
      </c>
      <c r="L494" t="s">
        <v>3716</v>
      </c>
      <c r="M494" t="s">
        <v>5562</v>
      </c>
      <c r="N494">
        <v>4.9952732746855997</v>
      </c>
      <c r="O494">
        <v>51.834253625508701</v>
      </c>
    </row>
    <row r="495" spans="1:15" x14ac:dyDescent="0.3">
      <c r="A495">
        <v>494</v>
      </c>
      <c r="B495" t="s">
        <v>2127</v>
      </c>
      <c r="C495" t="s">
        <v>2128</v>
      </c>
      <c r="D495" t="s">
        <v>2339</v>
      </c>
      <c r="E495" t="str" cm="1">
        <f t="array" ref="E495">INDEX(municipalities!B:B, MATCH(D495,municipalities!C:C,0),0)</f>
        <v>GM0569</v>
      </c>
      <c r="F495" t="s">
        <v>2340</v>
      </c>
      <c r="G495" t="s">
        <v>4891</v>
      </c>
      <c r="H495" t="s">
        <v>4892</v>
      </c>
      <c r="I495" t="str">
        <f t="shared" si="9"/>
        <v>3652</v>
      </c>
      <c r="J495">
        <v>2018</v>
      </c>
      <c r="K495">
        <v>71690271</v>
      </c>
      <c r="L495" t="s">
        <v>3716</v>
      </c>
      <c r="M495" t="s">
        <v>5563</v>
      </c>
      <c r="N495">
        <v>4.8700462558120998</v>
      </c>
      <c r="O495">
        <v>52.161669265786102</v>
      </c>
    </row>
    <row r="496" spans="1:15" x14ac:dyDescent="0.3">
      <c r="A496">
        <v>495</v>
      </c>
      <c r="B496" t="s">
        <v>2127</v>
      </c>
      <c r="C496" t="s">
        <v>2226</v>
      </c>
      <c r="D496" t="s">
        <v>2227</v>
      </c>
      <c r="E496" t="str" cm="1">
        <f t="array" ref="E496">INDEX(municipalities!B:B, MATCH(D496,municipalities!C:C,0),0)</f>
        <v>GM0505</v>
      </c>
      <c r="G496" t="s">
        <v>4893</v>
      </c>
      <c r="H496" t="s">
        <v>4894</v>
      </c>
      <c r="I496" t="str">
        <f t="shared" si="9"/>
        <v>3316</v>
      </c>
      <c r="J496">
        <v>2014</v>
      </c>
      <c r="K496">
        <v>60469773</v>
      </c>
      <c r="L496" t="s">
        <v>3716</v>
      </c>
      <c r="M496" t="s">
        <v>5564</v>
      </c>
      <c r="N496">
        <v>4.6376177986754001</v>
      </c>
      <c r="O496">
        <v>51.771683330811101</v>
      </c>
    </row>
    <row r="497" spans="1:15" x14ac:dyDescent="0.3">
      <c r="A497">
        <v>496</v>
      </c>
      <c r="B497" t="s">
        <v>2127</v>
      </c>
      <c r="C497" t="s">
        <v>2257</v>
      </c>
      <c r="D497" t="s">
        <v>2257</v>
      </c>
      <c r="E497" t="str" cm="1">
        <f t="array" ref="E497">INDEX(municipalities!B:B, MATCH(D497,municipalities!C:C,0),0)</f>
        <v>GM1963</v>
      </c>
      <c r="F497" t="s">
        <v>2258</v>
      </c>
      <c r="G497" t="s">
        <v>4895</v>
      </c>
      <c r="H497" t="s">
        <v>4896</v>
      </c>
      <c r="I497" t="str">
        <f t="shared" si="9"/>
        <v>3281</v>
      </c>
      <c r="J497">
        <v>2010</v>
      </c>
      <c r="K497">
        <v>50412353</v>
      </c>
      <c r="L497" t="s">
        <v>3716</v>
      </c>
      <c r="M497" t="s">
        <v>5565</v>
      </c>
      <c r="N497">
        <v>4.4552974026536001</v>
      </c>
      <c r="O497">
        <v>51.733387955523497</v>
      </c>
    </row>
    <row r="498" spans="1:15" x14ac:dyDescent="0.3">
      <c r="A498">
        <v>497</v>
      </c>
      <c r="B498" t="s">
        <v>2127</v>
      </c>
      <c r="C498" t="s">
        <v>2234</v>
      </c>
      <c r="D498" t="s">
        <v>2234</v>
      </c>
      <c r="E498" t="str" cm="1">
        <f t="array" ref="E498">INDEX(municipalities!B:B, MATCH(D498,municipalities!C:C,0),0)</f>
        <v>GM1924</v>
      </c>
      <c r="F498" t="s">
        <v>3558</v>
      </c>
      <c r="G498" t="s">
        <v>4897</v>
      </c>
      <c r="H498" t="s">
        <v>4898</v>
      </c>
      <c r="I498" t="str">
        <f t="shared" si="9"/>
        <v>3255</v>
      </c>
      <c r="J498">
        <v>1989</v>
      </c>
      <c r="K498">
        <v>23061657</v>
      </c>
      <c r="L498" t="s">
        <v>3716</v>
      </c>
      <c r="M498" t="s">
        <v>5566</v>
      </c>
      <c r="N498">
        <v>4.2124721585540001</v>
      </c>
      <c r="O498">
        <v>51.694822481954901</v>
      </c>
    </row>
    <row r="499" spans="1:15" x14ac:dyDescent="0.3">
      <c r="A499">
        <v>498</v>
      </c>
      <c r="B499" t="s">
        <v>2127</v>
      </c>
      <c r="C499" t="s">
        <v>2173</v>
      </c>
      <c r="D499" t="s">
        <v>4899</v>
      </c>
      <c r="E499" t="str" cm="1">
        <f t="array" ref="E499">INDEX(municipalities!B:B, MATCH(D499,municipalities!C:C,0),0)</f>
        <v>GM1992</v>
      </c>
      <c r="F499" t="s">
        <v>4900</v>
      </c>
      <c r="G499" t="s">
        <v>4901</v>
      </c>
      <c r="H499" t="s">
        <v>4902</v>
      </c>
      <c r="I499" t="str">
        <f t="shared" si="9"/>
        <v>3233</v>
      </c>
      <c r="J499">
        <v>2017</v>
      </c>
      <c r="K499">
        <v>69886318</v>
      </c>
      <c r="L499" t="s">
        <v>3716</v>
      </c>
      <c r="M499" t="s">
        <v>5567</v>
      </c>
      <c r="N499">
        <v>4.0956602774905999</v>
      </c>
      <c r="O499">
        <v>51.917664703574502</v>
      </c>
    </row>
    <row r="500" spans="1:15" x14ac:dyDescent="0.3">
      <c r="A500">
        <v>499</v>
      </c>
      <c r="B500" t="s">
        <v>2127</v>
      </c>
      <c r="C500" t="s">
        <v>2173</v>
      </c>
      <c r="D500" t="s">
        <v>3064</v>
      </c>
      <c r="E500" t="str" cm="1">
        <f t="array" ref="E500">INDEX(municipalities!B:B, MATCH(D500,municipalities!C:C,0),0)</f>
        <v>GM0613</v>
      </c>
      <c r="F500" t="s">
        <v>4903</v>
      </c>
      <c r="G500" t="s">
        <v>4904</v>
      </c>
      <c r="H500" t="s">
        <v>4905</v>
      </c>
      <c r="I500" t="str">
        <f t="shared" si="9"/>
        <v>3176</v>
      </c>
      <c r="J500">
        <v>2023</v>
      </c>
      <c r="K500">
        <v>89072464</v>
      </c>
      <c r="L500" t="s">
        <v>3716</v>
      </c>
      <c r="M500" t="s">
        <v>5568</v>
      </c>
      <c r="N500">
        <v>4.3994169389339</v>
      </c>
      <c r="O500">
        <v>51.865629247420898</v>
      </c>
    </row>
    <row r="501" spans="1:15" x14ac:dyDescent="0.3">
      <c r="A501">
        <v>500</v>
      </c>
      <c r="B501" t="s">
        <v>2127</v>
      </c>
      <c r="C501" t="s">
        <v>2173</v>
      </c>
      <c r="D501" t="s">
        <v>3064</v>
      </c>
      <c r="E501" t="str" cm="1">
        <f t="array" ref="E501">INDEX(municipalities!B:B, MATCH(D501,municipalities!C:C,0),0)</f>
        <v>GM0613</v>
      </c>
      <c r="F501" t="s">
        <v>3065</v>
      </c>
      <c r="G501" t="s">
        <v>4906</v>
      </c>
      <c r="H501" t="s">
        <v>4907</v>
      </c>
      <c r="I501" t="str">
        <f t="shared" si="9"/>
        <v>3161</v>
      </c>
      <c r="J501">
        <v>2018</v>
      </c>
      <c r="K501">
        <v>70603936</v>
      </c>
      <c r="L501" t="s">
        <v>3716</v>
      </c>
      <c r="M501" t="s">
        <v>5569</v>
      </c>
      <c r="N501">
        <v>4.4488017772745003</v>
      </c>
      <c r="O501">
        <v>51.849613588437201</v>
      </c>
    </row>
    <row r="502" spans="1:15" x14ac:dyDescent="0.3">
      <c r="A502">
        <v>501</v>
      </c>
      <c r="B502" t="s">
        <v>2127</v>
      </c>
      <c r="C502" t="s">
        <v>2173</v>
      </c>
      <c r="D502" t="s">
        <v>2422</v>
      </c>
      <c r="E502" t="str" cm="1">
        <f t="array" ref="E502">INDEX(municipalities!B:B, MATCH(D502,municipalities!C:C,0),0)</f>
        <v>GM0622</v>
      </c>
      <c r="G502" t="s">
        <v>4908</v>
      </c>
      <c r="H502" t="s">
        <v>4909</v>
      </c>
      <c r="I502" t="str">
        <f t="shared" si="9"/>
        <v>3136</v>
      </c>
      <c r="J502">
        <v>2016</v>
      </c>
      <c r="K502" t="s">
        <v>4910</v>
      </c>
      <c r="L502" t="s">
        <v>3716</v>
      </c>
      <c r="M502" t="s">
        <v>5570</v>
      </c>
      <c r="N502">
        <v>4.3510902053320004</v>
      </c>
      <c r="O502">
        <v>51.927865705492799</v>
      </c>
    </row>
    <row r="503" spans="1:15" x14ac:dyDescent="0.3">
      <c r="A503">
        <v>502</v>
      </c>
      <c r="B503" t="s">
        <v>2127</v>
      </c>
      <c r="C503" t="s">
        <v>2173</v>
      </c>
      <c r="D503" t="s">
        <v>2412</v>
      </c>
      <c r="E503" t="str" cm="1">
        <f t="array" ref="E503">INDEX(municipalities!B:B, MATCH(D503,municipalities!C:C,0),0)</f>
        <v>GM0606</v>
      </c>
      <c r="G503" t="s">
        <v>4911</v>
      </c>
      <c r="H503" t="s">
        <v>4912</v>
      </c>
      <c r="I503" t="str">
        <f t="shared" si="9"/>
        <v>3111</v>
      </c>
      <c r="J503">
        <v>2013</v>
      </c>
      <c r="K503" t="s">
        <v>4913</v>
      </c>
      <c r="L503" t="s">
        <v>3716</v>
      </c>
      <c r="M503" t="s">
        <v>5571</v>
      </c>
      <c r="N503">
        <v>4.3995377249647998</v>
      </c>
      <c r="O503">
        <v>51.915689387717499</v>
      </c>
    </row>
    <row r="504" spans="1:15" x14ac:dyDescent="0.3">
      <c r="A504">
        <v>503</v>
      </c>
      <c r="B504" t="s">
        <v>2127</v>
      </c>
      <c r="C504" t="s">
        <v>2173</v>
      </c>
      <c r="D504" t="s">
        <v>2385</v>
      </c>
      <c r="E504" t="str" cm="1">
        <f t="array" ref="E504">INDEX(municipalities!B:B, MATCH(D504,municipalities!C:C,0),0)</f>
        <v>GM0599</v>
      </c>
      <c r="G504" t="s">
        <v>4914</v>
      </c>
      <c r="H504" t="s">
        <v>4915</v>
      </c>
      <c r="I504" t="str">
        <f t="shared" si="9"/>
        <v>3068</v>
      </c>
      <c r="J504">
        <v>2021</v>
      </c>
      <c r="K504">
        <v>82385114</v>
      </c>
      <c r="L504" t="s">
        <v>3716</v>
      </c>
      <c r="M504" t="s">
        <v>5572</v>
      </c>
      <c r="N504">
        <v>4.5514478575700998</v>
      </c>
      <c r="O504">
        <v>51.958036671960599</v>
      </c>
    </row>
    <row r="505" spans="1:15" x14ac:dyDescent="0.3">
      <c r="A505">
        <v>504</v>
      </c>
      <c r="B505" t="s">
        <v>2127</v>
      </c>
      <c r="C505" t="s">
        <v>2173</v>
      </c>
      <c r="D505" t="s">
        <v>2385</v>
      </c>
      <c r="E505" t="str" cm="1">
        <f t="array" ref="E505">INDEX(municipalities!B:B, MATCH(D505,municipalities!C:C,0),0)</f>
        <v>GM0599</v>
      </c>
      <c r="G505" t="s">
        <v>4916</v>
      </c>
      <c r="H505" t="s">
        <v>4917</v>
      </c>
      <c r="I505" t="str">
        <f t="shared" si="9"/>
        <v>3067</v>
      </c>
      <c r="J505">
        <v>2019</v>
      </c>
      <c r="K505">
        <v>76078175</v>
      </c>
      <c r="L505" t="s">
        <v>3716</v>
      </c>
      <c r="M505" t="s">
        <v>5573</v>
      </c>
      <c r="N505">
        <v>4.5497490621873</v>
      </c>
      <c r="O505">
        <v>51.945424189465001</v>
      </c>
    </row>
    <row r="506" spans="1:15" x14ac:dyDescent="0.3">
      <c r="A506">
        <v>505</v>
      </c>
      <c r="B506" t="s">
        <v>2127</v>
      </c>
      <c r="C506" t="s">
        <v>2173</v>
      </c>
      <c r="D506" t="s">
        <v>2385</v>
      </c>
      <c r="E506" t="str" cm="1">
        <f t="array" ref="E506">INDEX(municipalities!B:B, MATCH(D506,municipalities!C:C,0),0)</f>
        <v>GM0599</v>
      </c>
      <c r="F506" t="s">
        <v>2398</v>
      </c>
      <c r="G506" t="s">
        <v>4918</v>
      </c>
      <c r="H506" t="s">
        <v>4919</v>
      </c>
      <c r="I506" t="str">
        <f t="shared" si="9"/>
        <v>3026</v>
      </c>
      <c r="J506">
        <v>2019</v>
      </c>
      <c r="K506">
        <v>75019531</v>
      </c>
      <c r="L506" t="s">
        <v>3716</v>
      </c>
      <c r="M506" t="s">
        <v>5574</v>
      </c>
      <c r="N506">
        <v>4.4427237740512</v>
      </c>
      <c r="O506">
        <v>51.912853222360603</v>
      </c>
    </row>
    <row r="507" spans="1:15" x14ac:dyDescent="0.3">
      <c r="A507">
        <v>506</v>
      </c>
      <c r="B507" t="s">
        <v>2127</v>
      </c>
      <c r="C507" t="s">
        <v>2173</v>
      </c>
      <c r="D507" t="s">
        <v>2385</v>
      </c>
      <c r="E507" t="str" cm="1">
        <f t="array" ref="E507">INDEX(municipalities!B:B, MATCH(D507,municipalities!C:C,0),0)</f>
        <v>GM0599</v>
      </c>
      <c r="F507" t="s">
        <v>4920</v>
      </c>
      <c r="G507" t="s">
        <v>4921</v>
      </c>
      <c r="H507" t="s">
        <v>4922</v>
      </c>
      <c r="I507" t="str">
        <f t="shared" si="9"/>
        <v>3013</v>
      </c>
      <c r="J507">
        <v>2014</v>
      </c>
      <c r="K507">
        <v>61619671</v>
      </c>
      <c r="L507" t="s">
        <v>3716</v>
      </c>
      <c r="M507" t="s">
        <v>5575</v>
      </c>
      <c r="N507">
        <v>4.4697146931866998</v>
      </c>
      <c r="O507">
        <v>51.924308732622201</v>
      </c>
    </row>
    <row r="508" spans="1:15" x14ac:dyDescent="0.3">
      <c r="A508">
        <v>507</v>
      </c>
      <c r="B508" t="s">
        <v>2127</v>
      </c>
      <c r="C508" t="s">
        <v>2173</v>
      </c>
      <c r="D508" t="s">
        <v>2385</v>
      </c>
      <c r="E508" t="str" cm="1">
        <f t="array" ref="E508">INDEX(municipalities!B:B, MATCH(D508,municipalities!C:C,0),0)</f>
        <v>GM0599</v>
      </c>
      <c r="G508" t="s">
        <v>4923</v>
      </c>
      <c r="H508" t="s">
        <v>4924</v>
      </c>
      <c r="I508" t="str">
        <f t="shared" si="9"/>
        <v>3011</v>
      </c>
      <c r="J508">
        <v>2023</v>
      </c>
      <c r="K508">
        <v>90246497</v>
      </c>
      <c r="L508" t="s">
        <v>3716</v>
      </c>
      <c r="M508" t="s">
        <v>5576</v>
      </c>
      <c r="N508">
        <v>4.4875355538855999</v>
      </c>
      <c r="O508">
        <v>51.918691058585701</v>
      </c>
    </row>
    <row r="509" spans="1:15" x14ac:dyDescent="0.3">
      <c r="A509">
        <v>508</v>
      </c>
      <c r="B509" t="s">
        <v>2127</v>
      </c>
      <c r="C509" t="s">
        <v>2173</v>
      </c>
      <c r="D509" t="s">
        <v>2385</v>
      </c>
      <c r="E509" t="str" cm="1">
        <f t="array" ref="E509">INDEX(municipalities!B:B, MATCH(D509,municipalities!C:C,0),0)</f>
        <v>GM0599</v>
      </c>
      <c r="G509" t="s">
        <v>4925</v>
      </c>
      <c r="H509" t="s">
        <v>4924</v>
      </c>
      <c r="I509" t="str">
        <f t="shared" si="9"/>
        <v>3011</v>
      </c>
      <c r="J509">
        <v>2022</v>
      </c>
      <c r="K509">
        <v>87427435</v>
      </c>
      <c r="L509" t="s">
        <v>3716</v>
      </c>
      <c r="M509" t="s">
        <v>5576</v>
      </c>
      <c r="N509">
        <v>4.4875355538855999</v>
      </c>
      <c r="O509">
        <v>51.918691058585701</v>
      </c>
    </row>
    <row r="510" spans="1:15" x14ac:dyDescent="0.3">
      <c r="A510">
        <v>509</v>
      </c>
      <c r="B510" t="s">
        <v>2127</v>
      </c>
      <c r="C510" t="s">
        <v>2173</v>
      </c>
      <c r="D510" t="s">
        <v>2375</v>
      </c>
      <c r="E510" t="str" cm="1">
        <f t="array" ref="E510">INDEX(municipalities!B:B, MATCH(D510,municipalities!C:C,0),0)</f>
        <v>GM0597</v>
      </c>
      <c r="G510" t="s">
        <v>4926</v>
      </c>
      <c r="H510" t="s">
        <v>4927</v>
      </c>
      <c r="I510" t="str">
        <f t="shared" si="9"/>
        <v>2987</v>
      </c>
      <c r="J510">
        <v>2015</v>
      </c>
      <c r="K510">
        <v>64337286</v>
      </c>
      <c r="L510" t="s">
        <v>3716</v>
      </c>
      <c r="M510" t="s">
        <v>5577</v>
      </c>
      <c r="N510">
        <v>4.5808515844056998</v>
      </c>
      <c r="O510">
        <v>51.889895935468999</v>
      </c>
    </row>
    <row r="511" spans="1:15" x14ac:dyDescent="0.3">
      <c r="A511">
        <v>510</v>
      </c>
      <c r="B511" t="s">
        <v>2127</v>
      </c>
      <c r="C511" t="s">
        <v>2238</v>
      </c>
      <c r="D511" t="s">
        <v>2319</v>
      </c>
      <c r="E511" t="str" cm="1">
        <f t="array" ref="E511">INDEX(municipalities!B:B, MATCH(D511,municipalities!C:C,0),0)</f>
        <v>GM1978</v>
      </c>
      <c r="F511" t="s">
        <v>4928</v>
      </c>
      <c r="G511" t="s">
        <v>4929</v>
      </c>
      <c r="H511" t="s">
        <v>4930</v>
      </c>
      <c r="I511" t="str">
        <f t="shared" si="9"/>
        <v>2971</v>
      </c>
      <c r="J511">
        <v>2019</v>
      </c>
      <c r="K511">
        <v>74312294</v>
      </c>
      <c r="L511" t="s">
        <v>3716</v>
      </c>
      <c r="M511" t="s">
        <v>5578</v>
      </c>
      <c r="N511">
        <v>4.7735839528813004</v>
      </c>
      <c r="O511">
        <v>51.870535508268503</v>
      </c>
    </row>
    <row r="512" spans="1:15" x14ac:dyDescent="0.3">
      <c r="A512">
        <v>511</v>
      </c>
      <c r="B512" t="s">
        <v>2127</v>
      </c>
      <c r="C512" t="s">
        <v>2238</v>
      </c>
      <c r="D512" t="s">
        <v>2319</v>
      </c>
      <c r="E512" t="str" cm="1">
        <f t="array" ref="E512">INDEX(municipalities!B:B, MATCH(D512,municipalities!C:C,0),0)</f>
        <v>GM1978</v>
      </c>
      <c r="F512" t="s">
        <v>2769</v>
      </c>
      <c r="G512" t="s">
        <v>4931</v>
      </c>
      <c r="H512" t="s">
        <v>4932</v>
      </c>
      <c r="I512" t="str">
        <f t="shared" si="9"/>
        <v>2957</v>
      </c>
      <c r="J512">
        <v>2022</v>
      </c>
      <c r="K512">
        <v>88234436</v>
      </c>
      <c r="L512" t="s">
        <v>3716</v>
      </c>
      <c r="M512" t="s">
        <v>5579</v>
      </c>
      <c r="N512">
        <v>4.6974771450528001</v>
      </c>
      <c r="O512">
        <v>51.886024039817201</v>
      </c>
    </row>
    <row r="513" spans="1:15" x14ac:dyDescent="0.3">
      <c r="A513">
        <v>512</v>
      </c>
      <c r="B513" t="s">
        <v>2127</v>
      </c>
      <c r="C513" t="s">
        <v>2173</v>
      </c>
      <c r="D513" t="s">
        <v>2275</v>
      </c>
      <c r="E513" t="str" cm="1">
        <f t="array" ref="E513">INDEX(municipalities!B:B, MATCH(D513,municipalities!C:C,0),0)</f>
        <v>GM0542</v>
      </c>
      <c r="G513" t="s">
        <v>4933</v>
      </c>
      <c r="H513" t="s">
        <v>4934</v>
      </c>
      <c r="I513" t="str">
        <f t="shared" si="9"/>
        <v>2922</v>
      </c>
      <c r="J513">
        <v>2020</v>
      </c>
      <c r="K513">
        <v>78036712</v>
      </c>
      <c r="L513" t="s">
        <v>3716</v>
      </c>
      <c r="M513" t="s">
        <v>5580</v>
      </c>
      <c r="N513">
        <v>4.5919704900846998</v>
      </c>
      <c r="O513">
        <v>51.918299148191799</v>
      </c>
    </row>
    <row r="514" spans="1:15" x14ac:dyDescent="0.3">
      <c r="A514">
        <v>513</v>
      </c>
      <c r="B514" t="s">
        <v>2127</v>
      </c>
      <c r="C514" t="s">
        <v>2173</v>
      </c>
      <c r="D514" t="s">
        <v>2174</v>
      </c>
      <c r="E514" t="str" cm="1">
        <f t="array" ref="E514">INDEX(municipalities!B:B, MATCH(D514,municipalities!C:C,0),0)</f>
        <v>GM0502</v>
      </c>
      <c r="G514" t="s">
        <v>4935</v>
      </c>
      <c r="H514" t="s">
        <v>4936</v>
      </c>
      <c r="I514" t="str">
        <f t="shared" si="9"/>
        <v>2901</v>
      </c>
      <c r="J514">
        <v>2018</v>
      </c>
      <c r="K514">
        <v>85771570</v>
      </c>
      <c r="L514" t="s">
        <v>3716</v>
      </c>
      <c r="M514" t="s">
        <v>5581</v>
      </c>
      <c r="N514">
        <v>4.5645086736118001</v>
      </c>
      <c r="O514">
        <v>51.915682559419103</v>
      </c>
    </row>
    <row r="515" spans="1:15" x14ac:dyDescent="0.3">
      <c r="A515">
        <v>514</v>
      </c>
      <c r="B515" t="s">
        <v>2127</v>
      </c>
      <c r="C515" t="s">
        <v>2140</v>
      </c>
      <c r="D515" t="s">
        <v>2278</v>
      </c>
      <c r="E515" t="str" cm="1">
        <f t="array" ref="E515">INDEX(municipalities!B:B, MATCH(D515,municipalities!C:C,0),0)</f>
        <v>GM1931</v>
      </c>
      <c r="F515" t="s">
        <v>2279</v>
      </c>
      <c r="G515" t="s">
        <v>4937</v>
      </c>
      <c r="H515" t="s">
        <v>4938</v>
      </c>
      <c r="I515" t="str">
        <f t="shared" ref="I515:I578" si="10">LEFT(H515,4)</f>
        <v>2851</v>
      </c>
      <c r="J515">
        <v>2014</v>
      </c>
      <c r="K515">
        <v>60317167</v>
      </c>
      <c r="L515" t="s">
        <v>3716</v>
      </c>
      <c r="M515" t="s">
        <v>5582</v>
      </c>
      <c r="N515">
        <v>4.7912847907460998</v>
      </c>
      <c r="O515">
        <v>52.003714080347002</v>
      </c>
    </row>
    <row r="516" spans="1:15" x14ac:dyDescent="0.3">
      <c r="A516">
        <v>515</v>
      </c>
      <c r="B516" t="s">
        <v>2127</v>
      </c>
      <c r="C516" t="s">
        <v>2140</v>
      </c>
      <c r="D516" t="s">
        <v>2141</v>
      </c>
      <c r="E516" t="str" cm="1">
        <f t="array" ref="E516">INDEX(municipalities!B:B, MATCH(D516,municipalities!C:C,0),0)</f>
        <v>GM1901</v>
      </c>
      <c r="F516" t="s">
        <v>2142</v>
      </c>
      <c r="G516" t="s">
        <v>4939</v>
      </c>
      <c r="H516" t="s">
        <v>4940</v>
      </c>
      <c r="I516" t="str">
        <f t="shared" si="10"/>
        <v>2811</v>
      </c>
      <c r="J516">
        <v>2018</v>
      </c>
      <c r="K516">
        <v>70871051</v>
      </c>
      <c r="L516" t="s">
        <v>3716</v>
      </c>
      <c r="M516" t="s">
        <v>5583</v>
      </c>
      <c r="N516">
        <v>4.7367082576542003</v>
      </c>
      <c r="O516">
        <v>52.046097077651098</v>
      </c>
    </row>
    <row r="517" spans="1:15" x14ac:dyDescent="0.3">
      <c r="A517">
        <v>516</v>
      </c>
      <c r="B517" t="s">
        <v>2127</v>
      </c>
      <c r="C517" t="s">
        <v>2140</v>
      </c>
      <c r="D517" t="s">
        <v>2241</v>
      </c>
      <c r="E517" t="str" cm="1">
        <f t="array" ref="E517">INDEX(municipalities!B:B, MATCH(D517,municipalities!C:C,0),0)</f>
        <v>GM0513</v>
      </c>
      <c r="G517" t="s">
        <v>4941</v>
      </c>
      <c r="H517" t="s">
        <v>4942</v>
      </c>
      <c r="I517" t="str">
        <f t="shared" si="10"/>
        <v>2806</v>
      </c>
      <c r="J517">
        <v>2021</v>
      </c>
      <c r="K517">
        <v>83721339</v>
      </c>
      <c r="L517" t="s">
        <v>3716</v>
      </c>
      <c r="M517" t="s">
        <v>5584</v>
      </c>
      <c r="N517">
        <v>4.7241893718175998</v>
      </c>
      <c r="O517">
        <v>52.012181004408099</v>
      </c>
    </row>
    <row r="518" spans="1:15" x14ac:dyDescent="0.3">
      <c r="A518">
        <v>517</v>
      </c>
      <c r="B518" t="s">
        <v>2127</v>
      </c>
      <c r="C518" t="s">
        <v>2140</v>
      </c>
      <c r="D518" t="s">
        <v>2241</v>
      </c>
      <c r="E518" t="str" cm="1">
        <f t="array" ref="E518">INDEX(municipalities!B:B, MATCH(D518,municipalities!C:C,0),0)</f>
        <v>GM0513</v>
      </c>
      <c r="G518" t="s">
        <v>4943</v>
      </c>
      <c r="H518" t="s">
        <v>4944</v>
      </c>
      <c r="I518" t="str">
        <f t="shared" si="10"/>
        <v>2804</v>
      </c>
      <c r="J518">
        <v>2015</v>
      </c>
      <c r="K518">
        <v>62851233</v>
      </c>
      <c r="L518" t="s">
        <v>3716</v>
      </c>
      <c r="M518" t="s">
        <v>5585</v>
      </c>
      <c r="N518">
        <v>4.7077690787269999</v>
      </c>
      <c r="O518">
        <v>52.032496092017396</v>
      </c>
    </row>
    <row r="519" spans="1:15" x14ac:dyDescent="0.3">
      <c r="A519">
        <v>518</v>
      </c>
      <c r="B519" t="s">
        <v>2127</v>
      </c>
      <c r="C519" t="s">
        <v>2140</v>
      </c>
      <c r="D519" t="s">
        <v>4945</v>
      </c>
      <c r="E519" t="str" cm="1">
        <f t="array" ref="E519">INDEX(municipalities!B:B, MATCH(D519,municipalities!C:C,0),0)</f>
        <v>GM0627</v>
      </c>
      <c r="G519" t="s">
        <v>4946</v>
      </c>
      <c r="H519" t="s">
        <v>4947</v>
      </c>
      <c r="I519" t="str">
        <f t="shared" si="10"/>
        <v>2742</v>
      </c>
      <c r="J519">
        <v>2019</v>
      </c>
      <c r="K519">
        <v>75801418</v>
      </c>
      <c r="L519" t="s">
        <v>3716</v>
      </c>
      <c r="M519" t="s">
        <v>5586</v>
      </c>
      <c r="N519">
        <v>4.6252109032474999</v>
      </c>
      <c r="O519">
        <v>52.044748575934797</v>
      </c>
    </row>
    <row r="520" spans="1:15" x14ac:dyDescent="0.3">
      <c r="A520">
        <v>519</v>
      </c>
      <c r="B520" t="s">
        <v>2127</v>
      </c>
      <c r="C520" t="s">
        <v>2173</v>
      </c>
      <c r="D520" t="s">
        <v>2436</v>
      </c>
      <c r="E520" t="str" cm="1">
        <f t="array" ref="E520">INDEX(municipalities!B:B, MATCH(D520,municipalities!C:C,0),0)</f>
        <v>GM0637</v>
      </c>
      <c r="G520" t="s">
        <v>4948</v>
      </c>
      <c r="H520" t="s">
        <v>4949</v>
      </c>
      <c r="I520" t="str">
        <f t="shared" si="10"/>
        <v>2721</v>
      </c>
      <c r="J520">
        <v>2014</v>
      </c>
      <c r="K520">
        <v>61246107</v>
      </c>
      <c r="L520" t="s">
        <v>3716</v>
      </c>
      <c r="M520" t="s">
        <v>5587</v>
      </c>
      <c r="N520">
        <v>4.5431272476524001</v>
      </c>
      <c r="O520">
        <v>52.056679856263401</v>
      </c>
    </row>
    <row r="521" spans="1:15" x14ac:dyDescent="0.3">
      <c r="A521">
        <v>520</v>
      </c>
      <c r="B521" t="s">
        <v>2127</v>
      </c>
      <c r="C521" t="s">
        <v>2173</v>
      </c>
      <c r="D521" t="s">
        <v>2284</v>
      </c>
      <c r="E521" t="str" cm="1">
        <f t="array" ref="E521">INDEX(municipalities!B:B, MATCH(D521,municipalities!C:C,0),0)</f>
        <v>GM1621</v>
      </c>
      <c r="F521" t="s">
        <v>2292</v>
      </c>
      <c r="G521" t="s">
        <v>4950</v>
      </c>
      <c r="H521" t="s">
        <v>4951</v>
      </c>
      <c r="I521" t="str">
        <f t="shared" si="10"/>
        <v>2651</v>
      </c>
      <c r="J521">
        <v>2016</v>
      </c>
      <c r="K521">
        <v>66505852</v>
      </c>
      <c r="L521" t="s">
        <v>3716</v>
      </c>
      <c r="M521" t="s">
        <v>5588</v>
      </c>
      <c r="N521">
        <v>4.4714856416269999</v>
      </c>
      <c r="O521">
        <v>52.002913377640901</v>
      </c>
    </row>
    <row r="522" spans="1:15" x14ac:dyDescent="0.3">
      <c r="A522">
        <v>521</v>
      </c>
      <c r="B522" t="s">
        <v>2127</v>
      </c>
      <c r="C522" t="s">
        <v>2173</v>
      </c>
      <c r="D522" t="s">
        <v>2366</v>
      </c>
      <c r="E522" t="str" cm="1">
        <f t="array" ref="E522">INDEX(municipalities!B:B, MATCH(D522,municipalities!C:C,0),0)</f>
        <v>GM1926</v>
      </c>
      <c r="G522" t="s">
        <v>4952</v>
      </c>
      <c r="H522" t="s">
        <v>4953</v>
      </c>
      <c r="I522" t="str">
        <f t="shared" si="10"/>
        <v>2641</v>
      </c>
      <c r="J522">
        <v>2018</v>
      </c>
      <c r="K522">
        <v>71417095</v>
      </c>
      <c r="L522" t="s">
        <v>3716</v>
      </c>
      <c r="M522" t="s">
        <v>5589</v>
      </c>
      <c r="N522">
        <v>4.4344206468799001</v>
      </c>
      <c r="O522">
        <v>52.015864428698599</v>
      </c>
    </row>
    <row r="523" spans="1:15" x14ac:dyDescent="0.3">
      <c r="A523">
        <v>522</v>
      </c>
      <c r="B523" t="s">
        <v>2127</v>
      </c>
      <c r="C523" t="s">
        <v>2173</v>
      </c>
      <c r="D523" t="s">
        <v>2311</v>
      </c>
      <c r="E523" t="str" cm="1">
        <f t="array" ref="E523">INDEX(municipalities!B:B, MATCH(D523,municipalities!C:C,0),0)</f>
        <v>GM1842</v>
      </c>
      <c r="G523" t="s">
        <v>4954</v>
      </c>
      <c r="H523" t="s">
        <v>4955</v>
      </c>
      <c r="I523" t="str">
        <f t="shared" si="10"/>
        <v>2635</v>
      </c>
      <c r="J523">
        <v>2018</v>
      </c>
      <c r="K523">
        <v>72838833</v>
      </c>
      <c r="L523" t="s">
        <v>3716</v>
      </c>
      <c r="M523" t="s">
        <v>5590</v>
      </c>
      <c r="N523">
        <v>4.3174289147762996</v>
      </c>
      <c r="O523">
        <v>52.005330803561897</v>
      </c>
    </row>
    <row r="524" spans="1:15" x14ac:dyDescent="0.3">
      <c r="A524">
        <v>523</v>
      </c>
      <c r="B524" t="s">
        <v>2127</v>
      </c>
      <c r="C524" t="s">
        <v>2173</v>
      </c>
      <c r="D524" t="s">
        <v>2177</v>
      </c>
      <c r="E524" t="str" cm="1">
        <f t="array" ref="E524">INDEX(municipalities!B:B, MATCH(D524,municipalities!C:C,0),0)</f>
        <v>GM0503</v>
      </c>
      <c r="G524" t="s">
        <v>4956</v>
      </c>
      <c r="H524" t="s">
        <v>4957</v>
      </c>
      <c r="I524" t="str">
        <f t="shared" si="10"/>
        <v>2616</v>
      </c>
      <c r="J524">
        <v>2017</v>
      </c>
      <c r="K524">
        <v>68871333</v>
      </c>
      <c r="L524" t="s">
        <v>3716</v>
      </c>
      <c r="M524" t="s">
        <v>5591</v>
      </c>
      <c r="N524">
        <v>4.3782155194509</v>
      </c>
      <c r="O524">
        <v>52.019899076226302</v>
      </c>
    </row>
    <row r="525" spans="1:15" x14ac:dyDescent="0.3">
      <c r="A525">
        <v>524</v>
      </c>
      <c r="B525" t="s">
        <v>2127</v>
      </c>
      <c r="C525" t="s">
        <v>2173</v>
      </c>
      <c r="D525" s="4" t="s">
        <v>5874</v>
      </c>
      <c r="E525" t="str" cm="1">
        <f t="array" ref="E525">INDEX(municipalities!B:B, MATCH(D525,municipalities!C:C,0),0)</f>
        <v>GM0518</v>
      </c>
      <c r="G525" t="s">
        <v>4958</v>
      </c>
      <c r="H525" t="s">
        <v>4959</v>
      </c>
      <c r="I525" t="str">
        <f t="shared" si="10"/>
        <v>2596</v>
      </c>
      <c r="J525">
        <v>2011</v>
      </c>
      <c r="K525">
        <v>54167906</v>
      </c>
      <c r="L525" t="s">
        <v>3716</v>
      </c>
      <c r="M525" t="s">
        <v>5592</v>
      </c>
      <c r="N525">
        <v>4.3195056965129002</v>
      </c>
      <c r="O525">
        <v>52.092737995657203</v>
      </c>
    </row>
    <row r="526" spans="1:15" x14ac:dyDescent="0.3">
      <c r="A526">
        <v>525</v>
      </c>
      <c r="B526" t="s">
        <v>2127</v>
      </c>
      <c r="C526" t="s">
        <v>2173</v>
      </c>
      <c r="D526" s="4" t="s">
        <v>5874</v>
      </c>
      <c r="E526" t="str" cm="1">
        <f t="array" ref="E526">INDEX(municipalities!B:B, MATCH(D526,municipalities!C:C,0),0)</f>
        <v>GM0518</v>
      </c>
      <c r="F526" t="s">
        <v>4960</v>
      </c>
      <c r="G526" t="s">
        <v>4961</v>
      </c>
      <c r="H526" t="s">
        <v>4962</v>
      </c>
      <c r="I526" t="str">
        <f t="shared" si="10"/>
        <v>2592</v>
      </c>
      <c r="J526">
        <v>2023</v>
      </c>
      <c r="K526">
        <v>91642086</v>
      </c>
      <c r="L526" t="s">
        <v>3716</v>
      </c>
      <c r="M526" t="s">
        <v>5593</v>
      </c>
      <c r="N526">
        <v>4.3543229550904003</v>
      </c>
      <c r="O526">
        <v>52.091113373198702</v>
      </c>
    </row>
    <row r="527" spans="1:15" x14ac:dyDescent="0.3">
      <c r="A527">
        <v>526</v>
      </c>
      <c r="B527" t="s">
        <v>2127</v>
      </c>
      <c r="C527" t="s">
        <v>2173</v>
      </c>
      <c r="D527" s="4" t="s">
        <v>5874</v>
      </c>
      <c r="E527" t="str" cm="1">
        <f t="array" ref="E527">INDEX(municipalities!B:B, MATCH(D527,municipalities!C:C,0),0)</f>
        <v>GM0518</v>
      </c>
      <c r="G527" t="s">
        <v>4963</v>
      </c>
      <c r="H527" t="s">
        <v>4964</v>
      </c>
      <c r="I527" t="str">
        <f t="shared" si="10"/>
        <v>2591</v>
      </c>
      <c r="J527">
        <v>2021</v>
      </c>
      <c r="K527">
        <v>81634927</v>
      </c>
      <c r="L527" t="s">
        <v>3716</v>
      </c>
      <c r="M527" t="s">
        <v>5594</v>
      </c>
      <c r="N527">
        <v>4.3642790067919002</v>
      </c>
      <c r="O527">
        <v>52.093543369670897</v>
      </c>
    </row>
    <row r="528" spans="1:15" x14ac:dyDescent="0.3">
      <c r="A528">
        <v>527</v>
      </c>
      <c r="B528" t="s">
        <v>2127</v>
      </c>
      <c r="C528" t="s">
        <v>2173</v>
      </c>
      <c r="D528" s="4" t="s">
        <v>5874</v>
      </c>
      <c r="E528" t="str" cm="1">
        <f t="array" ref="E528">INDEX(municipalities!B:B, MATCH(D528,municipalities!C:C,0),0)</f>
        <v>GM0518</v>
      </c>
      <c r="F528" t="s">
        <v>4965</v>
      </c>
      <c r="G528" t="s">
        <v>4966</v>
      </c>
      <c r="H528" t="s">
        <v>4967</v>
      </c>
      <c r="I528" t="str">
        <f t="shared" si="10"/>
        <v>2582</v>
      </c>
      <c r="J528">
        <v>2013</v>
      </c>
      <c r="K528">
        <v>59510757</v>
      </c>
      <c r="L528" t="s">
        <v>3716</v>
      </c>
      <c r="M528" t="s">
        <v>5595</v>
      </c>
      <c r="N528">
        <v>4.2766198833070002</v>
      </c>
      <c r="O528">
        <v>52.093441520127598</v>
      </c>
    </row>
    <row r="529" spans="1:15" x14ac:dyDescent="0.3">
      <c r="A529">
        <v>528</v>
      </c>
      <c r="B529" t="s">
        <v>2127</v>
      </c>
      <c r="C529" t="s">
        <v>2173</v>
      </c>
      <c r="D529" s="4" t="s">
        <v>5874</v>
      </c>
      <c r="E529" t="str" cm="1">
        <f t="array" ref="E529">INDEX(municipalities!B:B, MATCH(D529,municipalities!C:C,0),0)</f>
        <v>GM0518</v>
      </c>
      <c r="F529" t="s">
        <v>4968</v>
      </c>
      <c r="G529" t="s">
        <v>4969</v>
      </c>
      <c r="H529" t="s">
        <v>4970</v>
      </c>
      <c r="I529" t="str">
        <f t="shared" si="10"/>
        <v>2566</v>
      </c>
      <c r="J529">
        <v>2009</v>
      </c>
      <c r="K529">
        <v>50773704</v>
      </c>
      <c r="L529" t="s">
        <v>3716</v>
      </c>
      <c r="M529" t="s">
        <v>5596</v>
      </c>
      <c r="N529">
        <v>4.2526837821537997</v>
      </c>
      <c r="O529">
        <v>52.0805736470531</v>
      </c>
    </row>
    <row r="530" spans="1:15" x14ac:dyDescent="0.3">
      <c r="A530">
        <v>529</v>
      </c>
      <c r="B530" t="s">
        <v>2127</v>
      </c>
      <c r="C530" t="s">
        <v>2173</v>
      </c>
      <c r="D530" t="s">
        <v>2385</v>
      </c>
      <c r="E530" t="str" cm="1">
        <f t="array" ref="E530">INDEX(municipalities!B:B, MATCH(D530,municipalities!C:C,0),0)</f>
        <v>GM0599</v>
      </c>
      <c r="G530" t="s">
        <v>4971</v>
      </c>
      <c r="H530" t="s">
        <v>4972</v>
      </c>
      <c r="I530" t="str">
        <f t="shared" si="10"/>
        <v>2565</v>
      </c>
      <c r="J530">
        <v>2017</v>
      </c>
      <c r="K530">
        <v>69976996</v>
      </c>
      <c r="L530" t="s">
        <v>3716</v>
      </c>
      <c r="M530" t="s">
        <v>5597</v>
      </c>
      <c r="N530">
        <v>4.2587346040706002</v>
      </c>
      <c r="O530">
        <v>52.075483801059399</v>
      </c>
    </row>
    <row r="531" spans="1:15" x14ac:dyDescent="0.3">
      <c r="A531">
        <v>530</v>
      </c>
      <c r="B531" t="s">
        <v>2127</v>
      </c>
      <c r="C531" t="s">
        <v>2173</v>
      </c>
      <c r="D531" s="4" t="s">
        <v>5874</v>
      </c>
      <c r="E531" t="str" cm="1">
        <f t="array" ref="E531">INDEX(municipalities!B:B, MATCH(D531,municipalities!C:C,0),0)</f>
        <v>GM0518</v>
      </c>
      <c r="G531" t="s">
        <v>4973</v>
      </c>
      <c r="H531" t="s">
        <v>4974</v>
      </c>
      <c r="I531" t="str">
        <f t="shared" si="10"/>
        <v>2564</v>
      </c>
      <c r="J531">
        <v>2019</v>
      </c>
      <c r="K531">
        <v>76699145</v>
      </c>
      <c r="L531" t="s">
        <v>3716</v>
      </c>
      <c r="M531" t="s">
        <v>5598</v>
      </c>
      <c r="N531">
        <v>4.2580428005856996</v>
      </c>
      <c r="O531">
        <v>52.068122237656802</v>
      </c>
    </row>
    <row r="532" spans="1:15" x14ac:dyDescent="0.3">
      <c r="A532">
        <v>531</v>
      </c>
      <c r="B532" t="s">
        <v>2127</v>
      </c>
      <c r="C532" t="s">
        <v>2173</v>
      </c>
      <c r="D532" s="4" t="s">
        <v>5874</v>
      </c>
      <c r="E532" t="str" cm="1">
        <f t="array" ref="E532">INDEX(municipalities!B:B, MATCH(D532,municipalities!C:C,0),0)</f>
        <v>GM0518</v>
      </c>
      <c r="G532" t="s">
        <v>4975</v>
      </c>
      <c r="H532" t="s">
        <v>4976</v>
      </c>
      <c r="I532" t="str">
        <f t="shared" si="10"/>
        <v>2564</v>
      </c>
      <c r="J532">
        <v>2018</v>
      </c>
      <c r="K532">
        <v>71172343</v>
      </c>
      <c r="L532" t="s">
        <v>3716</v>
      </c>
      <c r="M532" t="s">
        <v>5598</v>
      </c>
      <c r="N532">
        <v>4.2580428005856996</v>
      </c>
      <c r="O532">
        <v>52.068122237656802</v>
      </c>
    </row>
    <row r="533" spans="1:15" x14ac:dyDescent="0.3">
      <c r="A533">
        <v>532</v>
      </c>
      <c r="B533" t="s">
        <v>2127</v>
      </c>
      <c r="C533" t="s">
        <v>2173</v>
      </c>
      <c r="D533" s="4" t="s">
        <v>5874</v>
      </c>
      <c r="E533" t="str" cm="1">
        <f t="array" ref="E533">INDEX(municipalities!B:B, MATCH(D533,municipalities!C:C,0),0)</f>
        <v>GM0518</v>
      </c>
      <c r="F533" t="s">
        <v>4977</v>
      </c>
      <c r="G533" t="s">
        <v>4978</v>
      </c>
      <c r="H533" t="s">
        <v>4979</v>
      </c>
      <c r="I533" t="str">
        <f t="shared" si="10"/>
        <v>2561</v>
      </c>
      <c r="J533">
        <v>2015</v>
      </c>
      <c r="L533" t="s">
        <v>3716</v>
      </c>
      <c r="M533" t="s">
        <v>5599</v>
      </c>
      <c r="N533">
        <v>4.2765004233630002</v>
      </c>
      <c r="O533">
        <v>52.075946025215501</v>
      </c>
    </row>
    <row r="534" spans="1:15" x14ac:dyDescent="0.3">
      <c r="A534">
        <v>533</v>
      </c>
      <c r="B534" t="s">
        <v>2127</v>
      </c>
      <c r="C534" t="s">
        <v>2173</v>
      </c>
      <c r="D534" s="4" t="s">
        <v>5874</v>
      </c>
      <c r="E534" t="str" cm="1">
        <f t="array" ref="E534">INDEX(municipalities!B:B, MATCH(D534,municipalities!C:C,0),0)</f>
        <v>GM0518</v>
      </c>
      <c r="G534" t="s">
        <v>4980</v>
      </c>
      <c r="H534" t="s">
        <v>4981</v>
      </c>
      <c r="I534" t="str">
        <f t="shared" si="10"/>
        <v>2517</v>
      </c>
      <c r="J534">
        <v>2014</v>
      </c>
      <c r="K534">
        <v>61497932</v>
      </c>
      <c r="L534" t="s">
        <v>3716</v>
      </c>
      <c r="M534" t="s">
        <v>5600</v>
      </c>
      <c r="N534">
        <v>4.2856375854971001</v>
      </c>
      <c r="O534">
        <v>52.087247579800596</v>
      </c>
    </row>
    <row r="535" spans="1:15" x14ac:dyDescent="0.3">
      <c r="A535">
        <v>534</v>
      </c>
      <c r="B535" t="s">
        <v>2127</v>
      </c>
      <c r="C535" t="s">
        <v>2173</v>
      </c>
      <c r="D535" s="4" t="s">
        <v>5874</v>
      </c>
      <c r="E535" t="str" cm="1">
        <f t="array" ref="E535">INDEX(municipalities!B:B, MATCH(D535,municipalities!C:C,0),0)</f>
        <v>GM0518</v>
      </c>
      <c r="G535" t="s">
        <v>4982</v>
      </c>
      <c r="H535" t="s">
        <v>4983</v>
      </c>
      <c r="I535" t="str">
        <f t="shared" si="10"/>
        <v>2513</v>
      </c>
      <c r="J535">
        <v>2021</v>
      </c>
      <c r="K535">
        <v>82178712</v>
      </c>
      <c r="L535" t="s">
        <v>3716</v>
      </c>
      <c r="M535" t="s">
        <v>5601</v>
      </c>
      <c r="N535">
        <v>4.3023941421255003</v>
      </c>
      <c r="O535">
        <v>52.078783673930502</v>
      </c>
    </row>
    <row r="536" spans="1:15" x14ac:dyDescent="0.3">
      <c r="A536">
        <v>535</v>
      </c>
      <c r="B536" t="s">
        <v>2127</v>
      </c>
      <c r="C536" t="s">
        <v>2173</v>
      </c>
      <c r="D536" s="4" t="s">
        <v>5874</v>
      </c>
      <c r="E536" t="str" cm="1">
        <f t="array" ref="E536">INDEX(municipalities!B:B, MATCH(D536,municipalities!C:C,0),0)</f>
        <v>GM0518</v>
      </c>
      <c r="G536" t="s">
        <v>4984</v>
      </c>
      <c r="H536" t="s">
        <v>4985</v>
      </c>
      <c r="I536" t="str">
        <f t="shared" si="10"/>
        <v>2512</v>
      </c>
      <c r="J536">
        <v>2018</v>
      </c>
      <c r="K536">
        <v>71260056</v>
      </c>
      <c r="L536" t="s">
        <v>3716</v>
      </c>
      <c r="M536" t="s">
        <v>5602</v>
      </c>
      <c r="N536">
        <v>4.3047761984959001</v>
      </c>
      <c r="O536">
        <v>52.073466300937497</v>
      </c>
    </row>
    <row r="537" spans="1:15" x14ac:dyDescent="0.3">
      <c r="A537">
        <v>536</v>
      </c>
      <c r="B537" t="s">
        <v>2127</v>
      </c>
      <c r="C537" t="s">
        <v>2173</v>
      </c>
      <c r="D537" s="4" t="s">
        <v>5874</v>
      </c>
      <c r="E537" t="str" cm="1">
        <f t="array" ref="E537">INDEX(municipalities!B:B, MATCH(D537,municipalities!C:C,0),0)</f>
        <v>GM0518</v>
      </c>
      <c r="F537" t="s">
        <v>4986</v>
      </c>
      <c r="G537" t="s">
        <v>4987</v>
      </c>
      <c r="H537" t="s">
        <v>4988</v>
      </c>
      <c r="I537" t="str">
        <f t="shared" si="10"/>
        <v>2512</v>
      </c>
      <c r="J537">
        <v>2015</v>
      </c>
      <c r="K537">
        <v>64702286</v>
      </c>
      <c r="L537" t="s">
        <v>3716</v>
      </c>
      <c r="M537" t="s">
        <v>5602</v>
      </c>
      <c r="N537">
        <v>4.3047761984959001</v>
      </c>
      <c r="O537">
        <v>52.073466300937497</v>
      </c>
    </row>
    <row r="538" spans="1:15" x14ac:dyDescent="0.3">
      <c r="A538">
        <v>537</v>
      </c>
      <c r="B538" t="s">
        <v>2127</v>
      </c>
      <c r="C538" t="s">
        <v>2173</v>
      </c>
      <c r="D538" s="4" t="s">
        <v>5874</v>
      </c>
      <c r="E538" t="str" cm="1">
        <f t="array" ref="E538">INDEX(municipalities!B:B, MATCH(D538,municipalities!C:C,0),0)</f>
        <v>GM0518</v>
      </c>
      <c r="F538" t="s">
        <v>2202</v>
      </c>
      <c r="G538" t="s">
        <v>4989</v>
      </c>
      <c r="H538" t="s">
        <v>4990</v>
      </c>
      <c r="I538" t="str">
        <f t="shared" si="10"/>
        <v>2497</v>
      </c>
      <c r="J538">
        <v>2016</v>
      </c>
      <c r="K538" t="s">
        <v>4991</v>
      </c>
      <c r="L538" t="s">
        <v>3716</v>
      </c>
      <c r="M538" t="s">
        <v>5603</v>
      </c>
      <c r="N538">
        <v>4.3621413436690002</v>
      </c>
      <c r="O538">
        <v>52.036885609106797</v>
      </c>
    </row>
    <row r="539" spans="1:15" x14ac:dyDescent="0.3">
      <c r="A539">
        <v>538</v>
      </c>
      <c r="B539" t="s">
        <v>2127</v>
      </c>
      <c r="C539" t="s">
        <v>2128</v>
      </c>
      <c r="D539" t="s">
        <v>2262</v>
      </c>
      <c r="E539" t="str" cm="1">
        <f t="array" ref="E539">INDEX(municipalities!B:B, MATCH(D539,municipalities!C:C,0),0)</f>
        <v>GM1884</v>
      </c>
      <c r="F539" t="s">
        <v>4992</v>
      </c>
      <c r="G539" t="s">
        <v>4993</v>
      </c>
      <c r="H539" t="s">
        <v>4994</v>
      </c>
      <c r="I539" t="str">
        <f t="shared" si="10"/>
        <v>2451</v>
      </c>
      <c r="J539">
        <v>2020</v>
      </c>
      <c r="K539">
        <v>77184475</v>
      </c>
      <c r="L539" t="s">
        <v>3716</v>
      </c>
      <c r="M539" t="s">
        <v>5604</v>
      </c>
      <c r="N539">
        <v>4.6901067347523</v>
      </c>
      <c r="O539">
        <v>52.218652787547398</v>
      </c>
    </row>
    <row r="540" spans="1:15" x14ac:dyDescent="0.3">
      <c r="A540">
        <v>539</v>
      </c>
      <c r="B540" t="s">
        <v>2127</v>
      </c>
      <c r="C540" t="s">
        <v>2128</v>
      </c>
      <c r="D540" t="s">
        <v>2339</v>
      </c>
      <c r="E540" t="str" cm="1">
        <f t="array" ref="E540">INDEX(municipalities!B:B, MATCH(D540,municipalities!C:C,0),0)</f>
        <v>GM0569</v>
      </c>
      <c r="F540" t="s">
        <v>2340</v>
      </c>
      <c r="G540" t="s">
        <v>4995</v>
      </c>
      <c r="H540" t="s">
        <v>4996</v>
      </c>
      <c r="I540" t="str">
        <f t="shared" si="10"/>
        <v>2441</v>
      </c>
      <c r="J540">
        <v>2018</v>
      </c>
      <c r="K540">
        <v>72199008</v>
      </c>
      <c r="L540" t="s">
        <v>3716</v>
      </c>
      <c r="M540" t="s">
        <v>5605</v>
      </c>
      <c r="N540">
        <v>4.7653617724200004</v>
      </c>
      <c r="O540">
        <v>52.204969285786397</v>
      </c>
    </row>
    <row r="541" spans="1:15" x14ac:dyDescent="0.3">
      <c r="A541">
        <v>540</v>
      </c>
      <c r="B541" t="s">
        <v>2127</v>
      </c>
      <c r="C541" t="s">
        <v>2128</v>
      </c>
      <c r="D541" t="s">
        <v>2129</v>
      </c>
      <c r="E541" t="str" cm="1">
        <f t="array" ref="E541">INDEX(municipalities!B:B, MATCH(D541,municipalities!C:C,0),0)</f>
        <v>GM0484</v>
      </c>
      <c r="G541" t="s">
        <v>4997</v>
      </c>
      <c r="H541" t="s">
        <v>4998</v>
      </c>
      <c r="I541" t="str">
        <f t="shared" si="10"/>
        <v>2396</v>
      </c>
      <c r="J541">
        <v>2014</v>
      </c>
      <c r="K541">
        <v>62310194</v>
      </c>
      <c r="L541" t="s">
        <v>3716</v>
      </c>
      <c r="M541" t="s">
        <v>5606</v>
      </c>
      <c r="N541">
        <v>4.5954368824097998</v>
      </c>
      <c r="O541">
        <v>52.14210376514</v>
      </c>
    </row>
    <row r="542" spans="1:15" x14ac:dyDescent="0.3">
      <c r="A542">
        <v>541</v>
      </c>
      <c r="B542" t="s">
        <v>2127</v>
      </c>
      <c r="C542" t="s">
        <v>2128</v>
      </c>
      <c r="D542" t="s">
        <v>2440</v>
      </c>
      <c r="E542" t="str" cm="1">
        <f t="array" ref="E542">INDEX(municipalities!B:B, MATCH(D542,municipalities!C:C,0),0)</f>
        <v>GM0638</v>
      </c>
      <c r="G542" t="s">
        <v>4999</v>
      </c>
      <c r="H542" t="s">
        <v>5000</v>
      </c>
      <c r="I542" t="str">
        <f t="shared" si="10"/>
        <v>2381</v>
      </c>
      <c r="J542">
        <v>2016</v>
      </c>
      <c r="K542" t="s">
        <v>5001</v>
      </c>
      <c r="L542" t="s">
        <v>3716</v>
      </c>
      <c r="M542" t="s">
        <v>5607</v>
      </c>
      <c r="N542">
        <v>4.5063230523418003</v>
      </c>
      <c r="O542">
        <v>52.112981582577397</v>
      </c>
    </row>
    <row r="543" spans="1:15" x14ac:dyDescent="0.3">
      <c r="A543">
        <v>542</v>
      </c>
      <c r="B543" t="s">
        <v>2127</v>
      </c>
      <c r="C543" t="s">
        <v>2128</v>
      </c>
      <c r="D543" t="s">
        <v>2262</v>
      </c>
      <c r="E543" t="str" cm="1">
        <f t="array" ref="E543">INDEX(municipalities!B:B, MATCH(D543,municipalities!C:C,0),0)</f>
        <v>GM1884</v>
      </c>
      <c r="G543" t="s">
        <v>5002</v>
      </c>
      <c r="H543" t="s">
        <v>5003</v>
      </c>
      <c r="I543" t="str">
        <f t="shared" si="10"/>
        <v>2371</v>
      </c>
      <c r="J543">
        <v>2017</v>
      </c>
      <c r="K543">
        <v>71071911</v>
      </c>
      <c r="L543" t="s">
        <v>3716</v>
      </c>
      <c r="M543" t="s">
        <v>5608</v>
      </c>
      <c r="N543">
        <v>4.6224512086410003</v>
      </c>
      <c r="O543">
        <v>52.192512941895203</v>
      </c>
    </row>
    <row r="544" spans="1:15" x14ac:dyDescent="0.3">
      <c r="A544">
        <v>543</v>
      </c>
      <c r="B544" t="s">
        <v>2127</v>
      </c>
      <c r="C544" t="s">
        <v>2128</v>
      </c>
      <c r="D544" t="s">
        <v>5004</v>
      </c>
      <c r="E544" t="str" cm="1">
        <f t="array" ref="E544">INDEX(municipalities!B:B, MATCH(D544,municipalities!C:C,0),0)</f>
        <v>GM0579</v>
      </c>
      <c r="G544" t="s">
        <v>5005</v>
      </c>
      <c r="H544" t="s">
        <v>5006</v>
      </c>
      <c r="I544" t="str">
        <f t="shared" si="10"/>
        <v>2341</v>
      </c>
      <c r="J544">
        <v>2020</v>
      </c>
      <c r="K544">
        <v>80571824</v>
      </c>
      <c r="L544" t="s">
        <v>3716</v>
      </c>
      <c r="M544" t="s">
        <v>5609</v>
      </c>
      <c r="N544">
        <v>4.4731002820977004</v>
      </c>
      <c r="O544">
        <v>52.181382653354902</v>
      </c>
    </row>
    <row r="545" spans="1:15" x14ac:dyDescent="0.3">
      <c r="A545">
        <v>544</v>
      </c>
      <c r="B545" t="s">
        <v>2127</v>
      </c>
      <c r="C545" t="s">
        <v>2128</v>
      </c>
      <c r="D545" t="s">
        <v>5004</v>
      </c>
      <c r="E545" t="str" cm="1">
        <f t="array" ref="E545">INDEX(municipalities!B:B, MATCH(D545,municipalities!C:C,0),0)</f>
        <v>GM0579</v>
      </c>
      <c r="G545" t="s">
        <v>5007</v>
      </c>
      <c r="H545" t="s">
        <v>5008</v>
      </c>
      <c r="I545" t="str">
        <f t="shared" si="10"/>
        <v>2341</v>
      </c>
      <c r="J545">
        <v>2013</v>
      </c>
      <c r="K545">
        <v>58402063</v>
      </c>
      <c r="L545" t="s">
        <v>3716</v>
      </c>
      <c r="M545" t="s">
        <v>5609</v>
      </c>
      <c r="N545">
        <v>4.4731002820977004</v>
      </c>
      <c r="O545">
        <v>52.181382653354902</v>
      </c>
    </row>
    <row r="546" spans="1:15" x14ac:dyDescent="0.3">
      <c r="A546">
        <v>545</v>
      </c>
      <c r="B546" t="s">
        <v>2127</v>
      </c>
      <c r="C546" t="s">
        <v>2128</v>
      </c>
      <c r="D546" t="s">
        <v>2294</v>
      </c>
      <c r="E546" t="str" cm="1">
        <f t="array" ref="E546">INDEX(municipalities!B:B, MATCH(D546,municipalities!C:C,0),0)</f>
        <v>GM0546</v>
      </c>
      <c r="G546" t="s">
        <v>5009</v>
      </c>
      <c r="H546" t="s">
        <v>5010</v>
      </c>
      <c r="I546" t="str">
        <f t="shared" si="10"/>
        <v>2332</v>
      </c>
      <c r="J546">
        <v>2020</v>
      </c>
      <c r="K546">
        <v>76483835</v>
      </c>
      <c r="L546" t="s">
        <v>3716</v>
      </c>
      <c r="M546" t="s">
        <v>5610</v>
      </c>
      <c r="N546">
        <v>4.4624189238816001</v>
      </c>
      <c r="O546">
        <v>52.159713320647903</v>
      </c>
    </row>
    <row r="547" spans="1:15" x14ac:dyDescent="0.3">
      <c r="A547">
        <v>546</v>
      </c>
      <c r="B547" t="s">
        <v>2127</v>
      </c>
      <c r="C547" t="s">
        <v>2128</v>
      </c>
      <c r="D547" t="s">
        <v>2294</v>
      </c>
      <c r="E547" t="str" cm="1">
        <f t="array" ref="E547">INDEX(municipalities!B:B, MATCH(D547,municipalities!C:C,0),0)</f>
        <v>GM0546</v>
      </c>
      <c r="F547" t="s">
        <v>5011</v>
      </c>
      <c r="G547" t="s">
        <v>5012</v>
      </c>
      <c r="H547" t="s">
        <v>5013</v>
      </c>
      <c r="I547" t="str">
        <f t="shared" si="10"/>
        <v>2317</v>
      </c>
      <c r="J547">
        <v>2018</v>
      </c>
      <c r="K547">
        <v>73271101</v>
      </c>
      <c r="L547" t="s">
        <v>3716</v>
      </c>
      <c r="M547" t="s">
        <v>5611</v>
      </c>
      <c r="N547">
        <v>4.5094101010744003</v>
      </c>
      <c r="O547">
        <v>52.176606357078199</v>
      </c>
    </row>
    <row r="548" spans="1:15" x14ac:dyDescent="0.3">
      <c r="A548">
        <v>547</v>
      </c>
      <c r="B548" t="s">
        <v>2127</v>
      </c>
      <c r="C548" t="s">
        <v>2128</v>
      </c>
      <c r="D548" t="s">
        <v>2294</v>
      </c>
      <c r="E548" t="str" cm="1">
        <f t="array" ref="E548">INDEX(municipalities!B:B, MATCH(D548,municipalities!C:C,0),0)</f>
        <v>GM0546</v>
      </c>
      <c r="G548" t="s">
        <v>5014</v>
      </c>
      <c r="H548" t="s">
        <v>5015</v>
      </c>
      <c r="I548" t="str">
        <f t="shared" si="10"/>
        <v>2315</v>
      </c>
      <c r="J548">
        <v>2022</v>
      </c>
      <c r="K548">
        <v>85243752</v>
      </c>
      <c r="L548" t="s">
        <v>3716</v>
      </c>
      <c r="M548" t="s">
        <v>5612</v>
      </c>
      <c r="N548">
        <v>4.5104672917597002</v>
      </c>
      <c r="O548">
        <v>52.163707721030299</v>
      </c>
    </row>
    <row r="549" spans="1:15" x14ac:dyDescent="0.3">
      <c r="A549">
        <v>548</v>
      </c>
      <c r="B549" t="s">
        <v>2127</v>
      </c>
      <c r="C549" t="s">
        <v>2128</v>
      </c>
      <c r="D549" t="s">
        <v>2294</v>
      </c>
      <c r="E549" t="str" cm="1">
        <f t="array" ref="E549">INDEX(municipalities!B:B, MATCH(D549,municipalities!C:C,0),0)</f>
        <v>GM0546</v>
      </c>
      <c r="G549" t="s">
        <v>5016</v>
      </c>
      <c r="H549" t="s">
        <v>5017</v>
      </c>
      <c r="I549" t="str">
        <f t="shared" si="10"/>
        <v>2312</v>
      </c>
      <c r="J549">
        <v>2013</v>
      </c>
      <c r="K549">
        <v>82117217</v>
      </c>
      <c r="L549" t="s">
        <v>3716</v>
      </c>
      <c r="M549" t="s">
        <v>5613</v>
      </c>
      <c r="N549">
        <v>4.4930584474820998</v>
      </c>
      <c r="O549">
        <v>52.161339975892503</v>
      </c>
    </row>
    <row r="550" spans="1:15" x14ac:dyDescent="0.3">
      <c r="A550">
        <v>549</v>
      </c>
      <c r="B550" t="s">
        <v>2127</v>
      </c>
      <c r="C550" t="s">
        <v>2173</v>
      </c>
      <c r="D550" t="s">
        <v>2306</v>
      </c>
      <c r="E550" t="str" cm="1">
        <f t="array" ref="E550">INDEX(municipalities!B:B, MATCH(D550,municipalities!C:C,0),0)</f>
        <v>GM1916</v>
      </c>
      <c r="G550" t="s">
        <v>5018</v>
      </c>
      <c r="H550" t="s">
        <v>5019</v>
      </c>
      <c r="I550" t="str">
        <f t="shared" si="10"/>
        <v>2275</v>
      </c>
      <c r="J550">
        <v>2020</v>
      </c>
      <c r="K550">
        <v>77260074</v>
      </c>
      <c r="L550" t="s">
        <v>3716</v>
      </c>
      <c r="M550" t="s">
        <v>5614</v>
      </c>
      <c r="N550">
        <v>4.352574860551</v>
      </c>
      <c r="O550">
        <v>52.062732689592998</v>
      </c>
    </row>
    <row r="551" spans="1:15" x14ac:dyDescent="0.3">
      <c r="A551">
        <v>550</v>
      </c>
      <c r="B551" t="s">
        <v>2127</v>
      </c>
      <c r="C551" t="s">
        <v>2140</v>
      </c>
      <c r="D551" t="s">
        <v>2306</v>
      </c>
      <c r="E551" t="str" cm="1">
        <f t="array" ref="E551">INDEX(municipalities!B:B, MATCH(D551,municipalities!C:C,0),0)</f>
        <v>GM1916</v>
      </c>
      <c r="G551" t="s">
        <v>5020</v>
      </c>
      <c r="H551" t="s">
        <v>5021</v>
      </c>
      <c r="I551" t="str">
        <f t="shared" si="10"/>
        <v>2263</v>
      </c>
      <c r="J551">
        <v>1991</v>
      </c>
      <c r="K551">
        <v>29037015</v>
      </c>
      <c r="L551" t="s">
        <v>3716</v>
      </c>
      <c r="M551" t="s">
        <v>5615</v>
      </c>
      <c r="N551">
        <v>4.4061753595208</v>
      </c>
      <c r="O551">
        <v>52.100215704138002</v>
      </c>
    </row>
    <row r="552" spans="1:15" x14ac:dyDescent="0.3">
      <c r="A552">
        <v>551</v>
      </c>
      <c r="B552" t="s">
        <v>2127</v>
      </c>
      <c r="C552" t="s">
        <v>2173</v>
      </c>
      <c r="D552" t="s">
        <v>2430</v>
      </c>
      <c r="E552" t="str" cm="1">
        <f t="array" ref="E552">INDEX(municipalities!B:B, MATCH(D552,municipalities!C:C,0),0)</f>
        <v>GM0629</v>
      </c>
      <c r="G552" t="s">
        <v>5022</v>
      </c>
      <c r="H552" t="s">
        <v>5023</v>
      </c>
      <c r="I552" t="str">
        <f t="shared" si="10"/>
        <v>2243</v>
      </c>
      <c r="J552">
        <v>2020</v>
      </c>
      <c r="K552">
        <v>80808336</v>
      </c>
      <c r="L552" t="s">
        <v>3716</v>
      </c>
      <c r="M552" t="s">
        <v>5616</v>
      </c>
      <c r="N552">
        <v>4.3601186276805004</v>
      </c>
      <c r="O552">
        <v>52.128417518366703</v>
      </c>
    </row>
    <row r="553" spans="1:15" x14ac:dyDescent="0.3">
      <c r="A553">
        <v>552</v>
      </c>
      <c r="B553" t="s">
        <v>2127</v>
      </c>
      <c r="C553" t="s">
        <v>2128</v>
      </c>
      <c r="D553" t="s">
        <v>2270</v>
      </c>
      <c r="E553" t="str" cm="1">
        <f t="array" ref="E553">INDEX(municipalities!B:B, MATCH(D553,municipalities!C:C,0),0)</f>
        <v>GM0537</v>
      </c>
      <c r="F553" t="s">
        <v>5024</v>
      </c>
      <c r="G553" t="s">
        <v>5025</v>
      </c>
      <c r="H553" t="s">
        <v>5026</v>
      </c>
      <c r="I553" t="str">
        <f t="shared" si="10"/>
        <v>2231</v>
      </c>
      <c r="J553">
        <v>2020</v>
      </c>
      <c r="K553">
        <v>81167253</v>
      </c>
      <c r="L553" t="s">
        <v>3716</v>
      </c>
      <c r="M553" t="s">
        <v>5617</v>
      </c>
      <c r="N553">
        <v>4.448280017339</v>
      </c>
      <c r="O553">
        <v>52.196106580375698</v>
      </c>
    </row>
    <row r="554" spans="1:15" x14ac:dyDescent="0.3">
      <c r="A554">
        <v>553</v>
      </c>
      <c r="B554" t="s">
        <v>2127</v>
      </c>
      <c r="C554" t="s">
        <v>2128</v>
      </c>
      <c r="D554" t="s">
        <v>2253</v>
      </c>
      <c r="E554" t="str" cm="1">
        <f t="array" ref="E554">INDEX(municipalities!B:B, MATCH(D554,municipalities!C:C,0),0)</f>
        <v>GM0534</v>
      </c>
      <c r="G554" t="s">
        <v>5027</v>
      </c>
      <c r="H554" t="s">
        <v>5028</v>
      </c>
      <c r="I554" t="str">
        <f t="shared" si="10"/>
        <v>2182</v>
      </c>
      <c r="J554">
        <v>2021</v>
      </c>
      <c r="K554">
        <v>82908591</v>
      </c>
      <c r="L554" t="s">
        <v>3716</v>
      </c>
      <c r="M554" t="s">
        <v>5618</v>
      </c>
      <c r="N554">
        <v>4.5698195730337003</v>
      </c>
      <c r="O554">
        <v>52.294056387082499</v>
      </c>
    </row>
    <row r="555" spans="1:15" x14ac:dyDescent="0.3">
      <c r="A555">
        <v>554</v>
      </c>
      <c r="B555" t="s">
        <v>2127</v>
      </c>
      <c r="C555" t="s">
        <v>2128</v>
      </c>
      <c r="D555" t="s">
        <v>2418</v>
      </c>
      <c r="E555" t="str" cm="1">
        <f t="array" ref="E555">INDEX(municipalities!B:B, MATCH(D555,municipalities!C:C,0),0)</f>
        <v>GM1525</v>
      </c>
      <c r="F555" t="s">
        <v>2419</v>
      </c>
      <c r="G555" t="s">
        <v>5029</v>
      </c>
      <c r="H555" t="s">
        <v>5030</v>
      </c>
      <c r="I555" t="str">
        <f t="shared" si="10"/>
        <v>2172</v>
      </c>
      <c r="J555">
        <v>2018</v>
      </c>
      <c r="K555">
        <v>68238037</v>
      </c>
      <c r="L555" t="s">
        <v>3716</v>
      </c>
      <c r="M555" t="s">
        <v>5619</v>
      </c>
      <c r="N555">
        <v>4.5347384871076004</v>
      </c>
      <c r="O555">
        <v>52.222289405338799</v>
      </c>
    </row>
    <row r="556" spans="1:15" x14ac:dyDescent="0.3">
      <c r="A556">
        <v>555</v>
      </c>
      <c r="B556" t="s">
        <v>2127</v>
      </c>
      <c r="C556" t="s">
        <v>2128</v>
      </c>
      <c r="D556" t="s">
        <v>2418</v>
      </c>
      <c r="E556" t="str" cm="1">
        <f t="array" ref="E556">INDEX(municipalities!B:B, MATCH(D556,municipalities!C:C,0),0)</f>
        <v>GM1525</v>
      </c>
      <c r="F556" t="s">
        <v>2419</v>
      </c>
      <c r="G556" t="s">
        <v>5031</v>
      </c>
      <c r="H556" t="s">
        <v>5032</v>
      </c>
      <c r="I556" t="str">
        <f t="shared" si="10"/>
        <v>2171</v>
      </c>
      <c r="J556">
        <v>2020</v>
      </c>
      <c r="K556">
        <v>80693482</v>
      </c>
      <c r="L556" t="s">
        <v>3716</v>
      </c>
      <c r="M556" t="s">
        <v>5620</v>
      </c>
      <c r="N556">
        <v>4.5066804836234002</v>
      </c>
      <c r="O556">
        <v>52.216852565478</v>
      </c>
    </row>
    <row r="557" spans="1:15" x14ac:dyDescent="0.3">
      <c r="A557">
        <v>556</v>
      </c>
      <c r="B557" t="s">
        <v>2127</v>
      </c>
      <c r="C557" t="s">
        <v>2128</v>
      </c>
      <c r="D557" t="s">
        <v>5033</v>
      </c>
      <c r="E557" t="str" cm="1">
        <f t="array" ref="E557">INDEX(municipalities!B:B, MATCH(D557,municipalities!C:C,0),0)</f>
        <v>GM0553</v>
      </c>
      <c r="G557" t="s">
        <v>5034</v>
      </c>
      <c r="H557" t="s">
        <v>5035</v>
      </c>
      <c r="I557" t="str">
        <f t="shared" si="10"/>
        <v>2162</v>
      </c>
      <c r="J557">
        <v>2022</v>
      </c>
      <c r="K557">
        <v>86499092</v>
      </c>
      <c r="L557" t="s">
        <v>3716</v>
      </c>
      <c r="M557" t="s">
        <v>5621</v>
      </c>
      <c r="N557">
        <v>4.5591939727658</v>
      </c>
      <c r="O557">
        <v>52.246491463889001</v>
      </c>
    </row>
    <row r="558" spans="1:15" x14ac:dyDescent="0.3">
      <c r="A558">
        <v>557</v>
      </c>
      <c r="B558" t="s">
        <v>2127</v>
      </c>
      <c r="C558" t="s">
        <v>2173</v>
      </c>
      <c r="D558" t="s">
        <v>2385</v>
      </c>
      <c r="E558" t="str" cm="1">
        <f t="array" ref="E558">INDEX(municipalities!B:B, MATCH(D558,municipalities!C:C,0),0)</f>
        <v>GM0599</v>
      </c>
      <c r="F558" t="s">
        <v>2786</v>
      </c>
      <c r="G558" t="s">
        <v>5036</v>
      </c>
      <c r="H558" t="s">
        <v>5037</v>
      </c>
      <c r="I558" t="str">
        <f t="shared" si="10"/>
        <v>3181</v>
      </c>
      <c r="J558">
        <v>2019</v>
      </c>
      <c r="K558">
        <v>76626393</v>
      </c>
      <c r="L558" t="s">
        <v>3716</v>
      </c>
      <c r="M558" t="s">
        <v>5622</v>
      </c>
      <c r="N558">
        <v>4.2312706424525004</v>
      </c>
      <c r="O558">
        <v>51.916262969839998</v>
      </c>
    </row>
    <row r="559" spans="1:15" x14ac:dyDescent="0.3">
      <c r="A559">
        <v>558</v>
      </c>
      <c r="B559" t="s">
        <v>2127</v>
      </c>
      <c r="C559" t="s">
        <v>2173</v>
      </c>
      <c r="D559" t="s">
        <v>5038</v>
      </c>
      <c r="E559" t="str" cm="1">
        <f t="array" ref="E559">INDEX(municipalities!B:B, MATCH(D559,municipalities!C:C,0),0)</f>
        <v>GM0556</v>
      </c>
      <c r="G559" t="s">
        <v>5039</v>
      </c>
      <c r="H559" t="s">
        <v>5040</v>
      </c>
      <c r="I559" t="str">
        <f t="shared" si="10"/>
        <v>3143</v>
      </c>
      <c r="J559">
        <v>2019</v>
      </c>
      <c r="K559" t="s">
        <v>3975</v>
      </c>
      <c r="L559" t="s">
        <v>3716</v>
      </c>
      <c r="M559" t="s">
        <v>5623</v>
      </c>
      <c r="N559">
        <v>4.2594681150611997</v>
      </c>
      <c r="O559">
        <v>51.912787279727901</v>
      </c>
    </row>
    <row r="560" spans="1:15" x14ac:dyDescent="0.3">
      <c r="A560">
        <v>559</v>
      </c>
      <c r="B560" t="s">
        <v>2127</v>
      </c>
      <c r="C560" t="s">
        <v>2238</v>
      </c>
      <c r="D560" t="s">
        <v>2319</v>
      </c>
      <c r="E560" t="str" cm="1">
        <f t="array" ref="E560">INDEX(municipalities!B:B, MATCH(D560,municipalities!C:C,0),0)</f>
        <v>GM1978</v>
      </c>
      <c r="F560" t="s">
        <v>5041</v>
      </c>
      <c r="G560" t="s">
        <v>5042</v>
      </c>
      <c r="H560" t="s">
        <v>5043</v>
      </c>
      <c r="I560" t="str">
        <f t="shared" si="10"/>
        <v>2964</v>
      </c>
      <c r="J560">
        <v>2017</v>
      </c>
      <c r="K560">
        <v>69586292</v>
      </c>
      <c r="L560" t="s">
        <v>3716</v>
      </c>
      <c r="M560" t="s">
        <v>5624</v>
      </c>
      <c r="N560">
        <v>4.8496497240174996</v>
      </c>
      <c r="O560">
        <v>51.919873161931903</v>
      </c>
    </row>
    <row r="561" spans="1:15" x14ac:dyDescent="0.3">
      <c r="A561">
        <v>560</v>
      </c>
      <c r="B561" t="s">
        <v>2127</v>
      </c>
      <c r="C561" t="s">
        <v>2128</v>
      </c>
      <c r="D561" t="s">
        <v>2426</v>
      </c>
      <c r="E561" t="str" cm="1">
        <f t="array" ref="E561">INDEX(municipalities!B:B, MATCH(D561,municipalities!C:C,0),0)</f>
        <v>GM0626</v>
      </c>
      <c r="G561" t="s">
        <v>5044</v>
      </c>
      <c r="H561" t="s">
        <v>5045</v>
      </c>
      <c r="I561" t="str">
        <f t="shared" si="10"/>
        <v>2251</v>
      </c>
      <c r="J561">
        <v>2024</v>
      </c>
      <c r="K561" t="s">
        <v>3975</v>
      </c>
      <c r="L561" t="s">
        <v>3716</v>
      </c>
      <c r="M561" t="s">
        <v>5625</v>
      </c>
      <c r="N561">
        <v>4.4457342415812002</v>
      </c>
      <c r="O561">
        <v>52.118807909642598</v>
      </c>
    </row>
    <row r="562" spans="1:15" x14ac:dyDescent="0.3">
      <c r="A562">
        <v>561</v>
      </c>
      <c r="B562" t="s">
        <v>23</v>
      </c>
      <c r="C562" t="s">
        <v>23</v>
      </c>
      <c r="D562" t="s">
        <v>83</v>
      </c>
      <c r="E562" t="str" cm="1">
        <f t="array" ref="E562">INDEX(municipalities!B:B, MATCH(D562,municipalities!C:C,0),0)</f>
        <v>GM1699</v>
      </c>
      <c r="F562" t="s">
        <v>5046</v>
      </c>
      <c r="G562" t="s">
        <v>5047</v>
      </c>
      <c r="H562" t="s">
        <v>5048</v>
      </c>
      <c r="I562" t="str">
        <f t="shared" si="10"/>
        <v>9305</v>
      </c>
      <c r="J562">
        <v>2015</v>
      </c>
      <c r="K562" t="s">
        <v>5049</v>
      </c>
      <c r="L562" t="s">
        <v>5050</v>
      </c>
    </row>
    <row r="563" spans="1:15" x14ac:dyDescent="0.3">
      <c r="A563">
        <v>562</v>
      </c>
      <c r="B563" t="s">
        <v>126</v>
      </c>
      <c r="C563" t="s">
        <v>126</v>
      </c>
      <c r="D563" t="s">
        <v>249</v>
      </c>
      <c r="E563" t="str" cm="1">
        <f t="array" ref="E563">INDEX(municipalities!B:B, MATCH(D563,municipalities!C:C,0),0)</f>
        <v>GM1900</v>
      </c>
      <c r="F563" t="s">
        <v>5051</v>
      </c>
      <c r="G563" t="s">
        <v>5052</v>
      </c>
      <c r="H563" t="s">
        <v>5053</v>
      </c>
      <c r="I563" t="str">
        <f t="shared" si="10"/>
        <v>9013</v>
      </c>
      <c r="J563">
        <v>2015</v>
      </c>
      <c r="K563">
        <v>40005041</v>
      </c>
      <c r="L563" t="s">
        <v>5050</v>
      </c>
    </row>
    <row r="564" spans="1:15" x14ac:dyDescent="0.3">
      <c r="A564">
        <v>563</v>
      </c>
      <c r="B564" t="s">
        <v>126</v>
      </c>
      <c r="C564" t="s">
        <v>126</v>
      </c>
      <c r="D564" t="s">
        <v>304</v>
      </c>
      <c r="E564" t="str" cm="1">
        <f t="array" ref="E564">INDEX(municipalities!B:B, MATCH(D564,municipalities!C:C,0),0)</f>
        <v>GM1949</v>
      </c>
      <c r="F564" t="s">
        <v>5054</v>
      </c>
      <c r="G564" t="s">
        <v>5055</v>
      </c>
      <c r="H564" t="s">
        <v>5056</v>
      </c>
      <c r="I564" t="str">
        <f t="shared" si="10"/>
        <v>9072</v>
      </c>
      <c r="J564">
        <v>2016</v>
      </c>
      <c r="K564">
        <v>66370485</v>
      </c>
      <c r="L564" t="s">
        <v>5050</v>
      </c>
    </row>
    <row r="565" spans="1:15" x14ac:dyDescent="0.3">
      <c r="A565">
        <v>564</v>
      </c>
      <c r="B565" t="s">
        <v>753</v>
      </c>
      <c r="C565" t="s">
        <v>753</v>
      </c>
      <c r="D565" t="s">
        <v>753</v>
      </c>
      <c r="E565" t="str" cm="1">
        <f t="array" ref="E565">INDEX(municipalities!B:B, MATCH(D565,municipalities!C:C,0),0)</f>
        <v>GM0014</v>
      </c>
      <c r="F565" t="s">
        <v>2911</v>
      </c>
      <c r="G565" t="s">
        <v>5057</v>
      </c>
      <c r="H565" t="s">
        <v>5058</v>
      </c>
      <c r="I565" t="str">
        <f t="shared" si="10"/>
        <v>9753</v>
      </c>
      <c r="J565">
        <v>2020</v>
      </c>
      <c r="K565">
        <v>80423221</v>
      </c>
      <c r="L565" t="s">
        <v>5050</v>
      </c>
    </row>
    <row r="566" spans="1:15" x14ac:dyDescent="0.3">
      <c r="A566">
        <v>565</v>
      </c>
      <c r="B566" t="s">
        <v>753</v>
      </c>
      <c r="C566" t="s">
        <v>753</v>
      </c>
      <c r="D566" t="s">
        <v>816</v>
      </c>
      <c r="E566" t="str" cm="1">
        <f t="array" ref="E566">INDEX(municipalities!B:B, MATCH(D566,municipalities!C:C,0),0)</f>
        <v>GM1966</v>
      </c>
      <c r="F566" t="s">
        <v>5059</v>
      </c>
      <c r="G566" t="s">
        <v>5060</v>
      </c>
      <c r="H566" t="s">
        <v>5061</v>
      </c>
      <c r="I566" t="str">
        <f t="shared" si="10"/>
        <v>9963</v>
      </c>
      <c r="J566">
        <v>2016</v>
      </c>
      <c r="K566" t="s">
        <v>5062</v>
      </c>
      <c r="L566" t="s">
        <v>5050</v>
      </c>
    </row>
    <row r="567" spans="1:15" x14ac:dyDescent="0.3">
      <c r="A567">
        <v>566</v>
      </c>
      <c r="B567" t="s">
        <v>753</v>
      </c>
      <c r="C567" t="s">
        <v>753</v>
      </c>
      <c r="D567" t="s">
        <v>816</v>
      </c>
      <c r="E567" t="str" cm="1">
        <f t="array" ref="E567">INDEX(municipalities!B:B, MATCH(D567,municipalities!C:C,0),0)</f>
        <v>GM1966</v>
      </c>
      <c r="F567" t="s">
        <v>5063</v>
      </c>
      <c r="G567" t="s">
        <v>5064</v>
      </c>
      <c r="H567" t="s">
        <v>5065</v>
      </c>
      <c r="I567" t="str">
        <f t="shared" si="10"/>
        <v>9962</v>
      </c>
      <c r="J567">
        <v>2015</v>
      </c>
      <c r="K567" t="s">
        <v>5062</v>
      </c>
      <c r="L567" t="s">
        <v>5050</v>
      </c>
    </row>
    <row r="568" spans="1:15" x14ac:dyDescent="0.3">
      <c r="A568">
        <v>567</v>
      </c>
      <c r="B568" t="s">
        <v>753</v>
      </c>
      <c r="C568" t="s">
        <v>753</v>
      </c>
      <c r="D568" t="s">
        <v>816</v>
      </c>
      <c r="E568" t="str" cm="1">
        <f t="array" ref="E568">INDEX(municipalities!B:B, MATCH(D568,municipalities!C:C,0),0)</f>
        <v>GM1966</v>
      </c>
      <c r="F568" t="s">
        <v>5066</v>
      </c>
      <c r="G568" t="s">
        <v>5067</v>
      </c>
      <c r="H568" t="s">
        <v>5068</v>
      </c>
      <c r="I568" t="str">
        <f t="shared" si="10"/>
        <v>9892</v>
      </c>
      <c r="J568">
        <v>2014</v>
      </c>
      <c r="K568" t="s">
        <v>5062</v>
      </c>
      <c r="L568" t="s">
        <v>5050</v>
      </c>
    </row>
    <row r="569" spans="1:15" x14ac:dyDescent="0.3">
      <c r="A569">
        <v>568</v>
      </c>
      <c r="B569" t="s">
        <v>753</v>
      </c>
      <c r="C569" t="s">
        <v>753</v>
      </c>
      <c r="D569" t="s">
        <v>4257</v>
      </c>
      <c r="E569" t="str" cm="1">
        <f t="array" ref="E569">INDEX(municipalities!B:B, MATCH(D569,municipalities!C:C,0),0)</f>
        <v>GM0047</v>
      </c>
      <c r="G569" t="s">
        <v>5069</v>
      </c>
      <c r="H569" t="s">
        <v>5070</v>
      </c>
      <c r="I569" t="str">
        <f t="shared" si="10"/>
        <v>9645</v>
      </c>
      <c r="J569">
        <v>2012</v>
      </c>
      <c r="K569">
        <v>56666160</v>
      </c>
      <c r="L569" t="s">
        <v>5050</v>
      </c>
    </row>
    <row r="570" spans="1:15" x14ac:dyDescent="0.3">
      <c r="A570">
        <v>569</v>
      </c>
      <c r="B570" t="s">
        <v>753</v>
      </c>
      <c r="C570" t="s">
        <v>753</v>
      </c>
      <c r="D570" t="s">
        <v>889</v>
      </c>
      <c r="E570" t="str" cm="1">
        <f t="array" ref="E570">INDEX(municipalities!B:B, MATCH(D570,municipalities!C:C,0),0)</f>
        <v>GM1969</v>
      </c>
      <c r="F570" t="s">
        <v>5071</v>
      </c>
      <c r="G570" t="s">
        <v>5072</v>
      </c>
      <c r="H570" t="s">
        <v>5073</v>
      </c>
      <c r="I570" t="str">
        <f t="shared" si="10"/>
        <v>9831</v>
      </c>
      <c r="J570">
        <v>2018</v>
      </c>
      <c r="K570">
        <v>71925546</v>
      </c>
      <c r="L570" t="s">
        <v>5050</v>
      </c>
    </row>
    <row r="571" spans="1:15" x14ac:dyDescent="0.3">
      <c r="A571">
        <v>570</v>
      </c>
      <c r="B571" t="s">
        <v>922</v>
      </c>
      <c r="C571" t="s">
        <v>927</v>
      </c>
      <c r="D571" t="s">
        <v>993</v>
      </c>
      <c r="E571" t="str" cm="1">
        <f t="array" ref="E571">INDEX(municipalities!B:B, MATCH(D571,municipalities!C:C,0),0)</f>
        <v>GM0984</v>
      </c>
      <c r="G571" t="s">
        <v>5074</v>
      </c>
      <c r="H571" t="s">
        <v>5075</v>
      </c>
      <c r="I571" t="str">
        <f t="shared" si="10"/>
        <v>5801</v>
      </c>
      <c r="J571">
        <v>2018</v>
      </c>
      <c r="K571">
        <v>70774528</v>
      </c>
      <c r="L571" t="s">
        <v>5050</v>
      </c>
    </row>
    <row r="572" spans="1:15" x14ac:dyDescent="0.3">
      <c r="A572">
        <v>571</v>
      </c>
      <c r="B572" t="s">
        <v>1006</v>
      </c>
      <c r="C572" t="s">
        <v>1017</v>
      </c>
      <c r="D572" t="s">
        <v>1195</v>
      </c>
      <c r="E572" t="str" cm="1">
        <f t="array" ref="E572">INDEX(municipalities!B:B, MATCH(D572,municipalities!C:C,0),0)</f>
        <v>GM0823</v>
      </c>
      <c r="G572" t="s">
        <v>5076</v>
      </c>
      <c r="H572" t="s">
        <v>5077</v>
      </c>
      <c r="I572" t="str">
        <f t="shared" si="10"/>
        <v>5688</v>
      </c>
      <c r="J572">
        <v>2012</v>
      </c>
      <c r="K572">
        <v>54370396</v>
      </c>
      <c r="L572" t="s">
        <v>5050</v>
      </c>
    </row>
    <row r="573" spans="1:15" x14ac:dyDescent="0.3">
      <c r="A573">
        <v>572</v>
      </c>
      <c r="B573" t="s">
        <v>1281</v>
      </c>
      <c r="C573" t="s">
        <v>1282</v>
      </c>
      <c r="D573" t="s">
        <v>1313</v>
      </c>
      <c r="E573" t="str" cm="1">
        <f t="array" ref="E573">INDEX(municipalities!B:B, MATCH(D573,municipalities!C:C,0),0)</f>
        <v>GM0363</v>
      </c>
      <c r="G573" t="s">
        <v>5078</v>
      </c>
      <c r="H573" t="s">
        <v>5079</v>
      </c>
      <c r="I573" t="str">
        <f t="shared" si="10"/>
        <v>1023</v>
      </c>
      <c r="J573">
        <v>2010</v>
      </c>
      <c r="K573">
        <v>32157293</v>
      </c>
      <c r="L573" t="s">
        <v>5050</v>
      </c>
    </row>
    <row r="574" spans="1:15" x14ac:dyDescent="0.3">
      <c r="A574">
        <v>573</v>
      </c>
      <c r="B574" t="s">
        <v>1676</v>
      </c>
      <c r="C574" t="s">
        <v>1684</v>
      </c>
      <c r="D574" t="s">
        <v>1786</v>
      </c>
      <c r="E574" t="str" cm="1">
        <f t="array" ref="E574">INDEX(municipalities!B:B, MATCH(D574,municipalities!C:C,0),0)</f>
        <v>GM1773</v>
      </c>
      <c r="F574" t="s">
        <v>5080</v>
      </c>
      <c r="G574" t="s">
        <v>5081</v>
      </c>
      <c r="H574" t="s">
        <v>5082</v>
      </c>
      <c r="I574" t="str">
        <f t="shared" si="10"/>
        <v>8131</v>
      </c>
      <c r="J574">
        <v>2020</v>
      </c>
      <c r="K574">
        <v>80232744</v>
      </c>
      <c r="L574" t="s">
        <v>5050</v>
      </c>
    </row>
    <row r="575" spans="1:15" x14ac:dyDescent="0.3">
      <c r="A575">
        <v>574</v>
      </c>
      <c r="B575" t="s">
        <v>1676</v>
      </c>
      <c r="C575" t="s">
        <v>1684</v>
      </c>
      <c r="D575" t="s">
        <v>1786</v>
      </c>
      <c r="E575" t="str" cm="1">
        <f t="array" ref="E575">INDEX(municipalities!B:B, MATCH(D575,municipalities!C:C,0),0)</f>
        <v>GM1773</v>
      </c>
      <c r="F575" t="s">
        <v>5083</v>
      </c>
      <c r="G575" t="s">
        <v>5084</v>
      </c>
      <c r="H575" t="s">
        <v>5085</v>
      </c>
      <c r="I575" t="str">
        <f t="shared" si="10"/>
        <v>8124</v>
      </c>
      <c r="J575">
        <v>2019</v>
      </c>
      <c r="K575">
        <v>75955261</v>
      </c>
      <c r="L575" t="s">
        <v>5050</v>
      </c>
    </row>
    <row r="576" spans="1:15" x14ac:dyDescent="0.3">
      <c r="A576">
        <v>575</v>
      </c>
      <c r="B576" t="s">
        <v>1676</v>
      </c>
      <c r="C576" t="s">
        <v>1684</v>
      </c>
      <c r="D576" t="s">
        <v>1795</v>
      </c>
      <c r="E576" t="str" cm="1">
        <f t="array" ref="E576">INDEX(municipalities!B:B, MATCH(D576,municipalities!C:C,0),0)</f>
        <v>GM0177</v>
      </c>
      <c r="F576" t="s">
        <v>5086</v>
      </c>
      <c r="G576" t="s">
        <v>5087</v>
      </c>
      <c r="H576" t="s">
        <v>5088</v>
      </c>
      <c r="I576" t="str">
        <f t="shared" si="10"/>
        <v>8107</v>
      </c>
      <c r="J576">
        <v>2020</v>
      </c>
      <c r="K576">
        <v>80032575</v>
      </c>
      <c r="L576" t="s">
        <v>5050</v>
      </c>
    </row>
    <row r="577" spans="1:12" x14ac:dyDescent="0.3">
      <c r="A577">
        <v>576</v>
      </c>
      <c r="B577" t="s">
        <v>1862</v>
      </c>
      <c r="C577" t="s">
        <v>1879</v>
      </c>
      <c r="D577" t="s">
        <v>1908</v>
      </c>
      <c r="E577" t="str" cm="1">
        <f t="array" ref="E577">INDEX(municipalities!B:B, MATCH(D577,municipalities!C:C,0),0)</f>
        <v>GM0321</v>
      </c>
      <c r="G577" t="s">
        <v>5089</v>
      </c>
      <c r="H577" t="s">
        <v>5090</v>
      </c>
      <c r="I577" t="str">
        <f t="shared" si="10"/>
        <v>3992</v>
      </c>
      <c r="J577">
        <v>2016</v>
      </c>
      <c r="K577">
        <v>66848938</v>
      </c>
      <c r="L577" t="s">
        <v>5050</v>
      </c>
    </row>
    <row r="578" spans="1:12" x14ac:dyDescent="0.3">
      <c r="A578">
        <v>577</v>
      </c>
      <c r="B578" t="s">
        <v>2023</v>
      </c>
      <c r="C578" t="s">
        <v>2023</v>
      </c>
      <c r="D578" t="s">
        <v>2081</v>
      </c>
      <c r="E578" t="str" cm="1">
        <f t="array" ref="E578">INDEX(municipalities!B:B, MATCH(D578,municipalities!C:C,0),0)</f>
        <v>GM1714</v>
      </c>
      <c r="F578" t="s">
        <v>2084</v>
      </c>
      <c r="G578" t="s">
        <v>5091</v>
      </c>
      <c r="H578" t="s">
        <v>5092</v>
      </c>
      <c r="I578" t="str">
        <f t="shared" si="10"/>
        <v>4503</v>
      </c>
      <c r="J578">
        <v>2013</v>
      </c>
      <c r="K578">
        <v>58125434</v>
      </c>
      <c r="L578" t="s">
        <v>5050</v>
      </c>
    </row>
    <row r="579" spans="1:12" x14ac:dyDescent="0.3">
      <c r="A579">
        <v>578</v>
      </c>
      <c r="B579" t="s">
        <v>2127</v>
      </c>
      <c r="C579" t="s">
        <v>2173</v>
      </c>
      <c r="D579" t="s">
        <v>2177</v>
      </c>
      <c r="E579" t="str" cm="1">
        <f t="array" ref="E579">INDEX(municipalities!B:B, MATCH(D579,municipalities!C:C,0),0)</f>
        <v>GM0503</v>
      </c>
      <c r="G579" t="s">
        <v>5093</v>
      </c>
      <c r="H579" t="s">
        <v>5094</v>
      </c>
      <c r="I579" t="str">
        <f t="shared" ref="I579:I580" si="11">LEFT(H579,4)</f>
        <v>2628</v>
      </c>
      <c r="J579">
        <v>2017</v>
      </c>
      <c r="K579">
        <v>70372500</v>
      </c>
      <c r="L579" t="s">
        <v>5050</v>
      </c>
    </row>
    <row r="580" spans="1:12" x14ac:dyDescent="0.3">
      <c r="A580">
        <v>579</v>
      </c>
      <c r="B580" t="s">
        <v>2127</v>
      </c>
      <c r="C580" t="s">
        <v>2173</v>
      </c>
      <c r="D580" t="s">
        <v>2433</v>
      </c>
      <c r="E580" t="str" cm="1">
        <f t="array" ref="E580">INDEX(municipalities!B:B, MATCH(D580,municipalities!C:C,0),0)</f>
        <v>GM1783</v>
      </c>
      <c r="F580" t="s">
        <v>5095</v>
      </c>
      <c r="G580" t="s">
        <v>5096</v>
      </c>
      <c r="H580" t="s">
        <v>5097</v>
      </c>
      <c r="I580" t="str">
        <f t="shared" si="11"/>
        <v>2291</v>
      </c>
      <c r="J580">
        <v>2019</v>
      </c>
      <c r="K580">
        <v>75788047</v>
      </c>
      <c r="L580" t="s">
        <v>5050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45B6F-6703-4485-BAF9-C0B8A38B30DA}">
  <dimension ref="A1:BS1832"/>
  <sheetViews>
    <sheetView zoomScaleNormal="100" workbookViewId="0">
      <pane ySplit="1" topLeftCell="A1822" activePane="bottomLeft" state="frozen"/>
      <selection pane="bottomLeft" activeCell="AC8" sqref="AC8"/>
    </sheetView>
  </sheetViews>
  <sheetFormatPr defaultRowHeight="14.4" x14ac:dyDescent="0.3"/>
  <cols>
    <col min="12" max="12" width="16.88671875" customWidth="1"/>
    <col min="16" max="16" width="10.44140625" style="1" bestFit="1" customWidth="1"/>
    <col min="18" max="18" width="10.44140625" style="1" bestFit="1" customWidth="1"/>
    <col min="29" max="30" width="16.6640625" customWidth="1"/>
    <col min="31" max="34" width="10.33203125" style="5" customWidth="1"/>
  </cols>
  <sheetData>
    <row r="1" spans="1:48" x14ac:dyDescent="0.3">
      <c r="A1" t="s">
        <v>0</v>
      </c>
      <c r="B1" t="s">
        <v>1</v>
      </c>
      <c r="C1" t="s">
        <v>2</v>
      </c>
      <c r="D1" t="s">
        <v>3</v>
      </c>
      <c r="E1" t="s">
        <v>4</v>
      </c>
      <c r="F1" t="s">
        <v>5</v>
      </c>
      <c r="G1" t="s">
        <v>6</v>
      </c>
      <c r="H1" t="s">
        <v>7</v>
      </c>
      <c r="I1" t="s">
        <v>8</v>
      </c>
      <c r="J1" t="s">
        <v>9</v>
      </c>
      <c r="K1" t="s">
        <v>10</v>
      </c>
      <c r="L1" t="s">
        <v>11</v>
      </c>
      <c r="M1" t="s">
        <v>12</v>
      </c>
      <c r="N1" t="s">
        <v>13</v>
      </c>
      <c r="O1" t="s">
        <v>14</v>
      </c>
      <c r="P1" s="1" t="s">
        <v>5626</v>
      </c>
      <c r="Q1" t="s">
        <v>15</v>
      </c>
      <c r="R1" s="1" t="s">
        <v>5627</v>
      </c>
      <c r="S1" t="s">
        <v>16</v>
      </c>
      <c r="T1" t="s">
        <v>17</v>
      </c>
      <c r="U1" t="s">
        <v>18</v>
      </c>
      <c r="V1" t="s">
        <v>19</v>
      </c>
      <c r="W1" t="s">
        <v>20</v>
      </c>
      <c r="X1" t="s">
        <v>21</v>
      </c>
      <c r="Y1" t="s">
        <v>22</v>
      </c>
      <c r="AD1" t="s">
        <v>6921</v>
      </c>
      <c r="AE1" s="5" t="s">
        <v>6388</v>
      </c>
      <c r="AF1" s="5" t="s">
        <v>6382</v>
      </c>
      <c r="AG1" s="5" t="s">
        <v>6383</v>
      </c>
      <c r="AH1" s="5" t="s">
        <v>6920</v>
      </c>
      <c r="AI1" s="5" t="s">
        <v>6395</v>
      </c>
      <c r="AJ1" s="5" t="s">
        <v>6396</v>
      </c>
      <c r="AL1" s="5" t="s">
        <v>6389</v>
      </c>
      <c r="AM1" s="5" t="s">
        <v>6391</v>
      </c>
      <c r="AN1" s="5" t="s">
        <v>6392</v>
      </c>
      <c r="AO1" s="5" t="s">
        <v>6393</v>
      </c>
      <c r="AP1" s="5" t="s">
        <v>6394</v>
      </c>
      <c r="AS1" s="5" t="s">
        <v>6391</v>
      </c>
      <c r="AT1" s="5" t="s">
        <v>6392</v>
      </c>
      <c r="AU1" s="5" t="s">
        <v>6393</v>
      </c>
      <c r="AV1" s="5" t="s">
        <v>6403</v>
      </c>
    </row>
    <row r="2" spans="1:48" x14ac:dyDescent="0.3">
      <c r="A2" t="s">
        <v>23</v>
      </c>
      <c r="B2" t="s">
        <v>23</v>
      </c>
      <c r="C2" t="s">
        <v>24</v>
      </c>
      <c r="D2" t="s">
        <v>25</v>
      </c>
      <c r="E2" t="s">
        <v>26</v>
      </c>
      <c r="F2">
        <v>1</v>
      </c>
      <c r="G2" t="s">
        <v>27</v>
      </c>
      <c r="H2">
        <v>2023</v>
      </c>
      <c r="I2" t="s">
        <v>28</v>
      </c>
      <c r="J2" t="s">
        <v>29</v>
      </c>
      <c r="K2" t="s">
        <v>30</v>
      </c>
      <c r="L2" t="s">
        <v>31</v>
      </c>
      <c r="P2" s="1">
        <f>IFERROR(IF(Q2&gt;0,Q2*1,0),0)</f>
        <v>59.5</v>
      </c>
      <c r="Q2">
        <v>59.5</v>
      </c>
      <c r="R2" s="1">
        <f>IFERROR(IF(S2&gt;0,S2*1,0),0)</f>
        <v>1</v>
      </c>
      <c r="S2">
        <v>1</v>
      </c>
      <c r="U2" t="s">
        <v>32</v>
      </c>
      <c r="Z2" t="str" cm="1">
        <f t="array" ref="Z2:AA2">_xlfn.TEXTSPLIT(L2, " ")</f>
        <v>EC</v>
      </c>
      <c r="AA2" t="str">
        <v>Broekstreek</v>
      </c>
      <c r="AC2" t="s">
        <v>6384</v>
      </c>
      <c r="AD2">
        <f>COUNTIFS(G:G, "gerealiseerd", I:I, "PV", J:J, "dak") / COUNTIFS(G:G, "gerealiseerd")</f>
        <v>0.83734500364697306</v>
      </c>
      <c r="AE2" s="5">
        <f>AVERAGEIFS(P:P,P:P, "&gt;0", I:I,"PV",J:J, "dak",G:G,"gerealiseerd")</f>
        <v>129.60165359477131</v>
      </c>
      <c r="AF2" s="5">
        <f>_xlfn.MAXIFS(P:P,I:I,"PV",J:J, "dak",G:G,"gerealiseerd")</f>
        <v>3120</v>
      </c>
      <c r="AG2" s="5">
        <f>_xlfn.MINIFS(P:P,I:I,"PV",J:J, "dak",G:G,"gerealiseerd", P:P, "&gt;0")</f>
        <v>2.2879999999999998</v>
      </c>
      <c r="AH2" s="5">
        <v>15</v>
      </c>
      <c r="AI2">
        <f>COUNTIFS(I:I,"PV",J:J, "dak",G:G,"gerealiseerd")</f>
        <v>1148</v>
      </c>
      <c r="AJ2">
        <f>COUNTIFS(I:I,"PV",J:J, "dak",G:G,"gerealiseerd",P:P, "&gt;0")</f>
        <v>1139</v>
      </c>
      <c r="AL2" t="s">
        <v>36</v>
      </c>
      <c r="AM2">
        <f>COUNTIFS($I:$I,"PV",$J:$J,"dak",$G:$G,"gerealiseerd",$P:$P,"&gt;0",$U:$U,$AL2)</f>
        <v>576</v>
      </c>
      <c r="AN2">
        <f>COUNTIFS($I:$I,"PV",$J:$J,"&lt;&gt;dak",$G:$G,"gerealiseerd",$P:$P,"&gt;0",$U:$U,AL2)</f>
        <v>19</v>
      </c>
      <c r="AO2">
        <f>COUNTIFS($I:$I,"wind",$J:$J,"&lt;&gt;grootschalig",$G:$G,"gerealiseerd",$P:$P,"&gt;0",$U:$U,$AL2)</f>
        <v>9</v>
      </c>
      <c r="AP2">
        <f>COUNTIFS($I:$I,"wind",$J:$J,"grootschalig",$G:$G,"gerealiseerd",$P:$P,"&gt;0",$U:$U,$AL2)</f>
        <v>0</v>
      </c>
      <c r="AR2" t="s">
        <v>6399</v>
      </c>
      <c r="AS2">
        <f>AM4</f>
        <v>188</v>
      </c>
      <c r="AT2">
        <f t="shared" ref="AT2:AV2" si="0">AN4</f>
        <v>48</v>
      </c>
      <c r="AU2">
        <f t="shared" si="0"/>
        <v>0</v>
      </c>
      <c r="AV2">
        <f t="shared" si="0"/>
        <v>84</v>
      </c>
    </row>
    <row r="3" spans="1:48" x14ac:dyDescent="0.3">
      <c r="A3" t="s">
        <v>23</v>
      </c>
      <c r="B3" t="s">
        <v>23</v>
      </c>
      <c r="C3" t="s">
        <v>33</v>
      </c>
      <c r="E3" t="s">
        <v>34</v>
      </c>
      <c r="F3">
        <v>1</v>
      </c>
      <c r="G3" t="s">
        <v>27</v>
      </c>
      <c r="H3">
        <v>2017</v>
      </c>
      <c r="I3" t="s">
        <v>28</v>
      </c>
      <c r="J3" t="s">
        <v>29</v>
      </c>
      <c r="K3" t="s">
        <v>30</v>
      </c>
      <c r="L3" t="s">
        <v>35</v>
      </c>
      <c r="P3" s="1">
        <f t="shared" ref="P3:R66" si="1">IFERROR(IF(Q3&gt;0,Q3*1,0),0)</f>
        <v>55.38</v>
      </c>
      <c r="Q3">
        <v>55.38</v>
      </c>
      <c r="R3" s="1">
        <f t="shared" si="1"/>
        <v>1</v>
      </c>
      <c r="S3">
        <v>1</v>
      </c>
      <c r="U3" t="s">
        <v>36</v>
      </c>
      <c r="Z3" t="str" cm="1">
        <f t="array" ref="Z3">_xlfn.TEXTSPLIT(L3, " ")</f>
        <v>DuurzaamAssen</v>
      </c>
      <c r="AC3" t="s">
        <v>6385</v>
      </c>
      <c r="AD3">
        <f>COUNTIFS(G:G, "gerealiseerd", I:I, "PV", J:J, "&lt;&gt;dak") / COUNTIFS(G:G, "gerealiseerd")</f>
        <v>7.7315827862873818E-2</v>
      </c>
      <c r="AE3" s="5">
        <f>AVERAGEIFS(P:P,P:P, "&gt;0",I:I,"PV",J:J, "&lt;&gt;dak",G:G,"gerealiseerd")</f>
        <v>1948.8814676767679</v>
      </c>
      <c r="AF3" s="5">
        <f>_xlfn.MAXIFS(P:P,I:I,"PV",J:J, "&lt;&gt;dak",G:G,"gerealiseerd")</f>
        <v>16440</v>
      </c>
      <c r="AG3" s="5">
        <f>_xlfn.MINIFS(P:P,I:I,"PV",J:J, "&lt;&gt;dak",G:G,"gerealiseerd", P:P, "&gt;0")</f>
        <v>54</v>
      </c>
      <c r="AH3" s="5">
        <v>200</v>
      </c>
      <c r="AI3">
        <f>COUNTIFS(I:I,"PV",J:J, "&lt;&gt;dak",G:G,"gerealiseerd")</f>
        <v>106</v>
      </c>
      <c r="AJ3">
        <f>COUNTIFS(I:I,"PV",J:J, "&lt;&gt;dak",G:G,"gerealiseerd", P:P, "&gt;0")</f>
        <v>88</v>
      </c>
      <c r="AL3" t="s">
        <v>32</v>
      </c>
      <c r="AM3">
        <f>COUNTIFS($I:$I,"PV",$J:$J,"dak",$G:$G,"gerealiseerd",$P:$P,"&gt;0",$U:$U,$AL3)</f>
        <v>291</v>
      </c>
      <c r="AN3">
        <f>COUNTIFS($I:$I,"PV",$J:$J,"&lt;&gt;dak",$G:$G,"gerealiseerd",$P:$P,"&gt;0",$U:$U,AL3)</f>
        <v>11</v>
      </c>
      <c r="AO3">
        <f>COUNTIFS($I:$I,"wind",$J:$J,"&lt;&gt;grootschalig",$G:$G,"gerealiseerd",$P:$P,"&gt;0",$U:$U,$AL3)</f>
        <v>3</v>
      </c>
      <c r="AP3">
        <f>COUNTIFS($I:$I,"wind",$J:$J,"grootschalig",$G:$G,"gerealiseerd",$P:$P,"&gt;0",$U:$U,$AL3)</f>
        <v>0</v>
      </c>
      <c r="AR3" t="s">
        <v>6400</v>
      </c>
      <c r="AS3">
        <f>AM2+AM3</f>
        <v>867</v>
      </c>
      <c r="AT3">
        <f t="shared" ref="AT3:AV3" si="2">AN2+AN3</f>
        <v>30</v>
      </c>
      <c r="AU3">
        <f t="shared" si="2"/>
        <v>12</v>
      </c>
      <c r="AV3">
        <f t="shared" si="2"/>
        <v>0</v>
      </c>
    </row>
    <row r="4" spans="1:48" x14ac:dyDescent="0.3">
      <c r="A4" t="s">
        <v>23</v>
      </c>
      <c r="B4" t="s">
        <v>23</v>
      </c>
      <c r="C4" t="s">
        <v>33</v>
      </c>
      <c r="E4" t="s">
        <v>37</v>
      </c>
      <c r="F4">
        <v>1</v>
      </c>
      <c r="G4" t="s">
        <v>27</v>
      </c>
      <c r="H4">
        <v>2020</v>
      </c>
      <c r="I4" t="s">
        <v>28</v>
      </c>
      <c r="J4" t="s">
        <v>29</v>
      </c>
      <c r="K4" t="s">
        <v>30</v>
      </c>
      <c r="L4" t="s">
        <v>35</v>
      </c>
      <c r="P4" s="1">
        <f t="shared" si="1"/>
        <v>108.78</v>
      </c>
      <c r="Q4">
        <v>108.78</v>
      </c>
      <c r="R4" s="1">
        <f t="shared" si="1"/>
        <v>1</v>
      </c>
      <c r="S4">
        <v>1</v>
      </c>
      <c r="U4" t="s">
        <v>36</v>
      </c>
      <c r="Z4" t="str" cm="1">
        <f t="array" ref="Z4">_xlfn.TEXTSPLIT(L4, " ")</f>
        <v>DuurzaamAssen</v>
      </c>
      <c r="AC4" t="s">
        <v>6386</v>
      </c>
      <c r="AD4">
        <f>COUNTIFS(G:G, "gerealiseerd", I:I, "wind", J:J, "&lt;&gt;grootschalig") / COUNTIFS(G:G, "gerealiseerd")</f>
        <v>1.8964259664478483E-2</v>
      </c>
      <c r="AE4" s="5">
        <f>AVERAGEIFS(P:P,P:P, "&gt;0",I:I,"wind",J:J, "&lt;&gt;grootschalig",G:G,"gerealiseerd")</f>
        <v>316.5625</v>
      </c>
      <c r="AF4" s="5">
        <f>_xlfn.MAXIFS(P:P,I:I,"wind",J:J, "&lt;&gt;grootschalig",G:G,"gerealiseerd")</f>
        <v>1500</v>
      </c>
      <c r="AG4" s="5">
        <f>_xlfn.MINIFS(P:P,I:I,"wind",J:J, "&lt;&gt;grootschalig",G:G,"gerealiseerd", P:P, "&gt;0")</f>
        <v>10</v>
      </c>
      <c r="AH4" s="5">
        <v>50</v>
      </c>
      <c r="AI4">
        <f>COUNTIFS(I:I,"wind",J:J, "&lt;&gt;grootschalig",G:G,"gerealiseerd")</f>
        <v>26</v>
      </c>
      <c r="AJ4">
        <f>COUNTIFS(I:I,"wind",J:J, "&lt;&gt;grootschalig",G:G,"gerealiseerd", P:P, "&gt;0")</f>
        <v>16</v>
      </c>
      <c r="AL4" t="s">
        <v>65</v>
      </c>
      <c r="AM4">
        <f>COUNTIFS($I:$I,"PV",$J:$J,"dak",$G:$G,"gerealiseerd",$P:$P,"&gt;0",$U:$U,$AL4)</f>
        <v>188</v>
      </c>
      <c r="AN4">
        <f>COUNTIFS($I:$I,"PV",$J:$J,"&lt;&gt;dak",$G:$G,"gerealiseerd",$P:$P,"&gt;0",$U:$U,AL4)</f>
        <v>48</v>
      </c>
      <c r="AO4">
        <f>COUNTIFS($I:$I,"wind",$J:$J,"&lt;&gt;grootschalig",$G:$G,"gerealiseerd",$P:$P,"&gt;0",$U:$U,$AL4)</f>
        <v>0</v>
      </c>
      <c r="AP4">
        <f>COUNTIFS($I:$I,"wind",$J:$J,"grootschalig",$G:$G,"gerealiseerd",$P:$P,"&gt;0",$U:$U,$AL4)</f>
        <v>84</v>
      </c>
      <c r="AR4" t="s">
        <v>6401</v>
      </c>
      <c r="AS4">
        <f>AM5</f>
        <v>77</v>
      </c>
      <c r="AT4">
        <f t="shared" ref="AT4:AV5" si="3">AN5</f>
        <v>0</v>
      </c>
      <c r="AU4">
        <f t="shared" si="3"/>
        <v>0</v>
      </c>
      <c r="AV4">
        <f t="shared" si="3"/>
        <v>0</v>
      </c>
    </row>
    <row r="5" spans="1:48" x14ac:dyDescent="0.3">
      <c r="A5" t="s">
        <v>23</v>
      </c>
      <c r="B5" t="s">
        <v>23</v>
      </c>
      <c r="C5" t="s">
        <v>33</v>
      </c>
      <c r="E5" t="s">
        <v>38</v>
      </c>
      <c r="F5">
        <v>1</v>
      </c>
      <c r="G5" t="s">
        <v>27</v>
      </c>
      <c r="H5">
        <v>2018</v>
      </c>
      <c r="I5" t="s">
        <v>28</v>
      </c>
      <c r="J5" t="s">
        <v>29</v>
      </c>
      <c r="K5" t="s">
        <v>30</v>
      </c>
      <c r="L5" t="s">
        <v>39</v>
      </c>
      <c r="M5" t="s">
        <v>40</v>
      </c>
      <c r="O5" t="s">
        <v>41</v>
      </c>
      <c r="P5" s="1">
        <f t="shared" si="1"/>
        <v>26.04</v>
      </c>
      <c r="Q5">
        <v>26.04</v>
      </c>
      <c r="R5" s="1">
        <f t="shared" si="1"/>
        <v>0</v>
      </c>
      <c r="S5">
        <v>0</v>
      </c>
      <c r="U5" t="s">
        <v>42</v>
      </c>
      <c r="Z5" t="str" cm="1">
        <f t="array" ref="Z5">_xlfn.TEXTSPLIT(L5, " ")</f>
        <v>GrunnegerPower</v>
      </c>
      <c r="AC5" t="s">
        <v>6387</v>
      </c>
      <c r="AD5">
        <f>COUNTIFS(G:G, "gerealiseerd", I:I, "wind", J:J, "grootschalig") / COUNTIFS(G:G, "gerealiseerd")</f>
        <v>6.6374908825674692E-2</v>
      </c>
      <c r="AE5" s="5">
        <f>AVERAGEIFS(P:P,P:P, "&gt;0",I:I,"wind",J:J, "grootschalig",G:G,"gerealiseerd")</f>
        <v>4328.900209336829</v>
      </c>
      <c r="AF5" s="5">
        <f>_xlfn.MAXIFS(P:P,I:I,"wind",J:J, "grootschalig",G:G,"gerealiseerd")</f>
        <v>35190</v>
      </c>
      <c r="AG5" s="5">
        <f>_xlfn.MINIFS(P:P,I:I,"wind",J:J, "grootschalig",G:G,"gerealiseerd", P:P, "&gt;0")</f>
        <v>80</v>
      </c>
      <c r="AH5" s="5">
        <v>1000</v>
      </c>
      <c r="AI5">
        <f>COUNTIFS(I:I,"wind",J:J, "grootschalig",G:G,"gerealiseerd")</f>
        <v>91</v>
      </c>
      <c r="AJ5">
        <f>COUNTIFS(I:I,"wind",J:J, "grootschalig",G:G,"gerealiseerd", P:P, "&gt;0")</f>
        <v>84</v>
      </c>
      <c r="AL5" t="s">
        <v>6390</v>
      </c>
      <c r="AM5">
        <f>COUNTIFS($I:$I,"PV",$J:$J,"dak",$G:$G,"gerealiseerd",$P:$P,"&gt;0",$U:$U,$AL5)</f>
        <v>77</v>
      </c>
      <c r="AN5">
        <f>COUNTIFS($I:$I,"PV",$J:$J,"&lt;&gt;dak",$G:$G,"gerealiseerd",$P:$P,"&gt;0",$U:$U,AL5)</f>
        <v>0</v>
      </c>
      <c r="AO5">
        <f>COUNTIFS($I:$I,"wind",$J:$J,"&lt;&gt;grootschalig",$G:$G,"gerealiseerd",$P:$P,"&gt;0",$U:$U,$AL5)</f>
        <v>0</v>
      </c>
      <c r="AP5">
        <f>COUNTIFS($I:$I,"wind",$J:$J,"grootschalig",$G:$G,"gerealiseerd",$P:$P,"&gt;0",$U:$U,$AL5)</f>
        <v>0</v>
      </c>
      <c r="AR5" t="s">
        <v>6402</v>
      </c>
      <c r="AS5">
        <f>AM6</f>
        <v>7</v>
      </c>
      <c r="AT5">
        <f t="shared" si="3"/>
        <v>10</v>
      </c>
      <c r="AU5">
        <f t="shared" si="3"/>
        <v>4</v>
      </c>
      <c r="AV5">
        <f t="shared" si="3"/>
        <v>0</v>
      </c>
    </row>
    <row r="6" spans="1:48" x14ac:dyDescent="0.3">
      <c r="A6" t="s">
        <v>23</v>
      </c>
      <c r="B6" t="s">
        <v>23</v>
      </c>
      <c r="C6" t="s">
        <v>43</v>
      </c>
      <c r="D6" t="s">
        <v>44</v>
      </c>
      <c r="E6" t="s">
        <v>45</v>
      </c>
      <c r="F6">
        <v>1</v>
      </c>
      <c r="G6" t="s">
        <v>27</v>
      </c>
      <c r="H6">
        <v>2013</v>
      </c>
      <c r="I6" t="s">
        <v>28</v>
      </c>
      <c r="J6" t="s">
        <v>29</v>
      </c>
      <c r="K6" t="s">
        <v>46</v>
      </c>
      <c r="L6" t="s">
        <v>47</v>
      </c>
      <c r="M6" t="s">
        <v>44</v>
      </c>
      <c r="N6" t="s">
        <v>48</v>
      </c>
      <c r="O6" t="s">
        <v>49</v>
      </c>
      <c r="P6" s="1">
        <f t="shared" si="1"/>
        <v>21.06</v>
      </c>
      <c r="Q6">
        <v>21.06</v>
      </c>
      <c r="R6" s="1">
        <f t="shared" si="1"/>
        <v>0</v>
      </c>
      <c r="S6">
        <v>0</v>
      </c>
      <c r="U6" t="s">
        <v>42</v>
      </c>
      <c r="Z6" t="str" cm="1">
        <f t="array" ref="Z6">_xlfn.TEXTSPLIT(L6, " ")</f>
        <v>crowdfunding</v>
      </c>
      <c r="AD6">
        <f>SUM(AD2:AD5)</f>
        <v>1</v>
      </c>
      <c r="AE6" s="5">
        <f>AVERAGEIFS(P:P,P:P, "&gt;0",G:G,"gerealiseerd")</f>
        <v>518.31987203036454</v>
      </c>
      <c r="AL6" t="s">
        <v>6397</v>
      </c>
      <c r="AM6">
        <f>AJ2-SUM(AM2:AM5)</f>
        <v>7</v>
      </c>
      <c r="AN6">
        <f>AJ3-SUM(AN2:AN5)</f>
        <v>10</v>
      </c>
      <c r="AO6">
        <f>AJ4-SUM(AO2:AO5)</f>
        <v>4</v>
      </c>
      <c r="AP6">
        <f>AJ5-SUM(AP2:AP5)</f>
        <v>0</v>
      </c>
    </row>
    <row r="7" spans="1:48" x14ac:dyDescent="0.3">
      <c r="A7" t="s">
        <v>23</v>
      </c>
      <c r="B7" t="s">
        <v>23</v>
      </c>
      <c r="C7" t="s">
        <v>50</v>
      </c>
      <c r="D7" t="s">
        <v>51</v>
      </c>
      <c r="E7" t="s">
        <v>52</v>
      </c>
      <c r="F7">
        <v>1</v>
      </c>
      <c r="G7" t="s">
        <v>27</v>
      </c>
      <c r="H7">
        <v>2019</v>
      </c>
      <c r="I7" t="s">
        <v>28</v>
      </c>
      <c r="J7" t="s">
        <v>29</v>
      </c>
      <c r="K7" t="s">
        <v>30</v>
      </c>
      <c r="L7" t="s">
        <v>53</v>
      </c>
      <c r="M7" t="s">
        <v>54</v>
      </c>
      <c r="P7" s="1">
        <f t="shared" si="1"/>
        <v>60</v>
      </c>
      <c r="Q7">
        <v>60</v>
      </c>
      <c r="R7" s="1">
        <f t="shared" si="1"/>
        <v>1</v>
      </c>
      <c r="S7">
        <v>1</v>
      </c>
      <c r="U7" t="s">
        <v>36</v>
      </c>
      <c r="Z7" t="str" cm="1">
        <f t="array" ref="Z7:AA7">_xlfn.TEXTSPLIT(L7, " ")</f>
        <v>Geeserstroom</v>
      </c>
      <c r="AA7" t="str">
        <v/>
      </c>
      <c r="AE7" s="5">
        <f>131000/COUNTIFS(G:G, "gerealiseerd", P:P, "&gt;0")</f>
        <v>98.718914845516196</v>
      </c>
      <c r="AL7" t="s">
        <v>6398</v>
      </c>
      <c r="AM7">
        <v>1139</v>
      </c>
      <c r="AN7">
        <v>88</v>
      </c>
      <c r="AO7">
        <v>16</v>
      </c>
      <c r="AP7">
        <v>84</v>
      </c>
    </row>
    <row r="8" spans="1:48" x14ac:dyDescent="0.3">
      <c r="A8" t="s">
        <v>23</v>
      </c>
      <c r="B8" t="s">
        <v>23</v>
      </c>
      <c r="C8" t="s">
        <v>50</v>
      </c>
      <c r="D8" t="s">
        <v>55</v>
      </c>
      <c r="E8" t="s">
        <v>56</v>
      </c>
      <c r="F8">
        <v>1</v>
      </c>
      <c r="G8" t="s">
        <v>27</v>
      </c>
      <c r="H8">
        <v>2017</v>
      </c>
      <c r="I8" t="s">
        <v>28</v>
      </c>
      <c r="J8" t="s">
        <v>29</v>
      </c>
      <c r="K8" t="s">
        <v>30</v>
      </c>
      <c r="L8" t="s">
        <v>57</v>
      </c>
      <c r="P8" s="1">
        <f t="shared" si="1"/>
        <v>44.444444444444443</v>
      </c>
      <c r="Q8">
        <v>44.444444444444443</v>
      </c>
      <c r="R8" s="1">
        <f t="shared" si="1"/>
        <v>1</v>
      </c>
      <c r="S8">
        <v>1</v>
      </c>
      <c r="U8" t="s">
        <v>36</v>
      </c>
      <c r="Z8" t="str" cm="1">
        <f t="array" ref="Z8:AA8">_xlfn.TEXTSPLIT(L8, " ")</f>
        <v>Um</v>
      </c>
      <c r="AA8" t="str">
        <v>Zunst</v>
      </c>
      <c r="AC8" t="s">
        <v>6384</v>
      </c>
      <c r="AD8" s="22">
        <f>SUMIFS(P:P, G:G, "gerealiseerd", I:I, "PV", J:J, "dak") / SUMIFS(P:P, G:G, "gerealiseerd")</f>
        <v>0.21461767426263778</v>
      </c>
      <c r="AE8" s="5">
        <f>SUMIFS(P:P,G:G, "gerealiseerd")</f>
        <v>687810.47018429381</v>
      </c>
      <c r="AF8" s="21">
        <f>AE8/131000</f>
        <v>5.2504616044602583</v>
      </c>
      <c r="AS8" s="5" t="s">
        <v>6391</v>
      </c>
      <c r="AT8" s="5" t="s">
        <v>6392</v>
      </c>
      <c r="AU8" s="5" t="s">
        <v>6393</v>
      </c>
      <c r="AV8" s="5" t="s">
        <v>6403</v>
      </c>
    </row>
    <row r="9" spans="1:48" x14ac:dyDescent="0.3">
      <c r="A9" t="s">
        <v>23</v>
      </c>
      <c r="B9" t="s">
        <v>23</v>
      </c>
      <c r="C9" t="s">
        <v>58</v>
      </c>
      <c r="D9" t="s">
        <v>59</v>
      </c>
      <c r="E9" t="s">
        <v>60</v>
      </c>
      <c r="F9">
        <v>1</v>
      </c>
      <c r="G9" t="s">
        <v>27</v>
      </c>
      <c r="H9">
        <v>2022</v>
      </c>
      <c r="I9" t="s">
        <v>28</v>
      </c>
      <c r="J9" t="s">
        <v>29</v>
      </c>
      <c r="K9" t="s">
        <v>30</v>
      </c>
      <c r="L9" t="s">
        <v>61</v>
      </c>
      <c r="P9" s="1">
        <f t="shared" si="1"/>
        <v>66</v>
      </c>
      <c r="Q9">
        <v>66</v>
      </c>
      <c r="R9" s="1">
        <f t="shared" si="1"/>
        <v>1</v>
      </c>
      <c r="S9">
        <v>1</v>
      </c>
      <c r="U9" t="s">
        <v>32</v>
      </c>
      <c r="Z9" t="str" cm="1">
        <f t="array" ref="Z9">_xlfn.TEXTSPLIT(L9, " ")</f>
        <v>DuurzaamRuinen</v>
      </c>
      <c r="AC9" t="s">
        <v>6385</v>
      </c>
      <c r="AD9" s="22">
        <f>SUMIFS(P:P, G:G, "gerealiseerd", I:I, "PV", J:J, "&lt;&gt;dak") / SUMIFS(P:P, G:G, "gerealiseerd")</f>
        <v>0.24934422575684689</v>
      </c>
      <c r="AR9" t="s">
        <v>6399</v>
      </c>
      <c r="AS9" s="6">
        <f>AS2/AM$7</f>
        <v>0.16505706760316066</v>
      </c>
      <c r="AT9" s="6">
        <f t="shared" ref="AT9:AV9" si="4">AT2/AN$7</f>
        <v>0.54545454545454541</v>
      </c>
      <c r="AU9" s="6">
        <f t="shared" si="4"/>
        <v>0</v>
      </c>
      <c r="AV9" s="6">
        <f t="shared" si="4"/>
        <v>1</v>
      </c>
    </row>
    <row r="10" spans="1:48" x14ac:dyDescent="0.3">
      <c r="A10" t="s">
        <v>23</v>
      </c>
      <c r="B10" t="s">
        <v>23</v>
      </c>
      <c r="C10" t="s">
        <v>58</v>
      </c>
      <c r="D10" t="s">
        <v>62</v>
      </c>
      <c r="E10" t="s">
        <v>63</v>
      </c>
      <c r="F10">
        <v>1</v>
      </c>
      <c r="G10" t="s">
        <v>27</v>
      </c>
      <c r="H10">
        <v>2015</v>
      </c>
      <c r="I10" t="s">
        <v>28</v>
      </c>
      <c r="J10" t="s">
        <v>29</v>
      </c>
      <c r="K10" t="s">
        <v>30</v>
      </c>
      <c r="L10" t="s">
        <v>64</v>
      </c>
      <c r="P10" s="1">
        <f t="shared" si="1"/>
        <v>166.4</v>
      </c>
      <c r="Q10">
        <v>166.4</v>
      </c>
      <c r="R10" s="1">
        <f t="shared" si="1"/>
        <v>1</v>
      </c>
      <c r="S10">
        <v>1</v>
      </c>
      <c r="U10" t="s">
        <v>65</v>
      </c>
      <c r="Z10" t="str" cm="1">
        <f t="array" ref="Z10">_xlfn.TEXTSPLIT(L10, " ")</f>
        <v>EnergieKansen</v>
      </c>
      <c r="AC10" t="s">
        <v>6386</v>
      </c>
      <c r="AD10" s="22">
        <f>SUMIFS(P:P, G:G, "gerealiseerd", I:I, "wind", J:J, "&lt;&gt;grootschalig") / SUMIFS(P:P, G:G, "gerealiseerd")</f>
        <v>7.3639472202900172E-3</v>
      </c>
      <c r="AR10" t="s">
        <v>6400</v>
      </c>
      <c r="AS10" s="6">
        <f t="shared" ref="AS10:AS12" si="5">AS3/AM$7</f>
        <v>0.76119402985074625</v>
      </c>
      <c r="AT10" s="6">
        <f t="shared" ref="AT10:AT12" si="6">AT3/AN$7</f>
        <v>0.34090909090909088</v>
      </c>
      <c r="AU10" s="6">
        <f t="shared" ref="AU10:AU12" si="7">AU3/AO$7</f>
        <v>0.75</v>
      </c>
      <c r="AV10" s="6">
        <f t="shared" ref="AV10:AV12" si="8">AV3/AP$7</f>
        <v>0</v>
      </c>
    </row>
    <row r="11" spans="1:48" x14ac:dyDescent="0.3">
      <c r="A11" t="s">
        <v>23</v>
      </c>
      <c r="B11" t="s">
        <v>23</v>
      </c>
      <c r="C11" t="s">
        <v>58</v>
      </c>
      <c r="D11" t="s">
        <v>62</v>
      </c>
      <c r="E11" t="s">
        <v>66</v>
      </c>
      <c r="F11">
        <v>1</v>
      </c>
      <c r="G11" t="s">
        <v>27</v>
      </c>
      <c r="H11">
        <v>2018</v>
      </c>
      <c r="I11" t="s">
        <v>28</v>
      </c>
      <c r="J11" t="s">
        <v>29</v>
      </c>
      <c r="K11" t="s">
        <v>30</v>
      </c>
      <c r="L11" t="s">
        <v>64</v>
      </c>
      <c r="P11" s="1">
        <f t="shared" si="1"/>
        <v>104</v>
      </c>
      <c r="Q11">
        <v>104</v>
      </c>
      <c r="R11" s="1">
        <f t="shared" si="1"/>
        <v>1</v>
      </c>
      <c r="S11">
        <v>1</v>
      </c>
      <c r="U11" t="s">
        <v>65</v>
      </c>
      <c r="Z11" t="str" cm="1">
        <f t="array" ref="Z11">_xlfn.TEXTSPLIT(L11, " ")</f>
        <v>EnergieKansen</v>
      </c>
      <c r="AC11" t="s">
        <v>6387</v>
      </c>
      <c r="AD11" s="22">
        <f>SUMIFS(P:P, G:G, "gerealiseerd", I:I, "wind", J:J, "grootschalig") / SUMIFS(P:P, G:G, "gerealiseerd")</f>
        <v>0.52867415276022522</v>
      </c>
      <c r="AR11" t="s">
        <v>6401</v>
      </c>
      <c r="AS11" s="6">
        <f t="shared" si="5"/>
        <v>6.7603160667251971E-2</v>
      </c>
      <c r="AT11" s="6">
        <f t="shared" si="6"/>
        <v>0</v>
      </c>
      <c r="AU11" s="6">
        <f t="shared" si="7"/>
        <v>0</v>
      </c>
      <c r="AV11" s="6">
        <f t="shared" si="8"/>
        <v>0</v>
      </c>
    </row>
    <row r="12" spans="1:48" x14ac:dyDescent="0.3">
      <c r="A12" t="s">
        <v>23</v>
      </c>
      <c r="B12" t="s">
        <v>23</v>
      </c>
      <c r="C12" t="s">
        <v>58</v>
      </c>
      <c r="D12" t="s">
        <v>59</v>
      </c>
      <c r="E12" t="s">
        <v>67</v>
      </c>
      <c r="F12">
        <v>1</v>
      </c>
      <c r="G12" t="s">
        <v>27</v>
      </c>
      <c r="H12">
        <v>2020</v>
      </c>
      <c r="I12" t="s">
        <v>28</v>
      </c>
      <c r="J12" t="s">
        <v>29</v>
      </c>
      <c r="K12" t="s">
        <v>30</v>
      </c>
      <c r="L12" t="s">
        <v>64</v>
      </c>
      <c r="P12" s="1">
        <f t="shared" si="1"/>
        <v>70.400000000000006</v>
      </c>
      <c r="Q12">
        <v>70.400000000000006</v>
      </c>
      <c r="R12" s="1">
        <f t="shared" si="1"/>
        <v>1</v>
      </c>
      <c r="S12">
        <v>1</v>
      </c>
      <c r="U12" t="s">
        <v>36</v>
      </c>
      <c r="Z12" t="str" cm="1">
        <f t="array" ref="Z12">_xlfn.TEXTSPLIT(L12, " ")</f>
        <v>EnergieKansen</v>
      </c>
      <c r="AD12">
        <f>SUM(AD8:AD11)</f>
        <v>0.99999999999999989</v>
      </c>
      <c r="AR12" t="s">
        <v>6402</v>
      </c>
      <c r="AS12" s="6">
        <f t="shared" si="5"/>
        <v>6.145741878841089E-3</v>
      </c>
      <c r="AT12" s="6">
        <f t="shared" si="6"/>
        <v>0.11363636363636363</v>
      </c>
      <c r="AU12" s="6">
        <f t="shared" si="7"/>
        <v>0.25</v>
      </c>
      <c r="AV12" s="6">
        <f t="shared" si="8"/>
        <v>0</v>
      </c>
    </row>
    <row r="13" spans="1:48" x14ac:dyDescent="0.3">
      <c r="A13" t="s">
        <v>23</v>
      </c>
      <c r="B13" t="s">
        <v>23</v>
      </c>
      <c r="C13" t="s">
        <v>58</v>
      </c>
      <c r="D13" t="s">
        <v>68</v>
      </c>
      <c r="E13" t="s">
        <v>69</v>
      </c>
      <c r="F13">
        <v>1</v>
      </c>
      <c r="G13" t="s">
        <v>27</v>
      </c>
      <c r="H13">
        <v>2017</v>
      </c>
      <c r="I13" t="s">
        <v>28</v>
      </c>
      <c r="J13" t="s">
        <v>29</v>
      </c>
      <c r="K13" t="s">
        <v>30</v>
      </c>
      <c r="L13" t="s">
        <v>70</v>
      </c>
      <c r="P13" s="1">
        <f t="shared" si="1"/>
        <v>52.800000000000004</v>
      </c>
      <c r="Q13">
        <v>52.800000000000004</v>
      </c>
      <c r="R13" s="1">
        <f t="shared" si="1"/>
        <v>1</v>
      </c>
      <c r="S13">
        <v>1</v>
      </c>
      <c r="U13" t="s">
        <v>36</v>
      </c>
      <c r="Z13" t="str" cm="1">
        <f t="array" ref="Z13:AB13">_xlfn.TEXTSPLIT(L13, " ")</f>
        <v>Reestal</v>
      </c>
      <c r="AA13" t="str">
        <v>Duurzame</v>
      </c>
      <c r="AB13" t="str">
        <v>Energie</v>
      </c>
    </row>
    <row r="14" spans="1:48" x14ac:dyDescent="0.3">
      <c r="A14" t="s">
        <v>23</v>
      </c>
      <c r="B14" t="s">
        <v>23</v>
      </c>
      <c r="C14" t="s">
        <v>71</v>
      </c>
      <c r="D14" t="s">
        <v>72</v>
      </c>
      <c r="E14" t="s">
        <v>73</v>
      </c>
      <c r="F14">
        <v>1</v>
      </c>
      <c r="G14" t="s">
        <v>27</v>
      </c>
      <c r="H14">
        <v>2018</v>
      </c>
      <c r="I14" t="s">
        <v>28</v>
      </c>
      <c r="J14" t="s">
        <v>29</v>
      </c>
      <c r="K14" t="s">
        <v>30</v>
      </c>
      <c r="L14" t="s">
        <v>74</v>
      </c>
      <c r="P14" s="1">
        <f t="shared" si="1"/>
        <v>278.10999999999996</v>
      </c>
      <c r="Q14">
        <v>278.10999999999996</v>
      </c>
      <c r="R14" s="1">
        <f t="shared" si="1"/>
        <v>1</v>
      </c>
      <c r="S14">
        <v>1</v>
      </c>
      <c r="U14" t="s">
        <v>36</v>
      </c>
      <c r="Z14" t="str" cm="1">
        <f t="array" ref="Z14:AB14">_xlfn.TEXTSPLIT(L14, " ")</f>
        <v>EC</v>
      </c>
      <c r="AA14" t="str">
        <v>Zonnige</v>
      </c>
      <c r="AB14" t="str">
        <v>Start</v>
      </c>
    </row>
    <row r="15" spans="1:48" x14ac:dyDescent="0.3">
      <c r="A15" t="s">
        <v>23</v>
      </c>
      <c r="B15" t="s">
        <v>23</v>
      </c>
      <c r="C15" t="s">
        <v>71</v>
      </c>
      <c r="E15" t="s">
        <v>75</v>
      </c>
      <c r="F15">
        <v>1</v>
      </c>
      <c r="G15" t="s">
        <v>27</v>
      </c>
      <c r="H15">
        <v>2022</v>
      </c>
      <c r="I15" t="s">
        <v>28</v>
      </c>
      <c r="J15" t="s">
        <v>29</v>
      </c>
      <c r="K15" t="s">
        <v>30</v>
      </c>
      <c r="L15" t="s">
        <v>76</v>
      </c>
      <c r="P15" s="1">
        <f t="shared" si="1"/>
        <v>76</v>
      </c>
      <c r="Q15">
        <v>76</v>
      </c>
      <c r="R15" s="1">
        <f t="shared" si="1"/>
        <v>1</v>
      </c>
      <c r="S15">
        <v>1</v>
      </c>
      <c r="U15" t="s">
        <v>32</v>
      </c>
      <c r="Z15" t="str" cm="1">
        <f t="array" ref="Z15:AB15">_xlfn.TEXTSPLIT(L15, " ")</f>
        <v>Zon</v>
      </c>
      <c r="AA15" t="str">
        <v>op</v>
      </c>
      <c r="AB15" t="str">
        <v>Westenesch</v>
      </c>
    </row>
    <row r="16" spans="1:48" x14ac:dyDescent="0.3">
      <c r="A16" t="s">
        <v>23</v>
      </c>
      <c r="B16" t="s">
        <v>23</v>
      </c>
      <c r="C16" t="s">
        <v>77</v>
      </c>
      <c r="D16" t="s">
        <v>78</v>
      </c>
      <c r="E16" t="s">
        <v>79</v>
      </c>
      <c r="F16">
        <v>1</v>
      </c>
      <c r="G16" t="s">
        <v>27</v>
      </c>
      <c r="H16">
        <v>2019</v>
      </c>
      <c r="I16" t="s">
        <v>28</v>
      </c>
      <c r="J16" t="s">
        <v>29</v>
      </c>
      <c r="K16" t="s">
        <v>46</v>
      </c>
      <c r="L16" t="s">
        <v>47</v>
      </c>
      <c r="M16" t="s">
        <v>80</v>
      </c>
      <c r="N16" t="s">
        <v>81</v>
      </c>
      <c r="O16" t="s">
        <v>82</v>
      </c>
      <c r="P16" s="1">
        <f t="shared" si="1"/>
        <v>2233</v>
      </c>
      <c r="Q16">
        <v>2233</v>
      </c>
      <c r="R16" s="1">
        <f t="shared" si="1"/>
        <v>0</v>
      </c>
      <c r="S16">
        <v>0</v>
      </c>
      <c r="U16" t="s">
        <v>65</v>
      </c>
      <c r="Z16" t="str" cm="1">
        <f t="array" ref="Z16">_xlfn.TEXTSPLIT(L16, " ")</f>
        <v>crowdfunding</v>
      </c>
    </row>
    <row r="17" spans="1:29" x14ac:dyDescent="0.3">
      <c r="A17" t="s">
        <v>23</v>
      </c>
      <c r="B17" t="s">
        <v>23</v>
      </c>
      <c r="C17" t="s">
        <v>83</v>
      </c>
      <c r="D17" t="s">
        <v>84</v>
      </c>
      <c r="E17" t="s">
        <v>85</v>
      </c>
      <c r="F17">
        <v>1</v>
      </c>
      <c r="G17" t="s">
        <v>27</v>
      </c>
      <c r="H17">
        <v>2016</v>
      </c>
      <c r="I17" t="s">
        <v>28</v>
      </c>
      <c r="J17" t="s">
        <v>29</v>
      </c>
      <c r="K17" t="s">
        <v>30</v>
      </c>
      <c r="L17" t="s">
        <v>86</v>
      </c>
      <c r="P17" s="1">
        <f t="shared" si="1"/>
        <v>45</v>
      </c>
      <c r="Q17">
        <v>45</v>
      </c>
      <c r="R17" s="1">
        <f t="shared" si="1"/>
        <v>1</v>
      </c>
      <c r="S17">
        <v>1</v>
      </c>
      <c r="U17" t="s">
        <v>36</v>
      </c>
      <c r="Z17" t="str" cm="1">
        <f t="array" ref="Z17:AA17">_xlfn.TEXTSPLIT(L17, " ")</f>
        <v>EC</v>
      </c>
      <c r="AA17" t="str">
        <v>Noordseveld</v>
      </c>
    </row>
    <row r="18" spans="1:29" x14ac:dyDescent="0.3">
      <c r="A18" t="s">
        <v>87</v>
      </c>
      <c r="B18" t="s">
        <v>87</v>
      </c>
      <c r="C18" t="s">
        <v>88</v>
      </c>
      <c r="D18" t="s">
        <v>89</v>
      </c>
      <c r="E18" t="s">
        <v>90</v>
      </c>
      <c r="F18">
        <v>1</v>
      </c>
      <c r="G18" t="s">
        <v>27</v>
      </c>
      <c r="H18">
        <v>2017</v>
      </c>
      <c r="I18" t="s">
        <v>28</v>
      </c>
      <c r="J18" t="s">
        <v>29</v>
      </c>
      <c r="K18" t="s">
        <v>30</v>
      </c>
      <c r="L18" t="s">
        <v>91</v>
      </c>
      <c r="O18" t="s">
        <v>92</v>
      </c>
      <c r="P18" s="1">
        <f t="shared" si="1"/>
        <v>18.900000000000002</v>
      </c>
      <c r="Q18">
        <v>18.900000000000002</v>
      </c>
      <c r="R18" s="1">
        <f t="shared" si="1"/>
        <v>0</v>
      </c>
      <c r="S18" t="s">
        <v>93</v>
      </c>
      <c r="U18" t="s">
        <v>65</v>
      </c>
      <c r="Z18" t="str" cm="1">
        <f t="array" ref="Z18:AA18">_xlfn.TEXTSPLIT(L18, " ")</f>
        <v>Groene</v>
      </c>
      <c r="AA18" t="str">
        <v>Reus</v>
      </c>
    </row>
    <row r="19" spans="1:29" x14ac:dyDescent="0.3">
      <c r="A19" t="s">
        <v>87</v>
      </c>
      <c r="B19" t="s">
        <v>87</v>
      </c>
      <c r="C19" t="s">
        <v>88</v>
      </c>
      <c r="D19" t="s">
        <v>89</v>
      </c>
      <c r="E19" t="s">
        <v>94</v>
      </c>
      <c r="F19">
        <v>1</v>
      </c>
      <c r="G19" t="s">
        <v>27</v>
      </c>
      <c r="H19">
        <v>2016</v>
      </c>
      <c r="I19" t="s">
        <v>28</v>
      </c>
      <c r="J19" t="s">
        <v>29</v>
      </c>
      <c r="K19" t="s">
        <v>30</v>
      </c>
      <c r="L19" t="s">
        <v>91</v>
      </c>
      <c r="P19" s="1">
        <f t="shared" si="1"/>
        <v>54.6</v>
      </c>
      <c r="Q19">
        <v>54.6</v>
      </c>
      <c r="R19" s="1">
        <f t="shared" si="1"/>
        <v>0</v>
      </c>
      <c r="S19">
        <v>0</v>
      </c>
      <c r="U19" t="s">
        <v>42</v>
      </c>
      <c r="Z19" t="str" cm="1">
        <f t="array" ref="Z19:AA19">_xlfn.TEXTSPLIT(L19, " ")</f>
        <v>Groene</v>
      </c>
      <c r="AA19" t="str">
        <v>Reus</v>
      </c>
    </row>
    <row r="20" spans="1:29" x14ac:dyDescent="0.3">
      <c r="A20" t="s">
        <v>87</v>
      </c>
      <c r="B20" t="s">
        <v>87</v>
      </c>
      <c r="C20" t="s">
        <v>88</v>
      </c>
      <c r="D20" t="s">
        <v>89</v>
      </c>
      <c r="E20" t="s">
        <v>95</v>
      </c>
      <c r="F20">
        <v>1</v>
      </c>
      <c r="G20" t="s">
        <v>27</v>
      </c>
      <c r="H20">
        <v>2015</v>
      </c>
      <c r="I20" t="s">
        <v>28</v>
      </c>
      <c r="J20" t="s">
        <v>29</v>
      </c>
      <c r="K20" t="s">
        <v>30</v>
      </c>
      <c r="L20" t="s">
        <v>91</v>
      </c>
      <c r="P20" s="1">
        <f t="shared" si="1"/>
        <v>30</v>
      </c>
      <c r="Q20">
        <v>30</v>
      </c>
      <c r="R20" s="1">
        <f t="shared" si="1"/>
        <v>1</v>
      </c>
      <c r="S20">
        <v>1</v>
      </c>
      <c r="U20" t="s">
        <v>42</v>
      </c>
      <c r="Z20" t="str" cm="1">
        <f t="array" ref="Z20:AA20">_xlfn.TEXTSPLIT(L20, " ")</f>
        <v>Groene</v>
      </c>
      <c r="AA20" t="str">
        <v>Reus</v>
      </c>
    </row>
    <row r="21" spans="1:29" x14ac:dyDescent="0.3">
      <c r="A21" t="s">
        <v>87</v>
      </c>
      <c r="B21" t="s">
        <v>87</v>
      </c>
      <c r="C21" t="s">
        <v>88</v>
      </c>
      <c r="D21" t="s">
        <v>89</v>
      </c>
      <c r="E21" t="s">
        <v>96</v>
      </c>
      <c r="F21">
        <v>1</v>
      </c>
      <c r="G21" t="s">
        <v>27</v>
      </c>
      <c r="H21">
        <v>2018</v>
      </c>
      <c r="I21" t="s">
        <v>28</v>
      </c>
      <c r="J21" t="s">
        <v>29</v>
      </c>
      <c r="K21" t="s">
        <v>30</v>
      </c>
      <c r="L21" t="s">
        <v>91</v>
      </c>
      <c r="O21" t="s">
        <v>97</v>
      </c>
      <c r="P21" s="1">
        <f t="shared" si="1"/>
        <v>37.699999999999996</v>
      </c>
      <c r="Q21">
        <v>37.699999999999996</v>
      </c>
      <c r="R21" s="1">
        <f t="shared" si="1"/>
        <v>1</v>
      </c>
      <c r="S21">
        <v>1</v>
      </c>
      <c r="U21" t="s">
        <v>65</v>
      </c>
      <c r="Z21" t="str" cm="1">
        <f t="array" ref="Z21:AA21">_xlfn.TEXTSPLIT(L21, " ")</f>
        <v>Groene</v>
      </c>
      <c r="AA21" t="str">
        <v>Reus</v>
      </c>
    </row>
    <row r="22" spans="1:29" x14ac:dyDescent="0.3">
      <c r="A22" t="s">
        <v>87</v>
      </c>
      <c r="B22" t="s">
        <v>87</v>
      </c>
      <c r="C22" t="s">
        <v>88</v>
      </c>
      <c r="D22" t="s">
        <v>89</v>
      </c>
      <c r="E22" t="s">
        <v>98</v>
      </c>
      <c r="F22">
        <v>1</v>
      </c>
      <c r="G22" t="s">
        <v>27</v>
      </c>
      <c r="H22">
        <v>2018</v>
      </c>
      <c r="I22" t="s">
        <v>28</v>
      </c>
      <c r="J22" t="s">
        <v>29</v>
      </c>
      <c r="K22" t="s">
        <v>30</v>
      </c>
      <c r="L22" t="s">
        <v>91</v>
      </c>
      <c r="O22" t="s">
        <v>97</v>
      </c>
      <c r="P22" s="1">
        <f t="shared" si="1"/>
        <v>28.999999999999996</v>
      </c>
      <c r="Q22">
        <v>28.999999999999996</v>
      </c>
      <c r="R22" s="1">
        <f t="shared" si="1"/>
        <v>1</v>
      </c>
      <c r="S22">
        <v>1</v>
      </c>
      <c r="U22" t="s">
        <v>65</v>
      </c>
      <c r="Z22" t="str" cm="1">
        <f t="array" ref="Z22:AA22">_xlfn.TEXTSPLIT(L22, " ")</f>
        <v>Groene</v>
      </c>
      <c r="AA22" t="str">
        <v>Reus</v>
      </c>
    </row>
    <row r="23" spans="1:29" x14ac:dyDescent="0.3">
      <c r="A23" t="s">
        <v>87</v>
      </c>
      <c r="B23" t="s">
        <v>87</v>
      </c>
      <c r="C23" t="s">
        <v>88</v>
      </c>
      <c r="D23" t="s">
        <v>89</v>
      </c>
      <c r="E23" t="s">
        <v>99</v>
      </c>
      <c r="F23">
        <v>1</v>
      </c>
      <c r="G23" t="s">
        <v>27</v>
      </c>
      <c r="H23">
        <v>2018</v>
      </c>
      <c r="I23" t="s">
        <v>28</v>
      </c>
      <c r="J23" t="s">
        <v>29</v>
      </c>
      <c r="K23" t="s">
        <v>30</v>
      </c>
      <c r="L23" t="s">
        <v>91</v>
      </c>
      <c r="O23" t="s">
        <v>97</v>
      </c>
      <c r="P23" s="1">
        <f t="shared" si="1"/>
        <v>41.76</v>
      </c>
      <c r="Q23">
        <v>41.76</v>
      </c>
      <c r="R23" s="1">
        <f t="shared" si="1"/>
        <v>1</v>
      </c>
      <c r="S23">
        <v>1</v>
      </c>
      <c r="U23" t="s">
        <v>65</v>
      </c>
      <c r="Z23" t="str" cm="1">
        <f t="array" ref="Z23:AA23">_xlfn.TEXTSPLIT(L23, " ")</f>
        <v>Groene</v>
      </c>
      <c r="AA23" t="str">
        <v>Reus</v>
      </c>
    </row>
    <row r="24" spans="1:29" x14ac:dyDescent="0.3">
      <c r="A24" t="s">
        <v>87</v>
      </c>
      <c r="B24" t="s">
        <v>87</v>
      </c>
      <c r="C24" t="s">
        <v>88</v>
      </c>
      <c r="D24" t="s">
        <v>89</v>
      </c>
      <c r="E24" t="s">
        <v>100</v>
      </c>
      <c r="F24">
        <v>1</v>
      </c>
      <c r="G24" t="s">
        <v>27</v>
      </c>
      <c r="H24">
        <v>2018</v>
      </c>
      <c r="I24" t="s">
        <v>28</v>
      </c>
      <c r="J24" t="s">
        <v>29</v>
      </c>
      <c r="K24" t="s">
        <v>30</v>
      </c>
      <c r="L24" t="s">
        <v>91</v>
      </c>
      <c r="O24" t="s">
        <v>97</v>
      </c>
      <c r="P24" s="1">
        <f t="shared" si="1"/>
        <v>52.199999999999996</v>
      </c>
      <c r="Q24">
        <v>52.199999999999996</v>
      </c>
      <c r="R24" s="1">
        <f t="shared" si="1"/>
        <v>1</v>
      </c>
      <c r="S24">
        <v>1</v>
      </c>
      <c r="U24" t="s">
        <v>65</v>
      </c>
      <c r="Z24" t="str" cm="1">
        <f t="array" ref="Z24:AA24">_xlfn.TEXTSPLIT(L24, " ")</f>
        <v>Groene</v>
      </c>
      <c r="AA24" t="str">
        <v>Reus</v>
      </c>
    </row>
    <row r="25" spans="1:29" x14ac:dyDescent="0.3">
      <c r="A25" t="s">
        <v>87</v>
      </c>
      <c r="B25" t="s">
        <v>87</v>
      </c>
      <c r="C25" t="s">
        <v>88</v>
      </c>
      <c r="D25" t="s">
        <v>89</v>
      </c>
      <c r="E25" t="s">
        <v>101</v>
      </c>
      <c r="F25">
        <v>1</v>
      </c>
      <c r="G25" t="s">
        <v>27</v>
      </c>
      <c r="H25">
        <v>2018</v>
      </c>
      <c r="I25" t="s">
        <v>28</v>
      </c>
      <c r="J25" t="s">
        <v>29</v>
      </c>
      <c r="K25" t="s">
        <v>30</v>
      </c>
      <c r="L25" t="s">
        <v>91</v>
      </c>
      <c r="O25" t="s">
        <v>97</v>
      </c>
      <c r="P25" s="1">
        <f t="shared" si="1"/>
        <v>39.15</v>
      </c>
      <c r="Q25">
        <v>39.15</v>
      </c>
      <c r="R25" s="1">
        <f t="shared" si="1"/>
        <v>1</v>
      </c>
      <c r="S25">
        <v>1</v>
      </c>
      <c r="U25" t="s">
        <v>65</v>
      </c>
      <c r="Z25" t="str" cm="1">
        <f t="array" ref="Z25:AA25">_xlfn.TEXTSPLIT(L25, " ")</f>
        <v>Groene</v>
      </c>
      <c r="AA25" t="str">
        <v>Reus</v>
      </c>
    </row>
    <row r="26" spans="1:29" x14ac:dyDescent="0.3">
      <c r="A26" t="s">
        <v>87</v>
      </c>
      <c r="B26" t="s">
        <v>87</v>
      </c>
      <c r="C26" t="s">
        <v>88</v>
      </c>
      <c r="D26" t="s">
        <v>89</v>
      </c>
      <c r="E26" t="s">
        <v>102</v>
      </c>
      <c r="F26">
        <v>1</v>
      </c>
      <c r="G26" t="s">
        <v>27</v>
      </c>
      <c r="H26">
        <v>2018</v>
      </c>
      <c r="I26" t="s">
        <v>28</v>
      </c>
      <c r="J26" t="s">
        <v>29</v>
      </c>
      <c r="K26" t="s">
        <v>30</v>
      </c>
      <c r="L26" t="s">
        <v>91</v>
      </c>
      <c r="O26" t="s">
        <v>97</v>
      </c>
      <c r="P26" s="1">
        <f t="shared" si="1"/>
        <v>53.65</v>
      </c>
      <c r="Q26">
        <v>53.65</v>
      </c>
      <c r="R26" s="1">
        <f t="shared" si="1"/>
        <v>1</v>
      </c>
      <c r="S26">
        <v>1</v>
      </c>
      <c r="U26" t="s">
        <v>65</v>
      </c>
      <c r="Z26" t="str" cm="1">
        <f t="array" ref="Z26:AA26">_xlfn.TEXTSPLIT(L26, " ")</f>
        <v>Groene</v>
      </c>
      <c r="AA26" t="str">
        <v>Reus</v>
      </c>
    </row>
    <row r="27" spans="1:29" x14ac:dyDescent="0.3">
      <c r="A27" t="s">
        <v>87</v>
      </c>
      <c r="B27" t="s">
        <v>87</v>
      </c>
      <c r="C27" t="s">
        <v>88</v>
      </c>
      <c r="D27" t="s">
        <v>89</v>
      </c>
      <c r="E27" t="s">
        <v>103</v>
      </c>
      <c r="F27">
        <v>1</v>
      </c>
      <c r="G27" t="s">
        <v>27</v>
      </c>
      <c r="H27">
        <v>2018</v>
      </c>
      <c r="I27" t="s">
        <v>28</v>
      </c>
      <c r="J27" t="s">
        <v>29</v>
      </c>
      <c r="K27" t="s">
        <v>30</v>
      </c>
      <c r="L27" t="s">
        <v>91</v>
      </c>
      <c r="O27" t="s">
        <v>97</v>
      </c>
      <c r="P27" s="1">
        <f t="shared" si="1"/>
        <v>56.55</v>
      </c>
      <c r="Q27">
        <v>56.55</v>
      </c>
      <c r="R27" s="1">
        <f t="shared" si="1"/>
        <v>1</v>
      </c>
      <c r="S27">
        <v>1</v>
      </c>
      <c r="U27" t="s">
        <v>65</v>
      </c>
      <c r="Z27" t="str" cm="1">
        <f t="array" ref="Z27:AA27">_xlfn.TEXTSPLIT(L27, " ")</f>
        <v>Groene</v>
      </c>
      <c r="AA27" t="str">
        <v>Reus</v>
      </c>
    </row>
    <row r="28" spans="1:29" x14ac:dyDescent="0.3">
      <c r="A28" t="s">
        <v>87</v>
      </c>
      <c r="B28" t="s">
        <v>87</v>
      </c>
      <c r="C28" t="s">
        <v>104</v>
      </c>
      <c r="D28" t="s">
        <v>105</v>
      </c>
      <c r="E28" t="s">
        <v>106</v>
      </c>
      <c r="F28">
        <v>1</v>
      </c>
      <c r="G28" t="s">
        <v>27</v>
      </c>
      <c r="H28">
        <v>2017</v>
      </c>
      <c r="I28" t="s">
        <v>28</v>
      </c>
      <c r="J28" t="s">
        <v>29</v>
      </c>
      <c r="K28" t="s">
        <v>30</v>
      </c>
      <c r="L28" t="s">
        <v>107</v>
      </c>
      <c r="O28" t="s">
        <v>108</v>
      </c>
      <c r="P28" s="1">
        <f t="shared" si="1"/>
        <v>41.6</v>
      </c>
      <c r="Q28">
        <v>41.6</v>
      </c>
      <c r="R28" s="1">
        <f t="shared" si="1"/>
        <v>0</v>
      </c>
      <c r="S28">
        <v>0</v>
      </c>
      <c r="U28" t="s">
        <v>42</v>
      </c>
      <c r="Z28" t="str" cm="1">
        <f t="array" ref="Z28">_xlfn.TEXTSPLIT(L28, " ")</f>
        <v>EnergiekNagele</v>
      </c>
    </row>
    <row r="29" spans="1:29" x14ac:dyDescent="0.3">
      <c r="A29" t="s">
        <v>87</v>
      </c>
      <c r="B29" t="s">
        <v>87</v>
      </c>
      <c r="C29" t="s">
        <v>104</v>
      </c>
      <c r="E29" t="s">
        <v>109</v>
      </c>
      <c r="F29">
        <v>1</v>
      </c>
      <c r="G29" t="s">
        <v>27</v>
      </c>
      <c r="H29">
        <v>2017</v>
      </c>
      <c r="I29" t="s">
        <v>28</v>
      </c>
      <c r="J29" t="s">
        <v>29</v>
      </c>
      <c r="K29" t="s">
        <v>30</v>
      </c>
      <c r="L29" t="s">
        <v>110</v>
      </c>
      <c r="O29" t="s">
        <v>111</v>
      </c>
      <c r="P29" s="1">
        <f t="shared" si="1"/>
        <v>43.16</v>
      </c>
      <c r="Q29">
        <v>43.16</v>
      </c>
      <c r="R29" s="1">
        <f t="shared" si="1"/>
        <v>1</v>
      </c>
      <c r="S29">
        <v>1</v>
      </c>
      <c r="U29" t="s">
        <v>36</v>
      </c>
      <c r="Z29" t="str" cm="1">
        <f t="array" ref="Z29:AC29">_xlfn.TEXTSPLIT(L29, " ")</f>
        <v>Gelijk-stroom</v>
      </c>
      <c r="AA29" t="str">
        <v>(Energie</v>
      </c>
      <c r="AB29" t="str">
        <v>Pioniers</v>
      </c>
      <c r="AC29" t="str">
        <v>Noordoostpolder)</v>
      </c>
    </row>
    <row r="30" spans="1:29" x14ac:dyDescent="0.3">
      <c r="A30" t="s">
        <v>87</v>
      </c>
      <c r="B30" t="s">
        <v>87</v>
      </c>
      <c r="C30" t="s">
        <v>104</v>
      </c>
      <c r="D30" t="s">
        <v>112</v>
      </c>
      <c r="E30" t="s">
        <v>113</v>
      </c>
      <c r="F30">
        <v>1</v>
      </c>
      <c r="G30" t="s">
        <v>27</v>
      </c>
      <c r="H30">
        <v>2017</v>
      </c>
      <c r="I30" t="s">
        <v>28</v>
      </c>
      <c r="J30" t="s">
        <v>29</v>
      </c>
      <c r="K30" t="s">
        <v>30</v>
      </c>
      <c r="L30" t="s">
        <v>110</v>
      </c>
      <c r="P30" s="1">
        <f t="shared" si="1"/>
        <v>46.8</v>
      </c>
      <c r="Q30">
        <v>46.8</v>
      </c>
      <c r="R30" s="1">
        <f t="shared" si="1"/>
        <v>1</v>
      </c>
      <c r="S30">
        <v>1</v>
      </c>
      <c r="U30" t="s">
        <v>36</v>
      </c>
      <c r="Z30" t="str" cm="1">
        <f t="array" ref="Z30:AC30">_xlfn.TEXTSPLIT(L30, " ")</f>
        <v>Gelijk-stroom</v>
      </c>
      <c r="AA30" t="str">
        <v>(Energie</v>
      </c>
      <c r="AB30" t="str">
        <v>Pioniers</v>
      </c>
      <c r="AC30" t="str">
        <v>Noordoostpolder)</v>
      </c>
    </row>
    <row r="31" spans="1:29" x14ac:dyDescent="0.3">
      <c r="A31" t="s">
        <v>87</v>
      </c>
      <c r="B31" t="s">
        <v>87</v>
      </c>
      <c r="C31" t="s">
        <v>104</v>
      </c>
      <c r="D31" t="s">
        <v>112</v>
      </c>
      <c r="E31" t="s">
        <v>114</v>
      </c>
      <c r="F31">
        <v>1</v>
      </c>
      <c r="G31" t="s">
        <v>27</v>
      </c>
      <c r="H31">
        <v>2018</v>
      </c>
      <c r="I31" t="s">
        <v>28</v>
      </c>
      <c r="J31" t="s">
        <v>29</v>
      </c>
      <c r="K31" t="s">
        <v>30</v>
      </c>
      <c r="L31" t="s">
        <v>110</v>
      </c>
      <c r="P31" s="1">
        <f t="shared" si="1"/>
        <v>0</v>
      </c>
      <c r="R31" s="1">
        <f t="shared" si="1"/>
        <v>1</v>
      </c>
      <c r="S31">
        <v>1</v>
      </c>
      <c r="U31" t="s">
        <v>36</v>
      </c>
      <c r="Z31" t="str" cm="1">
        <f t="array" ref="Z31:AC31">_xlfn.TEXTSPLIT(L31, " ")</f>
        <v>Gelijk-stroom</v>
      </c>
      <c r="AA31" t="str">
        <v>(Energie</v>
      </c>
      <c r="AB31" t="str">
        <v>Pioniers</v>
      </c>
      <c r="AC31" t="str">
        <v>Noordoostpolder)</v>
      </c>
    </row>
    <row r="32" spans="1:29" x14ac:dyDescent="0.3">
      <c r="A32" t="s">
        <v>87</v>
      </c>
      <c r="B32" t="s">
        <v>87</v>
      </c>
      <c r="C32" t="s">
        <v>104</v>
      </c>
      <c r="D32" t="s">
        <v>115</v>
      </c>
      <c r="E32" t="s">
        <v>116</v>
      </c>
      <c r="F32">
        <v>1</v>
      </c>
      <c r="G32" t="s">
        <v>27</v>
      </c>
      <c r="H32">
        <v>2015</v>
      </c>
      <c r="I32" t="s">
        <v>28</v>
      </c>
      <c r="J32" t="s">
        <v>29</v>
      </c>
      <c r="K32" t="s">
        <v>46</v>
      </c>
      <c r="L32" t="s">
        <v>47</v>
      </c>
      <c r="N32" t="s">
        <v>81</v>
      </c>
      <c r="O32" t="s">
        <v>117</v>
      </c>
      <c r="P32" s="1">
        <f t="shared" si="1"/>
        <v>39</v>
      </c>
      <c r="Q32">
        <v>39</v>
      </c>
      <c r="R32" s="1">
        <f t="shared" si="1"/>
        <v>0</v>
      </c>
      <c r="S32">
        <v>0</v>
      </c>
      <c r="U32" t="s">
        <v>65</v>
      </c>
      <c r="Z32" t="str" cm="1">
        <f t="array" ref="Z32">_xlfn.TEXTSPLIT(L32, " ")</f>
        <v>crowdfunding</v>
      </c>
    </row>
    <row r="33" spans="1:30" x14ac:dyDescent="0.3">
      <c r="A33" t="s">
        <v>87</v>
      </c>
      <c r="B33" t="s">
        <v>87</v>
      </c>
      <c r="C33" t="s">
        <v>118</v>
      </c>
      <c r="D33" t="s">
        <v>118</v>
      </c>
      <c r="E33" t="s">
        <v>119</v>
      </c>
      <c r="F33">
        <v>1</v>
      </c>
      <c r="G33" t="s">
        <v>27</v>
      </c>
      <c r="H33">
        <v>2022</v>
      </c>
      <c r="I33" t="s">
        <v>28</v>
      </c>
      <c r="J33" t="s">
        <v>29</v>
      </c>
      <c r="K33" t="s">
        <v>30</v>
      </c>
      <c r="L33" t="s">
        <v>120</v>
      </c>
      <c r="P33" s="1">
        <f t="shared" si="1"/>
        <v>133.5</v>
      </c>
      <c r="Q33">
        <v>133.5</v>
      </c>
      <c r="R33" s="1">
        <f t="shared" si="1"/>
        <v>1</v>
      </c>
      <c r="S33">
        <v>1</v>
      </c>
      <c r="U33" t="s">
        <v>32</v>
      </c>
      <c r="Z33" t="str" cm="1">
        <f t="array" ref="Z33">_xlfn.TEXTSPLIT(L33, " ")</f>
        <v>ZeewoldeZon</v>
      </c>
    </row>
    <row r="34" spans="1:30" x14ac:dyDescent="0.3">
      <c r="A34" t="s">
        <v>87</v>
      </c>
      <c r="B34" t="s">
        <v>87</v>
      </c>
      <c r="C34" t="s">
        <v>118</v>
      </c>
      <c r="D34" t="s">
        <v>118</v>
      </c>
      <c r="E34" t="s">
        <v>121</v>
      </c>
      <c r="F34">
        <v>1</v>
      </c>
      <c r="G34" t="s">
        <v>27</v>
      </c>
      <c r="H34">
        <v>2021</v>
      </c>
      <c r="I34" t="s">
        <v>28</v>
      </c>
      <c r="J34" t="s">
        <v>29</v>
      </c>
      <c r="K34" t="s">
        <v>30</v>
      </c>
      <c r="L34" t="s">
        <v>120</v>
      </c>
      <c r="P34" s="1">
        <f t="shared" si="1"/>
        <v>174.9</v>
      </c>
      <c r="Q34">
        <v>174.9</v>
      </c>
      <c r="R34" s="1">
        <f t="shared" si="1"/>
        <v>1</v>
      </c>
      <c r="S34">
        <v>1</v>
      </c>
      <c r="U34" t="s">
        <v>32</v>
      </c>
      <c r="Z34" t="str" cm="1">
        <f t="array" ref="Z34">_xlfn.TEXTSPLIT(L34, " ")</f>
        <v>ZeewoldeZon</v>
      </c>
    </row>
    <row r="35" spans="1:30" x14ac:dyDescent="0.3">
      <c r="A35" t="s">
        <v>87</v>
      </c>
      <c r="B35" t="s">
        <v>87</v>
      </c>
      <c r="C35" t="s">
        <v>118</v>
      </c>
      <c r="D35" t="s">
        <v>118</v>
      </c>
      <c r="E35" t="s">
        <v>122</v>
      </c>
      <c r="F35">
        <v>1</v>
      </c>
      <c r="G35" t="s">
        <v>27</v>
      </c>
      <c r="H35">
        <v>2019</v>
      </c>
      <c r="I35" t="s">
        <v>28</v>
      </c>
      <c r="J35" t="s">
        <v>29</v>
      </c>
      <c r="K35" t="s">
        <v>30</v>
      </c>
      <c r="L35" t="s">
        <v>120</v>
      </c>
      <c r="M35" t="s">
        <v>123</v>
      </c>
      <c r="O35" t="s">
        <v>124</v>
      </c>
      <c r="P35" s="1">
        <f t="shared" si="1"/>
        <v>446.98499999999996</v>
      </c>
      <c r="Q35">
        <v>446.98499999999996</v>
      </c>
      <c r="R35" s="1">
        <f t="shared" si="1"/>
        <v>1</v>
      </c>
      <c r="S35">
        <v>1</v>
      </c>
      <c r="U35" t="s">
        <v>36</v>
      </c>
      <c r="Z35" t="str" cm="1">
        <f t="array" ref="Z35">_xlfn.TEXTSPLIT(L35, " ")</f>
        <v>ZeewoldeZon</v>
      </c>
    </row>
    <row r="36" spans="1:30" x14ac:dyDescent="0.3">
      <c r="A36" t="s">
        <v>87</v>
      </c>
      <c r="B36" t="s">
        <v>87</v>
      </c>
      <c r="C36" t="s">
        <v>118</v>
      </c>
      <c r="D36" t="s">
        <v>118</v>
      </c>
      <c r="E36" t="s">
        <v>125</v>
      </c>
      <c r="F36">
        <v>1</v>
      </c>
      <c r="G36" t="s">
        <v>27</v>
      </c>
      <c r="H36">
        <v>2020</v>
      </c>
      <c r="I36" t="s">
        <v>28</v>
      </c>
      <c r="J36" t="s">
        <v>29</v>
      </c>
      <c r="K36" t="s">
        <v>30</v>
      </c>
      <c r="L36" t="s">
        <v>120</v>
      </c>
      <c r="M36" t="s">
        <v>123</v>
      </c>
      <c r="O36" t="s">
        <v>124</v>
      </c>
      <c r="P36" s="1">
        <f t="shared" si="1"/>
        <v>540</v>
      </c>
      <c r="Q36">
        <v>540</v>
      </c>
      <c r="R36" s="1">
        <f t="shared" si="1"/>
        <v>1</v>
      </c>
      <c r="S36">
        <v>1</v>
      </c>
      <c r="U36" t="s">
        <v>36</v>
      </c>
      <c r="Z36" t="str" cm="1">
        <f t="array" ref="Z36">_xlfn.TEXTSPLIT(L36, " ")</f>
        <v>ZeewoldeZon</v>
      </c>
    </row>
    <row r="37" spans="1:30" x14ac:dyDescent="0.3">
      <c r="A37" t="s">
        <v>126</v>
      </c>
      <c r="B37" t="s">
        <v>126</v>
      </c>
      <c r="C37" t="s">
        <v>127</v>
      </c>
      <c r="D37" t="s">
        <v>128</v>
      </c>
      <c r="E37" t="s">
        <v>129</v>
      </c>
      <c r="F37">
        <v>1</v>
      </c>
      <c r="G37" t="s">
        <v>27</v>
      </c>
      <c r="H37">
        <v>2020</v>
      </c>
      <c r="I37" t="s">
        <v>28</v>
      </c>
      <c r="J37" t="s">
        <v>29</v>
      </c>
      <c r="K37" t="s">
        <v>30</v>
      </c>
      <c r="L37" t="s">
        <v>130</v>
      </c>
      <c r="M37" t="s">
        <v>131</v>
      </c>
      <c r="P37" s="1">
        <f t="shared" si="1"/>
        <v>64</v>
      </c>
      <c r="Q37">
        <v>64</v>
      </c>
      <c r="R37" s="1">
        <f t="shared" si="1"/>
        <v>1</v>
      </c>
      <c r="S37">
        <v>1</v>
      </c>
      <c r="U37" t="s">
        <v>36</v>
      </c>
      <c r="Z37" t="str" cm="1">
        <f t="array" ref="Z37:AA37">_xlfn.TEXTSPLIT(L37, " ")</f>
        <v>EC</v>
      </c>
      <c r="AA37" t="str">
        <v>Buitenpost</v>
      </c>
    </row>
    <row r="38" spans="1:30" x14ac:dyDescent="0.3">
      <c r="A38" t="s">
        <v>126</v>
      </c>
      <c r="B38" t="s">
        <v>126</v>
      </c>
      <c r="C38" t="s">
        <v>127</v>
      </c>
      <c r="D38" t="s">
        <v>132</v>
      </c>
      <c r="E38" t="s">
        <v>133</v>
      </c>
      <c r="F38">
        <v>1</v>
      </c>
      <c r="G38" t="s">
        <v>27</v>
      </c>
      <c r="H38">
        <v>2023</v>
      </c>
      <c r="I38" t="s">
        <v>28</v>
      </c>
      <c r="J38" t="s">
        <v>29</v>
      </c>
      <c r="K38" t="s">
        <v>30</v>
      </c>
      <c r="L38" t="s">
        <v>134</v>
      </c>
      <c r="M38" t="s">
        <v>135</v>
      </c>
      <c r="N38" t="s">
        <v>135</v>
      </c>
      <c r="P38" s="1">
        <f t="shared" si="1"/>
        <v>63.8</v>
      </c>
      <c r="Q38">
        <v>63.8</v>
      </c>
      <c r="R38" s="1">
        <f t="shared" si="1"/>
        <v>1</v>
      </c>
      <c r="S38">
        <v>1</v>
      </c>
      <c r="U38" t="s">
        <v>32</v>
      </c>
      <c r="Z38" t="str" cm="1">
        <f t="array" ref="Z38:AA38">_xlfn.TEXTSPLIT(L38, " ")</f>
        <v>Energiecoöperatie</v>
      </c>
      <c r="AA38" t="str">
        <v>GOED</v>
      </c>
    </row>
    <row r="39" spans="1:30" x14ac:dyDescent="0.3">
      <c r="A39" t="s">
        <v>126</v>
      </c>
      <c r="B39" t="s">
        <v>126</v>
      </c>
      <c r="C39" t="s">
        <v>136</v>
      </c>
      <c r="E39" t="s">
        <v>137</v>
      </c>
      <c r="F39">
        <v>1</v>
      </c>
      <c r="G39" t="s">
        <v>27</v>
      </c>
      <c r="H39">
        <v>2021</v>
      </c>
      <c r="I39" t="s">
        <v>28</v>
      </c>
      <c r="J39" t="s">
        <v>29</v>
      </c>
      <c r="K39" t="s">
        <v>30</v>
      </c>
      <c r="L39" t="s">
        <v>138</v>
      </c>
      <c r="P39" s="1">
        <f t="shared" si="1"/>
        <v>261</v>
      </c>
      <c r="Q39">
        <v>261</v>
      </c>
      <c r="R39" s="1">
        <f t="shared" si="1"/>
        <v>1</v>
      </c>
      <c r="S39">
        <v>1</v>
      </c>
      <c r="U39" t="s">
        <v>65</v>
      </c>
      <c r="Z39" t="str" cm="1">
        <f t="array" ref="Z39:AC39">_xlfn.TEXTSPLIT(L39, " ")</f>
        <v>Amelander</v>
      </c>
      <c r="AA39" t="str">
        <v>Energie</v>
      </c>
      <c r="AB39" t="str">
        <v>Coöperatie</v>
      </c>
      <c r="AC39" t="str">
        <v>(AEC)</v>
      </c>
    </row>
    <row r="40" spans="1:30" x14ac:dyDescent="0.3">
      <c r="A40" t="s">
        <v>126</v>
      </c>
      <c r="B40" t="s">
        <v>126</v>
      </c>
      <c r="C40" t="s">
        <v>136</v>
      </c>
      <c r="D40" t="s">
        <v>139</v>
      </c>
      <c r="E40" t="s">
        <v>140</v>
      </c>
      <c r="F40">
        <v>1</v>
      </c>
      <c r="G40" t="s">
        <v>27</v>
      </c>
      <c r="H40">
        <v>2019</v>
      </c>
      <c r="I40" t="s">
        <v>28</v>
      </c>
      <c r="J40" t="s">
        <v>29</v>
      </c>
      <c r="K40" t="s">
        <v>30</v>
      </c>
      <c r="L40" t="s">
        <v>138</v>
      </c>
      <c r="M40" t="s">
        <v>131</v>
      </c>
      <c r="P40" s="1">
        <f t="shared" si="1"/>
        <v>55.000000000000007</v>
      </c>
      <c r="Q40">
        <v>55.000000000000007</v>
      </c>
      <c r="R40" s="1">
        <f t="shared" si="1"/>
        <v>1</v>
      </c>
      <c r="S40">
        <v>1</v>
      </c>
      <c r="U40" t="s">
        <v>36</v>
      </c>
      <c r="Z40" t="str" cm="1">
        <f t="array" ref="Z40:AC40">_xlfn.TEXTSPLIT(L40, " ")</f>
        <v>Amelander</v>
      </c>
      <c r="AA40" t="str">
        <v>Energie</v>
      </c>
      <c r="AB40" t="str">
        <v>Coöperatie</v>
      </c>
      <c r="AC40" t="str">
        <v>(AEC)</v>
      </c>
    </row>
    <row r="41" spans="1:30" x14ac:dyDescent="0.3">
      <c r="A41" t="s">
        <v>126</v>
      </c>
      <c r="B41" t="s">
        <v>126</v>
      </c>
      <c r="C41" t="s">
        <v>136</v>
      </c>
      <c r="E41" t="s">
        <v>141</v>
      </c>
      <c r="F41">
        <v>1</v>
      </c>
      <c r="G41" t="s">
        <v>27</v>
      </c>
      <c r="H41">
        <v>2023</v>
      </c>
      <c r="I41" t="s">
        <v>28</v>
      </c>
      <c r="J41" t="s">
        <v>29</v>
      </c>
      <c r="K41" t="s">
        <v>30</v>
      </c>
      <c r="L41" t="s">
        <v>138</v>
      </c>
      <c r="P41" s="1">
        <f t="shared" si="1"/>
        <v>100.80000000000001</v>
      </c>
      <c r="Q41">
        <v>100.80000000000001</v>
      </c>
      <c r="R41" s="1">
        <f t="shared" si="1"/>
        <v>1</v>
      </c>
      <c r="S41">
        <v>1</v>
      </c>
      <c r="U41" t="s">
        <v>32</v>
      </c>
      <c r="Z41" t="str" cm="1">
        <f t="array" ref="Z41:AC41">_xlfn.TEXTSPLIT(L41, " ")</f>
        <v>Amelander</v>
      </c>
      <c r="AA41" t="str">
        <v>Energie</v>
      </c>
      <c r="AB41" t="str">
        <v>Coöperatie</v>
      </c>
      <c r="AC41" t="str">
        <v>(AEC)</v>
      </c>
    </row>
    <row r="42" spans="1:30" x14ac:dyDescent="0.3">
      <c r="A42" t="s">
        <v>126</v>
      </c>
      <c r="B42" t="s">
        <v>126</v>
      </c>
      <c r="C42" t="s">
        <v>142</v>
      </c>
      <c r="D42" t="s">
        <v>143</v>
      </c>
      <c r="E42" t="s">
        <v>144</v>
      </c>
      <c r="F42">
        <v>1</v>
      </c>
      <c r="G42" t="s">
        <v>27</v>
      </c>
      <c r="H42">
        <v>2023</v>
      </c>
      <c r="I42" t="s">
        <v>28</v>
      </c>
      <c r="J42" t="s">
        <v>29</v>
      </c>
      <c r="K42" t="s">
        <v>30</v>
      </c>
      <c r="L42" t="s">
        <v>145</v>
      </c>
      <c r="M42" t="s">
        <v>146</v>
      </c>
      <c r="P42" s="1">
        <f t="shared" si="1"/>
        <v>100</v>
      </c>
      <c r="Q42">
        <v>100</v>
      </c>
      <c r="R42" s="1">
        <f t="shared" si="1"/>
        <v>1</v>
      </c>
      <c r="S42">
        <v>1</v>
      </c>
      <c r="U42" t="s">
        <v>32</v>
      </c>
      <c r="Z42" t="str" cm="1">
        <f t="array" ref="Z42:AB42">_xlfn.TEXTSPLIT(L42, " ")</f>
        <v>Enerzjy</v>
      </c>
      <c r="AA42" t="str">
        <v>Koöperaasje</v>
      </c>
      <c r="AB42" t="str">
        <v>Feanwâlden</v>
      </c>
    </row>
    <row r="43" spans="1:30" x14ac:dyDescent="0.3">
      <c r="A43" t="s">
        <v>126</v>
      </c>
      <c r="B43" t="s">
        <v>126</v>
      </c>
      <c r="C43" t="s">
        <v>147</v>
      </c>
      <c r="D43" t="s">
        <v>148</v>
      </c>
      <c r="E43" t="s">
        <v>149</v>
      </c>
      <c r="F43">
        <v>1</v>
      </c>
      <c r="G43" t="s">
        <v>27</v>
      </c>
      <c r="H43">
        <v>2019</v>
      </c>
      <c r="I43" t="s">
        <v>28</v>
      </c>
      <c r="J43" t="s">
        <v>29</v>
      </c>
      <c r="K43" t="s">
        <v>30</v>
      </c>
      <c r="L43" t="s">
        <v>150</v>
      </c>
      <c r="M43" t="s">
        <v>131</v>
      </c>
      <c r="P43" s="1">
        <f t="shared" si="1"/>
        <v>53.75</v>
      </c>
      <c r="Q43">
        <v>53.75</v>
      </c>
      <c r="R43" s="1">
        <f t="shared" si="1"/>
        <v>1</v>
      </c>
      <c r="S43">
        <v>1</v>
      </c>
      <c r="U43" t="s">
        <v>36</v>
      </c>
      <c r="Z43" t="str" cm="1">
        <f t="array" ref="Z43:AD43">_xlfn.TEXTSPLIT(L43, " ")</f>
        <v>Terhernster</v>
      </c>
      <c r="AA43" t="str">
        <v>Enerzjy</v>
      </c>
      <c r="AB43" t="str">
        <v>Koöperaasje</v>
      </c>
      <c r="AC43" t="str">
        <v>De</v>
      </c>
      <c r="AD43" t="str">
        <v>Poask</v>
      </c>
    </row>
    <row r="44" spans="1:30" x14ac:dyDescent="0.3">
      <c r="A44" t="s">
        <v>126</v>
      </c>
      <c r="B44" t="s">
        <v>126</v>
      </c>
      <c r="C44" t="s">
        <v>147</v>
      </c>
      <c r="E44" t="s">
        <v>151</v>
      </c>
      <c r="F44">
        <v>1</v>
      </c>
      <c r="G44" t="s">
        <v>27</v>
      </c>
      <c r="H44">
        <v>2019</v>
      </c>
      <c r="I44" t="s">
        <v>28</v>
      </c>
      <c r="J44" t="s">
        <v>29</v>
      </c>
      <c r="K44" t="s">
        <v>30</v>
      </c>
      <c r="L44" t="s">
        <v>152</v>
      </c>
      <c r="M44" t="s">
        <v>131</v>
      </c>
      <c r="P44" s="1">
        <f t="shared" si="1"/>
        <v>57</v>
      </c>
      <c r="Q44">
        <v>57</v>
      </c>
      <c r="R44" s="1">
        <f t="shared" si="1"/>
        <v>1</v>
      </c>
      <c r="S44">
        <v>1</v>
      </c>
      <c r="U44" t="s">
        <v>36</v>
      </c>
      <c r="Z44" t="str" cm="1">
        <f t="array" ref="Z44">_xlfn.TEXTSPLIT(L44, " ")</f>
        <v>Doniawerstal</v>
      </c>
    </row>
    <row r="45" spans="1:30" x14ac:dyDescent="0.3">
      <c r="A45" t="s">
        <v>126</v>
      </c>
      <c r="B45" t="s">
        <v>126</v>
      </c>
      <c r="C45" t="s">
        <v>147</v>
      </c>
      <c r="E45" t="s">
        <v>153</v>
      </c>
      <c r="F45">
        <v>1</v>
      </c>
      <c r="G45" t="s">
        <v>27</v>
      </c>
      <c r="H45">
        <v>2019</v>
      </c>
      <c r="I45" t="s">
        <v>28</v>
      </c>
      <c r="J45" t="s">
        <v>29</v>
      </c>
      <c r="K45" t="s">
        <v>30</v>
      </c>
      <c r="L45" t="s">
        <v>152</v>
      </c>
      <c r="M45" t="s">
        <v>131</v>
      </c>
      <c r="P45" s="1">
        <f t="shared" si="1"/>
        <v>63</v>
      </c>
      <c r="Q45">
        <v>63</v>
      </c>
      <c r="R45" s="1">
        <f t="shared" si="1"/>
        <v>1</v>
      </c>
      <c r="S45">
        <v>1</v>
      </c>
      <c r="U45" t="s">
        <v>36</v>
      </c>
      <c r="Z45" t="str" cm="1">
        <f t="array" ref="Z45">_xlfn.TEXTSPLIT(L45, " ")</f>
        <v>Doniawerstal</v>
      </c>
    </row>
    <row r="46" spans="1:30" x14ac:dyDescent="0.3">
      <c r="A46" t="s">
        <v>126</v>
      </c>
      <c r="B46" t="s">
        <v>126</v>
      </c>
      <c r="C46" t="s">
        <v>147</v>
      </c>
      <c r="E46" t="s">
        <v>154</v>
      </c>
      <c r="F46">
        <v>1</v>
      </c>
      <c r="G46" t="s">
        <v>27</v>
      </c>
      <c r="H46">
        <v>2016</v>
      </c>
      <c r="I46" t="s">
        <v>28</v>
      </c>
      <c r="J46" t="s">
        <v>29</v>
      </c>
      <c r="K46" t="s">
        <v>30</v>
      </c>
      <c r="L46" t="s">
        <v>152</v>
      </c>
      <c r="M46" t="s">
        <v>131</v>
      </c>
      <c r="P46" s="1">
        <f t="shared" si="1"/>
        <v>55.125</v>
      </c>
      <c r="Q46">
        <v>55.125</v>
      </c>
      <c r="R46" s="1">
        <f t="shared" si="1"/>
        <v>1</v>
      </c>
      <c r="S46">
        <v>1</v>
      </c>
      <c r="U46" t="s">
        <v>36</v>
      </c>
      <c r="Z46" t="str" cm="1">
        <f t="array" ref="Z46">_xlfn.TEXTSPLIT(L46, " ")</f>
        <v>Doniawerstal</v>
      </c>
    </row>
    <row r="47" spans="1:30" x14ac:dyDescent="0.3">
      <c r="A47" t="s">
        <v>126</v>
      </c>
      <c r="B47" t="s">
        <v>126</v>
      </c>
      <c r="C47" t="s">
        <v>147</v>
      </c>
      <c r="E47" t="s">
        <v>155</v>
      </c>
      <c r="F47">
        <v>1</v>
      </c>
      <c r="G47" t="s">
        <v>27</v>
      </c>
      <c r="H47">
        <v>2021</v>
      </c>
      <c r="I47" t="s">
        <v>28</v>
      </c>
      <c r="J47" t="s">
        <v>29</v>
      </c>
      <c r="K47" t="s">
        <v>30</v>
      </c>
      <c r="L47" t="s">
        <v>156</v>
      </c>
      <c r="P47" s="1">
        <f t="shared" si="1"/>
        <v>54.76</v>
      </c>
      <c r="Q47">
        <v>54.76</v>
      </c>
      <c r="R47" s="1">
        <f t="shared" si="1"/>
        <v>1</v>
      </c>
      <c r="S47">
        <v>1</v>
      </c>
      <c r="U47" t="s">
        <v>36</v>
      </c>
      <c r="Z47" t="str" cm="1">
        <f t="array" ref="Z47:AB47">_xlfn.TEXTSPLIT(L47, " ")</f>
        <v>EC</v>
      </c>
      <c r="AA47" t="str">
        <v>Dorp</v>
      </c>
      <c r="AB47" t="str">
        <v>Centraal</v>
      </c>
    </row>
    <row r="48" spans="1:30" x14ac:dyDescent="0.3">
      <c r="A48" t="s">
        <v>126</v>
      </c>
      <c r="B48" t="s">
        <v>126</v>
      </c>
      <c r="C48" t="s">
        <v>147</v>
      </c>
      <c r="D48" t="s">
        <v>157</v>
      </c>
      <c r="E48" t="s">
        <v>158</v>
      </c>
      <c r="F48">
        <v>1</v>
      </c>
      <c r="G48" t="s">
        <v>27</v>
      </c>
      <c r="H48">
        <v>2021</v>
      </c>
      <c r="I48" t="s">
        <v>28</v>
      </c>
      <c r="J48" t="s">
        <v>29</v>
      </c>
      <c r="K48" t="s">
        <v>30</v>
      </c>
      <c r="L48" t="s">
        <v>159</v>
      </c>
      <c r="M48" t="s">
        <v>131</v>
      </c>
      <c r="P48" s="1">
        <f t="shared" si="1"/>
        <v>68</v>
      </c>
      <c r="Q48">
        <v>68</v>
      </c>
      <c r="R48" s="1">
        <f t="shared" si="1"/>
        <v>1</v>
      </c>
      <c r="S48">
        <v>1</v>
      </c>
      <c r="U48" t="s">
        <v>36</v>
      </c>
      <c r="Z48" t="str" cm="1">
        <f t="array" ref="Z48:AA48">_xlfn.TEXTSPLIT(L48, " ")</f>
        <v>EC</v>
      </c>
      <c r="AA48" t="str">
        <v>Idskenhuizen</v>
      </c>
    </row>
    <row r="49" spans="1:30" x14ac:dyDescent="0.3">
      <c r="A49" t="s">
        <v>126</v>
      </c>
      <c r="B49" t="s">
        <v>126</v>
      </c>
      <c r="C49" t="s">
        <v>147</v>
      </c>
      <c r="D49" t="s">
        <v>160</v>
      </c>
      <c r="E49" t="s">
        <v>161</v>
      </c>
      <c r="F49">
        <v>1</v>
      </c>
      <c r="G49" t="s">
        <v>27</v>
      </c>
      <c r="H49">
        <v>2018</v>
      </c>
      <c r="I49" t="s">
        <v>28</v>
      </c>
      <c r="J49" t="s">
        <v>29</v>
      </c>
      <c r="K49" t="s">
        <v>30</v>
      </c>
      <c r="L49" t="s">
        <v>162</v>
      </c>
      <c r="M49" t="s">
        <v>131</v>
      </c>
      <c r="P49" s="1">
        <f t="shared" si="1"/>
        <v>68.399999999999991</v>
      </c>
      <c r="Q49">
        <v>68.399999999999991</v>
      </c>
      <c r="R49" s="1">
        <f t="shared" si="1"/>
        <v>1</v>
      </c>
      <c r="S49">
        <v>1</v>
      </c>
      <c r="U49" t="s">
        <v>36</v>
      </c>
      <c r="Z49" t="str" cm="1">
        <f t="array" ref="Z49:AA49">_xlfn.TEXTSPLIT(L49, " ")</f>
        <v>EC</v>
      </c>
      <c r="AA49" t="str">
        <v>Gaasterland</v>
      </c>
    </row>
    <row r="50" spans="1:30" x14ac:dyDescent="0.3">
      <c r="A50" t="s">
        <v>126</v>
      </c>
      <c r="B50" t="s">
        <v>126</v>
      </c>
      <c r="C50" t="s">
        <v>147</v>
      </c>
      <c r="D50" t="s">
        <v>160</v>
      </c>
      <c r="E50" t="s">
        <v>163</v>
      </c>
      <c r="F50">
        <v>1</v>
      </c>
      <c r="G50" t="s">
        <v>27</v>
      </c>
      <c r="H50">
        <v>2020</v>
      </c>
      <c r="I50" t="s">
        <v>28</v>
      </c>
      <c r="J50" t="s">
        <v>29</v>
      </c>
      <c r="K50" t="s">
        <v>30</v>
      </c>
      <c r="L50" t="s">
        <v>162</v>
      </c>
      <c r="M50" t="s">
        <v>131</v>
      </c>
      <c r="P50" s="1">
        <f t="shared" si="1"/>
        <v>65.55</v>
      </c>
      <c r="Q50">
        <v>65.55</v>
      </c>
      <c r="R50" s="1">
        <f t="shared" si="1"/>
        <v>1</v>
      </c>
      <c r="S50">
        <v>1</v>
      </c>
      <c r="U50" t="s">
        <v>36</v>
      </c>
      <c r="Z50" t="str" cm="1">
        <f t="array" ref="Z50:AA50">_xlfn.TEXTSPLIT(L50, " ")</f>
        <v>EC</v>
      </c>
      <c r="AA50" t="str">
        <v>Gaasterland</v>
      </c>
    </row>
    <row r="51" spans="1:30" x14ac:dyDescent="0.3">
      <c r="A51" t="s">
        <v>126</v>
      </c>
      <c r="B51" t="s">
        <v>126</v>
      </c>
      <c r="C51" t="s">
        <v>147</v>
      </c>
      <c r="D51" t="s">
        <v>164</v>
      </c>
      <c r="E51" t="s">
        <v>165</v>
      </c>
      <c r="F51">
        <v>1</v>
      </c>
      <c r="G51" t="s">
        <v>27</v>
      </c>
      <c r="H51">
        <v>2012</v>
      </c>
      <c r="I51" t="s">
        <v>28</v>
      </c>
      <c r="J51" t="s">
        <v>29</v>
      </c>
      <c r="K51" t="s">
        <v>30</v>
      </c>
      <c r="L51" t="s">
        <v>166</v>
      </c>
      <c r="P51" s="1">
        <f t="shared" si="1"/>
        <v>2.2879999999999998</v>
      </c>
      <c r="Q51">
        <v>2.2879999999999998</v>
      </c>
      <c r="R51" s="1">
        <f t="shared" si="1"/>
        <v>1</v>
      </c>
      <c r="S51">
        <v>1</v>
      </c>
      <c r="U51" t="s">
        <v>42</v>
      </c>
      <c r="Z51" t="str" cm="1">
        <f t="array" ref="Z51">_xlfn.TEXTSPLIT(L51, " ")</f>
        <v>Noordenwind</v>
      </c>
    </row>
    <row r="52" spans="1:30" x14ac:dyDescent="0.3">
      <c r="A52" t="s">
        <v>126</v>
      </c>
      <c r="B52" t="s">
        <v>126</v>
      </c>
      <c r="C52" t="s">
        <v>147</v>
      </c>
      <c r="E52" t="s">
        <v>167</v>
      </c>
      <c r="F52">
        <v>1</v>
      </c>
      <c r="G52" t="s">
        <v>27</v>
      </c>
      <c r="H52">
        <v>2022</v>
      </c>
      <c r="I52" t="s">
        <v>28</v>
      </c>
      <c r="J52" t="s">
        <v>29</v>
      </c>
      <c r="K52" t="s">
        <v>30</v>
      </c>
      <c r="L52" t="s">
        <v>168</v>
      </c>
      <c r="P52" s="1">
        <f t="shared" si="1"/>
        <v>52</v>
      </c>
      <c r="Q52">
        <v>52</v>
      </c>
      <c r="R52" s="1">
        <f t="shared" si="1"/>
        <v>1</v>
      </c>
      <c r="S52">
        <v>1</v>
      </c>
      <c r="U52" t="s">
        <v>32</v>
      </c>
      <c r="Z52" t="str" cm="1">
        <f t="array" ref="Z52:AA52">_xlfn.TEXTSPLIT(L52, " ")</f>
        <v>Sinnich</v>
      </c>
      <c r="AA52" t="str">
        <v>Sleat</v>
      </c>
    </row>
    <row r="53" spans="1:30" x14ac:dyDescent="0.3">
      <c r="A53" t="s">
        <v>126</v>
      </c>
      <c r="B53" t="s">
        <v>126</v>
      </c>
      <c r="C53" t="s">
        <v>169</v>
      </c>
      <c r="D53" t="s">
        <v>170</v>
      </c>
      <c r="E53" t="s">
        <v>171</v>
      </c>
      <c r="F53">
        <v>1</v>
      </c>
      <c r="G53" t="s">
        <v>27</v>
      </c>
      <c r="H53">
        <v>2018</v>
      </c>
      <c r="I53" t="s">
        <v>28</v>
      </c>
      <c r="J53" t="s">
        <v>29</v>
      </c>
      <c r="K53" t="s">
        <v>30</v>
      </c>
      <c r="L53" t="s">
        <v>172</v>
      </c>
      <c r="P53" s="1">
        <f t="shared" si="1"/>
        <v>30.779999999999998</v>
      </c>
      <c r="Q53">
        <v>30.779999999999998</v>
      </c>
      <c r="R53" s="1">
        <f t="shared" si="1"/>
        <v>1</v>
      </c>
      <c r="S53">
        <v>1</v>
      </c>
      <c r="U53" t="s">
        <v>36</v>
      </c>
      <c r="Z53" t="str" cm="1">
        <f t="array" ref="Z53:AD53">_xlfn.TEXTSPLIT(L53, " ")</f>
        <v>Enerzjy</v>
      </c>
      <c r="AA53" t="str">
        <v>Kooperaasje</v>
      </c>
      <c r="AB53" t="str">
        <v>Aldeboarn</v>
      </c>
      <c r="AC53" t="str">
        <v/>
      </c>
      <c r="AD53" t="str">
        <v>(EKA)</v>
      </c>
    </row>
    <row r="54" spans="1:30" x14ac:dyDescent="0.3">
      <c r="A54" t="s">
        <v>126</v>
      </c>
      <c r="B54" t="s">
        <v>126</v>
      </c>
      <c r="C54" t="s">
        <v>169</v>
      </c>
      <c r="D54" t="s">
        <v>173</v>
      </c>
      <c r="E54" t="s">
        <v>174</v>
      </c>
      <c r="F54">
        <v>1</v>
      </c>
      <c r="G54" t="s">
        <v>27</v>
      </c>
      <c r="H54">
        <v>2019</v>
      </c>
      <c r="I54" t="s">
        <v>28</v>
      </c>
      <c r="J54" t="s">
        <v>29</v>
      </c>
      <c r="K54" t="s">
        <v>30</v>
      </c>
      <c r="L54" t="s">
        <v>175</v>
      </c>
      <c r="P54" s="1">
        <f t="shared" si="1"/>
        <v>57</v>
      </c>
      <c r="Q54">
        <v>57</v>
      </c>
      <c r="R54" s="1">
        <f t="shared" si="1"/>
        <v>1</v>
      </c>
      <c r="S54">
        <v>1</v>
      </c>
      <c r="U54" t="s">
        <v>36</v>
      </c>
      <c r="Z54" t="str" cm="1">
        <f t="array" ref="Z54:AB54">_xlfn.TEXTSPLIT(L54, " ")</f>
        <v>Coöperatie</v>
      </c>
      <c r="AA54" t="str">
        <v>Sinnebuorren</v>
      </c>
      <c r="AB54" t="str">
        <v/>
      </c>
    </row>
    <row r="55" spans="1:30" x14ac:dyDescent="0.3">
      <c r="A55" t="s">
        <v>126</v>
      </c>
      <c r="B55" t="s">
        <v>126</v>
      </c>
      <c r="C55" t="s">
        <v>169</v>
      </c>
      <c r="D55" t="s">
        <v>170</v>
      </c>
      <c r="E55" t="s">
        <v>176</v>
      </c>
      <c r="F55">
        <v>1</v>
      </c>
      <c r="G55" t="s">
        <v>27</v>
      </c>
      <c r="H55">
        <v>2019</v>
      </c>
      <c r="I55" t="s">
        <v>28</v>
      </c>
      <c r="J55" t="s">
        <v>29</v>
      </c>
      <c r="K55" t="s">
        <v>46</v>
      </c>
      <c r="L55" t="s">
        <v>47</v>
      </c>
      <c r="N55" t="s">
        <v>81</v>
      </c>
      <c r="P55" s="1">
        <f t="shared" si="1"/>
        <v>269.09999999999997</v>
      </c>
      <c r="Q55">
        <v>269.09999999999997</v>
      </c>
      <c r="R55" s="1">
        <f t="shared" si="1"/>
        <v>0</v>
      </c>
      <c r="S55">
        <v>0</v>
      </c>
      <c r="U55" t="s">
        <v>65</v>
      </c>
      <c r="Z55" t="str" cm="1">
        <f t="array" ref="Z55">_xlfn.TEXTSPLIT(L55, " ")</f>
        <v>crowdfunding</v>
      </c>
    </row>
    <row r="56" spans="1:30" x14ac:dyDescent="0.3">
      <c r="A56" t="s">
        <v>126</v>
      </c>
      <c r="B56" t="s">
        <v>126</v>
      </c>
      <c r="C56" t="s">
        <v>169</v>
      </c>
      <c r="E56" t="s">
        <v>177</v>
      </c>
      <c r="F56">
        <v>1</v>
      </c>
      <c r="G56" t="s">
        <v>27</v>
      </c>
      <c r="H56">
        <v>2019</v>
      </c>
      <c r="I56" t="s">
        <v>28</v>
      </c>
      <c r="J56" t="s">
        <v>29</v>
      </c>
      <c r="K56" t="s">
        <v>46</v>
      </c>
      <c r="L56" t="s">
        <v>47</v>
      </c>
      <c r="N56" t="s">
        <v>81</v>
      </c>
      <c r="O56" t="s">
        <v>178</v>
      </c>
      <c r="P56" s="1">
        <f t="shared" si="1"/>
        <v>1686.8999999999999</v>
      </c>
      <c r="Q56">
        <v>1686.8999999999999</v>
      </c>
      <c r="R56" s="1">
        <f t="shared" si="1"/>
        <v>0</v>
      </c>
      <c r="S56">
        <v>0</v>
      </c>
      <c r="U56" t="s">
        <v>65</v>
      </c>
      <c r="Z56" t="str" cm="1">
        <f t="array" ref="Z56">_xlfn.TEXTSPLIT(L56, " ")</f>
        <v>crowdfunding</v>
      </c>
    </row>
    <row r="57" spans="1:30" x14ac:dyDescent="0.3">
      <c r="A57" t="s">
        <v>126</v>
      </c>
      <c r="B57" t="s">
        <v>126</v>
      </c>
      <c r="C57" t="s">
        <v>179</v>
      </c>
      <c r="E57" t="s">
        <v>180</v>
      </c>
      <c r="F57">
        <v>1</v>
      </c>
      <c r="G57" t="s">
        <v>27</v>
      </c>
      <c r="H57">
        <v>2021</v>
      </c>
      <c r="I57" t="s">
        <v>28</v>
      </c>
      <c r="J57" t="s">
        <v>29</v>
      </c>
      <c r="K57" t="s">
        <v>30</v>
      </c>
      <c r="L57" t="s">
        <v>181</v>
      </c>
      <c r="M57" t="s">
        <v>131</v>
      </c>
      <c r="P57" s="1">
        <f t="shared" si="1"/>
        <v>50</v>
      </c>
      <c r="Q57">
        <v>50</v>
      </c>
      <c r="R57" s="1">
        <f t="shared" si="1"/>
        <v>1</v>
      </c>
      <c r="S57">
        <v>1</v>
      </c>
      <c r="U57" t="s">
        <v>36</v>
      </c>
      <c r="Z57" t="str" cm="1">
        <f t="array" ref="Z57:AA57">_xlfn.TEXTSPLIT(L57, " ")</f>
        <v>DE</v>
      </c>
      <c r="AA57" t="str">
        <v>Weidum</v>
      </c>
    </row>
    <row r="58" spans="1:30" x14ac:dyDescent="0.3">
      <c r="A58" t="s">
        <v>126</v>
      </c>
      <c r="B58" t="s">
        <v>126</v>
      </c>
      <c r="C58" t="s">
        <v>179</v>
      </c>
      <c r="D58" t="s">
        <v>182</v>
      </c>
      <c r="E58" t="s">
        <v>183</v>
      </c>
      <c r="F58">
        <v>1</v>
      </c>
      <c r="G58" t="s">
        <v>27</v>
      </c>
      <c r="H58">
        <v>2019</v>
      </c>
      <c r="I58" t="s">
        <v>28</v>
      </c>
      <c r="J58" t="s">
        <v>29</v>
      </c>
      <c r="K58" t="s">
        <v>30</v>
      </c>
      <c r="L58" t="s">
        <v>184</v>
      </c>
      <c r="M58" t="s">
        <v>131</v>
      </c>
      <c r="P58" s="1">
        <f t="shared" si="1"/>
        <v>60</v>
      </c>
      <c r="Q58">
        <v>60</v>
      </c>
      <c r="R58" s="1">
        <f t="shared" si="1"/>
        <v>1</v>
      </c>
      <c r="S58">
        <v>1</v>
      </c>
      <c r="U58" t="s">
        <v>36</v>
      </c>
      <c r="Z58" t="str" cm="1">
        <f t="array" ref="Z58:AA58">_xlfn.TEXTSPLIT(L58, " ")</f>
        <v>Duorsum</v>
      </c>
      <c r="AA58" t="str">
        <v>Mantgum</v>
      </c>
    </row>
    <row r="59" spans="1:30" x14ac:dyDescent="0.3">
      <c r="A59" t="s">
        <v>126</v>
      </c>
      <c r="B59" t="s">
        <v>126</v>
      </c>
      <c r="C59" t="s">
        <v>179</v>
      </c>
      <c r="D59" t="s">
        <v>182</v>
      </c>
      <c r="E59" t="s">
        <v>185</v>
      </c>
      <c r="F59">
        <v>1</v>
      </c>
      <c r="G59" t="s">
        <v>27</v>
      </c>
      <c r="H59">
        <v>2020</v>
      </c>
      <c r="I59" t="s">
        <v>28</v>
      </c>
      <c r="J59" t="s">
        <v>29</v>
      </c>
      <c r="K59" t="s">
        <v>30</v>
      </c>
      <c r="L59" t="s">
        <v>184</v>
      </c>
      <c r="M59" t="s">
        <v>131</v>
      </c>
      <c r="P59" s="1">
        <f t="shared" si="1"/>
        <v>54.6</v>
      </c>
      <c r="Q59">
        <v>54.6</v>
      </c>
      <c r="R59" s="1">
        <f t="shared" si="1"/>
        <v>1</v>
      </c>
      <c r="S59">
        <v>1</v>
      </c>
      <c r="U59" t="s">
        <v>36</v>
      </c>
      <c r="Z59" t="str" cm="1">
        <f t="array" ref="Z59:AA59">_xlfn.TEXTSPLIT(L59, " ")</f>
        <v>Duorsum</v>
      </c>
      <c r="AA59" t="str">
        <v>Mantgum</v>
      </c>
    </row>
    <row r="60" spans="1:30" x14ac:dyDescent="0.3">
      <c r="A60" t="s">
        <v>126</v>
      </c>
      <c r="B60" t="s">
        <v>126</v>
      </c>
      <c r="C60" t="s">
        <v>179</v>
      </c>
      <c r="D60" t="s">
        <v>186</v>
      </c>
      <c r="E60" t="s">
        <v>187</v>
      </c>
      <c r="F60">
        <v>1</v>
      </c>
      <c r="G60" t="s">
        <v>27</v>
      </c>
      <c r="H60">
        <v>2020</v>
      </c>
      <c r="I60" t="s">
        <v>28</v>
      </c>
      <c r="J60" t="s">
        <v>29</v>
      </c>
      <c r="K60" t="s">
        <v>30</v>
      </c>
      <c r="L60" t="s">
        <v>188</v>
      </c>
      <c r="P60" s="1">
        <f t="shared" si="1"/>
        <v>99</v>
      </c>
      <c r="Q60">
        <v>99</v>
      </c>
      <c r="R60" s="1">
        <f t="shared" si="1"/>
        <v>1</v>
      </c>
      <c r="S60">
        <v>1</v>
      </c>
      <c r="U60" t="s">
        <v>65</v>
      </c>
      <c r="Z60" t="str" cm="1">
        <f t="array" ref="Z60:AA60">_xlfn.TEXTSPLIT(L60, " ")</f>
        <v>Duurzaam</v>
      </c>
      <c r="AA60" t="str">
        <v>Wergea</v>
      </c>
    </row>
    <row r="61" spans="1:30" x14ac:dyDescent="0.3">
      <c r="A61" t="s">
        <v>126</v>
      </c>
      <c r="B61" t="s">
        <v>126</v>
      </c>
      <c r="C61" t="s">
        <v>179</v>
      </c>
      <c r="D61" t="s">
        <v>186</v>
      </c>
      <c r="E61" t="s">
        <v>189</v>
      </c>
      <c r="F61">
        <v>1</v>
      </c>
      <c r="G61" t="s">
        <v>27</v>
      </c>
      <c r="H61">
        <v>2022</v>
      </c>
      <c r="I61" t="s">
        <v>28</v>
      </c>
      <c r="J61" t="s">
        <v>29</v>
      </c>
      <c r="K61" t="s">
        <v>30</v>
      </c>
      <c r="L61" t="s">
        <v>188</v>
      </c>
      <c r="P61" s="1">
        <f t="shared" si="1"/>
        <v>101</v>
      </c>
      <c r="Q61">
        <v>101</v>
      </c>
      <c r="R61" s="1">
        <f t="shared" si="1"/>
        <v>1</v>
      </c>
      <c r="S61">
        <v>1</v>
      </c>
      <c r="U61" t="s">
        <v>32</v>
      </c>
      <c r="Z61" t="str" cm="1">
        <f t="array" ref="Z61:AA61">_xlfn.TEXTSPLIT(L61, " ")</f>
        <v>Duurzaam</v>
      </c>
      <c r="AA61" t="str">
        <v>Wergea</v>
      </c>
    </row>
    <row r="62" spans="1:30" x14ac:dyDescent="0.3">
      <c r="A62" t="s">
        <v>126</v>
      </c>
      <c r="B62" t="s">
        <v>126</v>
      </c>
      <c r="C62" t="s">
        <v>179</v>
      </c>
      <c r="D62" t="s">
        <v>190</v>
      </c>
      <c r="E62" t="s">
        <v>191</v>
      </c>
      <c r="F62">
        <v>1</v>
      </c>
      <c r="G62" t="s">
        <v>27</v>
      </c>
      <c r="H62">
        <v>2022</v>
      </c>
      <c r="I62" t="s">
        <v>28</v>
      </c>
      <c r="J62" t="s">
        <v>29</v>
      </c>
      <c r="K62" t="s">
        <v>30</v>
      </c>
      <c r="L62" t="s">
        <v>134</v>
      </c>
      <c r="M62" t="s">
        <v>135</v>
      </c>
      <c r="P62" s="1">
        <f t="shared" si="1"/>
        <v>86</v>
      </c>
      <c r="Q62">
        <v>86</v>
      </c>
      <c r="R62" s="1">
        <f t="shared" si="1"/>
        <v>1</v>
      </c>
      <c r="S62">
        <v>1</v>
      </c>
      <c r="U62" t="s">
        <v>32</v>
      </c>
      <c r="Z62" t="str" cm="1">
        <f t="array" ref="Z62:AA62">_xlfn.TEXTSPLIT(L62, " ")</f>
        <v>Energiecoöperatie</v>
      </c>
      <c r="AA62" t="str">
        <v>GOED</v>
      </c>
    </row>
    <row r="63" spans="1:30" x14ac:dyDescent="0.3">
      <c r="A63" t="s">
        <v>126</v>
      </c>
      <c r="B63" t="s">
        <v>126</v>
      </c>
      <c r="C63" t="s">
        <v>179</v>
      </c>
      <c r="D63" t="s">
        <v>44</v>
      </c>
      <c r="E63" t="s">
        <v>192</v>
      </c>
      <c r="F63">
        <v>1</v>
      </c>
      <c r="G63" t="s">
        <v>27</v>
      </c>
      <c r="H63">
        <v>2014</v>
      </c>
      <c r="I63" t="s">
        <v>28</v>
      </c>
      <c r="J63" t="s">
        <v>29</v>
      </c>
      <c r="K63" t="s">
        <v>46</v>
      </c>
      <c r="L63" t="s">
        <v>47</v>
      </c>
      <c r="M63" t="s">
        <v>44</v>
      </c>
      <c r="N63" t="s">
        <v>48</v>
      </c>
      <c r="O63" t="s">
        <v>193</v>
      </c>
      <c r="P63" s="1">
        <f t="shared" si="1"/>
        <v>161</v>
      </c>
      <c r="Q63">
        <v>161</v>
      </c>
      <c r="R63" s="1">
        <f t="shared" si="1"/>
        <v>0</v>
      </c>
      <c r="S63">
        <v>0</v>
      </c>
      <c r="U63" t="s">
        <v>42</v>
      </c>
      <c r="Z63" t="str" cm="1">
        <f t="array" ref="Z63">_xlfn.TEXTSPLIT(L63, " ")</f>
        <v>crowdfunding</v>
      </c>
    </row>
    <row r="64" spans="1:30" x14ac:dyDescent="0.3">
      <c r="A64" t="s">
        <v>126</v>
      </c>
      <c r="B64" t="s">
        <v>126</v>
      </c>
      <c r="C64" t="s">
        <v>179</v>
      </c>
      <c r="D64" t="s">
        <v>44</v>
      </c>
      <c r="E64" t="s">
        <v>194</v>
      </c>
      <c r="F64">
        <v>1</v>
      </c>
      <c r="G64" t="s">
        <v>27</v>
      </c>
      <c r="H64">
        <v>2014</v>
      </c>
      <c r="I64" t="s">
        <v>28</v>
      </c>
      <c r="J64" t="s">
        <v>29</v>
      </c>
      <c r="K64" t="s">
        <v>46</v>
      </c>
      <c r="L64" t="s">
        <v>47</v>
      </c>
      <c r="M64" t="s">
        <v>44</v>
      </c>
      <c r="N64" t="s">
        <v>48</v>
      </c>
      <c r="O64" t="s">
        <v>193</v>
      </c>
      <c r="P64" s="1">
        <f t="shared" si="1"/>
        <v>91</v>
      </c>
      <c r="Q64">
        <v>91</v>
      </c>
      <c r="R64" s="1">
        <f t="shared" si="1"/>
        <v>0</v>
      </c>
      <c r="S64">
        <v>0</v>
      </c>
      <c r="U64" t="s">
        <v>42</v>
      </c>
      <c r="Z64" t="str" cm="1">
        <f t="array" ref="Z64">_xlfn.TEXTSPLIT(L64, " ")</f>
        <v>crowdfunding</v>
      </c>
    </row>
    <row r="65" spans="1:28" x14ac:dyDescent="0.3">
      <c r="A65" t="s">
        <v>126</v>
      </c>
      <c r="B65" t="s">
        <v>126</v>
      </c>
      <c r="C65" t="s">
        <v>179</v>
      </c>
      <c r="D65" t="s">
        <v>44</v>
      </c>
      <c r="E65" t="s">
        <v>195</v>
      </c>
      <c r="F65">
        <v>1</v>
      </c>
      <c r="G65" t="s">
        <v>27</v>
      </c>
      <c r="H65">
        <v>2013</v>
      </c>
      <c r="I65" t="s">
        <v>28</v>
      </c>
      <c r="J65" t="s">
        <v>29</v>
      </c>
      <c r="K65" t="s">
        <v>46</v>
      </c>
      <c r="L65" t="s">
        <v>47</v>
      </c>
      <c r="M65" t="s">
        <v>44</v>
      </c>
      <c r="N65" t="s">
        <v>48</v>
      </c>
      <c r="O65" t="s">
        <v>196</v>
      </c>
      <c r="P65" s="1">
        <f t="shared" si="1"/>
        <v>24</v>
      </c>
      <c r="Q65">
        <v>24</v>
      </c>
      <c r="R65" s="1">
        <f t="shared" si="1"/>
        <v>0</v>
      </c>
      <c r="S65">
        <v>0</v>
      </c>
      <c r="U65" t="s">
        <v>42</v>
      </c>
      <c r="Z65" t="str" cm="1">
        <f t="array" ref="Z65">_xlfn.TEXTSPLIT(L65, " ")</f>
        <v>crowdfunding</v>
      </c>
    </row>
    <row r="66" spans="1:28" x14ac:dyDescent="0.3">
      <c r="A66" t="s">
        <v>126</v>
      </c>
      <c r="B66" t="s">
        <v>126</v>
      </c>
      <c r="C66" t="s">
        <v>179</v>
      </c>
      <c r="D66" t="s">
        <v>197</v>
      </c>
      <c r="E66" t="s">
        <v>198</v>
      </c>
      <c r="F66">
        <v>1</v>
      </c>
      <c r="G66" t="s">
        <v>27</v>
      </c>
      <c r="H66">
        <v>2018</v>
      </c>
      <c r="I66" t="s">
        <v>28</v>
      </c>
      <c r="J66" t="s">
        <v>29</v>
      </c>
      <c r="K66" t="s">
        <v>30</v>
      </c>
      <c r="L66" t="s">
        <v>199</v>
      </c>
      <c r="M66" t="s">
        <v>131</v>
      </c>
      <c r="P66" s="1">
        <f t="shared" si="1"/>
        <v>73.8</v>
      </c>
      <c r="Q66">
        <v>73.8</v>
      </c>
      <c r="R66" s="1">
        <f t="shared" si="1"/>
        <v>1</v>
      </c>
      <c r="S66">
        <v>1</v>
      </c>
      <c r="U66" t="s">
        <v>36</v>
      </c>
      <c r="Z66" t="str" cm="1">
        <f t="array" ref="Z66">_xlfn.TEXTSPLIT(L66, " ")</f>
        <v>Grieneko</v>
      </c>
    </row>
    <row r="67" spans="1:28" x14ac:dyDescent="0.3">
      <c r="A67" t="s">
        <v>126</v>
      </c>
      <c r="B67" t="s">
        <v>126</v>
      </c>
      <c r="C67" t="s">
        <v>179</v>
      </c>
      <c r="D67" t="s">
        <v>197</v>
      </c>
      <c r="E67" t="s">
        <v>200</v>
      </c>
      <c r="F67">
        <v>1</v>
      </c>
      <c r="G67" t="s">
        <v>27</v>
      </c>
      <c r="H67">
        <v>2019</v>
      </c>
      <c r="I67" t="s">
        <v>28</v>
      </c>
      <c r="J67" t="s">
        <v>29</v>
      </c>
      <c r="K67" t="s">
        <v>30</v>
      </c>
      <c r="L67" t="s">
        <v>199</v>
      </c>
      <c r="M67" t="s">
        <v>131</v>
      </c>
      <c r="P67" s="1">
        <f t="shared" ref="P67:R130" si="9">IFERROR(IF(Q67&gt;0,Q67*1,0),0)</f>
        <v>73.8</v>
      </c>
      <c r="Q67">
        <v>73.8</v>
      </c>
      <c r="R67" s="1">
        <f t="shared" si="9"/>
        <v>1</v>
      </c>
      <c r="S67">
        <v>1</v>
      </c>
      <c r="U67" t="s">
        <v>36</v>
      </c>
      <c r="Z67" t="str" cm="1">
        <f t="array" ref="Z67">_xlfn.TEXTSPLIT(L67, " ")</f>
        <v>Grieneko</v>
      </c>
    </row>
    <row r="68" spans="1:28" x14ac:dyDescent="0.3">
      <c r="A68" t="s">
        <v>126</v>
      </c>
      <c r="B68" t="s">
        <v>126</v>
      </c>
      <c r="C68" t="s">
        <v>179</v>
      </c>
      <c r="D68" t="s">
        <v>201</v>
      </c>
      <c r="E68" t="s">
        <v>202</v>
      </c>
      <c r="F68">
        <v>1</v>
      </c>
      <c r="G68" t="s">
        <v>27</v>
      </c>
      <c r="H68">
        <v>2020</v>
      </c>
      <c r="I68" t="s">
        <v>28</v>
      </c>
      <c r="J68" t="s">
        <v>29</v>
      </c>
      <c r="K68" t="s">
        <v>30</v>
      </c>
      <c r="L68" t="s">
        <v>199</v>
      </c>
      <c r="M68" t="s">
        <v>131</v>
      </c>
      <c r="P68" s="1">
        <f t="shared" si="9"/>
        <v>55.000000000000007</v>
      </c>
      <c r="Q68">
        <v>55.000000000000007</v>
      </c>
      <c r="R68" s="1">
        <f t="shared" si="9"/>
        <v>1</v>
      </c>
      <c r="S68">
        <v>1</v>
      </c>
      <c r="U68" t="s">
        <v>36</v>
      </c>
      <c r="Z68" t="str" cm="1">
        <f t="array" ref="Z68">_xlfn.TEXTSPLIT(L68, " ")</f>
        <v>Grieneko</v>
      </c>
    </row>
    <row r="69" spans="1:28" x14ac:dyDescent="0.3">
      <c r="A69" t="s">
        <v>126</v>
      </c>
      <c r="B69" t="s">
        <v>126</v>
      </c>
      <c r="C69" t="s">
        <v>179</v>
      </c>
      <c r="E69" t="s">
        <v>203</v>
      </c>
      <c r="F69">
        <v>1</v>
      </c>
      <c r="G69" t="s">
        <v>27</v>
      </c>
      <c r="H69">
        <v>2022</v>
      </c>
      <c r="I69" t="s">
        <v>28</v>
      </c>
      <c r="J69" t="s">
        <v>29</v>
      </c>
      <c r="K69" t="s">
        <v>30</v>
      </c>
      <c r="L69" t="s">
        <v>204</v>
      </c>
      <c r="P69" s="1">
        <f t="shared" si="9"/>
        <v>69.75</v>
      </c>
      <c r="Q69">
        <v>69.75</v>
      </c>
      <c r="R69" s="1">
        <f t="shared" si="9"/>
        <v>1</v>
      </c>
      <c r="S69">
        <v>1</v>
      </c>
      <c r="U69" t="s">
        <v>32</v>
      </c>
      <c r="Z69" t="str" cm="1">
        <f t="array" ref="Z69:AB69">_xlfn.TEXTSPLIT(L69, " ")</f>
        <v>Stienzer</v>
      </c>
      <c r="AA69" t="str">
        <v>Energy</v>
      </c>
      <c r="AB69" t="str">
        <v>koöperaasje</v>
      </c>
    </row>
    <row r="70" spans="1:28" x14ac:dyDescent="0.3">
      <c r="A70" t="s">
        <v>126</v>
      </c>
      <c r="B70" t="s">
        <v>126</v>
      </c>
      <c r="C70" t="s">
        <v>179</v>
      </c>
      <c r="D70" t="s">
        <v>205</v>
      </c>
      <c r="E70" t="s">
        <v>206</v>
      </c>
      <c r="F70">
        <v>1</v>
      </c>
      <c r="G70" t="s">
        <v>27</v>
      </c>
      <c r="H70">
        <v>2017</v>
      </c>
      <c r="I70" t="s">
        <v>28</v>
      </c>
      <c r="J70" t="s">
        <v>29</v>
      </c>
      <c r="K70" t="s">
        <v>46</v>
      </c>
      <c r="L70" t="s">
        <v>47</v>
      </c>
      <c r="N70" t="s">
        <v>81</v>
      </c>
      <c r="P70" s="1">
        <f t="shared" si="9"/>
        <v>50.440000000000005</v>
      </c>
      <c r="Q70">
        <v>50.440000000000005</v>
      </c>
      <c r="R70" s="1">
        <f t="shared" si="9"/>
        <v>0</v>
      </c>
      <c r="S70">
        <v>0</v>
      </c>
      <c r="U70" t="s">
        <v>65</v>
      </c>
      <c r="Z70" t="str" cm="1">
        <f t="array" ref="Z70">_xlfn.TEXTSPLIT(L70, " ")</f>
        <v>crowdfunding</v>
      </c>
    </row>
    <row r="71" spans="1:28" x14ac:dyDescent="0.3">
      <c r="A71" t="s">
        <v>126</v>
      </c>
      <c r="B71" t="s">
        <v>126</v>
      </c>
      <c r="C71" t="s">
        <v>207</v>
      </c>
      <c r="D71" t="s">
        <v>208</v>
      </c>
      <c r="E71" t="s">
        <v>209</v>
      </c>
      <c r="F71">
        <v>1</v>
      </c>
      <c r="G71" t="s">
        <v>27</v>
      </c>
      <c r="H71">
        <v>2019</v>
      </c>
      <c r="I71" t="s">
        <v>28</v>
      </c>
      <c r="J71" t="s">
        <v>29</v>
      </c>
      <c r="K71" t="s">
        <v>30</v>
      </c>
      <c r="L71" t="s">
        <v>210</v>
      </c>
      <c r="M71" t="s">
        <v>131</v>
      </c>
      <c r="P71" s="1">
        <f t="shared" si="9"/>
        <v>69.325000000000003</v>
      </c>
      <c r="Q71">
        <v>69.325000000000003</v>
      </c>
      <c r="R71" s="1">
        <f t="shared" si="9"/>
        <v>1</v>
      </c>
      <c r="S71">
        <v>1</v>
      </c>
      <c r="U71" t="s">
        <v>36</v>
      </c>
      <c r="Z71" t="str" cm="1">
        <f t="array" ref="Z71:AA71">_xlfn.TEXTSPLIT(L71, " ")</f>
        <v>Anjumer</v>
      </c>
      <c r="AA71" t="str">
        <v>Eendragt</v>
      </c>
    </row>
    <row r="72" spans="1:28" x14ac:dyDescent="0.3">
      <c r="A72" t="s">
        <v>126</v>
      </c>
      <c r="B72" t="s">
        <v>126</v>
      </c>
      <c r="C72" t="s">
        <v>207</v>
      </c>
      <c r="D72" t="s">
        <v>211</v>
      </c>
      <c r="E72" t="s">
        <v>212</v>
      </c>
      <c r="F72">
        <v>1</v>
      </c>
      <c r="G72" t="s">
        <v>27</v>
      </c>
      <c r="H72">
        <v>2020</v>
      </c>
      <c r="I72" t="s">
        <v>28</v>
      </c>
      <c r="J72" t="s">
        <v>29</v>
      </c>
      <c r="K72" t="s">
        <v>30</v>
      </c>
      <c r="L72" t="s">
        <v>213</v>
      </c>
      <c r="M72" t="s">
        <v>131</v>
      </c>
      <c r="P72" s="1">
        <f t="shared" si="9"/>
        <v>59</v>
      </c>
      <c r="Q72">
        <v>59</v>
      </c>
      <c r="R72" s="1">
        <f t="shared" si="9"/>
        <v>1</v>
      </c>
      <c r="S72">
        <v>1</v>
      </c>
      <c r="U72" t="s">
        <v>36</v>
      </c>
      <c r="Z72" t="str" cm="1">
        <f t="array" ref="Z72:AA72">_xlfn.TEXTSPLIT(L72, " ")</f>
        <v>EC</v>
      </c>
      <c r="AA72" t="str">
        <v>Dongeradeel</v>
      </c>
    </row>
    <row r="73" spans="1:28" x14ac:dyDescent="0.3">
      <c r="A73" t="s">
        <v>126</v>
      </c>
      <c r="B73" t="s">
        <v>126</v>
      </c>
      <c r="C73" t="s">
        <v>207</v>
      </c>
      <c r="D73" t="s">
        <v>214</v>
      </c>
      <c r="E73" t="s">
        <v>215</v>
      </c>
      <c r="F73">
        <v>1</v>
      </c>
      <c r="G73" t="s">
        <v>27</v>
      </c>
      <c r="H73">
        <v>2022</v>
      </c>
      <c r="I73" t="s">
        <v>28</v>
      </c>
      <c r="J73" t="s">
        <v>29</v>
      </c>
      <c r="K73" t="s">
        <v>30</v>
      </c>
      <c r="L73" t="s">
        <v>216</v>
      </c>
      <c r="M73" t="s">
        <v>131</v>
      </c>
      <c r="P73" s="1">
        <f t="shared" si="9"/>
        <v>73</v>
      </c>
      <c r="Q73">
        <v>73</v>
      </c>
      <c r="R73" s="1">
        <f t="shared" si="9"/>
        <v>1</v>
      </c>
      <c r="S73">
        <v>1</v>
      </c>
      <c r="U73" t="s">
        <v>32</v>
      </c>
      <c r="Z73" t="str" cm="1">
        <f t="array" ref="Z73">_xlfn.TEXTSPLIT(L73, " ")</f>
        <v>Mei-inoarGrien</v>
      </c>
    </row>
    <row r="74" spans="1:28" x14ac:dyDescent="0.3">
      <c r="A74" t="s">
        <v>126</v>
      </c>
      <c r="B74" t="s">
        <v>126</v>
      </c>
      <c r="C74" t="s">
        <v>207</v>
      </c>
      <c r="D74" t="s">
        <v>217</v>
      </c>
      <c r="E74" t="s">
        <v>218</v>
      </c>
      <c r="F74">
        <v>1</v>
      </c>
      <c r="G74" t="s">
        <v>27</v>
      </c>
      <c r="H74">
        <v>2018</v>
      </c>
      <c r="I74" t="s">
        <v>28</v>
      </c>
      <c r="J74" t="s">
        <v>29</v>
      </c>
      <c r="K74" t="s">
        <v>30</v>
      </c>
      <c r="L74" t="s">
        <v>216</v>
      </c>
      <c r="M74" t="s">
        <v>131</v>
      </c>
      <c r="P74" s="1">
        <f t="shared" si="9"/>
        <v>59.625</v>
      </c>
      <c r="Q74">
        <v>59.625</v>
      </c>
      <c r="R74" s="1">
        <f t="shared" si="9"/>
        <v>1</v>
      </c>
      <c r="S74">
        <v>1</v>
      </c>
      <c r="U74" t="s">
        <v>36</v>
      </c>
      <c r="Z74" t="str" cm="1">
        <f t="array" ref="Z74">_xlfn.TEXTSPLIT(L74, " ")</f>
        <v>Mei-inoarGrien</v>
      </c>
    </row>
    <row r="75" spans="1:28" x14ac:dyDescent="0.3">
      <c r="A75" t="s">
        <v>126</v>
      </c>
      <c r="B75" t="s">
        <v>126</v>
      </c>
      <c r="C75" t="s">
        <v>207</v>
      </c>
      <c r="D75" t="s">
        <v>219</v>
      </c>
      <c r="E75" t="s">
        <v>220</v>
      </c>
      <c r="F75">
        <v>1</v>
      </c>
      <c r="G75" t="s">
        <v>27</v>
      </c>
      <c r="H75">
        <v>2018</v>
      </c>
      <c r="I75" t="s">
        <v>28</v>
      </c>
      <c r="J75" t="s">
        <v>29</v>
      </c>
      <c r="K75" t="s">
        <v>30</v>
      </c>
      <c r="L75" t="s">
        <v>216</v>
      </c>
      <c r="M75" t="s">
        <v>131</v>
      </c>
      <c r="P75" s="1">
        <f t="shared" si="9"/>
        <v>53</v>
      </c>
      <c r="Q75">
        <v>53</v>
      </c>
      <c r="R75" s="1">
        <f t="shared" si="9"/>
        <v>1</v>
      </c>
      <c r="S75">
        <v>1</v>
      </c>
      <c r="U75" t="s">
        <v>36</v>
      </c>
      <c r="Z75" t="str" cm="1">
        <f t="array" ref="Z75">_xlfn.TEXTSPLIT(L75, " ")</f>
        <v>Mei-inoarGrien</v>
      </c>
    </row>
    <row r="76" spans="1:28" x14ac:dyDescent="0.3">
      <c r="A76" t="s">
        <v>126</v>
      </c>
      <c r="B76" t="s">
        <v>126</v>
      </c>
      <c r="C76" t="s">
        <v>207</v>
      </c>
      <c r="D76" t="s">
        <v>221</v>
      </c>
      <c r="E76" t="s">
        <v>222</v>
      </c>
      <c r="F76">
        <v>1</v>
      </c>
      <c r="G76" t="s">
        <v>27</v>
      </c>
      <c r="H76">
        <v>2019</v>
      </c>
      <c r="I76" t="s">
        <v>28</v>
      </c>
      <c r="J76" t="s">
        <v>29</v>
      </c>
      <c r="K76" t="s">
        <v>30</v>
      </c>
      <c r="L76" t="s">
        <v>223</v>
      </c>
      <c r="M76" t="s">
        <v>131</v>
      </c>
      <c r="O76" t="s">
        <v>224</v>
      </c>
      <c r="P76" s="1">
        <f t="shared" si="9"/>
        <v>55.000000000000007</v>
      </c>
      <c r="Q76">
        <v>55.000000000000007</v>
      </c>
      <c r="R76" s="1">
        <f t="shared" si="9"/>
        <v>1</v>
      </c>
      <c r="S76">
        <v>1</v>
      </c>
      <c r="U76" t="s">
        <v>36</v>
      </c>
      <c r="Z76" t="str" cm="1">
        <f t="array" ref="Z76:AA76">_xlfn.TEXTSPLIT(L76, " ")</f>
        <v>EK</v>
      </c>
      <c r="AA76" t="str">
        <v>Westergeast</v>
      </c>
    </row>
    <row r="77" spans="1:28" x14ac:dyDescent="0.3">
      <c r="A77" t="s">
        <v>126</v>
      </c>
      <c r="B77" t="s">
        <v>126</v>
      </c>
      <c r="C77" t="s">
        <v>225</v>
      </c>
      <c r="D77" t="s">
        <v>226</v>
      </c>
      <c r="E77" t="s">
        <v>227</v>
      </c>
      <c r="F77">
        <v>1</v>
      </c>
      <c r="G77" t="s">
        <v>27</v>
      </c>
      <c r="H77">
        <v>2019</v>
      </c>
      <c r="I77" t="s">
        <v>28</v>
      </c>
      <c r="J77" t="s">
        <v>29</v>
      </c>
      <c r="K77" t="s">
        <v>30</v>
      </c>
      <c r="L77" t="s">
        <v>228</v>
      </c>
      <c r="M77" t="s">
        <v>131</v>
      </c>
      <c r="O77" t="s">
        <v>229</v>
      </c>
      <c r="P77" s="1">
        <f t="shared" si="9"/>
        <v>52.800000000000004</v>
      </c>
      <c r="Q77">
        <v>52.800000000000004</v>
      </c>
      <c r="R77" s="1">
        <f t="shared" si="9"/>
        <v>1</v>
      </c>
      <c r="S77">
        <v>1</v>
      </c>
      <c r="U77" t="s">
        <v>36</v>
      </c>
      <c r="Z77" t="str" cm="1">
        <f t="array" ref="Z77:AB77">_xlfn.TEXTSPLIT(L77, " ")</f>
        <v>De</v>
      </c>
      <c r="AA77" t="str">
        <v>Eendracht</v>
      </c>
      <c r="AB77" t="str">
        <v>Ooststellingwerf</v>
      </c>
    </row>
    <row r="78" spans="1:28" x14ac:dyDescent="0.3">
      <c r="A78" t="s">
        <v>126</v>
      </c>
      <c r="B78" t="s">
        <v>126</v>
      </c>
      <c r="C78" t="s">
        <v>225</v>
      </c>
      <c r="D78" t="s">
        <v>230</v>
      </c>
      <c r="E78" t="s">
        <v>231</v>
      </c>
      <c r="F78">
        <v>1</v>
      </c>
      <c r="G78" t="s">
        <v>27</v>
      </c>
      <c r="H78">
        <v>2020</v>
      </c>
      <c r="I78" t="s">
        <v>28</v>
      </c>
      <c r="J78" t="s">
        <v>29</v>
      </c>
      <c r="K78" t="s">
        <v>30</v>
      </c>
      <c r="L78" t="s">
        <v>228</v>
      </c>
      <c r="M78" t="s">
        <v>131</v>
      </c>
      <c r="P78" s="1">
        <f t="shared" si="9"/>
        <v>42</v>
      </c>
      <c r="Q78">
        <v>42</v>
      </c>
      <c r="R78" s="1">
        <f t="shared" si="9"/>
        <v>1</v>
      </c>
      <c r="S78">
        <v>1</v>
      </c>
      <c r="U78" t="s">
        <v>36</v>
      </c>
      <c r="Z78" t="str" cm="1">
        <f t="array" ref="Z78:AB78">_xlfn.TEXTSPLIT(L78, " ")</f>
        <v>De</v>
      </c>
      <c r="AA78" t="str">
        <v>Eendracht</v>
      </c>
      <c r="AB78" t="str">
        <v>Ooststellingwerf</v>
      </c>
    </row>
    <row r="79" spans="1:28" x14ac:dyDescent="0.3">
      <c r="A79" t="s">
        <v>126</v>
      </c>
      <c r="B79" t="s">
        <v>126</v>
      </c>
      <c r="C79" t="s">
        <v>225</v>
      </c>
      <c r="D79" t="s">
        <v>232</v>
      </c>
      <c r="E79" t="s">
        <v>233</v>
      </c>
      <c r="F79">
        <v>1</v>
      </c>
      <c r="G79" t="s">
        <v>27</v>
      </c>
      <c r="H79">
        <v>2020</v>
      </c>
      <c r="I79" t="s">
        <v>28</v>
      </c>
      <c r="J79" t="s">
        <v>29</v>
      </c>
      <c r="K79" t="s">
        <v>30</v>
      </c>
      <c r="L79" t="s">
        <v>228</v>
      </c>
      <c r="M79" t="s">
        <v>131</v>
      </c>
      <c r="O79" t="s">
        <v>234</v>
      </c>
      <c r="P79" s="1">
        <f t="shared" si="9"/>
        <v>70</v>
      </c>
      <c r="Q79">
        <v>70</v>
      </c>
      <c r="R79" s="1">
        <f t="shared" si="9"/>
        <v>1</v>
      </c>
      <c r="S79">
        <v>1</v>
      </c>
      <c r="U79" t="s">
        <v>36</v>
      </c>
      <c r="Z79" t="str" cm="1">
        <f t="array" ref="Z79:AB79">_xlfn.TEXTSPLIT(L79, " ")</f>
        <v>De</v>
      </c>
      <c r="AA79" t="str">
        <v>Eendracht</v>
      </c>
      <c r="AB79" t="str">
        <v>Ooststellingwerf</v>
      </c>
    </row>
    <row r="80" spans="1:28" x14ac:dyDescent="0.3">
      <c r="A80" t="s">
        <v>126</v>
      </c>
      <c r="B80" t="s">
        <v>126</v>
      </c>
      <c r="C80" t="s">
        <v>225</v>
      </c>
      <c r="D80" t="s">
        <v>235</v>
      </c>
      <c r="E80" t="s">
        <v>236</v>
      </c>
      <c r="F80">
        <v>1</v>
      </c>
      <c r="G80" t="s">
        <v>27</v>
      </c>
      <c r="H80">
        <v>2023</v>
      </c>
      <c r="I80" t="s">
        <v>28</v>
      </c>
      <c r="J80" t="s">
        <v>29</v>
      </c>
      <c r="K80" t="s">
        <v>30</v>
      </c>
      <c r="L80" t="s">
        <v>228</v>
      </c>
      <c r="M80" t="s">
        <v>131</v>
      </c>
      <c r="P80" s="1">
        <f t="shared" si="9"/>
        <v>99.8</v>
      </c>
      <c r="Q80">
        <v>99.8</v>
      </c>
      <c r="R80" s="1">
        <f t="shared" si="9"/>
        <v>1</v>
      </c>
      <c r="S80">
        <v>1</v>
      </c>
      <c r="U80" t="s">
        <v>32</v>
      </c>
      <c r="Z80" t="str" cm="1">
        <f t="array" ref="Z80:AB80">_xlfn.TEXTSPLIT(L80, " ")</f>
        <v>De</v>
      </c>
      <c r="AA80" t="str">
        <v>Eendracht</v>
      </c>
      <c r="AB80" t="str">
        <v>Ooststellingwerf</v>
      </c>
    </row>
    <row r="81" spans="1:31" x14ac:dyDescent="0.3">
      <c r="A81" t="s">
        <v>126</v>
      </c>
      <c r="B81" t="s">
        <v>126</v>
      </c>
      <c r="C81" t="s">
        <v>225</v>
      </c>
      <c r="D81" t="s">
        <v>230</v>
      </c>
      <c r="E81" t="s">
        <v>237</v>
      </c>
      <c r="F81">
        <v>1</v>
      </c>
      <c r="G81" t="s">
        <v>27</v>
      </c>
      <c r="H81">
        <v>2019</v>
      </c>
      <c r="I81" t="s">
        <v>28</v>
      </c>
      <c r="J81" t="s">
        <v>29</v>
      </c>
      <c r="K81" t="s">
        <v>46</v>
      </c>
      <c r="L81" t="s">
        <v>47</v>
      </c>
      <c r="N81" t="s">
        <v>81</v>
      </c>
      <c r="P81" s="1">
        <f t="shared" si="9"/>
        <v>505.2</v>
      </c>
      <c r="Q81">
        <v>505.2</v>
      </c>
      <c r="R81" s="1">
        <f t="shared" si="9"/>
        <v>0</v>
      </c>
      <c r="S81">
        <v>0</v>
      </c>
      <c r="U81" t="s">
        <v>65</v>
      </c>
      <c r="Z81" t="str" cm="1">
        <f t="array" ref="Z81">_xlfn.TEXTSPLIT(L81, " ")</f>
        <v>crowdfunding</v>
      </c>
    </row>
    <row r="82" spans="1:31" x14ac:dyDescent="0.3">
      <c r="A82" t="s">
        <v>126</v>
      </c>
      <c r="B82" t="s">
        <v>126</v>
      </c>
      <c r="C82" t="s">
        <v>238</v>
      </c>
      <c r="D82" t="s">
        <v>239</v>
      </c>
      <c r="E82" t="s">
        <v>240</v>
      </c>
      <c r="F82">
        <v>1</v>
      </c>
      <c r="G82" t="s">
        <v>27</v>
      </c>
      <c r="H82">
        <v>2022</v>
      </c>
      <c r="I82" t="s">
        <v>28</v>
      </c>
      <c r="J82" t="s">
        <v>29</v>
      </c>
      <c r="K82" t="s">
        <v>30</v>
      </c>
      <c r="L82" t="s">
        <v>241</v>
      </c>
      <c r="P82" s="1">
        <f t="shared" si="9"/>
        <v>77</v>
      </c>
      <c r="Q82">
        <v>77</v>
      </c>
      <c r="R82" s="1">
        <f t="shared" si="9"/>
        <v>1</v>
      </c>
      <c r="S82">
        <v>1</v>
      </c>
      <c r="U82" t="s">
        <v>32</v>
      </c>
      <c r="Z82" t="str" cm="1">
        <f t="array" ref="Z82:AA82">_xlfn.TEXTSPLIT(L82, " ")</f>
        <v>Dorpscoöperatie</v>
      </c>
      <c r="AA82" t="str">
        <v>Bakkeveen</v>
      </c>
    </row>
    <row r="83" spans="1:31" x14ac:dyDescent="0.3">
      <c r="A83" t="s">
        <v>126</v>
      </c>
      <c r="B83" t="s">
        <v>126</v>
      </c>
      <c r="C83" t="s">
        <v>238</v>
      </c>
      <c r="D83" t="s">
        <v>242</v>
      </c>
      <c r="E83" t="s">
        <v>243</v>
      </c>
      <c r="F83">
        <v>1</v>
      </c>
      <c r="G83" t="s">
        <v>27</v>
      </c>
      <c r="H83">
        <v>2019</v>
      </c>
      <c r="I83" t="s">
        <v>28</v>
      </c>
      <c r="J83" t="s">
        <v>29</v>
      </c>
      <c r="K83" t="s">
        <v>30</v>
      </c>
      <c r="L83" t="s">
        <v>244</v>
      </c>
      <c r="M83" t="s">
        <v>131</v>
      </c>
      <c r="P83" s="1">
        <f t="shared" si="9"/>
        <v>62.22</v>
      </c>
      <c r="Q83">
        <v>62.22</v>
      </c>
      <c r="R83" s="1">
        <f t="shared" si="9"/>
        <v>1</v>
      </c>
      <c r="S83">
        <v>1</v>
      </c>
      <c r="U83" t="s">
        <v>36</v>
      </c>
      <c r="Z83" t="str" cm="1">
        <f t="array" ref="Z83:AA83">_xlfn.TEXTSPLIT(L83, " ")</f>
        <v>EC</v>
      </c>
      <c r="AA83" t="str">
        <v>Wijnjewoude</v>
      </c>
    </row>
    <row r="84" spans="1:31" x14ac:dyDescent="0.3">
      <c r="A84" t="s">
        <v>126</v>
      </c>
      <c r="B84" t="s">
        <v>126</v>
      </c>
      <c r="C84" t="s">
        <v>245</v>
      </c>
      <c r="E84" t="s">
        <v>246</v>
      </c>
      <c r="F84">
        <v>1</v>
      </c>
      <c r="G84" t="s">
        <v>27</v>
      </c>
      <c r="H84">
        <v>2018</v>
      </c>
      <c r="I84" t="s">
        <v>28</v>
      </c>
      <c r="J84" t="s">
        <v>29</v>
      </c>
      <c r="K84" t="s">
        <v>30</v>
      </c>
      <c r="L84" t="s">
        <v>247</v>
      </c>
      <c r="M84" t="s">
        <v>131</v>
      </c>
      <c r="P84" s="1">
        <f t="shared" si="9"/>
        <v>58.139999999999993</v>
      </c>
      <c r="Q84">
        <v>58.139999999999993</v>
      </c>
      <c r="R84" s="1">
        <f t="shared" si="9"/>
        <v>1</v>
      </c>
      <c r="S84">
        <v>1</v>
      </c>
      <c r="U84" t="s">
        <v>36</v>
      </c>
      <c r="Z84" t="str" cm="1">
        <f t="array" ref="Z84:AA84">_xlfn.TEXTSPLIT(L84, " ")</f>
        <v>De</v>
      </c>
      <c r="AA84" t="str">
        <v>Sintrale</v>
      </c>
    </row>
    <row r="85" spans="1:31" x14ac:dyDescent="0.3">
      <c r="A85" t="s">
        <v>126</v>
      </c>
      <c r="B85" t="s">
        <v>126</v>
      </c>
      <c r="C85" t="s">
        <v>245</v>
      </c>
      <c r="E85" t="s">
        <v>248</v>
      </c>
      <c r="F85">
        <v>1</v>
      </c>
      <c r="G85" t="s">
        <v>27</v>
      </c>
      <c r="H85">
        <v>2020</v>
      </c>
      <c r="I85" t="s">
        <v>28</v>
      </c>
      <c r="J85" t="s">
        <v>29</v>
      </c>
      <c r="K85" t="s">
        <v>30</v>
      </c>
      <c r="L85" t="s">
        <v>247</v>
      </c>
      <c r="M85" t="s">
        <v>131</v>
      </c>
      <c r="P85" s="1">
        <f t="shared" si="9"/>
        <v>58.139999999999993</v>
      </c>
      <c r="Q85">
        <v>58.139999999999993</v>
      </c>
      <c r="R85" s="1">
        <f t="shared" si="9"/>
        <v>1</v>
      </c>
      <c r="S85">
        <v>1</v>
      </c>
      <c r="U85" t="s">
        <v>36</v>
      </c>
      <c r="Z85" t="str" cm="1">
        <f t="array" ref="Z85:AA85">_xlfn.TEXTSPLIT(L85, " ")</f>
        <v>De</v>
      </c>
      <c r="AA85" t="str">
        <v>Sintrale</v>
      </c>
    </row>
    <row r="86" spans="1:31" x14ac:dyDescent="0.3">
      <c r="A86" t="s">
        <v>126</v>
      </c>
      <c r="B86" t="s">
        <v>126</v>
      </c>
      <c r="C86" t="s">
        <v>249</v>
      </c>
      <c r="D86" t="s">
        <v>250</v>
      </c>
      <c r="E86" t="s">
        <v>251</v>
      </c>
      <c r="F86">
        <v>1</v>
      </c>
      <c r="G86" t="s">
        <v>27</v>
      </c>
      <c r="H86">
        <v>2023</v>
      </c>
      <c r="I86" t="s">
        <v>28</v>
      </c>
      <c r="J86" t="s">
        <v>29</v>
      </c>
      <c r="K86" t="s">
        <v>30</v>
      </c>
      <c r="L86" t="s">
        <v>252</v>
      </c>
      <c r="P86" s="1">
        <f t="shared" si="9"/>
        <v>56.58</v>
      </c>
      <c r="Q86">
        <v>56.58</v>
      </c>
      <c r="R86" s="1">
        <f t="shared" si="9"/>
        <v>1</v>
      </c>
      <c r="S86">
        <v>1</v>
      </c>
      <c r="U86" t="s">
        <v>32</v>
      </c>
      <c r="Z86" t="str" cm="1">
        <f t="array" ref="Z86:AB86">_xlfn.TEXTSPLIT(L86, " ")</f>
        <v>DEBO</v>
      </c>
      <c r="AA86" t="str">
        <v>DE</v>
      </c>
      <c r="AB86" t="str">
        <v>Boalsert</v>
      </c>
    </row>
    <row r="87" spans="1:31" x14ac:dyDescent="0.3">
      <c r="A87" t="s">
        <v>126</v>
      </c>
      <c r="B87" t="s">
        <v>126</v>
      </c>
      <c r="C87" t="s">
        <v>249</v>
      </c>
      <c r="D87" t="s">
        <v>253</v>
      </c>
      <c r="E87" t="s">
        <v>254</v>
      </c>
      <c r="F87">
        <v>1</v>
      </c>
      <c r="G87" t="s">
        <v>27</v>
      </c>
      <c r="H87">
        <v>2017</v>
      </c>
      <c r="I87" t="s">
        <v>28</v>
      </c>
      <c r="J87" t="s">
        <v>29</v>
      </c>
      <c r="K87" t="s">
        <v>30</v>
      </c>
      <c r="L87" t="s">
        <v>255</v>
      </c>
      <c r="M87" t="s">
        <v>131</v>
      </c>
      <c r="P87" s="1">
        <f t="shared" si="9"/>
        <v>53.550000000000004</v>
      </c>
      <c r="Q87">
        <v>53.550000000000004</v>
      </c>
      <c r="R87" s="1">
        <f t="shared" si="9"/>
        <v>1</v>
      </c>
      <c r="S87">
        <v>1</v>
      </c>
      <c r="U87" t="s">
        <v>36</v>
      </c>
      <c r="Z87" t="str" cm="1">
        <f t="array" ref="Z87:AA87">_xlfn.TEXTSPLIT(L87, " ")</f>
        <v>Duurzaam</v>
      </c>
      <c r="AA87" t="str">
        <v>Woudsend</v>
      </c>
    </row>
    <row r="88" spans="1:31" x14ac:dyDescent="0.3">
      <c r="A88" t="s">
        <v>126</v>
      </c>
      <c r="B88" t="s">
        <v>126</v>
      </c>
      <c r="C88" t="s">
        <v>249</v>
      </c>
      <c r="D88" t="s">
        <v>256</v>
      </c>
      <c r="E88" t="s">
        <v>257</v>
      </c>
      <c r="F88">
        <v>1</v>
      </c>
      <c r="G88" t="s">
        <v>27</v>
      </c>
      <c r="H88">
        <v>2017</v>
      </c>
      <c r="I88" t="s">
        <v>28</v>
      </c>
      <c r="J88" t="s">
        <v>29</v>
      </c>
      <c r="K88" t="s">
        <v>30</v>
      </c>
      <c r="L88" t="s">
        <v>258</v>
      </c>
      <c r="M88" t="s">
        <v>131</v>
      </c>
      <c r="P88" s="1">
        <f t="shared" si="9"/>
        <v>70.125</v>
      </c>
      <c r="Q88">
        <v>70.125</v>
      </c>
      <c r="R88" s="1">
        <f t="shared" si="9"/>
        <v>1</v>
      </c>
      <c r="S88">
        <v>1</v>
      </c>
      <c r="U88" t="s">
        <v>36</v>
      </c>
      <c r="Z88" t="str" cm="1">
        <f t="array" ref="Z88:AA88">_xlfn.TEXTSPLIT(L88, " ")</f>
        <v>Duurzaam</v>
      </c>
      <c r="AA88" t="str">
        <v>Heeg</v>
      </c>
    </row>
    <row r="89" spans="1:31" x14ac:dyDescent="0.3">
      <c r="A89" t="s">
        <v>126</v>
      </c>
      <c r="B89" t="s">
        <v>126</v>
      </c>
      <c r="C89" t="s">
        <v>249</v>
      </c>
      <c r="D89" t="s">
        <v>259</v>
      </c>
      <c r="E89" t="s">
        <v>260</v>
      </c>
      <c r="F89">
        <v>1</v>
      </c>
      <c r="G89" t="s">
        <v>27</v>
      </c>
      <c r="H89">
        <v>2018</v>
      </c>
      <c r="I89" t="s">
        <v>28</v>
      </c>
      <c r="J89" t="s">
        <v>29</v>
      </c>
      <c r="K89" t="s">
        <v>30</v>
      </c>
      <c r="L89" t="s">
        <v>261</v>
      </c>
      <c r="M89" t="s">
        <v>131</v>
      </c>
      <c r="P89" s="1">
        <f t="shared" si="9"/>
        <v>67.2</v>
      </c>
      <c r="Q89">
        <v>67.2</v>
      </c>
      <c r="R89" s="1">
        <f t="shared" si="9"/>
        <v>1</v>
      </c>
      <c r="S89">
        <v>1</v>
      </c>
      <c r="U89" t="s">
        <v>36</v>
      </c>
      <c r="Z89" t="str" cm="1">
        <f t="array" ref="Z89:AA89">_xlfn.TEXTSPLIT(L89, " ")</f>
        <v>EC</v>
      </c>
      <c r="AA89" t="str">
        <v>Folsgare</v>
      </c>
    </row>
    <row r="90" spans="1:31" x14ac:dyDescent="0.3">
      <c r="A90" t="s">
        <v>126</v>
      </c>
      <c r="B90" t="s">
        <v>126</v>
      </c>
      <c r="C90" t="s">
        <v>249</v>
      </c>
      <c r="D90" t="s">
        <v>262</v>
      </c>
      <c r="E90" t="s">
        <v>263</v>
      </c>
      <c r="F90">
        <v>1</v>
      </c>
      <c r="G90" t="s">
        <v>27</v>
      </c>
      <c r="H90">
        <v>2022</v>
      </c>
      <c r="I90" t="s">
        <v>28</v>
      </c>
      <c r="J90" t="s">
        <v>29</v>
      </c>
      <c r="K90" t="s">
        <v>30</v>
      </c>
      <c r="L90" t="s">
        <v>261</v>
      </c>
      <c r="M90" t="s">
        <v>131</v>
      </c>
      <c r="P90" s="1">
        <f t="shared" si="9"/>
        <v>75.75</v>
      </c>
      <c r="Q90">
        <v>75.75</v>
      </c>
      <c r="R90" s="1">
        <f t="shared" si="9"/>
        <v>1</v>
      </c>
      <c r="S90">
        <v>1</v>
      </c>
      <c r="U90" t="s">
        <v>32</v>
      </c>
      <c r="Z90" t="str" cm="1">
        <f t="array" ref="Z90:AA90">_xlfn.TEXTSPLIT(L90, " ")</f>
        <v>EC</v>
      </c>
      <c r="AA90" t="str">
        <v>Folsgare</v>
      </c>
    </row>
    <row r="91" spans="1:31" x14ac:dyDescent="0.3">
      <c r="A91" t="s">
        <v>126</v>
      </c>
      <c r="B91" t="s">
        <v>126</v>
      </c>
      <c r="C91" t="s">
        <v>249</v>
      </c>
      <c r="D91" t="s">
        <v>264</v>
      </c>
      <c r="E91" t="s">
        <v>265</v>
      </c>
      <c r="F91">
        <v>1</v>
      </c>
      <c r="G91" t="s">
        <v>27</v>
      </c>
      <c r="H91">
        <v>2022</v>
      </c>
      <c r="I91" t="s">
        <v>28</v>
      </c>
      <c r="J91" t="s">
        <v>29</v>
      </c>
      <c r="K91" t="s">
        <v>30</v>
      </c>
      <c r="L91" t="s">
        <v>266</v>
      </c>
      <c r="M91" t="s">
        <v>131</v>
      </c>
      <c r="P91" s="1">
        <f t="shared" si="9"/>
        <v>96</v>
      </c>
      <c r="Q91">
        <v>96</v>
      </c>
      <c r="R91" s="1">
        <f t="shared" si="9"/>
        <v>1</v>
      </c>
      <c r="S91">
        <v>1</v>
      </c>
      <c r="U91" t="s">
        <v>32</v>
      </c>
      <c r="Z91" t="str" cm="1">
        <f t="array" ref="Z91:AE91">_xlfn.TEXTSPLIT(L91, " ")</f>
        <v>Griene</v>
      </c>
      <c r="AA91" t="str">
        <v>Enerzjy</v>
      </c>
      <c r="AB91" t="str">
        <v>Koöperaasje</v>
      </c>
      <c r="AC91" t="str">
        <v>Easterein</v>
      </c>
      <c r="AD91" t="str">
        <v>(GEKE)</v>
      </c>
      <c r="AE91" s="5" t="str">
        <v/>
      </c>
    </row>
    <row r="92" spans="1:31" x14ac:dyDescent="0.3">
      <c r="A92" t="s">
        <v>126</v>
      </c>
      <c r="B92" t="s">
        <v>126</v>
      </c>
      <c r="C92" t="s">
        <v>249</v>
      </c>
      <c r="D92" t="s">
        <v>267</v>
      </c>
      <c r="E92" t="s">
        <v>268</v>
      </c>
      <c r="F92">
        <v>1</v>
      </c>
      <c r="G92" t="s">
        <v>27</v>
      </c>
      <c r="H92">
        <v>2018</v>
      </c>
      <c r="I92" t="s">
        <v>28</v>
      </c>
      <c r="J92" t="s">
        <v>29</v>
      </c>
      <c r="K92" t="s">
        <v>30</v>
      </c>
      <c r="L92" t="s">
        <v>269</v>
      </c>
      <c r="M92" t="s">
        <v>131</v>
      </c>
      <c r="P92" s="1">
        <f t="shared" si="9"/>
        <v>59</v>
      </c>
      <c r="Q92">
        <v>59</v>
      </c>
      <c r="R92" s="1">
        <f t="shared" si="9"/>
        <v>1</v>
      </c>
      <c r="S92">
        <v>1</v>
      </c>
      <c r="U92" t="s">
        <v>36</v>
      </c>
      <c r="Z92" t="str" cm="1">
        <f t="array" ref="Z92">_xlfn.TEXTSPLIT(L92, " ")</f>
        <v>EnergieKubaard</v>
      </c>
    </row>
    <row r="93" spans="1:31" x14ac:dyDescent="0.3">
      <c r="A93" t="s">
        <v>126</v>
      </c>
      <c r="B93" t="s">
        <v>126</v>
      </c>
      <c r="C93" t="s">
        <v>249</v>
      </c>
      <c r="D93" t="s">
        <v>270</v>
      </c>
      <c r="E93" t="s">
        <v>271</v>
      </c>
      <c r="F93">
        <v>1</v>
      </c>
      <c r="G93" t="s">
        <v>27</v>
      </c>
      <c r="H93">
        <v>2018</v>
      </c>
      <c r="I93" t="s">
        <v>28</v>
      </c>
      <c r="J93" t="s">
        <v>29</v>
      </c>
      <c r="K93" t="s">
        <v>30</v>
      </c>
      <c r="L93" t="s">
        <v>272</v>
      </c>
      <c r="M93" t="s">
        <v>131</v>
      </c>
      <c r="P93" s="1">
        <f t="shared" si="9"/>
        <v>55.000000000000007</v>
      </c>
      <c r="Q93">
        <v>55.000000000000007</v>
      </c>
      <c r="R93" s="1">
        <f t="shared" si="9"/>
        <v>1</v>
      </c>
      <c r="S93">
        <v>1</v>
      </c>
      <c r="U93" t="s">
        <v>36</v>
      </c>
      <c r="Z93" t="str" cm="1">
        <f t="array" ref="Z93:AB93">_xlfn.TEXTSPLIT(L93, " ")</f>
        <v>Wommelser</v>
      </c>
      <c r="AA93" t="str">
        <v>Enerzjy</v>
      </c>
      <c r="AB93" t="str">
        <v>Kooperaasje</v>
      </c>
    </row>
    <row r="94" spans="1:31" x14ac:dyDescent="0.3">
      <c r="A94" t="s">
        <v>126</v>
      </c>
      <c r="B94" t="s">
        <v>126</v>
      </c>
      <c r="C94" t="s">
        <v>249</v>
      </c>
      <c r="D94" t="s">
        <v>273</v>
      </c>
      <c r="E94" t="s">
        <v>274</v>
      </c>
      <c r="F94">
        <v>1</v>
      </c>
      <c r="G94" t="s">
        <v>27</v>
      </c>
      <c r="H94">
        <v>2019</v>
      </c>
      <c r="I94" t="s">
        <v>28</v>
      </c>
      <c r="J94" t="s">
        <v>29</v>
      </c>
      <c r="K94" t="s">
        <v>30</v>
      </c>
      <c r="L94" t="s">
        <v>275</v>
      </c>
      <c r="M94" t="s">
        <v>131</v>
      </c>
      <c r="P94" s="1">
        <f t="shared" si="9"/>
        <v>112</v>
      </c>
      <c r="Q94">
        <v>112</v>
      </c>
      <c r="R94" s="1">
        <f t="shared" si="9"/>
        <v>1</v>
      </c>
      <c r="S94">
        <v>1</v>
      </c>
      <c r="U94" t="s">
        <v>36</v>
      </c>
      <c r="Z94" t="str" cm="1">
        <f t="array" ref="Z94:AA94">_xlfn.TEXTSPLIT(L94, " ")</f>
        <v>EK</v>
      </c>
      <c r="AA94" t="str">
        <v>Wunseradiel</v>
      </c>
    </row>
    <row r="95" spans="1:31" x14ac:dyDescent="0.3">
      <c r="A95" t="s">
        <v>126</v>
      </c>
      <c r="B95" t="s">
        <v>126</v>
      </c>
      <c r="C95" t="s">
        <v>276</v>
      </c>
      <c r="D95" t="s">
        <v>277</v>
      </c>
      <c r="E95" t="s">
        <v>278</v>
      </c>
      <c r="F95">
        <v>1</v>
      </c>
      <c r="G95" t="s">
        <v>27</v>
      </c>
      <c r="H95">
        <v>2023</v>
      </c>
      <c r="I95" t="s">
        <v>28</v>
      </c>
      <c r="J95" t="s">
        <v>29</v>
      </c>
      <c r="K95" t="s">
        <v>30</v>
      </c>
      <c r="L95" t="s">
        <v>279</v>
      </c>
      <c r="M95" t="s">
        <v>280</v>
      </c>
      <c r="N95" t="s">
        <v>281</v>
      </c>
      <c r="P95" s="1">
        <f t="shared" si="9"/>
        <v>72.38</v>
      </c>
      <c r="Q95">
        <v>72.38</v>
      </c>
      <c r="R95" s="1">
        <f t="shared" si="9"/>
        <v>1</v>
      </c>
      <c r="S95">
        <v>1</v>
      </c>
      <c r="U95" t="s">
        <v>32</v>
      </c>
      <c r="Z95" t="str" cm="1">
        <f t="array" ref="Z95">_xlfn.TEXTSPLIT(L95, " ")</f>
        <v>TerschellingEnergie</v>
      </c>
    </row>
    <row r="96" spans="1:31" x14ac:dyDescent="0.3">
      <c r="A96" t="s">
        <v>126</v>
      </c>
      <c r="B96" t="s">
        <v>126</v>
      </c>
      <c r="C96" t="s">
        <v>282</v>
      </c>
      <c r="D96" t="s">
        <v>283</v>
      </c>
      <c r="E96" t="s">
        <v>284</v>
      </c>
      <c r="F96">
        <v>1</v>
      </c>
      <c r="G96" t="s">
        <v>27</v>
      </c>
      <c r="H96">
        <v>2022</v>
      </c>
      <c r="I96" t="s">
        <v>28</v>
      </c>
      <c r="J96" t="s">
        <v>29</v>
      </c>
      <c r="K96" t="s">
        <v>30</v>
      </c>
      <c r="L96" t="s">
        <v>285</v>
      </c>
      <c r="P96" s="1">
        <f t="shared" si="9"/>
        <v>98</v>
      </c>
      <c r="Q96">
        <v>98</v>
      </c>
      <c r="R96" s="1">
        <f t="shared" si="9"/>
        <v>1</v>
      </c>
      <c r="S96">
        <v>1</v>
      </c>
      <c r="U96" t="s">
        <v>32</v>
      </c>
      <c r="Z96" t="str" cm="1">
        <f t="array" ref="Z96:AB96">_xlfn.TEXTSPLIT(L96, " ")</f>
        <v>Doarpskooperaasje</v>
      </c>
      <c r="AA96" t="str">
        <v>Enerzjyk</v>
      </c>
      <c r="AB96" t="str">
        <v>Eastermar</v>
      </c>
    </row>
    <row r="97" spans="1:28" x14ac:dyDescent="0.3">
      <c r="A97" t="s">
        <v>126</v>
      </c>
      <c r="B97" t="s">
        <v>126</v>
      </c>
      <c r="C97" t="s">
        <v>282</v>
      </c>
      <c r="D97" t="s">
        <v>283</v>
      </c>
      <c r="E97" t="s">
        <v>286</v>
      </c>
      <c r="F97">
        <v>1</v>
      </c>
      <c r="G97" t="s">
        <v>27</v>
      </c>
      <c r="H97">
        <v>2022</v>
      </c>
      <c r="I97" t="s">
        <v>28</v>
      </c>
      <c r="J97" t="s">
        <v>29</v>
      </c>
      <c r="K97" t="s">
        <v>30</v>
      </c>
      <c r="L97" t="s">
        <v>285</v>
      </c>
      <c r="P97" s="1">
        <f t="shared" si="9"/>
        <v>100</v>
      </c>
      <c r="Q97">
        <v>100</v>
      </c>
      <c r="R97" s="1">
        <f t="shared" si="9"/>
        <v>1</v>
      </c>
      <c r="S97">
        <v>1</v>
      </c>
      <c r="U97" t="s">
        <v>32</v>
      </c>
      <c r="Z97" t="str" cm="1">
        <f t="array" ref="Z97:AB97">_xlfn.TEXTSPLIT(L97, " ")</f>
        <v>Doarpskooperaasje</v>
      </c>
      <c r="AA97" t="str">
        <v>Enerzjyk</v>
      </c>
      <c r="AB97" t="str">
        <v>Eastermar</v>
      </c>
    </row>
    <row r="98" spans="1:28" x14ac:dyDescent="0.3">
      <c r="A98" t="s">
        <v>126</v>
      </c>
      <c r="B98" t="s">
        <v>126</v>
      </c>
      <c r="C98" t="s">
        <v>282</v>
      </c>
      <c r="D98" t="s">
        <v>283</v>
      </c>
      <c r="E98" t="s">
        <v>287</v>
      </c>
      <c r="F98">
        <v>1</v>
      </c>
      <c r="G98" t="s">
        <v>27</v>
      </c>
      <c r="H98">
        <v>2020</v>
      </c>
      <c r="I98" t="s">
        <v>28</v>
      </c>
      <c r="J98" t="s">
        <v>29</v>
      </c>
      <c r="K98" t="s">
        <v>30</v>
      </c>
      <c r="L98" t="s">
        <v>285</v>
      </c>
      <c r="M98" t="s">
        <v>131</v>
      </c>
      <c r="P98" s="1">
        <f t="shared" si="9"/>
        <v>140.6</v>
      </c>
      <c r="Q98">
        <v>140.6</v>
      </c>
      <c r="R98" s="1">
        <f t="shared" si="9"/>
        <v>1</v>
      </c>
      <c r="S98">
        <v>1</v>
      </c>
      <c r="U98" t="s">
        <v>36</v>
      </c>
      <c r="Z98" t="str" cm="1">
        <f t="array" ref="Z98:AB98">_xlfn.TEXTSPLIT(L98, " ")</f>
        <v>Doarpskooperaasje</v>
      </c>
      <c r="AA98" t="str">
        <v>Enerzjyk</v>
      </c>
      <c r="AB98" t="str">
        <v>Eastermar</v>
      </c>
    </row>
    <row r="99" spans="1:28" x14ac:dyDescent="0.3">
      <c r="A99" t="s">
        <v>126</v>
      </c>
      <c r="B99" t="s">
        <v>126</v>
      </c>
      <c r="C99" t="s">
        <v>282</v>
      </c>
      <c r="E99" t="s">
        <v>288</v>
      </c>
      <c r="F99">
        <v>1</v>
      </c>
      <c r="G99" t="s">
        <v>27</v>
      </c>
      <c r="H99">
        <v>2023</v>
      </c>
      <c r="I99" t="s">
        <v>28</v>
      </c>
      <c r="J99" t="s">
        <v>29</v>
      </c>
      <c r="K99" t="s">
        <v>30</v>
      </c>
      <c r="L99" t="s">
        <v>289</v>
      </c>
      <c r="M99" t="s">
        <v>290</v>
      </c>
      <c r="P99" s="1">
        <f t="shared" si="9"/>
        <v>102</v>
      </c>
      <c r="Q99">
        <v>102</v>
      </c>
      <c r="R99" s="1">
        <f t="shared" si="9"/>
        <v>1</v>
      </c>
      <c r="S99">
        <v>1</v>
      </c>
      <c r="U99" t="s">
        <v>32</v>
      </c>
      <c r="Z99" t="str" cm="1">
        <f t="array" ref="Z99">_xlfn.TEXTSPLIT(L99, " ")</f>
        <v>Trynergie</v>
      </c>
    </row>
    <row r="100" spans="1:28" x14ac:dyDescent="0.3">
      <c r="A100" t="s">
        <v>126</v>
      </c>
      <c r="B100" t="s">
        <v>126</v>
      </c>
      <c r="C100" t="s">
        <v>282</v>
      </c>
      <c r="D100" t="s">
        <v>291</v>
      </c>
      <c r="E100" t="s">
        <v>292</v>
      </c>
      <c r="F100">
        <v>1</v>
      </c>
      <c r="G100" t="s">
        <v>27</v>
      </c>
      <c r="H100">
        <v>2023</v>
      </c>
      <c r="I100" t="s">
        <v>28</v>
      </c>
      <c r="J100" t="s">
        <v>29</v>
      </c>
      <c r="K100" t="s">
        <v>30</v>
      </c>
      <c r="L100" t="s">
        <v>289</v>
      </c>
      <c r="M100" t="s">
        <v>131</v>
      </c>
      <c r="P100" s="1">
        <f t="shared" si="9"/>
        <v>66.75</v>
      </c>
      <c r="Q100">
        <v>66.75</v>
      </c>
      <c r="R100" s="1">
        <f t="shared" si="9"/>
        <v>1</v>
      </c>
      <c r="S100">
        <v>1</v>
      </c>
      <c r="U100" t="s">
        <v>32</v>
      </c>
      <c r="Z100" t="str" cm="1">
        <f t="array" ref="Z100">_xlfn.TEXTSPLIT(L100, " ")</f>
        <v>Trynergie</v>
      </c>
    </row>
    <row r="101" spans="1:28" x14ac:dyDescent="0.3">
      <c r="A101" t="s">
        <v>126</v>
      </c>
      <c r="B101" t="s">
        <v>126</v>
      </c>
      <c r="C101" t="s">
        <v>282</v>
      </c>
      <c r="D101" t="s">
        <v>293</v>
      </c>
      <c r="E101" t="s">
        <v>294</v>
      </c>
      <c r="F101">
        <v>1</v>
      </c>
      <c r="G101" t="s">
        <v>27</v>
      </c>
      <c r="H101">
        <v>2022</v>
      </c>
      <c r="I101" t="s">
        <v>28</v>
      </c>
      <c r="J101" t="s">
        <v>29</v>
      </c>
      <c r="K101" t="s">
        <v>30</v>
      </c>
      <c r="L101" t="s">
        <v>289</v>
      </c>
      <c r="M101" t="s">
        <v>131</v>
      </c>
      <c r="P101" s="1">
        <f t="shared" si="9"/>
        <v>97.679999999999993</v>
      </c>
      <c r="Q101">
        <v>97.679999999999993</v>
      </c>
      <c r="R101" s="1">
        <f t="shared" si="9"/>
        <v>1</v>
      </c>
      <c r="S101">
        <v>1</v>
      </c>
      <c r="U101" t="s">
        <v>32</v>
      </c>
      <c r="Z101" t="str" cm="1">
        <f t="array" ref="Z101">_xlfn.TEXTSPLIT(L101, " ")</f>
        <v>Trynergie</v>
      </c>
    </row>
    <row r="102" spans="1:28" x14ac:dyDescent="0.3">
      <c r="A102" t="s">
        <v>126</v>
      </c>
      <c r="B102" t="s">
        <v>126</v>
      </c>
      <c r="C102" t="s">
        <v>282</v>
      </c>
      <c r="D102" t="s">
        <v>295</v>
      </c>
      <c r="E102" t="s">
        <v>296</v>
      </c>
      <c r="F102">
        <v>1</v>
      </c>
      <c r="G102" t="s">
        <v>27</v>
      </c>
      <c r="H102">
        <v>2020</v>
      </c>
      <c r="I102" t="s">
        <v>28</v>
      </c>
      <c r="J102" t="s">
        <v>29</v>
      </c>
      <c r="K102" t="s">
        <v>30</v>
      </c>
      <c r="L102" t="s">
        <v>289</v>
      </c>
      <c r="M102" t="s">
        <v>297</v>
      </c>
      <c r="P102" s="1">
        <f t="shared" si="9"/>
        <v>1152.03</v>
      </c>
      <c r="Q102">
        <v>1152.03</v>
      </c>
      <c r="R102" s="1">
        <f t="shared" si="9"/>
        <v>1</v>
      </c>
      <c r="S102">
        <v>1</v>
      </c>
      <c r="U102" t="s">
        <v>65</v>
      </c>
      <c r="Z102" t="str" cm="1">
        <f t="array" ref="Z102">_xlfn.TEXTSPLIT(L102, " ")</f>
        <v>Trynergie</v>
      </c>
    </row>
    <row r="103" spans="1:28" x14ac:dyDescent="0.3">
      <c r="A103" t="s">
        <v>126</v>
      </c>
      <c r="B103" t="s">
        <v>126</v>
      </c>
      <c r="C103" t="s">
        <v>298</v>
      </c>
      <c r="E103" t="s">
        <v>299</v>
      </c>
      <c r="F103">
        <v>1</v>
      </c>
      <c r="G103" t="s">
        <v>27</v>
      </c>
      <c r="H103">
        <v>2019</v>
      </c>
      <c r="I103" t="s">
        <v>28</v>
      </c>
      <c r="J103" t="s">
        <v>29</v>
      </c>
      <c r="K103" t="s">
        <v>30</v>
      </c>
      <c r="L103" t="s">
        <v>300</v>
      </c>
      <c r="P103" s="1">
        <f t="shared" si="9"/>
        <v>45.36</v>
      </c>
      <c r="Q103">
        <v>45.36</v>
      </c>
      <c r="R103" s="1">
        <f t="shared" si="9"/>
        <v>1</v>
      </c>
      <c r="S103">
        <v>1</v>
      </c>
      <c r="U103" t="s">
        <v>36</v>
      </c>
      <c r="Z103" t="str" cm="1">
        <f t="array" ref="Z103:AA103">_xlfn.TEXTSPLIT(L103, " ")</f>
        <v>EC</v>
      </c>
      <c r="AA103" t="str">
        <v>Vlieland</v>
      </c>
    </row>
    <row r="104" spans="1:28" x14ac:dyDescent="0.3">
      <c r="A104" t="s">
        <v>126</v>
      </c>
      <c r="B104" t="s">
        <v>126</v>
      </c>
      <c r="C104" t="s">
        <v>298</v>
      </c>
      <c r="E104" t="s">
        <v>301</v>
      </c>
      <c r="F104">
        <v>1</v>
      </c>
      <c r="G104" t="s">
        <v>27</v>
      </c>
      <c r="H104">
        <v>2023</v>
      </c>
      <c r="I104" t="s">
        <v>28</v>
      </c>
      <c r="J104" t="s">
        <v>29</v>
      </c>
      <c r="K104" t="s">
        <v>30</v>
      </c>
      <c r="L104" t="s">
        <v>300</v>
      </c>
      <c r="P104" s="1">
        <f t="shared" si="9"/>
        <v>44.800000000000004</v>
      </c>
      <c r="Q104">
        <v>44.800000000000004</v>
      </c>
      <c r="R104" s="1">
        <f t="shared" si="9"/>
        <v>1</v>
      </c>
      <c r="S104">
        <v>1</v>
      </c>
      <c r="U104" t="s">
        <v>32</v>
      </c>
      <c r="Z104" t="str" cm="1">
        <f t="array" ref="Z104:AA104">_xlfn.TEXTSPLIT(L104, " ")</f>
        <v>EC</v>
      </c>
      <c r="AA104" t="str">
        <v>Vlieland</v>
      </c>
    </row>
    <row r="105" spans="1:28" x14ac:dyDescent="0.3">
      <c r="A105" t="s">
        <v>126</v>
      </c>
      <c r="B105" t="s">
        <v>126</v>
      </c>
      <c r="C105" t="s">
        <v>298</v>
      </c>
      <c r="E105" t="s">
        <v>302</v>
      </c>
      <c r="F105">
        <v>1</v>
      </c>
      <c r="G105" t="s">
        <v>27</v>
      </c>
      <c r="H105">
        <v>2023</v>
      </c>
      <c r="I105" t="s">
        <v>28</v>
      </c>
      <c r="J105" t="s">
        <v>29</v>
      </c>
      <c r="K105" t="s">
        <v>30</v>
      </c>
      <c r="L105" t="s">
        <v>300</v>
      </c>
      <c r="P105" s="1">
        <f t="shared" si="9"/>
        <v>28</v>
      </c>
      <c r="Q105">
        <v>28</v>
      </c>
      <c r="R105" s="1">
        <f t="shared" si="9"/>
        <v>1</v>
      </c>
      <c r="S105">
        <v>1</v>
      </c>
      <c r="U105" t="s">
        <v>32</v>
      </c>
      <c r="Z105" t="str" cm="1">
        <f t="array" ref="Z105:AA105">_xlfn.TEXTSPLIT(L105, " ")</f>
        <v>EC</v>
      </c>
      <c r="AA105" t="str">
        <v>Vlieland</v>
      </c>
    </row>
    <row r="106" spans="1:28" x14ac:dyDescent="0.3">
      <c r="A106" t="s">
        <v>126</v>
      </c>
      <c r="B106" t="s">
        <v>126</v>
      </c>
      <c r="C106" t="s">
        <v>298</v>
      </c>
      <c r="E106" t="s">
        <v>303</v>
      </c>
      <c r="F106">
        <v>1</v>
      </c>
      <c r="G106" t="s">
        <v>27</v>
      </c>
      <c r="H106">
        <v>2020</v>
      </c>
      <c r="I106" t="s">
        <v>28</v>
      </c>
      <c r="J106" t="s">
        <v>29</v>
      </c>
      <c r="K106" t="s">
        <v>30</v>
      </c>
      <c r="L106" t="s">
        <v>300</v>
      </c>
      <c r="P106" s="1">
        <f t="shared" si="9"/>
        <v>57.6</v>
      </c>
      <c r="Q106">
        <v>57.6</v>
      </c>
      <c r="R106" s="1">
        <f t="shared" si="9"/>
        <v>1</v>
      </c>
      <c r="S106">
        <v>1</v>
      </c>
      <c r="U106" t="s">
        <v>36</v>
      </c>
      <c r="Z106" t="str" cm="1">
        <f t="array" ref="Z106:AA106">_xlfn.TEXTSPLIT(L106, " ")</f>
        <v>EC</v>
      </c>
      <c r="AA106" t="str">
        <v>Vlieland</v>
      </c>
    </row>
    <row r="107" spans="1:28" x14ac:dyDescent="0.3">
      <c r="A107" t="s">
        <v>126</v>
      </c>
      <c r="B107" t="s">
        <v>126</v>
      </c>
      <c r="C107" t="s">
        <v>304</v>
      </c>
      <c r="D107" t="s">
        <v>305</v>
      </c>
      <c r="E107" t="s">
        <v>306</v>
      </c>
      <c r="F107">
        <v>1</v>
      </c>
      <c r="G107" t="s">
        <v>27</v>
      </c>
      <c r="H107">
        <v>2018</v>
      </c>
      <c r="I107" t="s">
        <v>28</v>
      </c>
      <c r="J107" t="s">
        <v>29</v>
      </c>
      <c r="K107" t="s">
        <v>30</v>
      </c>
      <c r="L107" t="s">
        <v>307</v>
      </c>
      <c r="M107" t="s">
        <v>131</v>
      </c>
      <c r="P107" s="1">
        <f t="shared" si="9"/>
        <v>59</v>
      </c>
      <c r="Q107">
        <v>59</v>
      </c>
      <c r="R107" s="1">
        <f t="shared" si="9"/>
        <v>1</v>
      </c>
      <c r="S107">
        <v>1</v>
      </c>
      <c r="U107" t="s">
        <v>36</v>
      </c>
      <c r="Z107" t="str" cm="1">
        <f t="array" ref="Z107:AA107">_xlfn.TEXTSPLIT(L107, " ")</f>
        <v>Bildste</v>
      </c>
      <c r="AA107" t="str">
        <v>Stroom</v>
      </c>
    </row>
    <row r="108" spans="1:28" x14ac:dyDescent="0.3">
      <c r="A108" t="s">
        <v>126</v>
      </c>
      <c r="B108" t="s">
        <v>126</v>
      </c>
      <c r="C108" t="s">
        <v>304</v>
      </c>
      <c r="D108" t="s">
        <v>305</v>
      </c>
      <c r="E108" t="s">
        <v>308</v>
      </c>
      <c r="F108">
        <v>1</v>
      </c>
      <c r="G108" t="s">
        <v>27</v>
      </c>
      <c r="H108">
        <v>2020</v>
      </c>
      <c r="I108" t="s">
        <v>28</v>
      </c>
      <c r="J108" t="s">
        <v>29</v>
      </c>
      <c r="K108" t="s">
        <v>30</v>
      </c>
      <c r="L108" t="s">
        <v>307</v>
      </c>
      <c r="M108" t="s">
        <v>131</v>
      </c>
      <c r="P108" s="1">
        <f t="shared" si="9"/>
        <v>166.5</v>
      </c>
      <c r="Q108">
        <v>166.5</v>
      </c>
      <c r="R108" s="1">
        <f t="shared" si="9"/>
        <v>1</v>
      </c>
      <c r="S108">
        <v>1</v>
      </c>
      <c r="U108" t="s">
        <v>65</v>
      </c>
      <c r="Z108" t="str" cm="1">
        <f t="array" ref="Z108:AA108">_xlfn.TEXTSPLIT(L108, " ")</f>
        <v>Bildste</v>
      </c>
      <c r="AA108" t="str">
        <v>Stroom</v>
      </c>
    </row>
    <row r="109" spans="1:28" x14ac:dyDescent="0.3">
      <c r="A109" t="s">
        <v>126</v>
      </c>
      <c r="B109" t="s">
        <v>126</v>
      </c>
      <c r="C109" t="s">
        <v>304</v>
      </c>
      <c r="D109" t="s">
        <v>309</v>
      </c>
      <c r="E109" t="s">
        <v>310</v>
      </c>
      <c r="F109">
        <v>1</v>
      </c>
      <c r="G109" t="s">
        <v>27</v>
      </c>
      <c r="H109">
        <v>2022</v>
      </c>
      <c r="I109" t="s">
        <v>28</v>
      </c>
      <c r="J109" t="s">
        <v>29</v>
      </c>
      <c r="K109" t="s">
        <v>30</v>
      </c>
      <c r="L109" t="s">
        <v>307</v>
      </c>
      <c r="M109" t="s">
        <v>131</v>
      </c>
      <c r="P109" s="1">
        <f t="shared" si="9"/>
        <v>99.75</v>
      </c>
      <c r="Q109">
        <v>99.75</v>
      </c>
      <c r="R109" s="1">
        <f t="shared" si="9"/>
        <v>1</v>
      </c>
      <c r="S109">
        <v>1</v>
      </c>
      <c r="U109" t="s">
        <v>32</v>
      </c>
      <c r="Z109" t="str" cm="1">
        <f t="array" ref="Z109:AA109">_xlfn.TEXTSPLIT(L109, " ")</f>
        <v>Bildste</v>
      </c>
      <c r="AA109" t="str">
        <v>Stroom</v>
      </c>
    </row>
    <row r="110" spans="1:28" x14ac:dyDescent="0.3">
      <c r="A110" t="s">
        <v>126</v>
      </c>
      <c r="B110" t="s">
        <v>126</v>
      </c>
      <c r="C110" t="s">
        <v>304</v>
      </c>
      <c r="D110" t="s">
        <v>305</v>
      </c>
      <c r="E110" t="s">
        <v>311</v>
      </c>
      <c r="F110">
        <v>1</v>
      </c>
      <c r="G110" t="s">
        <v>27</v>
      </c>
      <c r="H110">
        <v>2018</v>
      </c>
      <c r="I110" t="s">
        <v>28</v>
      </c>
      <c r="J110" t="s">
        <v>29</v>
      </c>
      <c r="K110" t="s">
        <v>30</v>
      </c>
      <c r="L110" t="s">
        <v>307</v>
      </c>
      <c r="M110" t="s">
        <v>131</v>
      </c>
      <c r="P110" s="1">
        <f t="shared" si="9"/>
        <v>55.199999999999996</v>
      </c>
      <c r="Q110">
        <v>55.199999999999996</v>
      </c>
      <c r="R110" s="1">
        <f t="shared" si="9"/>
        <v>1</v>
      </c>
      <c r="S110">
        <v>1</v>
      </c>
      <c r="U110" t="s">
        <v>36</v>
      </c>
      <c r="Z110" t="str" cm="1">
        <f t="array" ref="Z110:AA110">_xlfn.TEXTSPLIT(L110, " ")</f>
        <v>Bildste</v>
      </c>
      <c r="AA110" t="str">
        <v>Stroom</v>
      </c>
    </row>
    <row r="111" spans="1:28" x14ac:dyDescent="0.3">
      <c r="A111" t="s">
        <v>126</v>
      </c>
      <c r="B111" t="s">
        <v>126</v>
      </c>
      <c r="C111" t="s">
        <v>304</v>
      </c>
      <c r="D111" t="s">
        <v>305</v>
      </c>
      <c r="E111" t="s">
        <v>312</v>
      </c>
      <c r="F111">
        <v>1</v>
      </c>
      <c r="G111" t="s">
        <v>27</v>
      </c>
      <c r="H111">
        <v>2017</v>
      </c>
      <c r="I111" t="s">
        <v>28</v>
      </c>
      <c r="J111" t="s">
        <v>29</v>
      </c>
      <c r="K111" t="s">
        <v>30</v>
      </c>
      <c r="L111" t="s">
        <v>307</v>
      </c>
      <c r="M111" t="s">
        <v>131</v>
      </c>
      <c r="P111" s="1">
        <f t="shared" si="9"/>
        <v>54</v>
      </c>
      <c r="Q111">
        <v>54</v>
      </c>
      <c r="R111" s="1">
        <f t="shared" si="9"/>
        <v>1</v>
      </c>
      <c r="S111">
        <v>1</v>
      </c>
      <c r="U111" t="s">
        <v>36</v>
      </c>
      <c r="Z111" t="str" cm="1">
        <f t="array" ref="Z111:AA111">_xlfn.TEXTSPLIT(L111, " ")</f>
        <v>Bildste</v>
      </c>
      <c r="AA111" t="str">
        <v>Stroom</v>
      </c>
    </row>
    <row r="112" spans="1:28" x14ac:dyDescent="0.3">
      <c r="A112" t="s">
        <v>126</v>
      </c>
      <c r="B112" t="s">
        <v>126</v>
      </c>
      <c r="C112" t="s">
        <v>304</v>
      </c>
      <c r="D112" t="s">
        <v>305</v>
      </c>
      <c r="E112" t="s">
        <v>313</v>
      </c>
      <c r="F112">
        <v>1</v>
      </c>
      <c r="G112" t="s">
        <v>27</v>
      </c>
      <c r="H112">
        <v>2017</v>
      </c>
      <c r="I112" t="s">
        <v>28</v>
      </c>
      <c r="J112" t="s">
        <v>29</v>
      </c>
      <c r="K112" t="s">
        <v>30</v>
      </c>
      <c r="L112" t="s">
        <v>307</v>
      </c>
      <c r="M112" t="s">
        <v>131</v>
      </c>
      <c r="P112" s="1">
        <f t="shared" si="9"/>
        <v>54.45</v>
      </c>
      <c r="Q112">
        <v>54.45</v>
      </c>
      <c r="R112" s="1">
        <f t="shared" si="9"/>
        <v>1</v>
      </c>
      <c r="S112">
        <v>1</v>
      </c>
      <c r="U112" t="s">
        <v>36</v>
      </c>
      <c r="Z112" t="str" cm="1">
        <f t="array" ref="Z112:AA112">_xlfn.TEXTSPLIT(L112, " ")</f>
        <v>Bildste</v>
      </c>
      <c r="AA112" t="str">
        <v>Stroom</v>
      </c>
    </row>
    <row r="113" spans="1:31" x14ac:dyDescent="0.3">
      <c r="A113" t="s">
        <v>126</v>
      </c>
      <c r="B113" t="s">
        <v>126</v>
      </c>
      <c r="C113" t="s">
        <v>304</v>
      </c>
      <c r="E113" t="s">
        <v>314</v>
      </c>
      <c r="F113">
        <v>1</v>
      </c>
      <c r="G113" t="s">
        <v>27</v>
      </c>
      <c r="H113">
        <v>2023</v>
      </c>
      <c r="I113" t="s">
        <v>28</v>
      </c>
      <c r="J113" t="s">
        <v>29</v>
      </c>
      <c r="K113" t="s">
        <v>30</v>
      </c>
      <c r="L113" t="s">
        <v>307</v>
      </c>
      <c r="M113" t="s">
        <v>131</v>
      </c>
      <c r="P113" s="1">
        <f t="shared" si="9"/>
        <v>99.8</v>
      </c>
      <c r="Q113">
        <v>99.8</v>
      </c>
      <c r="R113" s="1">
        <f t="shared" si="9"/>
        <v>1</v>
      </c>
      <c r="S113">
        <v>1</v>
      </c>
      <c r="U113" t="s">
        <v>32</v>
      </c>
      <c r="Z113" t="str" cm="1">
        <f t="array" ref="Z113:AA113">_xlfn.TEXTSPLIT(L113, " ")</f>
        <v>Bildste</v>
      </c>
      <c r="AA113" t="str">
        <v>Stroom</v>
      </c>
    </row>
    <row r="114" spans="1:31" x14ac:dyDescent="0.3">
      <c r="A114" t="s">
        <v>126</v>
      </c>
      <c r="B114" t="s">
        <v>126</v>
      </c>
      <c r="C114" t="s">
        <v>304</v>
      </c>
      <c r="D114" t="s">
        <v>305</v>
      </c>
      <c r="E114" t="s">
        <v>315</v>
      </c>
      <c r="F114">
        <v>1</v>
      </c>
      <c r="G114" t="s">
        <v>27</v>
      </c>
      <c r="H114">
        <v>2019</v>
      </c>
      <c r="I114" t="s">
        <v>28</v>
      </c>
      <c r="J114" t="s">
        <v>29</v>
      </c>
      <c r="K114" t="s">
        <v>30</v>
      </c>
      <c r="L114" t="s">
        <v>307</v>
      </c>
      <c r="M114" t="s">
        <v>131</v>
      </c>
      <c r="P114" s="1">
        <f t="shared" si="9"/>
        <v>38.475000000000001</v>
      </c>
      <c r="Q114">
        <v>38.475000000000001</v>
      </c>
      <c r="R114" s="1">
        <f t="shared" si="9"/>
        <v>1</v>
      </c>
      <c r="S114">
        <v>1</v>
      </c>
      <c r="U114" t="s">
        <v>36</v>
      </c>
      <c r="Z114" t="str" cm="1">
        <f t="array" ref="Z114:AA114">_xlfn.TEXTSPLIT(L114, " ")</f>
        <v>Bildste</v>
      </c>
      <c r="AA114" t="str">
        <v>Stroom</v>
      </c>
    </row>
    <row r="115" spans="1:31" x14ac:dyDescent="0.3">
      <c r="A115" t="s">
        <v>126</v>
      </c>
      <c r="B115" t="s">
        <v>126</v>
      </c>
      <c r="C115" t="s">
        <v>304</v>
      </c>
      <c r="D115" t="s">
        <v>316</v>
      </c>
      <c r="E115" t="s">
        <v>317</v>
      </c>
      <c r="F115">
        <v>1</v>
      </c>
      <c r="G115" t="s">
        <v>27</v>
      </c>
      <c r="H115">
        <v>2018</v>
      </c>
      <c r="I115" t="s">
        <v>28</v>
      </c>
      <c r="J115" t="s">
        <v>29</v>
      </c>
      <c r="K115" t="s">
        <v>30</v>
      </c>
      <c r="L115" t="s">
        <v>307</v>
      </c>
      <c r="M115" t="s">
        <v>131</v>
      </c>
      <c r="P115" s="1">
        <f t="shared" si="9"/>
        <v>66.08</v>
      </c>
      <c r="Q115">
        <v>66.08</v>
      </c>
      <c r="R115" s="1">
        <f t="shared" si="9"/>
        <v>1</v>
      </c>
      <c r="S115">
        <v>1</v>
      </c>
      <c r="U115" t="s">
        <v>36</v>
      </c>
      <c r="Z115" t="str" cm="1">
        <f t="array" ref="Z115:AA115">_xlfn.TEXTSPLIT(L115, " ")</f>
        <v>Bildste</v>
      </c>
      <c r="AA115" t="str">
        <v>Stroom</v>
      </c>
    </row>
    <row r="116" spans="1:31" x14ac:dyDescent="0.3">
      <c r="A116" t="s">
        <v>126</v>
      </c>
      <c r="B116" t="s">
        <v>126</v>
      </c>
      <c r="C116" t="s">
        <v>304</v>
      </c>
      <c r="D116" t="s">
        <v>318</v>
      </c>
      <c r="E116" t="s">
        <v>319</v>
      </c>
      <c r="F116">
        <v>1</v>
      </c>
      <c r="G116" t="s">
        <v>27</v>
      </c>
      <c r="H116">
        <v>2018</v>
      </c>
      <c r="I116" t="s">
        <v>28</v>
      </c>
      <c r="J116" t="s">
        <v>29</v>
      </c>
      <c r="K116" t="s">
        <v>30</v>
      </c>
      <c r="L116" t="s">
        <v>320</v>
      </c>
      <c r="P116" s="1">
        <f t="shared" si="9"/>
        <v>10.4</v>
      </c>
      <c r="Q116">
        <v>10.4</v>
      </c>
      <c r="R116" s="1">
        <f t="shared" si="9"/>
        <v>1</v>
      </c>
      <c r="S116">
        <v>1</v>
      </c>
      <c r="U116" t="s">
        <v>42</v>
      </c>
      <c r="Z116" t="str" cm="1">
        <f t="array" ref="Z116">_xlfn.TEXTSPLIT(L116, " ")</f>
        <v>BokumEnergie(k)</v>
      </c>
    </row>
    <row r="117" spans="1:31" x14ac:dyDescent="0.3">
      <c r="A117" t="s">
        <v>126</v>
      </c>
      <c r="B117" t="s">
        <v>126</v>
      </c>
      <c r="C117" t="s">
        <v>304</v>
      </c>
      <c r="D117" t="s">
        <v>321</v>
      </c>
      <c r="E117" t="s">
        <v>322</v>
      </c>
      <c r="F117">
        <v>1</v>
      </c>
      <c r="G117" t="s">
        <v>27</v>
      </c>
      <c r="H117">
        <v>2021</v>
      </c>
      <c r="I117" t="s">
        <v>28</v>
      </c>
      <c r="J117" t="s">
        <v>29</v>
      </c>
      <c r="K117" t="s">
        <v>30</v>
      </c>
      <c r="L117" t="s">
        <v>323</v>
      </c>
      <c r="M117" t="s">
        <v>131</v>
      </c>
      <c r="P117" s="1">
        <f t="shared" si="9"/>
        <v>34.299999999999997</v>
      </c>
      <c r="Q117">
        <v>34.299999999999997</v>
      </c>
      <c r="R117" s="1">
        <f t="shared" si="9"/>
        <v>1</v>
      </c>
      <c r="S117">
        <v>1</v>
      </c>
      <c r="U117" t="s">
        <v>36</v>
      </c>
      <c r="Z117" t="str" cm="1">
        <f t="array" ref="Z117">_xlfn.TEXTSPLIT(L117, " ")</f>
        <v>DuorsumBerltsumWier</v>
      </c>
    </row>
    <row r="118" spans="1:31" x14ac:dyDescent="0.3">
      <c r="A118" t="s">
        <v>126</v>
      </c>
      <c r="B118" t="s">
        <v>126</v>
      </c>
      <c r="C118" t="s">
        <v>304</v>
      </c>
      <c r="D118" t="s">
        <v>321</v>
      </c>
      <c r="E118" t="s">
        <v>324</v>
      </c>
      <c r="F118">
        <v>1</v>
      </c>
      <c r="G118" t="s">
        <v>27</v>
      </c>
      <c r="H118">
        <v>2020</v>
      </c>
      <c r="I118" t="s">
        <v>28</v>
      </c>
      <c r="J118" t="s">
        <v>29</v>
      </c>
      <c r="K118" t="s">
        <v>30</v>
      </c>
      <c r="L118" t="s">
        <v>323</v>
      </c>
      <c r="M118" t="s">
        <v>131</v>
      </c>
      <c r="P118" s="1">
        <f t="shared" si="9"/>
        <v>33</v>
      </c>
      <c r="Q118">
        <v>33</v>
      </c>
      <c r="R118" s="1">
        <f t="shared" si="9"/>
        <v>1</v>
      </c>
      <c r="S118">
        <v>1</v>
      </c>
      <c r="U118" t="s">
        <v>36</v>
      </c>
      <c r="Z118" t="str" cm="1">
        <f t="array" ref="Z118">_xlfn.TEXTSPLIT(L118, " ")</f>
        <v>DuorsumBerltsumWier</v>
      </c>
    </row>
    <row r="119" spans="1:31" x14ac:dyDescent="0.3">
      <c r="A119" t="s">
        <v>126</v>
      </c>
      <c r="B119" t="s">
        <v>126</v>
      </c>
      <c r="C119" t="s">
        <v>304</v>
      </c>
      <c r="D119" t="s">
        <v>325</v>
      </c>
      <c r="E119" t="s">
        <v>326</v>
      </c>
      <c r="F119">
        <v>1</v>
      </c>
      <c r="G119" t="s">
        <v>27</v>
      </c>
      <c r="H119">
        <v>2020</v>
      </c>
      <c r="I119" t="s">
        <v>28</v>
      </c>
      <c r="J119" t="s">
        <v>29</v>
      </c>
      <c r="K119" t="s">
        <v>30</v>
      </c>
      <c r="L119" t="s">
        <v>327</v>
      </c>
      <c r="M119" t="s">
        <v>131</v>
      </c>
      <c r="P119" s="1">
        <f t="shared" si="9"/>
        <v>63</v>
      </c>
      <c r="Q119">
        <v>63</v>
      </c>
      <c r="R119" s="1">
        <f t="shared" si="9"/>
        <v>1</v>
      </c>
      <c r="S119">
        <v>1</v>
      </c>
      <c r="U119" t="s">
        <v>36</v>
      </c>
      <c r="Z119" t="str" cm="1">
        <f t="array" ref="Z119:AA119">_xlfn.TEXTSPLIT(L119, " ")</f>
        <v>EC</v>
      </c>
      <c r="AA119" t="str">
        <v>Spannum</v>
      </c>
    </row>
    <row r="120" spans="1:31" x14ac:dyDescent="0.3">
      <c r="A120" t="s">
        <v>126</v>
      </c>
      <c r="B120" t="s">
        <v>126</v>
      </c>
      <c r="C120" t="s">
        <v>304</v>
      </c>
      <c r="E120" t="s">
        <v>328</v>
      </c>
      <c r="F120">
        <v>1</v>
      </c>
      <c r="G120" t="s">
        <v>27</v>
      </c>
      <c r="H120">
        <v>2021</v>
      </c>
      <c r="I120" t="s">
        <v>28</v>
      </c>
      <c r="J120" t="s">
        <v>29</v>
      </c>
      <c r="K120" t="s">
        <v>30</v>
      </c>
      <c r="L120" t="s">
        <v>329</v>
      </c>
      <c r="P120" s="1">
        <f t="shared" si="9"/>
        <v>186</v>
      </c>
      <c r="Q120">
        <v>186</v>
      </c>
      <c r="R120" s="1">
        <f t="shared" si="9"/>
        <v>1</v>
      </c>
      <c r="S120">
        <v>1</v>
      </c>
      <c r="U120" t="s">
        <v>65</v>
      </c>
      <c r="Z120" t="str" cm="1">
        <f t="array" ref="Z120:AE120">_xlfn.TEXTSPLIT(L120, " ")</f>
        <v>EKON/</v>
      </c>
      <c r="AA120" t="str">
        <v>Enerzji</v>
      </c>
      <c r="AB120" t="str">
        <v>Kooperasje</v>
      </c>
      <c r="AC120" t="str">
        <v>Om</v>
      </c>
      <c r="AD120" t="str">
        <v>(de)</v>
      </c>
      <c r="AE120" s="5" t="str">
        <v>Noorderpolder</v>
      </c>
    </row>
    <row r="121" spans="1:31" x14ac:dyDescent="0.3">
      <c r="A121" t="s">
        <v>126</v>
      </c>
      <c r="B121" t="s">
        <v>126</v>
      </c>
      <c r="C121" t="s">
        <v>304</v>
      </c>
      <c r="D121" t="s">
        <v>330</v>
      </c>
      <c r="E121" t="s">
        <v>331</v>
      </c>
      <c r="F121">
        <v>1</v>
      </c>
      <c r="G121" t="s">
        <v>27</v>
      </c>
      <c r="H121">
        <v>2016</v>
      </c>
      <c r="I121" t="s">
        <v>28</v>
      </c>
      <c r="J121" t="s">
        <v>29</v>
      </c>
      <c r="K121" t="s">
        <v>30</v>
      </c>
      <c r="L121" t="s">
        <v>329</v>
      </c>
      <c r="O121" t="s">
        <v>332</v>
      </c>
      <c r="P121" s="1">
        <f t="shared" si="9"/>
        <v>312</v>
      </c>
      <c r="Q121">
        <v>312</v>
      </c>
      <c r="R121" s="1">
        <f t="shared" si="9"/>
        <v>1</v>
      </c>
      <c r="S121">
        <v>1</v>
      </c>
      <c r="U121" t="s">
        <v>65</v>
      </c>
      <c r="Z121" t="str" cm="1">
        <f t="array" ref="Z121:AE121">_xlfn.TEXTSPLIT(L121, " ")</f>
        <v>EKON/</v>
      </c>
      <c r="AA121" t="str">
        <v>Enerzji</v>
      </c>
      <c r="AB121" t="str">
        <v>Kooperasje</v>
      </c>
      <c r="AC121" t="str">
        <v>Om</v>
      </c>
      <c r="AD121" t="str">
        <v>(de)</v>
      </c>
      <c r="AE121" s="5" t="str">
        <v>Noorderpolder</v>
      </c>
    </row>
    <row r="122" spans="1:31" x14ac:dyDescent="0.3">
      <c r="A122" t="s">
        <v>126</v>
      </c>
      <c r="B122" t="s">
        <v>126</v>
      </c>
      <c r="C122" t="s">
        <v>304</v>
      </c>
      <c r="D122" t="s">
        <v>333</v>
      </c>
      <c r="E122" t="s">
        <v>334</v>
      </c>
      <c r="F122">
        <v>1</v>
      </c>
      <c r="G122" t="s">
        <v>27</v>
      </c>
      <c r="H122">
        <v>2017</v>
      </c>
      <c r="I122" t="s">
        <v>28</v>
      </c>
      <c r="J122" t="s">
        <v>29</v>
      </c>
      <c r="K122" t="s">
        <v>30</v>
      </c>
      <c r="L122" t="s">
        <v>335</v>
      </c>
      <c r="M122" t="s">
        <v>131</v>
      </c>
      <c r="P122" s="1">
        <f t="shared" si="9"/>
        <v>41.25</v>
      </c>
      <c r="Q122">
        <v>41.25</v>
      </c>
      <c r="R122" s="1">
        <f t="shared" si="9"/>
        <v>1</v>
      </c>
      <c r="S122">
        <v>1</v>
      </c>
      <c r="U122" t="s">
        <v>36</v>
      </c>
      <c r="Z122" t="str" cm="1">
        <f t="array" ref="Z122">_xlfn.TEXTSPLIT(L122, " ")</f>
        <v>FryskeFlinter</v>
      </c>
    </row>
    <row r="123" spans="1:31" x14ac:dyDescent="0.3">
      <c r="A123" t="s">
        <v>126</v>
      </c>
      <c r="B123" t="s">
        <v>126</v>
      </c>
      <c r="C123" t="s">
        <v>304</v>
      </c>
      <c r="D123" t="s">
        <v>336</v>
      </c>
      <c r="E123" t="s">
        <v>337</v>
      </c>
      <c r="F123">
        <v>1</v>
      </c>
      <c r="G123" t="s">
        <v>27</v>
      </c>
      <c r="H123">
        <v>2022</v>
      </c>
      <c r="I123" t="s">
        <v>28</v>
      </c>
      <c r="J123" t="s">
        <v>29</v>
      </c>
      <c r="K123" t="s">
        <v>30</v>
      </c>
      <c r="L123" t="s">
        <v>335</v>
      </c>
      <c r="P123" s="1">
        <f t="shared" si="9"/>
        <v>68.34</v>
      </c>
      <c r="Q123">
        <v>68.34</v>
      </c>
      <c r="R123" s="1">
        <f t="shared" si="9"/>
        <v>1</v>
      </c>
      <c r="S123">
        <v>1</v>
      </c>
      <c r="U123" t="s">
        <v>32</v>
      </c>
      <c r="Z123" t="str" cm="1">
        <f t="array" ref="Z123">_xlfn.TEXTSPLIT(L123, " ")</f>
        <v>FryskeFlinter</v>
      </c>
    </row>
    <row r="124" spans="1:31" x14ac:dyDescent="0.3">
      <c r="A124" t="s">
        <v>126</v>
      </c>
      <c r="B124" t="s">
        <v>126</v>
      </c>
      <c r="C124" t="s">
        <v>338</v>
      </c>
      <c r="D124" t="s">
        <v>339</v>
      </c>
      <c r="E124" t="s">
        <v>340</v>
      </c>
      <c r="F124">
        <v>1</v>
      </c>
      <c r="G124" t="s">
        <v>27</v>
      </c>
      <c r="H124">
        <v>2019</v>
      </c>
      <c r="I124" t="s">
        <v>28</v>
      </c>
      <c r="J124" t="s">
        <v>29</v>
      </c>
      <c r="K124" t="s">
        <v>30</v>
      </c>
      <c r="L124" t="s">
        <v>341</v>
      </c>
      <c r="P124" s="1">
        <f t="shared" si="9"/>
        <v>61.64</v>
      </c>
      <c r="Q124">
        <v>61.64</v>
      </c>
      <c r="R124" s="1">
        <f t="shared" si="9"/>
        <v>1</v>
      </c>
      <c r="S124">
        <v>1</v>
      </c>
      <c r="U124" t="s">
        <v>36</v>
      </c>
      <c r="Z124" t="str" cm="1">
        <f t="array" ref="Z124:AA124">_xlfn.TEXTSPLIT(L124, " ")</f>
        <v>EC</v>
      </c>
      <c r="AA124" t="str">
        <v>DeToekomst</v>
      </c>
    </row>
    <row r="125" spans="1:31" x14ac:dyDescent="0.3">
      <c r="A125" t="s">
        <v>126</v>
      </c>
      <c r="B125" t="s">
        <v>126</v>
      </c>
      <c r="C125" t="s">
        <v>338</v>
      </c>
      <c r="D125" t="s">
        <v>342</v>
      </c>
      <c r="E125" t="s">
        <v>343</v>
      </c>
      <c r="F125">
        <v>1</v>
      </c>
      <c r="G125" t="s">
        <v>27</v>
      </c>
      <c r="H125">
        <v>2018</v>
      </c>
      <c r="I125" t="s">
        <v>28</v>
      </c>
      <c r="J125" t="s">
        <v>29</v>
      </c>
      <c r="K125" t="s">
        <v>30</v>
      </c>
      <c r="L125" t="s">
        <v>341</v>
      </c>
      <c r="P125" s="1">
        <f t="shared" si="9"/>
        <v>54</v>
      </c>
      <c r="Q125">
        <v>54</v>
      </c>
      <c r="R125" s="1">
        <f t="shared" si="9"/>
        <v>1</v>
      </c>
      <c r="S125">
        <v>1</v>
      </c>
      <c r="U125" t="s">
        <v>36</v>
      </c>
      <c r="Z125" t="str" cm="1">
        <f t="array" ref="Z125:AA125">_xlfn.TEXTSPLIT(L125, " ")</f>
        <v>EC</v>
      </c>
      <c r="AA125" t="str">
        <v>DeToekomst</v>
      </c>
    </row>
    <row r="126" spans="1:31" x14ac:dyDescent="0.3">
      <c r="A126" t="s">
        <v>344</v>
      </c>
      <c r="B126" t="s">
        <v>345</v>
      </c>
      <c r="C126" t="s">
        <v>346</v>
      </c>
      <c r="D126" t="s">
        <v>347</v>
      </c>
      <c r="E126" t="s">
        <v>348</v>
      </c>
      <c r="F126">
        <v>1</v>
      </c>
      <c r="G126" t="s">
        <v>27</v>
      </c>
      <c r="H126">
        <v>2019</v>
      </c>
      <c r="I126" t="s">
        <v>28</v>
      </c>
      <c r="J126" t="s">
        <v>29</v>
      </c>
      <c r="K126" t="s">
        <v>30</v>
      </c>
      <c r="L126" t="s">
        <v>349</v>
      </c>
      <c r="M126" t="s">
        <v>350</v>
      </c>
      <c r="P126" s="1">
        <f t="shared" si="9"/>
        <v>130</v>
      </c>
      <c r="Q126">
        <v>130</v>
      </c>
      <c r="R126" s="1">
        <f t="shared" si="9"/>
        <v>1</v>
      </c>
      <c r="S126">
        <v>1</v>
      </c>
      <c r="U126" t="s">
        <v>36</v>
      </c>
      <c r="Z126" t="str" cm="1">
        <f t="array" ref="Z126:AC126">_xlfn.TEXTSPLIT(L126, " ")</f>
        <v>Energie</v>
      </c>
      <c r="AA126" t="str">
        <v>Coöperatie</v>
      </c>
      <c r="AB126" t="str">
        <v>Bredevoort</v>
      </c>
      <c r="AC126" t="str">
        <v/>
      </c>
    </row>
    <row r="127" spans="1:31" x14ac:dyDescent="0.3">
      <c r="A127" t="s">
        <v>344</v>
      </c>
      <c r="B127" t="s">
        <v>351</v>
      </c>
      <c r="C127" t="s">
        <v>352</v>
      </c>
      <c r="E127" t="s">
        <v>353</v>
      </c>
      <c r="F127">
        <v>1</v>
      </c>
      <c r="G127" t="s">
        <v>27</v>
      </c>
      <c r="H127">
        <v>2015</v>
      </c>
      <c r="I127" t="s">
        <v>28</v>
      </c>
      <c r="J127" t="s">
        <v>29</v>
      </c>
      <c r="K127" t="s">
        <v>30</v>
      </c>
      <c r="L127" t="s">
        <v>354</v>
      </c>
      <c r="P127" s="1">
        <f t="shared" si="9"/>
        <v>291.72000000000003</v>
      </c>
      <c r="Q127">
        <v>291.72000000000003</v>
      </c>
      <c r="R127" s="1">
        <f t="shared" si="9"/>
        <v>1</v>
      </c>
      <c r="S127">
        <v>1</v>
      </c>
      <c r="U127" t="s">
        <v>42</v>
      </c>
      <c r="Z127" t="str" cm="1">
        <f t="array" ref="Z127:AA127">_xlfn.TEXTSPLIT(L127, " ")</f>
        <v>deA</v>
      </c>
      <c r="AA127" t="str">
        <v>Apeldoorn</v>
      </c>
    </row>
    <row r="128" spans="1:31" x14ac:dyDescent="0.3">
      <c r="A128" t="s">
        <v>344</v>
      </c>
      <c r="B128" t="s">
        <v>351</v>
      </c>
      <c r="C128" t="s">
        <v>352</v>
      </c>
      <c r="E128" t="s">
        <v>355</v>
      </c>
      <c r="F128">
        <v>1</v>
      </c>
      <c r="G128" t="s">
        <v>27</v>
      </c>
      <c r="H128">
        <v>2014</v>
      </c>
      <c r="I128" t="s">
        <v>28</v>
      </c>
      <c r="J128" t="s">
        <v>29</v>
      </c>
      <c r="K128" t="s">
        <v>30</v>
      </c>
      <c r="L128" t="s">
        <v>354</v>
      </c>
      <c r="P128" s="1">
        <f t="shared" si="9"/>
        <v>62.92</v>
      </c>
      <c r="Q128">
        <v>62.92</v>
      </c>
      <c r="R128" s="1">
        <f t="shared" si="9"/>
        <v>1</v>
      </c>
      <c r="S128">
        <v>1</v>
      </c>
      <c r="U128" t="s">
        <v>42</v>
      </c>
      <c r="Z128" t="str" cm="1">
        <f t="array" ref="Z128:AA128">_xlfn.TEXTSPLIT(L128, " ")</f>
        <v>deA</v>
      </c>
      <c r="AA128" t="str">
        <v>Apeldoorn</v>
      </c>
    </row>
    <row r="129" spans="1:31" x14ac:dyDescent="0.3">
      <c r="A129" t="s">
        <v>344</v>
      </c>
      <c r="B129" t="s">
        <v>351</v>
      </c>
      <c r="C129" t="s">
        <v>352</v>
      </c>
      <c r="E129" t="s">
        <v>356</v>
      </c>
      <c r="F129">
        <v>1</v>
      </c>
      <c r="G129" t="s">
        <v>27</v>
      </c>
      <c r="H129">
        <v>2016</v>
      </c>
      <c r="I129" t="s">
        <v>28</v>
      </c>
      <c r="J129" t="s">
        <v>29</v>
      </c>
      <c r="K129" t="s">
        <v>30</v>
      </c>
      <c r="L129" t="s">
        <v>354</v>
      </c>
      <c r="P129" s="1">
        <f t="shared" si="9"/>
        <v>56.16</v>
      </c>
      <c r="Q129">
        <v>56.16</v>
      </c>
      <c r="R129" s="1">
        <f t="shared" si="9"/>
        <v>1</v>
      </c>
      <c r="S129">
        <v>1</v>
      </c>
      <c r="U129" t="s">
        <v>42</v>
      </c>
      <c r="Z129" t="str" cm="1">
        <f t="array" ref="Z129:AA129">_xlfn.TEXTSPLIT(L129, " ")</f>
        <v>deA</v>
      </c>
      <c r="AA129" t="str">
        <v>Apeldoorn</v>
      </c>
    </row>
    <row r="130" spans="1:31" x14ac:dyDescent="0.3">
      <c r="A130" t="s">
        <v>344</v>
      </c>
      <c r="B130" t="s">
        <v>351</v>
      </c>
      <c r="C130" t="s">
        <v>352</v>
      </c>
      <c r="E130" t="s">
        <v>357</v>
      </c>
      <c r="F130">
        <v>1</v>
      </c>
      <c r="G130" t="s">
        <v>27</v>
      </c>
      <c r="H130">
        <v>2015</v>
      </c>
      <c r="I130" t="s">
        <v>28</v>
      </c>
      <c r="J130" t="s">
        <v>29</v>
      </c>
      <c r="K130" t="s">
        <v>30</v>
      </c>
      <c r="L130" t="s">
        <v>354</v>
      </c>
      <c r="P130" s="1">
        <f t="shared" si="9"/>
        <v>129</v>
      </c>
      <c r="Q130">
        <v>129</v>
      </c>
      <c r="R130" s="1">
        <f t="shared" si="9"/>
        <v>1</v>
      </c>
      <c r="S130">
        <v>1</v>
      </c>
      <c r="U130" t="s">
        <v>42</v>
      </c>
      <c r="Z130" t="str" cm="1">
        <f t="array" ref="Z130:AA130">_xlfn.TEXTSPLIT(L130, " ")</f>
        <v>deA</v>
      </c>
      <c r="AA130" t="str">
        <v>Apeldoorn</v>
      </c>
    </row>
    <row r="131" spans="1:31" x14ac:dyDescent="0.3">
      <c r="A131" t="s">
        <v>344</v>
      </c>
      <c r="B131" t="s">
        <v>351</v>
      </c>
      <c r="C131" t="s">
        <v>352</v>
      </c>
      <c r="E131" t="s">
        <v>358</v>
      </c>
      <c r="F131">
        <v>1</v>
      </c>
      <c r="G131" t="s">
        <v>27</v>
      </c>
      <c r="H131">
        <v>2019</v>
      </c>
      <c r="I131" t="s">
        <v>28</v>
      </c>
      <c r="J131" t="s">
        <v>29</v>
      </c>
      <c r="K131" t="s">
        <v>359</v>
      </c>
      <c r="L131" t="s">
        <v>360</v>
      </c>
      <c r="P131" s="1">
        <f t="shared" ref="P131:R194" si="10">IFERROR(IF(Q131&gt;0,Q131*1,0),0)</f>
        <v>41.23</v>
      </c>
      <c r="Q131">
        <v>41.23</v>
      </c>
      <c r="R131" s="1">
        <f t="shared" si="10"/>
        <v>1</v>
      </c>
      <c r="S131">
        <v>1</v>
      </c>
      <c r="U131" t="s">
        <v>36</v>
      </c>
      <c r="Z131" t="str" cm="1">
        <f t="array" ref="Z131:AA131">_xlfn.TEXTSPLIT(L131, " ")</f>
        <v>deA/</v>
      </c>
      <c r="AA131" t="str">
        <v>Buurtstroom</v>
      </c>
    </row>
    <row r="132" spans="1:31" x14ac:dyDescent="0.3">
      <c r="A132" t="s">
        <v>344</v>
      </c>
      <c r="B132" t="s">
        <v>351</v>
      </c>
      <c r="C132" t="s">
        <v>352</v>
      </c>
      <c r="E132" t="s">
        <v>361</v>
      </c>
      <c r="F132">
        <v>1</v>
      </c>
      <c r="G132" t="s">
        <v>27</v>
      </c>
      <c r="H132">
        <v>2019</v>
      </c>
      <c r="I132" t="s">
        <v>28</v>
      </c>
      <c r="J132" t="s">
        <v>29</v>
      </c>
      <c r="K132" t="s">
        <v>359</v>
      </c>
      <c r="L132" t="s">
        <v>360</v>
      </c>
      <c r="P132" s="1">
        <f t="shared" si="10"/>
        <v>90.83</v>
      </c>
      <c r="Q132">
        <v>90.83</v>
      </c>
      <c r="R132" s="1">
        <f t="shared" si="10"/>
        <v>1</v>
      </c>
      <c r="S132">
        <v>1</v>
      </c>
      <c r="U132" t="s">
        <v>36</v>
      </c>
      <c r="Z132" t="str" cm="1">
        <f t="array" ref="Z132:AA132">_xlfn.TEXTSPLIT(L132, " ")</f>
        <v>deA/</v>
      </c>
      <c r="AA132" t="str">
        <v>Buurtstroom</v>
      </c>
    </row>
    <row r="133" spans="1:31" x14ac:dyDescent="0.3">
      <c r="A133" t="s">
        <v>344</v>
      </c>
      <c r="B133" t="s">
        <v>351</v>
      </c>
      <c r="C133" t="s">
        <v>352</v>
      </c>
      <c r="E133" t="s">
        <v>362</v>
      </c>
      <c r="F133">
        <v>1</v>
      </c>
      <c r="G133" t="s">
        <v>27</v>
      </c>
      <c r="H133">
        <v>2020</v>
      </c>
      <c r="I133" t="s">
        <v>28</v>
      </c>
      <c r="J133" t="s">
        <v>29</v>
      </c>
      <c r="K133" t="s">
        <v>359</v>
      </c>
      <c r="L133" t="s">
        <v>360</v>
      </c>
      <c r="P133" s="1">
        <f t="shared" si="10"/>
        <v>56.1</v>
      </c>
      <c r="Q133">
        <v>56.1</v>
      </c>
      <c r="R133" s="1">
        <f t="shared" si="10"/>
        <v>1</v>
      </c>
      <c r="S133">
        <v>1</v>
      </c>
      <c r="U133" t="s">
        <v>36</v>
      </c>
      <c r="Z133" t="str" cm="1">
        <f t="array" ref="Z133:AA133">_xlfn.TEXTSPLIT(L133, " ")</f>
        <v>deA/</v>
      </c>
      <c r="AA133" t="str">
        <v>Buurtstroom</v>
      </c>
    </row>
    <row r="134" spans="1:31" x14ac:dyDescent="0.3">
      <c r="A134" t="s">
        <v>344</v>
      </c>
      <c r="B134" t="s">
        <v>351</v>
      </c>
      <c r="C134" t="s">
        <v>352</v>
      </c>
      <c r="E134" t="s">
        <v>363</v>
      </c>
      <c r="F134">
        <v>1</v>
      </c>
      <c r="G134" t="s">
        <v>27</v>
      </c>
      <c r="H134">
        <v>2018</v>
      </c>
      <c r="I134" t="s">
        <v>28</v>
      </c>
      <c r="J134" t="s">
        <v>29</v>
      </c>
      <c r="K134" t="s">
        <v>359</v>
      </c>
      <c r="L134" t="s">
        <v>360</v>
      </c>
      <c r="P134" s="1">
        <f t="shared" si="10"/>
        <v>53.04</v>
      </c>
      <c r="Q134">
        <v>53.04</v>
      </c>
      <c r="R134" s="1">
        <f t="shared" si="10"/>
        <v>1</v>
      </c>
      <c r="S134">
        <v>1</v>
      </c>
      <c r="U134" t="s">
        <v>36</v>
      </c>
      <c r="Z134" t="str" cm="1">
        <f t="array" ref="Z134:AA134">_xlfn.TEXTSPLIT(L134, " ")</f>
        <v>deA/</v>
      </c>
      <c r="AA134" t="str">
        <v>Buurtstroom</v>
      </c>
    </row>
    <row r="135" spans="1:31" x14ac:dyDescent="0.3">
      <c r="A135" t="s">
        <v>344</v>
      </c>
      <c r="B135" t="s">
        <v>351</v>
      </c>
      <c r="C135" t="s">
        <v>352</v>
      </c>
      <c r="E135" t="s">
        <v>364</v>
      </c>
      <c r="F135">
        <v>1</v>
      </c>
      <c r="G135" t="s">
        <v>27</v>
      </c>
      <c r="H135">
        <v>2020</v>
      </c>
      <c r="I135" t="s">
        <v>28</v>
      </c>
      <c r="J135" t="s">
        <v>29</v>
      </c>
      <c r="K135" t="s">
        <v>359</v>
      </c>
      <c r="L135" t="s">
        <v>360</v>
      </c>
      <c r="P135" s="1">
        <f t="shared" si="10"/>
        <v>56.1</v>
      </c>
      <c r="Q135">
        <v>56.1</v>
      </c>
      <c r="R135" s="1">
        <f t="shared" si="10"/>
        <v>1</v>
      </c>
      <c r="S135">
        <v>1</v>
      </c>
      <c r="U135" t="s">
        <v>36</v>
      </c>
      <c r="Z135" t="str" cm="1">
        <f t="array" ref="Z135:AA135">_xlfn.TEXTSPLIT(L135, " ")</f>
        <v>deA/</v>
      </c>
      <c r="AA135" t="str">
        <v>Buurtstroom</v>
      </c>
    </row>
    <row r="136" spans="1:31" x14ac:dyDescent="0.3">
      <c r="A136" t="s">
        <v>344</v>
      </c>
      <c r="B136" t="s">
        <v>351</v>
      </c>
      <c r="C136" t="s">
        <v>352</v>
      </c>
      <c r="E136" t="s">
        <v>365</v>
      </c>
      <c r="F136">
        <v>1</v>
      </c>
      <c r="G136" t="s">
        <v>27</v>
      </c>
      <c r="H136">
        <v>2018</v>
      </c>
      <c r="I136" t="s">
        <v>28</v>
      </c>
      <c r="J136" t="s">
        <v>29</v>
      </c>
      <c r="K136" t="s">
        <v>359</v>
      </c>
      <c r="L136" t="s">
        <v>360</v>
      </c>
      <c r="P136" s="1">
        <f t="shared" si="10"/>
        <v>57.98</v>
      </c>
      <c r="Q136">
        <v>57.98</v>
      </c>
      <c r="R136" s="1">
        <f t="shared" si="10"/>
        <v>1</v>
      </c>
      <c r="S136">
        <v>1</v>
      </c>
      <c r="U136" t="s">
        <v>36</v>
      </c>
      <c r="Z136" t="str" cm="1">
        <f t="array" ref="Z136:AA136">_xlfn.TEXTSPLIT(L136, " ")</f>
        <v>deA/</v>
      </c>
      <c r="AA136" t="str">
        <v>Buurtstroom</v>
      </c>
    </row>
    <row r="137" spans="1:31" x14ac:dyDescent="0.3">
      <c r="A137" t="s">
        <v>344</v>
      </c>
      <c r="B137" t="s">
        <v>351</v>
      </c>
      <c r="C137" t="s">
        <v>352</v>
      </c>
      <c r="E137" t="s">
        <v>366</v>
      </c>
      <c r="F137">
        <v>1</v>
      </c>
      <c r="G137" t="s">
        <v>27</v>
      </c>
      <c r="H137">
        <v>2016</v>
      </c>
      <c r="I137" t="s">
        <v>28</v>
      </c>
      <c r="J137" t="s">
        <v>29</v>
      </c>
      <c r="K137" t="s">
        <v>30</v>
      </c>
      <c r="L137" t="s">
        <v>354</v>
      </c>
      <c r="P137" s="1">
        <f t="shared" si="10"/>
        <v>578</v>
      </c>
      <c r="Q137">
        <v>578</v>
      </c>
      <c r="R137" s="1">
        <f t="shared" si="10"/>
        <v>1</v>
      </c>
      <c r="S137">
        <v>1</v>
      </c>
      <c r="U137" t="s">
        <v>65</v>
      </c>
      <c r="Z137" t="str" cm="1">
        <f t="array" ref="Z137:AA137">_xlfn.TEXTSPLIT(L137, " ")</f>
        <v>deA</v>
      </c>
      <c r="AA137" t="str">
        <v>Apeldoorn</v>
      </c>
    </row>
    <row r="138" spans="1:31" x14ac:dyDescent="0.3">
      <c r="A138" t="s">
        <v>344</v>
      </c>
      <c r="B138" t="s">
        <v>351</v>
      </c>
      <c r="C138" t="s">
        <v>352</v>
      </c>
      <c r="D138" t="s">
        <v>367</v>
      </c>
      <c r="E138" t="s">
        <v>368</v>
      </c>
      <c r="F138">
        <v>1</v>
      </c>
      <c r="G138" t="s">
        <v>27</v>
      </c>
      <c r="H138">
        <v>2020</v>
      </c>
      <c r="I138" t="s">
        <v>28</v>
      </c>
      <c r="J138" t="s">
        <v>29</v>
      </c>
      <c r="K138" t="s">
        <v>30</v>
      </c>
      <c r="L138" t="s">
        <v>369</v>
      </c>
      <c r="P138" s="1">
        <f t="shared" si="10"/>
        <v>901.5</v>
      </c>
      <c r="Q138">
        <v>901.5</v>
      </c>
      <c r="R138" s="1">
        <f t="shared" si="10"/>
        <v>1</v>
      </c>
      <c r="S138">
        <v>1</v>
      </c>
      <c r="U138" t="s">
        <v>65</v>
      </c>
      <c r="Z138" t="str" cm="1">
        <f t="array" ref="Z138:AC138">_xlfn.TEXTSPLIT(L138, " ")</f>
        <v>Stichting</v>
      </c>
      <c r="AA138" t="str">
        <v>Loenen</v>
      </c>
      <c r="AB138" t="str">
        <v>Energie</v>
      </c>
      <c r="AC138" t="str">
        <v>Neutraal</v>
      </c>
    </row>
    <row r="139" spans="1:31" x14ac:dyDescent="0.3">
      <c r="A139" t="s">
        <v>344</v>
      </c>
      <c r="B139" t="s">
        <v>351</v>
      </c>
      <c r="C139" t="s">
        <v>352</v>
      </c>
      <c r="E139" t="s">
        <v>370</v>
      </c>
      <c r="F139">
        <v>1</v>
      </c>
      <c r="G139" t="s">
        <v>27</v>
      </c>
      <c r="H139">
        <v>2016</v>
      </c>
      <c r="I139" t="s">
        <v>28</v>
      </c>
      <c r="J139" t="s">
        <v>29</v>
      </c>
      <c r="K139" t="s">
        <v>359</v>
      </c>
      <c r="L139" t="s">
        <v>371</v>
      </c>
      <c r="M139" t="s">
        <v>372</v>
      </c>
      <c r="O139" t="s">
        <v>373</v>
      </c>
      <c r="P139" s="1">
        <f t="shared" si="10"/>
        <v>37</v>
      </c>
      <c r="Q139">
        <v>37</v>
      </c>
      <c r="R139" s="1">
        <f t="shared" si="10"/>
        <v>1</v>
      </c>
      <c r="S139">
        <v>1</v>
      </c>
      <c r="U139" t="s">
        <v>36</v>
      </c>
      <c r="Z139" t="str" cm="1">
        <f t="array" ref="Z139:AE139">_xlfn.TEXTSPLIT(L139, " ")</f>
        <v>Zon</v>
      </c>
      <c r="AA139" t="str">
        <v>op</v>
      </c>
      <c r="AB139" t="str">
        <v>Kerschoten</v>
      </c>
      <c r="AC139" t="str">
        <v>&amp;</v>
      </c>
      <c r="AD139" t="str">
        <v>De</v>
      </c>
      <c r="AE139" s="5" t="str">
        <v>Naald</v>
      </c>
    </row>
    <row r="140" spans="1:31" x14ac:dyDescent="0.3">
      <c r="A140" t="s">
        <v>344</v>
      </c>
      <c r="B140" t="s">
        <v>351</v>
      </c>
      <c r="C140" t="s">
        <v>352</v>
      </c>
      <c r="E140" t="s">
        <v>374</v>
      </c>
      <c r="F140">
        <v>1</v>
      </c>
      <c r="G140" t="s">
        <v>27</v>
      </c>
      <c r="H140">
        <v>2019</v>
      </c>
      <c r="I140" t="s">
        <v>28</v>
      </c>
      <c r="J140" t="s">
        <v>29</v>
      </c>
      <c r="K140" t="s">
        <v>359</v>
      </c>
      <c r="L140" t="s">
        <v>371</v>
      </c>
      <c r="M140" t="s">
        <v>372</v>
      </c>
      <c r="O140" t="s">
        <v>373</v>
      </c>
      <c r="P140" s="1">
        <f t="shared" si="10"/>
        <v>68.319999999999993</v>
      </c>
      <c r="Q140">
        <v>68.319999999999993</v>
      </c>
      <c r="R140" s="1">
        <f t="shared" si="10"/>
        <v>1</v>
      </c>
      <c r="S140">
        <v>1</v>
      </c>
      <c r="U140" t="s">
        <v>36</v>
      </c>
      <c r="Z140" t="str" cm="1">
        <f t="array" ref="Z140:AE140">_xlfn.TEXTSPLIT(L140, " ")</f>
        <v>Zon</v>
      </c>
      <c r="AA140" t="str">
        <v>op</v>
      </c>
      <c r="AB140" t="str">
        <v>Kerschoten</v>
      </c>
      <c r="AC140" t="str">
        <v>&amp;</v>
      </c>
      <c r="AD140" t="str">
        <v>De</v>
      </c>
      <c r="AE140" s="5" t="str">
        <v>Naald</v>
      </c>
    </row>
    <row r="141" spans="1:31" x14ac:dyDescent="0.3">
      <c r="A141" t="s">
        <v>344</v>
      </c>
      <c r="B141" t="s">
        <v>375</v>
      </c>
      <c r="C141" t="s">
        <v>376</v>
      </c>
      <c r="E141" t="s">
        <v>377</v>
      </c>
      <c r="F141">
        <v>1</v>
      </c>
      <c r="G141" t="s">
        <v>27</v>
      </c>
      <c r="H141">
        <v>2013</v>
      </c>
      <c r="I141" t="s">
        <v>28</v>
      </c>
      <c r="J141" t="s">
        <v>29</v>
      </c>
      <c r="K141" t="s">
        <v>46</v>
      </c>
      <c r="L141" t="s">
        <v>47</v>
      </c>
      <c r="M141" t="s">
        <v>44</v>
      </c>
      <c r="N141" t="s">
        <v>48</v>
      </c>
      <c r="O141" t="s">
        <v>378</v>
      </c>
      <c r="P141" s="1">
        <f t="shared" si="10"/>
        <v>171.6</v>
      </c>
      <c r="Q141">
        <v>171.6</v>
      </c>
      <c r="R141" s="1">
        <f t="shared" si="10"/>
        <v>0</v>
      </c>
      <c r="S141">
        <v>0</v>
      </c>
      <c r="U141" t="s">
        <v>65</v>
      </c>
      <c r="Z141" t="str" cm="1">
        <f t="array" ref="Z141">_xlfn.TEXTSPLIT(L141, " ")</f>
        <v>crowdfunding</v>
      </c>
    </row>
    <row r="142" spans="1:31" x14ac:dyDescent="0.3">
      <c r="A142" t="s">
        <v>344</v>
      </c>
      <c r="B142" t="s">
        <v>375</v>
      </c>
      <c r="C142" t="s">
        <v>376</v>
      </c>
      <c r="E142" t="s">
        <v>379</v>
      </c>
      <c r="F142">
        <v>1</v>
      </c>
      <c r="G142" t="s">
        <v>27</v>
      </c>
      <c r="H142">
        <v>2014</v>
      </c>
      <c r="I142" t="s">
        <v>28</v>
      </c>
      <c r="J142" t="s">
        <v>29</v>
      </c>
      <c r="K142" t="s">
        <v>30</v>
      </c>
      <c r="L142" t="s">
        <v>380</v>
      </c>
      <c r="M142" t="s">
        <v>381</v>
      </c>
      <c r="N142" t="s">
        <v>48</v>
      </c>
      <c r="O142" t="s">
        <v>382</v>
      </c>
      <c r="P142" s="1">
        <f t="shared" si="10"/>
        <v>8.32</v>
      </c>
      <c r="Q142">
        <v>8.32</v>
      </c>
      <c r="R142" s="1">
        <f t="shared" si="10"/>
        <v>1</v>
      </c>
      <c r="S142">
        <v>1</v>
      </c>
      <c r="U142" t="s">
        <v>42</v>
      </c>
      <c r="Z142" t="str" cm="1">
        <f t="array" ref="Z142:AA142">_xlfn.TEXTSPLIT(L142, " ")</f>
        <v>RIJE</v>
      </c>
      <c r="AA142" t="str">
        <v>RijnenIJssel</v>
      </c>
    </row>
    <row r="143" spans="1:31" x14ac:dyDescent="0.3">
      <c r="A143" t="s">
        <v>344</v>
      </c>
      <c r="B143" t="s">
        <v>375</v>
      </c>
      <c r="C143" t="s">
        <v>376</v>
      </c>
      <c r="E143" t="s">
        <v>383</v>
      </c>
      <c r="F143">
        <v>1</v>
      </c>
      <c r="G143" t="s">
        <v>27</v>
      </c>
      <c r="H143">
        <v>2022</v>
      </c>
      <c r="I143" t="s">
        <v>28</v>
      </c>
      <c r="J143" t="s">
        <v>29</v>
      </c>
      <c r="K143" t="s">
        <v>30</v>
      </c>
      <c r="L143" t="s">
        <v>380</v>
      </c>
      <c r="O143" t="s">
        <v>384</v>
      </c>
      <c r="P143" s="1">
        <f t="shared" si="10"/>
        <v>108</v>
      </c>
      <c r="Q143">
        <v>108</v>
      </c>
      <c r="R143" s="1">
        <f t="shared" si="10"/>
        <v>1</v>
      </c>
      <c r="S143">
        <v>1</v>
      </c>
      <c r="U143" t="s">
        <v>65</v>
      </c>
      <c r="Z143" t="str" cm="1">
        <f t="array" ref="Z143:AA143">_xlfn.TEXTSPLIT(L143, " ")</f>
        <v>RIJE</v>
      </c>
      <c r="AA143" t="str">
        <v>RijnenIJssel</v>
      </c>
    </row>
    <row r="144" spans="1:31" x14ac:dyDescent="0.3">
      <c r="A144" t="s">
        <v>344</v>
      </c>
      <c r="B144" t="s">
        <v>375</v>
      </c>
      <c r="C144" t="s">
        <v>376</v>
      </c>
      <c r="D144" t="s">
        <v>385</v>
      </c>
      <c r="E144" t="s">
        <v>386</v>
      </c>
      <c r="F144">
        <v>1</v>
      </c>
      <c r="G144" t="s">
        <v>27</v>
      </c>
      <c r="H144">
        <v>2014</v>
      </c>
      <c r="I144" t="s">
        <v>28</v>
      </c>
      <c r="J144" t="s">
        <v>29</v>
      </c>
      <c r="K144" t="s">
        <v>30</v>
      </c>
      <c r="L144" t="s">
        <v>380</v>
      </c>
      <c r="P144" s="1">
        <f t="shared" si="10"/>
        <v>56.68</v>
      </c>
      <c r="Q144">
        <v>56.68</v>
      </c>
      <c r="R144" s="1">
        <f t="shared" si="10"/>
        <v>1</v>
      </c>
      <c r="S144">
        <v>1</v>
      </c>
      <c r="U144" t="s">
        <v>42</v>
      </c>
      <c r="Z144" t="str" cm="1">
        <f t="array" ref="Z144:AA144">_xlfn.TEXTSPLIT(L144, " ")</f>
        <v>RIJE</v>
      </c>
      <c r="AA144" t="str">
        <v>RijnenIJssel</v>
      </c>
    </row>
    <row r="145" spans="1:29" x14ac:dyDescent="0.3">
      <c r="A145" t="s">
        <v>344</v>
      </c>
      <c r="B145" t="s">
        <v>375</v>
      </c>
      <c r="C145" t="s">
        <v>376</v>
      </c>
      <c r="E145" t="s">
        <v>387</v>
      </c>
      <c r="F145">
        <v>1</v>
      </c>
      <c r="G145" t="s">
        <v>27</v>
      </c>
      <c r="H145">
        <v>2016</v>
      </c>
      <c r="I145" t="s">
        <v>28</v>
      </c>
      <c r="J145" t="s">
        <v>29</v>
      </c>
      <c r="K145" t="s">
        <v>30</v>
      </c>
      <c r="L145" t="s">
        <v>388</v>
      </c>
      <c r="N145" t="s">
        <v>44</v>
      </c>
      <c r="P145" s="1">
        <f t="shared" si="10"/>
        <v>34</v>
      </c>
      <c r="Q145">
        <v>34</v>
      </c>
      <c r="R145" s="1">
        <f t="shared" si="10"/>
        <v>1</v>
      </c>
      <c r="S145">
        <v>1</v>
      </c>
      <c r="U145" t="s">
        <v>42</v>
      </c>
      <c r="Z145" t="str" cm="1">
        <f t="array" ref="Z145:AA145">_xlfn.TEXTSPLIT(L145, " ")</f>
        <v>Spijker</v>
      </c>
      <c r="AA145" t="str">
        <v>Energie</v>
      </c>
    </row>
    <row r="146" spans="1:29" x14ac:dyDescent="0.3">
      <c r="A146" t="s">
        <v>344</v>
      </c>
      <c r="B146" t="s">
        <v>375</v>
      </c>
      <c r="C146" t="s">
        <v>376</v>
      </c>
      <c r="E146" t="s">
        <v>389</v>
      </c>
      <c r="F146">
        <v>1</v>
      </c>
      <c r="G146" t="s">
        <v>27</v>
      </c>
      <c r="H146">
        <v>2015</v>
      </c>
      <c r="I146" t="s">
        <v>28</v>
      </c>
      <c r="J146" t="s">
        <v>29</v>
      </c>
      <c r="K146" t="s">
        <v>30</v>
      </c>
      <c r="L146" t="s">
        <v>388</v>
      </c>
      <c r="N146" t="s">
        <v>44</v>
      </c>
      <c r="O146" t="s">
        <v>390</v>
      </c>
      <c r="P146" s="1">
        <f t="shared" si="10"/>
        <v>54.34</v>
      </c>
      <c r="Q146">
        <v>54.34</v>
      </c>
      <c r="R146" s="1">
        <f t="shared" si="10"/>
        <v>1</v>
      </c>
      <c r="S146">
        <v>1</v>
      </c>
      <c r="U146" t="s">
        <v>42</v>
      </c>
      <c r="Z146" t="str" cm="1">
        <f t="array" ref="Z146:AA146">_xlfn.TEXTSPLIT(L146, " ")</f>
        <v>Spijker</v>
      </c>
      <c r="AA146" t="str">
        <v>Energie</v>
      </c>
    </row>
    <row r="147" spans="1:29" x14ac:dyDescent="0.3">
      <c r="A147" t="s">
        <v>344</v>
      </c>
      <c r="B147" t="s">
        <v>391</v>
      </c>
      <c r="C147" t="s">
        <v>392</v>
      </c>
      <c r="E147" t="s">
        <v>393</v>
      </c>
      <c r="F147">
        <v>1</v>
      </c>
      <c r="G147" t="s">
        <v>27</v>
      </c>
      <c r="H147">
        <v>2022</v>
      </c>
      <c r="I147" t="s">
        <v>28</v>
      </c>
      <c r="J147" t="s">
        <v>29</v>
      </c>
      <c r="K147" t="s">
        <v>30</v>
      </c>
      <c r="L147" t="s">
        <v>394</v>
      </c>
      <c r="P147" s="1">
        <f t="shared" si="10"/>
        <v>62</v>
      </c>
      <c r="Q147">
        <v>62</v>
      </c>
      <c r="R147" s="1">
        <f t="shared" si="10"/>
        <v>1</v>
      </c>
      <c r="S147">
        <v>1</v>
      </c>
      <c r="U147" t="s">
        <v>32</v>
      </c>
      <c r="Z147" t="str" cm="1">
        <f t="array" ref="Z147:AA147">_xlfn.TEXTSPLIT(L147, " ")</f>
        <v>Duurzaam</v>
      </c>
      <c r="AA147" t="str">
        <v>Kootwijkerbroek</v>
      </c>
    </row>
    <row r="148" spans="1:29" x14ac:dyDescent="0.3">
      <c r="A148" t="s">
        <v>344</v>
      </c>
      <c r="B148" t="s">
        <v>395</v>
      </c>
      <c r="C148" t="s">
        <v>392</v>
      </c>
      <c r="E148" t="s">
        <v>396</v>
      </c>
      <c r="F148">
        <v>1</v>
      </c>
      <c r="G148" t="s">
        <v>27</v>
      </c>
      <c r="H148">
        <v>2017</v>
      </c>
      <c r="I148" t="s">
        <v>28</v>
      </c>
      <c r="J148" t="s">
        <v>29</v>
      </c>
      <c r="K148" t="s">
        <v>46</v>
      </c>
      <c r="L148" t="s">
        <v>47</v>
      </c>
      <c r="N148" t="s">
        <v>81</v>
      </c>
      <c r="O148" t="s">
        <v>397</v>
      </c>
      <c r="P148" s="1">
        <f t="shared" si="10"/>
        <v>243.00000000000003</v>
      </c>
      <c r="Q148">
        <v>243.00000000000003</v>
      </c>
      <c r="R148" s="1">
        <f t="shared" si="10"/>
        <v>0</v>
      </c>
      <c r="S148">
        <v>0</v>
      </c>
      <c r="U148" t="s">
        <v>65</v>
      </c>
      <c r="Z148" t="str" cm="1">
        <f t="array" ref="Z148">_xlfn.TEXTSPLIT(L148, " ")</f>
        <v>crowdfunding</v>
      </c>
    </row>
    <row r="149" spans="1:29" x14ac:dyDescent="0.3">
      <c r="A149" t="s">
        <v>344</v>
      </c>
      <c r="B149" t="s">
        <v>375</v>
      </c>
      <c r="C149" t="s">
        <v>398</v>
      </c>
      <c r="D149" t="s">
        <v>399</v>
      </c>
      <c r="E149" t="s">
        <v>400</v>
      </c>
      <c r="F149">
        <v>1</v>
      </c>
      <c r="G149" t="s">
        <v>27</v>
      </c>
      <c r="H149">
        <v>2023</v>
      </c>
      <c r="I149" t="s">
        <v>28</v>
      </c>
      <c r="J149" t="s">
        <v>29</v>
      </c>
      <c r="K149" t="s">
        <v>30</v>
      </c>
      <c r="L149" t="s">
        <v>401</v>
      </c>
      <c r="P149" s="1">
        <f t="shared" si="10"/>
        <v>72.625</v>
      </c>
      <c r="Q149">
        <v>72.625</v>
      </c>
      <c r="R149" s="1">
        <f t="shared" si="10"/>
        <v>1</v>
      </c>
      <c r="S149">
        <v>1</v>
      </c>
      <c r="U149" t="s">
        <v>32</v>
      </c>
      <c r="Z149" t="str" cm="1">
        <f t="array" ref="Z149:AC149">_xlfn.TEXTSPLIT(L149, " ")</f>
        <v>Eco</v>
      </c>
      <c r="AA149" t="str">
        <v>Hoog</v>
      </c>
      <c r="AB149" t="str">
        <v>en</v>
      </c>
      <c r="AC149" t="str">
        <v>Laag</v>
      </c>
    </row>
    <row r="150" spans="1:29" x14ac:dyDescent="0.3">
      <c r="A150" t="s">
        <v>344</v>
      </c>
      <c r="B150" t="s">
        <v>375</v>
      </c>
      <c r="C150" t="s">
        <v>398</v>
      </c>
      <c r="D150" t="s">
        <v>402</v>
      </c>
      <c r="E150" t="s">
        <v>403</v>
      </c>
      <c r="F150">
        <v>1</v>
      </c>
      <c r="G150" t="s">
        <v>27</v>
      </c>
      <c r="H150">
        <v>2022</v>
      </c>
      <c r="I150" t="s">
        <v>28</v>
      </c>
      <c r="J150" t="s">
        <v>29</v>
      </c>
      <c r="K150" t="s">
        <v>30</v>
      </c>
      <c r="L150" t="s">
        <v>401</v>
      </c>
      <c r="P150" s="1">
        <f t="shared" si="10"/>
        <v>33.6</v>
      </c>
      <c r="Q150">
        <v>33.6</v>
      </c>
      <c r="R150" s="1">
        <f t="shared" si="10"/>
        <v>1</v>
      </c>
      <c r="S150">
        <v>1</v>
      </c>
      <c r="U150" t="s">
        <v>32</v>
      </c>
      <c r="Z150" t="str" cm="1">
        <f t="array" ref="Z150:AC150">_xlfn.TEXTSPLIT(L150, " ")</f>
        <v>Eco</v>
      </c>
      <c r="AA150" t="str">
        <v>Hoog</v>
      </c>
      <c r="AB150" t="str">
        <v>en</v>
      </c>
      <c r="AC150" t="str">
        <v>Laag</v>
      </c>
    </row>
    <row r="151" spans="1:29" x14ac:dyDescent="0.3">
      <c r="A151" t="s">
        <v>344</v>
      </c>
      <c r="B151" t="s">
        <v>375</v>
      </c>
      <c r="C151" t="s">
        <v>398</v>
      </c>
      <c r="D151" t="s">
        <v>404</v>
      </c>
      <c r="E151" t="s">
        <v>405</v>
      </c>
      <c r="F151">
        <v>1</v>
      </c>
      <c r="G151" t="s">
        <v>27</v>
      </c>
      <c r="H151">
        <v>2019</v>
      </c>
      <c r="I151" t="s">
        <v>28</v>
      </c>
      <c r="J151" t="s">
        <v>29</v>
      </c>
      <c r="K151" t="s">
        <v>30</v>
      </c>
      <c r="L151" t="s">
        <v>406</v>
      </c>
      <c r="P151" s="1">
        <f t="shared" si="10"/>
        <v>39</v>
      </c>
      <c r="Q151">
        <v>39</v>
      </c>
      <c r="R151" s="1">
        <f t="shared" si="10"/>
        <v>1</v>
      </c>
      <c r="S151">
        <v>1</v>
      </c>
      <c r="U151" t="s">
        <v>36</v>
      </c>
      <c r="Z151" t="str" cm="1">
        <f t="array" ref="Z151:AA151">_xlfn.TEXTSPLIT(L151, " ")</f>
        <v>Energierijck</v>
      </c>
      <c r="AA151" t="str">
        <v/>
      </c>
    </row>
    <row r="152" spans="1:29" x14ac:dyDescent="0.3">
      <c r="A152" t="s">
        <v>344</v>
      </c>
      <c r="B152" t="s">
        <v>375</v>
      </c>
      <c r="C152" t="s">
        <v>398</v>
      </c>
      <c r="E152" t="s">
        <v>407</v>
      </c>
      <c r="F152">
        <v>1</v>
      </c>
      <c r="G152" t="s">
        <v>27</v>
      </c>
      <c r="H152">
        <v>2019</v>
      </c>
      <c r="I152" t="s">
        <v>28</v>
      </c>
      <c r="J152" t="s">
        <v>29</v>
      </c>
      <c r="K152" t="s">
        <v>30</v>
      </c>
      <c r="L152" t="s">
        <v>406</v>
      </c>
      <c r="P152" s="1">
        <f t="shared" si="10"/>
        <v>72</v>
      </c>
      <c r="Q152">
        <v>72</v>
      </c>
      <c r="R152" s="1">
        <f t="shared" si="10"/>
        <v>1</v>
      </c>
      <c r="S152">
        <v>1</v>
      </c>
      <c r="U152" t="s">
        <v>36</v>
      </c>
      <c r="Z152" t="str" cm="1">
        <f t="array" ref="Z152:AA152">_xlfn.TEXTSPLIT(L152, " ")</f>
        <v>Energierijck</v>
      </c>
      <c r="AA152" t="str">
        <v/>
      </c>
    </row>
    <row r="153" spans="1:29" x14ac:dyDescent="0.3">
      <c r="A153" t="s">
        <v>344</v>
      </c>
      <c r="B153" t="s">
        <v>375</v>
      </c>
      <c r="C153" t="s">
        <v>398</v>
      </c>
      <c r="D153" t="s">
        <v>408</v>
      </c>
      <c r="E153" t="s">
        <v>409</v>
      </c>
      <c r="F153">
        <v>1</v>
      </c>
      <c r="G153" t="s">
        <v>27</v>
      </c>
      <c r="H153">
        <v>2019</v>
      </c>
      <c r="I153" t="s">
        <v>28</v>
      </c>
      <c r="J153" t="s">
        <v>29</v>
      </c>
      <c r="K153" t="s">
        <v>30</v>
      </c>
      <c r="L153" t="s">
        <v>406</v>
      </c>
      <c r="P153" s="1">
        <f t="shared" si="10"/>
        <v>60</v>
      </c>
      <c r="Q153">
        <v>60</v>
      </c>
      <c r="R153" s="1">
        <f t="shared" si="10"/>
        <v>1</v>
      </c>
      <c r="S153">
        <v>1</v>
      </c>
      <c r="U153" t="s">
        <v>36</v>
      </c>
      <c r="Z153" t="str" cm="1">
        <f t="array" ref="Z153:AA153">_xlfn.TEXTSPLIT(L153, " ")</f>
        <v>Energierijck</v>
      </c>
      <c r="AA153" t="str">
        <v/>
      </c>
    </row>
    <row r="154" spans="1:29" x14ac:dyDescent="0.3">
      <c r="A154" t="s">
        <v>344</v>
      </c>
      <c r="B154" t="s">
        <v>375</v>
      </c>
      <c r="C154" t="s">
        <v>398</v>
      </c>
      <c r="E154" t="s">
        <v>410</v>
      </c>
      <c r="F154">
        <v>1</v>
      </c>
      <c r="G154" t="s">
        <v>27</v>
      </c>
      <c r="H154">
        <v>2019</v>
      </c>
      <c r="I154" t="s">
        <v>28</v>
      </c>
      <c r="J154" t="s">
        <v>29</v>
      </c>
      <c r="K154" t="s">
        <v>30</v>
      </c>
      <c r="L154" t="s">
        <v>406</v>
      </c>
      <c r="P154" s="1">
        <f t="shared" si="10"/>
        <v>53.699999999999996</v>
      </c>
      <c r="Q154">
        <v>53.699999999999996</v>
      </c>
      <c r="R154" s="1">
        <f t="shared" si="10"/>
        <v>1</v>
      </c>
      <c r="S154">
        <v>1</v>
      </c>
      <c r="U154" t="s">
        <v>36</v>
      </c>
      <c r="Z154" t="str" cm="1">
        <f t="array" ref="Z154:AA154">_xlfn.TEXTSPLIT(L154, " ")</f>
        <v>Energierijck</v>
      </c>
      <c r="AA154" t="str">
        <v/>
      </c>
    </row>
    <row r="155" spans="1:29" x14ac:dyDescent="0.3">
      <c r="A155" t="s">
        <v>344</v>
      </c>
      <c r="B155" t="s">
        <v>345</v>
      </c>
      <c r="C155" t="s">
        <v>411</v>
      </c>
      <c r="D155" t="s">
        <v>412</v>
      </c>
      <c r="E155" t="s">
        <v>413</v>
      </c>
      <c r="F155">
        <v>1</v>
      </c>
      <c r="G155" t="s">
        <v>27</v>
      </c>
      <c r="H155">
        <v>2017</v>
      </c>
      <c r="I155" t="s">
        <v>28</v>
      </c>
      <c r="J155" t="s">
        <v>29</v>
      </c>
      <c r="K155" t="s">
        <v>30</v>
      </c>
      <c r="L155" t="s">
        <v>414</v>
      </c>
      <c r="M155" t="s">
        <v>350</v>
      </c>
      <c r="P155" s="1">
        <f t="shared" si="10"/>
        <v>130.79999999999998</v>
      </c>
      <c r="Q155">
        <v>130.79999999999998</v>
      </c>
      <c r="R155" s="1">
        <f t="shared" si="10"/>
        <v>1</v>
      </c>
      <c r="S155">
        <v>1</v>
      </c>
      <c r="U155" t="s">
        <v>36</v>
      </c>
      <c r="Z155" t="str" cm="1">
        <f t="array" ref="Z155">_xlfn.TEXTSPLIT(L155, " ")</f>
        <v>BerkellandEnergie</v>
      </c>
    </row>
    <row r="156" spans="1:29" x14ac:dyDescent="0.3">
      <c r="A156" t="s">
        <v>344</v>
      </c>
      <c r="B156" t="s">
        <v>345</v>
      </c>
      <c r="C156" t="s">
        <v>411</v>
      </c>
      <c r="D156" t="s">
        <v>415</v>
      </c>
      <c r="E156" t="s">
        <v>416</v>
      </c>
      <c r="F156">
        <v>1</v>
      </c>
      <c r="G156" t="s">
        <v>27</v>
      </c>
      <c r="H156">
        <v>2015</v>
      </c>
      <c r="I156" t="s">
        <v>28</v>
      </c>
      <c r="J156" t="s">
        <v>29</v>
      </c>
      <c r="K156" t="s">
        <v>30</v>
      </c>
      <c r="L156" t="s">
        <v>414</v>
      </c>
      <c r="M156" t="s">
        <v>350</v>
      </c>
      <c r="P156" s="1">
        <f t="shared" si="10"/>
        <v>46.8</v>
      </c>
      <c r="Q156">
        <v>46.8</v>
      </c>
      <c r="R156" s="1">
        <f t="shared" si="10"/>
        <v>1</v>
      </c>
      <c r="S156">
        <v>1</v>
      </c>
      <c r="U156" t="s">
        <v>36</v>
      </c>
      <c r="Z156" t="str" cm="1">
        <f t="array" ref="Z156">_xlfn.TEXTSPLIT(L156, " ")</f>
        <v>BerkellandEnergie</v>
      </c>
    </row>
    <row r="157" spans="1:29" x14ac:dyDescent="0.3">
      <c r="A157" t="s">
        <v>344</v>
      </c>
      <c r="B157" t="s">
        <v>345</v>
      </c>
      <c r="C157" t="s">
        <v>411</v>
      </c>
      <c r="D157" t="s">
        <v>415</v>
      </c>
      <c r="E157" t="s">
        <v>417</v>
      </c>
      <c r="F157">
        <v>1</v>
      </c>
      <c r="G157" t="s">
        <v>27</v>
      </c>
      <c r="H157">
        <v>2016</v>
      </c>
      <c r="I157" t="s">
        <v>28</v>
      </c>
      <c r="J157" t="s">
        <v>29</v>
      </c>
      <c r="K157" t="s">
        <v>30</v>
      </c>
      <c r="L157" t="s">
        <v>414</v>
      </c>
      <c r="M157" t="s">
        <v>350</v>
      </c>
      <c r="P157" s="1">
        <f t="shared" si="10"/>
        <v>21.84</v>
      </c>
      <c r="Q157">
        <v>21.84</v>
      </c>
      <c r="R157" s="1">
        <f t="shared" si="10"/>
        <v>1</v>
      </c>
      <c r="S157">
        <v>1</v>
      </c>
      <c r="U157" t="s">
        <v>36</v>
      </c>
      <c r="Z157" t="str" cm="1">
        <f t="array" ref="Z157">_xlfn.TEXTSPLIT(L157, " ")</f>
        <v>BerkellandEnergie</v>
      </c>
    </row>
    <row r="158" spans="1:29" x14ac:dyDescent="0.3">
      <c r="A158" t="s">
        <v>344</v>
      </c>
      <c r="B158" t="s">
        <v>345</v>
      </c>
      <c r="C158" t="s">
        <v>411</v>
      </c>
      <c r="D158" t="s">
        <v>418</v>
      </c>
      <c r="E158" t="s">
        <v>419</v>
      </c>
      <c r="F158">
        <v>1</v>
      </c>
      <c r="G158" t="s">
        <v>27</v>
      </c>
      <c r="H158">
        <v>2020</v>
      </c>
      <c r="I158" t="s">
        <v>28</v>
      </c>
      <c r="J158" t="s">
        <v>29</v>
      </c>
      <c r="K158" t="s">
        <v>30</v>
      </c>
      <c r="L158" t="s">
        <v>414</v>
      </c>
      <c r="M158" t="s">
        <v>350</v>
      </c>
      <c r="P158" s="1">
        <f t="shared" si="10"/>
        <v>169</v>
      </c>
      <c r="Q158">
        <v>169</v>
      </c>
      <c r="R158" s="1">
        <f t="shared" si="10"/>
        <v>1</v>
      </c>
      <c r="S158">
        <v>1</v>
      </c>
      <c r="U158" t="s">
        <v>36</v>
      </c>
      <c r="Z158" t="str" cm="1">
        <f t="array" ref="Z158">_xlfn.TEXTSPLIT(L158, " ")</f>
        <v>BerkellandEnergie</v>
      </c>
    </row>
    <row r="159" spans="1:29" x14ac:dyDescent="0.3">
      <c r="A159" t="s">
        <v>344</v>
      </c>
      <c r="B159" t="s">
        <v>345</v>
      </c>
      <c r="C159" t="s">
        <v>411</v>
      </c>
      <c r="D159" t="s">
        <v>420</v>
      </c>
      <c r="E159" t="s">
        <v>421</v>
      </c>
      <c r="F159">
        <v>1</v>
      </c>
      <c r="G159" t="s">
        <v>27</v>
      </c>
      <c r="H159">
        <v>2017</v>
      </c>
      <c r="I159" t="s">
        <v>28</v>
      </c>
      <c r="J159" t="s">
        <v>29</v>
      </c>
      <c r="K159" t="s">
        <v>30</v>
      </c>
      <c r="L159" t="s">
        <v>422</v>
      </c>
      <c r="M159" t="s">
        <v>350</v>
      </c>
      <c r="O159" t="s">
        <v>423</v>
      </c>
      <c r="P159" s="1">
        <f t="shared" si="10"/>
        <v>142.19999999999999</v>
      </c>
      <c r="Q159">
        <v>142.19999999999999</v>
      </c>
      <c r="R159" s="1">
        <f t="shared" si="10"/>
        <v>1</v>
      </c>
      <c r="S159">
        <v>1</v>
      </c>
      <c r="U159" t="s">
        <v>36</v>
      </c>
      <c r="Z159" t="str" cm="1">
        <f t="array" ref="Z159:AB159">_xlfn.TEXTSPLIT(L159, " ")</f>
        <v>EC</v>
      </c>
      <c r="AA159" t="str">
        <v>De</v>
      </c>
      <c r="AB159" t="str">
        <v>Zonders</v>
      </c>
    </row>
    <row r="160" spans="1:29" x14ac:dyDescent="0.3">
      <c r="A160" t="s">
        <v>344</v>
      </c>
      <c r="B160" t="s">
        <v>345</v>
      </c>
      <c r="C160" t="s">
        <v>411</v>
      </c>
      <c r="D160" t="s">
        <v>420</v>
      </c>
      <c r="E160" t="s">
        <v>424</v>
      </c>
      <c r="F160">
        <v>1</v>
      </c>
      <c r="G160" t="s">
        <v>27</v>
      </c>
      <c r="H160">
        <v>2017</v>
      </c>
      <c r="I160" t="s">
        <v>28</v>
      </c>
      <c r="J160" t="s">
        <v>29</v>
      </c>
      <c r="K160" t="s">
        <v>30</v>
      </c>
      <c r="L160" t="s">
        <v>422</v>
      </c>
      <c r="M160" t="s">
        <v>350</v>
      </c>
      <c r="O160" t="s">
        <v>423</v>
      </c>
      <c r="P160" s="1">
        <f t="shared" si="10"/>
        <v>113.39999999999999</v>
      </c>
      <c r="Q160">
        <v>113.39999999999999</v>
      </c>
      <c r="R160" s="1">
        <f t="shared" si="10"/>
        <v>1</v>
      </c>
      <c r="S160">
        <v>1</v>
      </c>
      <c r="U160" t="s">
        <v>36</v>
      </c>
      <c r="Z160" t="str" cm="1">
        <f t="array" ref="Z160:AB160">_xlfn.TEXTSPLIT(L160, " ")</f>
        <v>EC</v>
      </c>
      <c r="AA160" t="str">
        <v>De</v>
      </c>
      <c r="AB160" t="str">
        <v>Zonders</v>
      </c>
    </row>
    <row r="161" spans="1:29" x14ac:dyDescent="0.3">
      <c r="A161" t="s">
        <v>344</v>
      </c>
      <c r="B161" t="s">
        <v>345</v>
      </c>
      <c r="C161" t="s">
        <v>411</v>
      </c>
      <c r="D161" t="s">
        <v>420</v>
      </c>
      <c r="E161" t="s">
        <v>425</v>
      </c>
      <c r="F161">
        <v>1</v>
      </c>
      <c r="G161" t="s">
        <v>27</v>
      </c>
      <c r="H161">
        <v>2021</v>
      </c>
      <c r="I161" t="s">
        <v>28</v>
      </c>
      <c r="J161" t="s">
        <v>29</v>
      </c>
      <c r="K161" t="s">
        <v>30</v>
      </c>
      <c r="L161" t="s">
        <v>422</v>
      </c>
      <c r="M161" t="s">
        <v>350</v>
      </c>
      <c r="P161" s="1">
        <f t="shared" si="10"/>
        <v>167.77</v>
      </c>
      <c r="Q161">
        <v>167.77</v>
      </c>
      <c r="R161" s="1">
        <f t="shared" si="10"/>
        <v>1</v>
      </c>
      <c r="S161">
        <v>1</v>
      </c>
      <c r="U161" t="s">
        <v>36</v>
      </c>
      <c r="Z161" t="str" cm="1">
        <f t="array" ref="Z161:AB161">_xlfn.TEXTSPLIT(L161, " ")</f>
        <v>EC</v>
      </c>
      <c r="AA161" t="str">
        <v>De</v>
      </c>
      <c r="AB161" t="str">
        <v>Zonders</v>
      </c>
    </row>
    <row r="162" spans="1:29" x14ac:dyDescent="0.3">
      <c r="A162" t="s">
        <v>344</v>
      </c>
      <c r="B162" t="s">
        <v>426</v>
      </c>
      <c r="C162" t="s">
        <v>427</v>
      </c>
      <c r="D162" t="s">
        <v>428</v>
      </c>
      <c r="E162" t="s">
        <v>429</v>
      </c>
      <c r="F162">
        <v>1</v>
      </c>
      <c r="G162" t="s">
        <v>27</v>
      </c>
      <c r="H162">
        <v>2022</v>
      </c>
      <c r="I162" t="s">
        <v>28</v>
      </c>
      <c r="J162" t="s">
        <v>29</v>
      </c>
      <c r="K162" t="s">
        <v>30</v>
      </c>
      <c r="L162" t="s">
        <v>430</v>
      </c>
      <c r="P162" s="1">
        <f t="shared" si="10"/>
        <v>100</v>
      </c>
      <c r="Q162">
        <v>100</v>
      </c>
      <c r="R162" s="1">
        <f t="shared" si="10"/>
        <v>1</v>
      </c>
      <c r="S162">
        <v>1</v>
      </c>
      <c r="U162" t="s">
        <v>32</v>
      </c>
      <c r="Z162" t="str" cm="1">
        <f t="array" ref="Z162:AA162">_xlfn.TEXTSPLIT(L162, " ")</f>
        <v>Greuner</v>
      </c>
      <c r="AA162" t="str">
        <v>Coöperatie</v>
      </c>
    </row>
    <row r="163" spans="1:29" x14ac:dyDescent="0.3">
      <c r="A163" t="s">
        <v>344</v>
      </c>
      <c r="B163" t="s">
        <v>426</v>
      </c>
      <c r="C163" t="s">
        <v>427</v>
      </c>
      <c r="D163" t="s">
        <v>431</v>
      </c>
      <c r="E163" t="s">
        <v>432</v>
      </c>
      <c r="F163">
        <v>1</v>
      </c>
      <c r="G163" t="s">
        <v>27</v>
      </c>
      <c r="H163">
        <v>2022</v>
      </c>
      <c r="I163" t="s">
        <v>28</v>
      </c>
      <c r="J163" t="s">
        <v>29</v>
      </c>
      <c r="K163" t="s">
        <v>30</v>
      </c>
      <c r="L163" t="s">
        <v>430</v>
      </c>
      <c r="P163" s="1">
        <f t="shared" si="10"/>
        <v>100</v>
      </c>
      <c r="Q163">
        <v>100</v>
      </c>
      <c r="R163" s="1">
        <f t="shared" si="10"/>
        <v>1</v>
      </c>
      <c r="S163">
        <v>1</v>
      </c>
      <c r="U163" t="s">
        <v>32</v>
      </c>
      <c r="Z163" t="str" cm="1">
        <f t="array" ref="Z163:AA163">_xlfn.TEXTSPLIT(L163, " ")</f>
        <v>Greuner</v>
      </c>
      <c r="AA163" t="str">
        <v>Coöperatie</v>
      </c>
    </row>
    <row r="164" spans="1:29" x14ac:dyDescent="0.3">
      <c r="A164" t="s">
        <v>344</v>
      </c>
      <c r="B164" t="s">
        <v>345</v>
      </c>
      <c r="C164" t="s">
        <v>433</v>
      </c>
      <c r="D164" t="s">
        <v>434</v>
      </c>
      <c r="E164" t="s">
        <v>435</v>
      </c>
      <c r="F164">
        <v>1</v>
      </c>
      <c r="G164" t="s">
        <v>27</v>
      </c>
      <c r="H164">
        <v>2018</v>
      </c>
      <c r="I164" t="s">
        <v>28</v>
      </c>
      <c r="J164" t="s">
        <v>29</v>
      </c>
      <c r="K164" t="s">
        <v>30</v>
      </c>
      <c r="L164" t="s">
        <v>436</v>
      </c>
      <c r="M164" t="s">
        <v>350</v>
      </c>
      <c r="P164" s="1">
        <f t="shared" si="10"/>
        <v>222.29999999999998</v>
      </c>
      <c r="Q164">
        <v>222.29999999999998</v>
      </c>
      <c r="R164" s="1">
        <f t="shared" si="10"/>
        <v>1</v>
      </c>
      <c r="S164">
        <v>1</v>
      </c>
      <c r="U164" t="s">
        <v>36</v>
      </c>
      <c r="Z164" t="str" cm="1">
        <f t="array" ref="Z164:AA164">_xlfn.TEXTSPLIT(L164, " ")</f>
        <v>BOEN</v>
      </c>
      <c r="AA164" t="str">
        <v>Bronkhorst</v>
      </c>
    </row>
    <row r="165" spans="1:29" x14ac:dyDescent="0.3">
      <c r="A165" t="s">
        <v>344</v>
      </c>
      <c r="B165" t="s">
        <v>345</v>
      </c>
      <c r="C165" t="s">
        <v>433</v>
      </c>
      <c r="D165" t="s">
        <v>437</v>
      </c>
      <c r="E165" t="s">
        <v>438</v>
      </c>
      <c r="F165">
        <v>1</v>
      </c>
      <c r="G165" t="s">
        <v>27</v>
      </c>
      <c r="H165">
        <v>2022</v>
      </c>
      <c r="I165" t="s">
        <v>28</v>
      </c>
      <c r="J165" t="s">
        <v>29</v>
      </c>
      <c r="K165" t="s">
        <v>30</v>
      </c>
      <c r="L165" t="s">
        <v>439</v>
      </c>
      <c r="M165" t="s">
        <v>350</v>
      </c>
      <c r="P165" s="1">
        <f t="shared" si="10"/>
        <v>78</v>
      </c>
      <c r="Q165">
        <v>78</v>
      </c>
      <c r="R165" s="1">
        <f t="shared" si="10"/>
        <v>1</v>
      </c>
      <c r="S165">
        <v>1</v>
      </c>
      <c r="U165" t="s">
        <v>32</v>
      </c>
      <c r="Z165" t="str" cm="1">
        <f t="array" ref="Z165:AC165">_xlfn.TEXTSPLIT(L165, " ")</f>
        <v>EC</v>
      </c>
      <c r="AA165" t="str">
        <v>De</v>
      </c>
      <c r="AB165" t="str">
        <v>Groene</v>
      </c>
      <c r="AC165" t="str">
        <v>Draad</v>
      </c>
    </row>
    <row r="166" spans="1:29" x14ac:dyDescent="0.3">
      <c r="A166" t="s">
        <v>344</v>
      </c>
      <c r="B166" t="s">
        <v>345</v>
      </c>
      <c r="C166" t="s">
        <v>433</v>
      </c>
      <c r="D166" t="s">
        <v>440</v>
      </c>
      <c r="E166" t="s">
        <v>441</v>
      </c>
      <c r="F166">
        <v>1</v>
      </c>
      <c r="G166" t="s">
        <v>27</v>
      </c>
      <c r="H166">
        <v>2023</v>
      </c>
      <c r="I166" t="s">
        <v>28</v>
      </c>
      <c r="J166" t="s">
        <v>29</v>
      </c>
      <c r="K166" t="s">
        <v>30</v>
      </c>
      <c r="L166" t="s">
        <v>439</v>
      </c>
      <c r="M166" t="s">
        <v>350</v>
      </c>
      <c r="P166" s="1">
        <f t="shared" si="10"/>
        <v>85</v>
      </c>
      <c r="Q166">
        <v>85</v>
      </c>
      <c r="R166" s="1">
        <f t="shared" si="10"/>
        <v>1</v>
      </c>
      <c r="S166">
        <v>1</v>
      </c>
      <c r="U166" t="s">
        <v>32</v>
      </c>
      <c r="Z166" t="str" cm="1">
        <f t="array" ref="Z166:AC166">_xlfn.TEXTSPLIT(L166, " ")</f>
        <v>EC</v>
      </c>
      <c r="AA166" t="str">
        <v>De</v>
      </c>
      <c r="AB166" t="str">
        <v>Groene</v>
      </c>
      <c r="AC166" t="str">
        <v>Draad</v>
      </c>
    </row>
    <row r="167" spans="1:29" x14ac:dyDescent="0.3">
      <c r="A167" t="s">
        <v>344</v>
      </c>
      <c r="B167" t="s">
        <v>345</v>
      </c>
      <c r="C167" t="s">
        <v>433</v>
      </c>
      <c r="D167" t="s">
        <v>442</v>
      </c>
      <c r="E167" t="s">
        <v>443</v>
      </c>
      <c r="F167">
        <v>1</v>
      </c>
      <c r="G167" t="s">
        <v>27</v>
      </c>
      <c r="H167">
        <v>2016</v>
      </c>
      <c r="I167" t="s">
        <v>28</v>
      </c>
      <c r="J167" t="s">
        <v>29</v>
      </c>
      <c r="K167" t="s">
        <v>30</v>
      </c>
      <c r="L167" t="s">
        <v>444</v>
      </c>
      <c r="M167" t="s">
        <v>350</v>
      </c>
      <c r="P167" s="1">
        <f t="shared" si="10"/>
        <v>50.4</v>
      </c>
      <c r="Q167">
        <v>50.4</v>
      </c>
      <c r="R167" s="1">
        <f t="shared" si="10"/>
        <v>1</v>
      </c>
      <c r="S167">
        <v>1</v>
      </c>
      <c r="U167" t="s">
        <v>36</v>
      </c>
      <c r="Z167" t="str" cm="1">
        <f t="array" ref="Z167:AA167">_xlfn.TEXTSPLIT(L167, " ")</f>
        <v>EC</v>
      </c>
      <c r="AA167" t="str">
        <v>Wichmond-Vierakker</v>
      </c>
    </row>
    <row r="168" spans="1:29" x14ac:dyDescent="0.3">
      <c r="A168" t="s">
        <v>344</v>
      </c>
      <c r="B168" t="s">
        <v>345</v>
      </c>
      <c r="C168" t="s">
        <v>433</v>
      </c>
      <c r="D168" t="s">
        <v>445</v>
      </c>
      <c r="E168" t="s">
        <v>446</v>
      </c>
      <c r="F168">
        <v>1</v>
      </c>
      <c r="G168" t="s">
        <v>27</v>
      </c>
      <c r="H168">
        <v>2018</v>
      </c>
      <c r="I168" t="s">
        <v>28</v>
      </c>
      <c r="J168" t="s">
        <v>29</v>
      </c>
      <c r="K168" t="s">
        <v>46</v>
      </c>
      <c r="L168" t="s">
        <v>47</v>
      </c>
      <c r="M168" t="s">
        <v>447</v>
      </c>
      <c r="N168" t="s">
        <v>81</v>
      </c>
      <c r="P168" s="1">
        <f t="shared" si="10"/>
        <v>299.25</v>
      </c>
      <c r="Q168">
        <v>299.25</v>
      </c>
      <c r="R168" s="1">
        <f t="shared" si="10"/>
        <v>0</v>
      </c>
      <c r="S168">
        <v>0</v>
      </c>
      <c r="U168" t="s">
        <v>65</v>
      </c>
      <c r="Z168" t="str" cm="1">
        <f t="array" ref="Z168">_xlfn.TEXTSPLIT(L168, " ")</f>
        <v>crowdfunding</v>
      </c>
    </row>
    <row r="169" spans="1:29" x14ac:dyDescent="0.3">
      <c r="A169" t="s">
        <v>344</v>
      </c>
      <c r="B169" t="s">
        <v>345</v>
      </c>
      <c r="C169" t="s">
        <v>433</v>
      </c>
      <c r="D169" t="s">
        <v>448</v>
      </c>
      <c r="E169" t="s">
        <v>449</v>
      </c>
      <c r="F169">
        <v>1</v>
      </c>
      <c r="G169" t="s">
        <v>27</v>
      </c>
      <c r="H169">
        <v>2018</v>
      </c>
      <c r="I169" t="s">
        <v>28</v>
      </c>
      <c r="J169" t="s">
        <v>29</v>
      </c>
      <c r="K169" t="s">
        <v>359</v>
      </c>
      <c r="L169" t="s">
        <v>450</v>
      </c>
      <c r="M169" t="s">
        <v>350</v>
      </c>
      <c r="P169" s="1">
        <f t="shared" si="10"/>
        <v>60.480000000000004</v>
      </c>
      <c r="Q169">
        <v>60.480000000000004</v>
      </c>
      <c r="R169" s="1">
        <f t="shared" si="10"/>
        <v>1</v>
      </c>
      <c r="S169">
        <v>1</v>
      </c>
      <c r="U169" t="s">
        <v>36</v>
      </c>
      <c r="Z169" t="str" cm="1">
        <f t="array" ref="Z169:AA169">_xlfn.TEXTSPLIT(L169, " ")</f>
        <v>Zonkracht</v>
      </c>
      <c r="AA169" t="str">
        <v>Hummelo</v>
      </c>
    </row>
    <row r="170" spans="1:29" x14ac:dyDescent="0.3">
      <c r="A170" t="s">
        <v>344</v>
      </c>
      <c r="B170" t="s">
        <v>345</v>
      </c>
      <c r="C170" t="s">
        <v>433</v>
      </c>
      <c r="D170" t="s">
        <v>448</v>
      </c>
      <c r="E170" t="s">
        <v>451</v>
      </c>
      <c r="F170">
        <v>1</v>
      </c>
      <c r="G170" t="s">
        <v>27</v>
      </c>
      <c r="H170">
        <v>2018</v>
      </c>
      <c r="I170" t="s">
        <v>28</v>
      </c>
      <c r="J170" t="s">
        <v>29</v>
      </c>
      <c r="K170" t="s">
        <v>359</v>
      </c>
      <c r="L170" t="s">
        <v>450</v>
      </c>
      <c r="M170" t="s">
        <v>350</v>
      </c>
      <c r="P170" s="1">
        <f t="shared" si="10"/>
        <v>68.040000000000006</v>
      </c>
      <c r="Q170">
        <v>68.040000000000006</v>
      </c>
      <c r="R170" s="1">
        <f t="shared" si="10"/>
        <v>1</v>
      </c>
      <c r="S170">
        <v>1</v>
      </c>
      <c r="U170" t="s">
        <v>36</v>
      </c>
      <c r="Z170" t="str" cm="1">
        <f t="array" ref="Z170:AA170">_xlfn.TEXTSPLIT(L170, " ")</f>
        <v>Zonkracht</v>
      </c>
      <c r="AA170" t="str">
        <v>Hummelo</v>
      </c>
    </row>
    <row r="171" spans="1:29" x14ac:dyDescent="0.3">
      <c r="A171" t="s">
        <v>344</v>
      </c>
      <c r="B171" t="s">
        <v>345</v>
      </c>
      <c r="C171" t="s">
        <v>433</v>
      </c>
      <c r="D171" t="s">
        <v>448</v>
      </c>
      <c r="E171" t="s">
        <v>452</v>
      </c>
      <c r="F171">
        <v>1</v>
      </c>
      <c r="G171" t="s">
        <v>27</v>
      </c>
      <c r="H171">
        <v>2018</v>
      </c>
      <c r="I171" t="s">
        <v>28</v>
      </c>
      <c r="J171" t="s">
        <v>29</v>
      </c>
      <c r="K171" t="s">
        <v>359</v>
      </c>
      <c r="L171" t="s">
        <v>450</v>
      </c>
      <c r="M171" t="s">
        <v>350</v>
      </c>
      <c r="P171" s="1">
        <f t="shared" si="10"/>
        <v>67.2</v>
      </c>
      <c r="Q171">
        <v>67.2</v>
      </c>
      <c r="R171" s="1">
        <f t="shared" si="10"/>
        <v>1</v>
      </c>
      <c r="S171">
        <v>1</v>
      </c>
      <c r="U171" t="s">
        <v>36</v>
      </c>
      <c r="Z171" t="str" cm="1">
        <f t="array" ref="Z171:AA171">_xlfn.TEXTSPLIT(L171, " ")</f>
        <v>Zonkracht</v>
      </c>
      <c r="AA171" t="str">
        <v>Hummelo</v>
      </c>
    </row>
    <row r="172" spans="1:29" x14ac:dyDescent="0.3">
      <c r="A172" t="s">
        <v>344</v>
      </c>
      <c r="B172" t="s">
        <v>345</v>
      </c>
      <c r="C172" t="s">
        <v>433</v>
      </c>
      <c r="D172" t="s">
        <v>442</v>
      </c>
      <c r="E172" t="s">
        <v>453</v>
      </c>
      <c r="F172">
        <v>1</v>
      </c>
      <c r="G172" t="s">
        <v>27</v>
      </c>
      <c r="H172">
        <v>2016</v>
      </c>
      <c r="I172" t="s">
        <v>28</v>
      </c>
      <c r="J172" t="s">
        <v>29</v>
      </c>
      <c r="K172" t="s">
        <v>30</v>
      </c>
      <c r="L172" t="s">
        <v>444</v>
      </c>
      <c r="M172" t="s">
        <v>350</v>
      </c>
      <c r="P172" s="1">
        <f t="shared" si="10"/>
        <v>55.8</v>
      </c>
      <c r="Q172">
        <v>55.8</v>
      </c>
      <c r="R172" s="1">
        <f t="shared" si="10"/>
        <v>1</v>
      </c>
      <c r="S172">
        <v>1</v>
      </c>
      <c r="U172" t="s">
        <v>36</v>
      </c>
      <c r="Z172" t="str" cm="1">
        <f t="array" ref="Z172:AA172">_xlfn.TEXTSPLIT(L172, " ")</f>
        <v>EC</v>
      </c>
      <c r="AA172" t="str">
        <v>Wichmond-Vierakker</v>
      </c>
    </row>
    <row r="173" spans="1:29" x14ac:dyDescent="0.3">
      <c r="A173" t="s">
        <v>344</v>
      </c>
      <c r="B173" t="s">
        <v>351</v>
      </c>
      <c r="C173" t="s">
        <v>454</v>
      </c>
      <c r="D173" t="s">
        <v>455</v>
      </c>
      <c r="E173" t="s">
        <v>456</v>
      </c>
      <c r="F173">
        <v>1</v>
      </c>
      <c r="G173" t="s">
        <v>27</v>
      </c>
      <c r="H173">
        <v>2015</v>
      </c>
      <c r="I173" t="s">
        <v>28</v>
      </c>
      <c r="J173" t="s">
        <v>29</v>
      </c>
      <c r="K173" t="s">
        <v>30</v>
      </c>
      <c r="L173" t="s">
        <v>457</v>
      </c>
      <c r="P173" s="1">
        <f t="shared" si="10"/>
        <v>34.840000000000003</v>
      </c>
      <c r="Q173">
        <v>34.840000000000003</v>
      </c>
      <c r="R173" s="1">
        <f t="shared" si="10"/>
        <v>1</v>
      </c>
      <c r="S173">
        <v>1</v>
      </c>
      <c r="U173" t="s">
        <v>42</v>
      </c>
      <c r="Z173" t="str" cm="1">
        <f t="array" ref="Z173">_xlfn.TEXTSPLIT(L173, " ")</f>
        <v>BrummenEnergie</v>
      </c>
    </row>
    <row r="174" spans="1:29" x14ac:dyDescent="0.3">
      <c r="A174" t="s">
        <v>344</v>
      </c>
      <c r="B174" t="s">
        <v>351</v>
      </c>
      <c r="C174" t="s">
        <v>454</v>
      </c>
      <c r="E174" t="s">
        <v>458</v>
      </c>
      <c r="F174">
        <v>1</v>
      </c>
      <c r="G174" t="s">
        <v>27</v>
      </c>
      <c r="H174">
        <v>2021</v>
      </c>
      <c r="I174" t="s">
        <v>28</v>
      </c>
      <c r="J174" t="s">
        <v>29</v>
      </c>
      <c r="K174" t="s">
        <v>30</v>
      </c>
      <c r="L174" t="s">
        <v>457</v>
      </c>
      <c r="P174" s="1">
        <f t="shared" si="10"/>
        <v>195.75</v>
      </c>
      <c r="Q174">
        <v>195.75</v>
      </c>
      <c r="R174" s="1">
        <f t="shared" si="10"/>
        <v>1</v>
      </c>
      <c r="S174">
        <v>1</v>
      </c>
      <c r="U174" t="s">
        <v>36</v>
      </c>
      <c r="Z174" t="str" cm="1">
        <f t="array" ref="Z174">_xlfn.TEXTSPLIT(L174, " ")</f>
        <v>BrummenEnergie</v>
      </c>
    </row>
    <row r="175" spans="1:29" x14ac:dyDescent="0.3">
      <c r="A175" t="s">
        <v>344</v>
      </c>
      <c r="B175" t="s">
        <v>459</v>
      </c>
      <c r="C175" t="s">
        <v>460</v>
      </c>
      <c r="E175" t="s">
        <v>461</v>
      </c>
      <c r="F175">
        <v>1</v>
      </c>
      <c r="G175" t="s">
        <v>27</v>
      </c>
      <c r="H175">
        <v>2020</v>
      </c>
      <c r="I175" t="s">
        <v>28</v>
      </c>
      <c r="J175" t="s">
        <v>29</v>
      </c>
      <c r="K175" t="s">
        <v>30</v>
      </c>
      <c r="L175" t="s">
        <v>462</v>
      </c>
      <c r="N175" t="s">
        <v>81</v>
      </c>
      <c r="P175" s="1">
        <f t="shared" si="10"/>
        <v>476.7</v>
      </c>
      <c r="Q175">
        <v>476.7</v>
      </c>
      <c r="R175" s="1">
        <f t="shared" si="10"/>
        <v>0</v>
      </c>
      <c r="S175">
        <v>0</v>
      </c>
      <c r="U175" t="s">
        <v>65</v>
      </c>
      <c r="Z175" t="str" cm="1">
        <f t="array" ref="Z175">_xlfn.TEXTSPLIT(L175, " ")</f>
        <v>EcoBuren</v>
      </c>
    </row>
    <row r="176" spans="1:29" x14ac:dyDescent="0.3">
      <c r="A176" t="s">
        <v>344</v>
      </c>
      <c r="B176" t="s">
        <v>459</v>
      </c>
      <c r="C176" t="s">
        <v>460</v>
      </c>
      <c r="D176" t="s">
        <v>463</v>
      </c>
      <c r="E176" t="s">
        <v>464</v>
      </c>
      <c r="F176">
        <v>1</v>
      </c>
      <c r="G176" t="s">
        <v>27</v>
      </c>
      <c r="H176">
        <v>2020</v>
      </c>
      <c r="I176" t="s">
        <v>28</v>
      </c>
      <c r="J176" t="s">
        <v>29</v>
      </c>
      <c r="K176" t="s">
        <v>30</v>
      </c>
      <c r="L176" t="s">
        <v>462</v>
      </c>
      <c r="P176" s="1">
        <f t="shared" si="10"/>
        <v>202.21</v>
      </c>
      <c r="Q176">
        <v>202.21</v>
      </c>
      <c r="R176" s="1">
        <f t="shared" si="10"/>
        <v>1</v>
      </c>
      <c r="S176">
        <v>1</v>
      </c>
      <c r="U176" t="s">
        <v>36</v>
      </c>
      <c r="Z176" t="str" cm="1">
        <f t="array" ref="Z176">_xlfn.TEXTSPLIT(L176, " ")</f>
        <v>EcoBuren</v>
      </c>
    </row>
    <row r="177" spans="1:29" x14ac:dyDescent="0.3">
      <c r="A177" t="s">
        <v>344</v>
      </c>
      <c r="B177" t="s">
        <v>459</v>
      </c>
      <c r="C177" t="s">
        <v>460</v>
      </c>
      <c r="D177" t="s">
        <v>463</v>
      </c>
      <c r="E177" t="s">
        <v>465</v>
      </c>
      <c r="F177">
        <v>1</v>
      </c>
      <c r="G177" t="s">
        <v>27</v>
      </c>
      <c r="H177">
        <v>2023</v>
      </c>
      <c r="I177" t="s">
        <v>28</v>
      </c>
      <c r="J177" t="s">
        <v>29</v>
      </c>
      <c r="K177" t="s">
        <v>30</v>
      </c>
      <c r="L177" t="s">
        <v>462</v>
      </c>
      <c r="P177" s="1">
        <f t="shared" si="10"/>
        <v>83.3</v>
      </c>
      <c r="Q177">
        <v>83.3</v>
      </c>
      <c r="R177" s="1">
        <f t="shared" si="10"/>
        <v>1</v>
      </c>
      <c r="S177">
        <v>1</v>
      </c>
      <c r="U177" t="s">
        <v>32</v>
      </c>
      <c r="Z177" t="str" cm="1">
        <f t="array" ref="Z177">_xlfn.TEXTSPLIT(L177, " ")</f>
        <v>EcoBuren</v>
      </c>
    </row>
    <row r="178" spans="1:29" x14ac:dyDescent="0.3">
      <c r="A178" t="s">
        <v>344</v>
      </c>
      <c r="B178" t="s">
        <v>459</v>
      </c>
      <c r="C178" t="s">
        <v>466</v>
      </c>
      <c r="D178" t="s">
        <v>466</v>
      </c>
      <c r="E178" t="s">
        <v>467</v>
      </c>
      <c r="F178">
        <v>1</v>
      </c>
      <c r="G178" t="s">
        <v>27</v>
      </c>
      <c r="H178">
        <v>2014</v>
      </c>
      <c r="I178" t="s">
        <v>28</v>
      </c>
      <c r="J178" t="s">
        <v>29</v>
      </c>
      <c r="K178" t="s">
        <v>30</v>
      </c>
      <c r="L178" t="s">
        <v>468</v>
      </c>
      <c r="M178" t="s">
        <v>372</v>
      </c>
      <c r="P178" s="1">
        <f t="shared" si="10"/>
        <v>27</v>
      </c>
      <c r="Q178">
        <v>27</v>
      </c>
      <c r="R178" s="1">
        <f t="shared" si="10"/>
        <v>1</v>
      </c>
      <c r="S178">
        <v>1</v>
      </c>
      <c r="U178" t="s">
        <v>65</v>
      </c>
      <c r="Z178" t="str" cm="1">
        <f t="array" ref="Z178">_xlfn.TEXTSPLIT(L178, " ")</f>
        <v>VrijstadEnergie</v>
      </c>
    </row>
    <row r="179" spans="1:29" x14ac:dyDescent="0.3">
      <c r="A179" t="s">
        <v>344</v>
      </c>
      <c r="B179" t="s">
        <v>459</v>
      </c>
      <c r="C179" t="s">
        <v>466</v>
      </c>
      <c r="D179" t="s">
        <v>466</v>
      </c>
      <c r="E179" t="s">
        <v>469</v>
      </c>
      <c r="F179">
        <v>1</v>
      </c>
      <c r="G179" t="s">
        <v>27</v>
      </c>
      <c r="H179">
        <v>2022</v>
      </c>
      <c r="I179" t="s">
        <v>28</v>
      </c>
      <c r="J179" t="s">
        <v>29</v>
      </c>
      <c r="K179" t="s">
        <v>30</v>
      </c>
      <c r="L179" t="s">
        <v>468</v>
      </c>
      <c r="P179" s="1">
        <f t="shared" si="10"/>
        <v>472.5</v>
      </c>
      <c r="Q179">
        <v>472.5</v>
      </c>
      <c r="R179" s="1">
        <f t="shared" si="10"/>
        <v>1</v>
      </c>
      <c r="S179">
        <v>1</v>
      </c>
      <c r="U179" t="s">
        <v>32</v>
      </c>
      <c r="Z179" t="str" cm="1">
        <f t="array" ref="Z179">_xlfn.TEXTSPLIT(L179, " ")</f>
        <v>VrijstadEnergie</v>
      </c>
    </row>
    <row r="180" spans="1:29" x14ac:dyDescent="0.3">
      <c r="A180" t="s">
        <v>344</v>
      </c>
      <c r="B180" t="s">
        <v>459</v>
      </c>
      <c r="C180" t="s">
        <v>466</v>
      </c>
      <c r="D180" t="s">
        <v>466</v>
      </c>
      <c r="E180" t="s">
        <v>470</v>
      </c>
      <c r="F180">
        <v>1</v>
      </c>
      <c r="G180" t="s">
        <v>27</v>
      </c>
      <c r="H180">
        <v>2018</v>
      </c>
      <c r="I180" t="s">
        <v>28</v>
      </c>
      <c r="J180" t="s">
        <v>29</v>
      </c>
      <c r="K180" t="s">
        <v>30</v>
      </c>
      <c r="L180" t="s">
        <v>468</v>
      </c>
      <c r="P180" s="1">
        <f t="shared" si="10"/>
        <v>225.61999999999998</v>
      </c>
      <c r="Q180">
        <v>225.61999999999998</v>
      </c>
      <c r="R180" s="1">
        <f t="shared" si="10"/>
        <v>1</v>
      </c>
      <c r="S180">
        <v>1</v>
      </c>
      <c r="U180" t="s">
        <v>65</v>
      </c>
      <c r="Z180" t="str" cm="1">
        <f t="array" ref="Z180">_xlfn.TEXTSPLIT(L180, " ")</f>
        <v>VrijstadEnergie</v>
      </c>
    </row>
    <row r="181" spans="1:29" x14ac:dyDescent="0.3">
      <c r="A181" t="s">
        <v>344</v>
      </c>
      <c r="B181" t="s">
        <v>459</v>
      </c>
      <c r="C181" t="s">
        <v>466</v>
      </c>
      <c r="E181" t="s">
        <v>471</v>
      </c>
      <c r="F181">
        <v>1</v>
      </c>
      <c r="G181" t="s">
        <v>27</v>
      </c>
      <c r="H181">
        <v>2016</v>
      </c>
      <c r="I181" t="s">
        <v>28</v>
      </c>
      <c r="J181" t="s">
        <v>29</v>
      </c>
      <c r="K181" t="s">
        <v>46</v>
      </c>
      <c r="L181" t="s">
        <v>47</v>
      </c>
      <c r="N181" t="s">
        <v>81</v>
      </c>
      <c r="P181" s="1">
        <f t="shared" si="10"/>
        <v>8.32</v>
      </c>
      <c r="Q181">
        <v>8.32</v>
      </c>
      <c r="R181" s="1">
        <f t="shared" si="10"/>
        <v>0</v>
      </c>
      <c r="S181">
        <v>0</v>
      </c>
      <c r="U181" t="s">
        <v>42</v>
      </c>
      <c r="Z181" t="str" cm="1">
        <f t="array" ref="Z181">_xlfn.TEXTSPLIT(L181, " ")</f>
        <v>crowdfunding</v>
      </c>
    </row>
    <row r="182" spans="1:29" x14ac:dyDescent="0.3">
      <c r="A182" t="s">
        <v>344</v>
      </c>
      <c r="B182" t="s">
        <v>375</v>
      </c>
      <c r="C182" t="s">
        <v>472</v>
      </c>
      <c r="E182" t="s">
        <v>473</v>
      </c>
      <c r="F182">
        <v>1</v>
      </c>
      <c r="G182" t="s">
        <v>27</v>
      </c>
      <c r="H182">
        <v>2022</v>
      </c>
      <c r="I182" t="s">
        <v>28</v>
      </c>
      <c r="J182" t="s">
        <v>29</v>
      </c>
      <c r="K182" t="s">
        <v>30</v>
      </c>
      <c r="L182" t="s">
        <v>474</v>
      </c>
      <c r="P182" s="1">
        <f t="shared" si="10"/>
        <v>38</v>
      </c>
      <c r="Q182">
        <v>38</v>
      </c>
      <c r="R182" s="1">
        <f t="shared" si="10"/>
        <v>1</v>
      </c>
      <c r="S182">
        <v>1</v>
      </c>
      <c r="U182" t="s">
        <v>32</v>
      </c>
      <c r="Z182" t="str" cm="1">
        <f t="array" ref="Z182:AA182">_xlfn.TEXTSPLIT(L182, " ")</f>
        <v>Energiecoöperatie</v>
      </c>
      <c r="AA182" t="str">
        <v>Doesburg</v>
      </c>
    </row>
    <row r="183" spans="1:29" x14ac:dyDescent="0.3">
      <c r="A183" t="s">
        <v>344</v>
      </c>
      <c r="B183" t="s">
        <v>375</v>
      </c>
      <c r="C183" t="s">
        <v>472</v>
      </c>
      <c r="E183" t="s">
        <v>475</v>
      </c>
      <c r="F183">
        <v>1</v>
      </c>
      <c r="G183" t="s">
        <v>27</v>
      </c>
      <c r="H183">
        <v>2022</v>
      </c>
      <c r="I183" t="s">
        <v>28</v>
      </c>
      <c r="J183" t="s">
        <v>29</v>
      </c>
      <c r="K183" t="s">
        <v>30</v>
      </c>
      <c r="L183" t="s">
        <v>474</v>
      </c>
      <c r="P183" s="1">
        <f t="shared" si="10"/>
        <v>49</v>
      </c>
      <c r="Q183">
        <v>49</v>
      </c>
      <c r="R183" s="1">
        <f t="shared" si="10"/>
        <v>1</v>
      </c>
      <c r="S183">
        <v>1</v>
      </c>
      <c r="U183" t="s">
        <v>32</v>
      </c>
      <c r="Z183" t="str" cm="1">
        <f t="array" ref="Z183:AA183">_xlfn.TEXTSPLIT(L183, " ")</f>
        <v>Energiecoöperatie</v>
      </c>
      <c r="AA183" t="str">
        <v>Doesburg</v>
      </c>
    </row>
    <row r="184" spans="1:29" x14ac:dyDescent="0.3">
      <c r="A184" t="s">
        <v>344</v>
      </c>
      <c r="B184" t="s">
        <v>375</v>
      </c>
      <c r="C184" t="s">
        <v>472</v>
      </c>
      <c r="E184" t="s">
        <v>476</v>
      </c>
      <c r="F184">
        <v>1</v>
      </c>
      <c r="G184" t="s">
        <v>27</v>
      </c>
      <c r="H184">
        <v>2022</v>
      </c>
      <c r="I184" t="s">
        <v>28</v>
      </c>
      <c r="J184" t="s">
        <v>29</v>
      </c>
      <c r="K184" t="s">
        <v>30</v>
      </c>
      <c r="L184" t="s">
        <v>474</v>
      </c>
      <c r="P184" s="1">
        <f t="shared" si="10"/>
        <v>47</v>
      </c>
      <c r="Q184">
        <v>47</v>
      </c>
      <c r="R184" s="1">
        <f t="shared" si="10"/>
        <v>1</v>
      </c>
      <c r="S184">
        <v>1</v>
      </c>
      <c r="U184" t="s">
        <v>32</v>
      </c>
      <c r="Z184" t="str" cm="1">
        <f t="array" ref="Z184:AA184">_xlfn.TEXTSPLIT(L184, " ")</f>
        <v>Energiecoöperatie</v>
      </c>
      <c r="AA184" t="str">
        <v>Doesburg</v>
      </c>
    </row>
    <row r="185" spans="1:29" x14ac:dyDescent="0.3">
      <c r="A185" t="s">
        <v>344</v>
      </c>
      <c r="B185" t="s">
        <v>375</v>
      </c>
      <c r="C185" t="s">
        <v>472</v>
      </c>
      <c r="E185" t="s">
        <v>477</v>
      </c>
      <c r="F185">
        <v>1</v>
      </c>
      <c r="G185" t="s">
        <v>27</v>
      </c>
      <c r="H185">
        <v>2023</v>
      </c>
      <c r="I185" t="s">
        <v>28</v>
      </c>
      <c r="J185" t="s">
        <v>29</v>
      </c>
      <c r="K185" t="s">
        <v>30</v>
      </c>
      <c r="L185" t="s">
        <v>474</v>
      </c>
      <c r="P185" s="1">
        <f t="shared" si="10"/>
        <v>162.80000000000001</v>
      </c>
      <c r="Q185">
        <v>162.80000000000001</v>
      </c>
      <c r="R185" s="1">
        <f t="shared" si="10"/>
        <v>1</v>
      </c>
      <c r="S185">
        <v>1</v>
      </c>
      <c r="U185" t="s">
        <v>36</v>
      </c>
      <c r="Z185" t="str" cm="1">
        <f t="array" ref="Z185:AA185">_xlfn.TEXTSPLIT(L185, " ")</f>
        <v>Energiecoöperatie</v>
      </c>
      <c r="AA185" t="str">
        <v>Doesburg</v>
      </c>
    </row>
    <row r="186" spans="1:29" x14ac:dyDescent="0.3">
      <c r="A186" t="s">
        <v>344</v>
      </c>
      <c r="B186" t="s">
        <v>345</v>
      </c>
      <c r="C186" t="s">
        <v>478</v>
      </c>
      <c r="E186" t="s">
        <v>479</v>
      </c>
      <c r="F186">
        <v>1</v>
      </c>
      <c r="G186" t="s">
        <v>27</v>
      </c>
      <c r="H186">
        <v>2019</v>
      </c>
      <c r="I186" t="s">
        <v>28</v>
      </c>
      <c r="J186" t="s">
        <v>29</v>
      </c>
      <c r="K186" t="s">
        <v>30</v>
      </c>
      <c r="L186" t="s">
        <v>480</v>
      </c>
      <c r="M186" t="s">
        <v>350</v>
      </c>
      <c r="P186" s="1">
        <f t="shared" si="10"/>
        <v>154.70000000000002</v>
      </c>
      <c r="Q186">
        <v>154.70000000000002</v>
      </c>
      <c r="R186" s="1">
        <f t="shared" si="10"/>
        <v>1</v>
      </c>
      <c r="S186">
        <v>1</v>
      </c>
      <c r="U186" t="s">
        <v>36</v>
      </c>
      <c r="Z186" t="str" cm="1">
        <f t="array" ref="Z186:AA186">_xlfn.TEXTSPLIT(L186, " ")</f>
        <v>Duurzaam</v>
      </c>
      <c r="AA186" t="str">
        <v>Doetinchem</v>
      </c>
    </row>
    <row r="187" spans="1:29" x14ac:dyDescent="0.3">
      <c r="A187" t="s">
        <v>344</v>
      </c>
      <c r="B187" t="s">
        <v>375</v>
      </c>
      <c r="C187" t="s">
        <v>481</v>
      </c>
      <c r="D187" t="s">
        <v>482</v>
      </c>
      <c r="E187" t="s">
        <v>483</v>
      </c>
      <c r="F187">
        <v>1</v>
      </c>
      <c r="G187" t="s">
        <v>27</v>
      </c>
      <c r="H187">
        <v>2015</v>
      </c>
      <c r="I187" t="s">
        <v>28</v>
      </c>
      <c r="J187" t="s">
        <v>29</v>
      </c>
      <c r="K187" t="s">
        <v>30</v>
      </c>
      <c r="L187" t="s">
        <v>484</v>
      </c>
      <c r="P187" s="1">
        <f t="shared" si="10"/>
        <v>18</v>
      </c>
      <c r="Q187">
        <v>18</v>
      </c>
      <c r="R187" s="1">
        <f t="shared" si="10"/>
        <v>1</v>
      </c>
      <c r="S187">
        <v>1</v>
      </c>
      <c r="U187" t="s">
        <v>42</v>
      </c>
      <c r="Z187" t="str" cm="1">
        <f t="array" ref="Z187:AC187">_xlfn.TEXTSPLIT(L187, " ")</f>
        <v>Opgewekt</v>
      </c>
      <c r="AA187" t="str">
        <v>Maas</v>
      </c>
      <c r="AB187" t="str">
        <v>en</v>
      </c>
      <c r="AC187" t="str">
        <v>Waal</v>
      </c>
    </row>
    <row r="188" spans="1:29" x14ac:dyDescent="0.3">
      <c r="A188" t="s">
        <v>344</v>
      </c>
      <c r="B188" t="s">
        <v>391</v>
      </c>
      <c r="C188" t="s">
        <v>485</v>
      </c>
      <c r="D188" t="s">
        <v>486</v>
      </c>
      <c r="E188" t="s">
        <v>487</v>
      </c>
      <c r="F188">
        <v>1</v>
      </c>
      <c r="G188" t="s">
        <v>27</v>
      </c>
      <c r="H188">
        <v>2016</v>
      </c>
      <c r="I188" t="s">
        <v>28</v>
      </c>
      <c r="J188" t="s">
        <v>29</v>
      </c>
      <c r="K188" t="s">
        <v>30</v>
      </c>
      <c r="L188" t="s">
        <v>488</v>
      </c>
      <c r="O188" t="s">
        <v>489</v>
      </c>
      <c r="P188" s="1">
        <f t="shared" si="10"/>
        <v>118.04</v>
      </c>
      <c r="Q188">
        <v>118.04</v>
      </c>
      <c r="R188" s="1">
        <f t="shared" si="10"/>
        <v>1</v>
      </c>
      <c r="S188">
        <v>1</v>
      </c>
      <c r="U188" t="s">
        <v>36</v>
      </c>
      <c r="Z188" t="str" cm="1">
        <f t="array" ref="Z188">_xlfn.TEXTSPLIT(L188, " ")</f>
        <v>ValleiEnergie</v>
      </c>
    </row>
    <row r="189" spans="1:29" x14ac:dyDescent="0.3">
      <c r="A189" t="s">
        <v>344</v>
      </c>
      <c r="B189" t="s">
        <v>391</v>
      </c>
      <c r="C189" t="s">
        <v>485</v>
      </c>
      <c r="D189" t="s">
        <v>490</v>
      </c>
      <c r="E189" t="s">
        <v>491</v>
      </c>
      <c r="F189">
        <v>1</v>
      </c>
      <c r="G189" t="s">
        <v>27</v>
      </c>
      <c r="H189">
        <v>2015</v>
      </c>
      <c r="I189" t="s">
        <v>28</v>
      </c>
      <c r="J189" t="s">
        <v>29</v>
      </c>
      <c r="K189" t="s">
        <v>30</v>
      </c>
      <c r="L189" t="s">
        <v>488</v>
      </c>
      <c r="P189" s="1">
        <f t="shared" si="10"/>
        <v>180</v>
      </c>
      <c r="Q189">
        <v>180</v>
      </c>
      <c r="R189" s="1">
        <f t="shared" si="10"/>
        <v>1</v>
      </c>
      <c r="S189">
        <v>1</v>
      </c>
      <c r="U189" t="s">
        <v>65</v>
      </c>
      <c r="Z189" t="str" cm="1">
        <f t="array" ref="Z189">_xlfn.TEXTSPLIT(L189, " ")</f>
        <v>ValleiEnergie</v>
      </c>
    </row>
    <row r="190" spans="1:29" x14ac:dyDescent="0.3">
      <c r="A190" t="s">
        <v>344</v>
      </c>
      <c r="B190" t="s">
        <v>391</v>
      </c>
      <c r="C190" t="s">
        <v>485</v>
      </c>
      <c r="D190" t="s">
        <v>486</v>
      </c>
      <c r="E190" t="s">
        <v>492</v>
      </c>
      <c r="F190">
        <v>1</v>
      </c>
      <c r="G190" t="s">
        <v>27</v>
      </c>
      <c r="H190">
        <v>2017</v>
      </c>
      <c r="I190" t="s">
        <v>28</v>
      </c>
      <c r="J190" t="s">
        <v>29</v>
      </c>
      <c r="K190" t="s">
        <v>30</v>
      </c>
      <c r="L190" t="s">
        <v>488</v>
      </c>
      <c r="P190" s="1">
        <f t="shared" si="10"/>
        <v>99</v>
      </c>
      <c r="Q190">
        <v>99</v>
      </c>
      <c r="R190" s="1">
        <f t="shared" si="10"/>
        <v>1</v>
      </c>
      <c r="S190">
        <v>1</v>
      </c>
      <c r="U190" t="s">
        <v>36</v>
      </c>
      <c r="Z190" t="str" cm="1">
        <f t="array" ref="Z190">_xlfn.TEXTSPLIT(L190, " ")</f>
        <v>ValleiEnergie</v>
      </c>
    </row>
    <row r="191" spans="1:29" x14ac:dyDescent="0.3">
      <c r="A191" t="s">
        <v>344</v>
      </c>
      <c r="B191" t="s">
        <v>391</v>
      </c>
      <c r="C191" t="s">
        <v>485</v>
      </c>
      <c r="D191" t="s">
        <v>486</v>
      </c>
      <c r="E191" t="s">
        <v>493</v>
      </c>
      <c r="F191">
        <v>1</v>
      </c>
      <c r="G191" t="s">
        <v>27</v>
      </c>
      <c r="H191">
        <v>2020</v>
      </c>
      <c r="I191" t="s">
        <v>28</v>
      </c>
      <c r="J191" t="s">
        <v>29</v>
      </c>
      <c r="K191" t="s">
        <v>30</v>
      </c>
      <c r="L191" t="s">
        <v>488</v>
      </c>
      <c r="P191" s="1">
        <f t="shared" si="10"/>
        <v>448.5</v>
      </c>
      <c r="Q191">
        <v>448.5</v>
      </c>
      <c r="R191" s="1">
        <f t="shared" si="10"/>
        <v>1</v>
      </c>
      <c r="S191">
        <v>1</v>
      </c>
      <c r="U191" t="s">
        <v>36</v>
      </c>
      <c r="Z191" t="str" cm="1">
        <f t="array" ref="Z191">_xlfn.TEXTSPLIT(L191, " ")</f>
        <v>ValleiEnergie</v>
      </c>
    </row>
    <row r="192" spans="1:29" x14ac:dyDescent="0.3">
      <c r="A192" t="s">
        <v>344</v>
      </c>
      <c r="B192" t="s">
        <v>391</v>
      </c>
      <c r="C192" t="s">
        <v>485</v>
      </c>
      <c r="D192" t="s">
        <v>490</v>
      </c>
      <c r="E192" t="s">
        <v>494</v>
      </c>
      <c r="F192">
        <v>1</v>
      </c>
      <c r="G192" t="s">
        <v>27</v>
      </c>
      <c r="H192">
        <v>2018</v>
      </c>
      <c r="I192" t="s">
        <v>28</v>
      </c>
      <c r="J192" t="s">
        <v>29</v>
      </c>
      <c r="K192" t="s">
        <v>30</v>
      </c>
      <c r="L192" t="s">
        <v>488</v>
      </c>
      <c r="P192" s="1">
        <f t="shared" si="10"/>
        <v>75.625</v>
      </c>
      <c r="Q192">
        <v>75.625</v>
      </c>
      <c r="R192" s="1">
        <f t="shared" si="10"/>
        <v>1</v>
      </c>
      <c r="S192">
        <v>1</v>
      </c>
      <c r="U192" t="s">
        <v>36</v>
      </c>
      <c r="Z192" t="str" cm="1">
        <f t="array" ref="Z192">_xlfn.TEXTSPLIT(L192, " ")</f>
        <v>ValleiEnergie</v>
      </c>
    </row>
    <row r="193" spans="1:27" x14ac:dyDescent="0.3">
      <c r="A193" t="s">
        <v>344</v>
      </c>
      <c r="B193" t="s">
        <v>391</v>
      </c>
      <c r="C193" t="s">
        <v>485</v>
      </c>
      <c r="E193" t="s">
        <v>495</v>
      </c>
      <c r="F193">
        <v>1</v>
      </c>
      <c r="G193" t="s">
        <v>27</v>
      </c>
      <c r="H193">
        <v>2020</v>
      </c>
      <c r="I193" t="s">
        <v>28</v>
      </c>
      <c r="J193" t="s">
        <v>29</v>
      </c>
      <c r="K193" t="s">
        <v>30</v>
      </c>
      <c r="L193" t="s">
        <v>488</v>
      </c>
      <c r="P193" s="1">
        <f t="shared" si="10"/>
        <v>76.260000000000005</v>
      </c>
      <c r="Q193">
        <v>76.260000000000005</v>
      </c>
      <c r="R193" s="1">
        <f t="shared" si="10"/>
        <v>1</v>
      </c>
      <c r="S193">
        <v>1</v>
      </c>
      <c r="U193" t="s">
        <v>36</v>
      </c>
      <c r="Z193" t="str" cm="1">
        <f t="array" ref="Z193">_xlfn.TEXTSPLIT(L193, " ")</f>
        <v>ValleiEnergie</v>
      </c>
    </row>
    <row r="194" spans="1:27" x14ac:dyDescent="0.3">
      <c r="A194" t="s">
        <v>344</v>
      </c>
      <c r="B194" t="s">
        <v>395</v>
      </c>
      <c r="C194" t="s">
        <v>496</v>
      </c>
      <c r="E194" t="s">
        <v>497</v>
      </c>
      <c r="F194">
        <v>1</v>
      </c>
      <c r="G194" t="s">
        <v>27</v>
      </c>
      <c r="H194">
        <v>2020</v>
      </c>
      <c r="I194" t="s">
        <v>28</v>
      </c>
      <c r="J194" t="s">
        <v>29</v>
      </c>
      <c r="K194" t="s">
        <v>30</v>
      </c>
      <c r="L194" t="s">
        <v>498</v>
      </c>
      <c r="P194" s="1">
        <f t="shared" si="10"/>
        <v>58.5</v>
      </c>
      <c r="Q194">
        <v>58.5</v>
      </c>
      <c r="R194" s="1">
        <f t="shared" si="10"/>
        <v>1</v>
      </c>
      <c r="S194">
        <v>1</v>
      </c>
      <c r="U194" t="s">
        <v>36</v>
      </c>
      <c r="Z194" t="str" cm="1">
        <f t="array" ref="Z194:AA194">_xlfn.TEXTSPLIT(L194, " ")</f>
        <v>EC</v>
      </c>
      <c r="AA194" t="str">
        <v>Noord-Veluwe</v>
      </c>
    </row>
    <row r="195" spans="1:27" x14ac:dyDescent="0.3">
      <c r="A195" t="s">
        <v>344</v>
      </c>
      <c r="B195" t="s">
        <v>395</v>
      </c>
      <c r="C195" t="s">
        <v>499</v>
      </c>
      <c r="D195" t="s">
        <v>500</v>
      </c>
      <c r="E195" t="s">
        <v>501</v>
      </c>
      <c r="F195">
        <v>1</v>
      </c>
      <c r="G195" t="s">
        <v>27</v>
      </c>
      <c r="H195">
        <v>2022</v>
      </c>
      <c r="I195" t="s">
        <v>28</v>
      </c>
      <c r="J195" t="s">
        <v>29</v>
      </c>
      <c r="K195" t="s">
        <v>30</v>
      </c>
      <c r="L195" t="s">
        <v>502</v>
      </c>
      <c r="P195" s="1">
        <f t="shared" ref="P195:R258" si="11">IFERROR(IF(Q195&gt;0,Q195*1,0),0)</f>
        <v>191.52</v>
      </c>
      <c r="Q195">
        <v>191.52</v>
      </c>
      <c r="R195" s="1">
        <f t="shared" si="11"/>
        <v>1</v>
      </c>
      <c r="S195">
        <v>1</v>
      </c>
      <c r="U195" t="s">
        <v>32</v>
      </c>
      <c r="Z195" t="str" cm="1">
        <f t="array" ref="Z195:AA195">_xlfn.TEXTSPLIT(L195, " ")</f>
        <v>EC</v>
      </c>
      <c r="AA195" t="str">
        <v>Epe</v>
      </c>
    </row>
    <row r="196" spans="1:27" x14ac:dyDescent="0.3">
      <c r="A196" t="s">
        <v>344</v>
      </c>
      <c r="B196" t="s">
        <v>395</v>
      </c>
      <c r="C196" t="s">
        <v>499</v>
      </c>
      <c r="E196" t="s">
        <v>503</v>
      </c>
      <c r="F196">
        <v>1</v>
      </c>
      <c r="G196" t="s">
        <v>27</v>
      </c>
      <c r="H196">
        <v>2022</v>
      </c>
      <c r="I196" t="s">
        <v>28</v>
      </c>
      <c r="J196" t="s">
        <v>29</v>
      </c>
      <c r="K196" t="s">
        <v>30</v>
      </c>
      <c r="L196" t="s">
        <v>502</v>
      </c>
      <c r="P196" s="1">
        <f t="shared" si="11"/>
        <v>206.64</v>
      </c>
      <c r="Q196">
        <v>206.64</v>
      </c>
      <c r="R196" s="1">
        <f t="shared" si="11"/>
        <v>1</v>
      </c>
      <c r="S196">
        <v>1</v>
      </c>
      <c r="U196" t="s">
        <v>32</v>
      </c>
      <c r="Z196" t="str" cm="1">
        <f t="array" ref="Z196:AA196">_xlfn.TEXTSPLIT(L196, " ")</f>
        <v>EC</v>
      </c>
      <c r="AA196" t="str">
        <v>Epe</v>
      </c>
    </row>
    <row r="197" spans="1:27" x14ac:dyDescent="0.3">
      <c r="A197" t="s">
        <v>344</v>
      </c>
      <c r="B197" t="s">
        <v>395</v>
      </c>
      <c r="C197" t="s">
        <v>504</v>
      </c>
      <c r="E197" t="s">
        <v>505</v>
      </c>
      <c r="F197">
        <v>1</v>
      </c>
      <c r="G197" t="s">
        <v>27</v>
      </c>
      <c r="H197">
        <v>2019</v>
      </c>
      <c r="I197" t="s">
        <v>28</v>
      </c>
      <c r="J197" t="s">
        <v>29</v>
      </c>
      <c r="K197" t="s">
        <v>30</v>
      </c>
      <c r="L197" t="s">
        <v>506</v>
      </c>
      <c r="P197" s="1">
        <f t="shared" si="11"/>
        <v>393.36</v>
      </c>
      <c r="Q197">
        <v>393.36</v>
      </c>
      <c r="R197" s="1">
        <f t="shared" si="11"/>
        <v>1</v>
      </c>
      <c r="S197">
        <v>1</v>
      </c>
      <c r="U197" t="s">
        <v>36</v>
      </c>
      <c r="Z197" t="str" cm="1">
        <f t="array" ref="Z197:AA197">_xlfn.TEXTSPLIT(L197, " ")</f>
        <v>Veluwe</v>
      </c>
      <c r="AA197" t="str">
        <v>Energie</v>
      </c>
    </row>
    <row r="198" spans="1:27" x14ac:dyDescent="0.3">
      <c r="A198" t="s">
        <v>344</v>
      </c>
      <c r="B198" t="s">
        <v>395</v>
      </c>
      <c r="C198" t="s">
        <v>504</v>
      </c>
      <c r="E198" t="s">
        <v>507</v>
      </c>
      <c r="F198">
        <v>1</v>
      </c>
      <c r="G198" t="s">
        <v>27</v>
      </c>
      <c r="H198">
        <v>2020</v>
      </c>
      <c r="I198" t="s">
        <v>28</v>
      </c>
      <c r="J198" t="s">
        <v>29</v>
      </c>
      <c r="K198" t="s">
        <v>30</v>
      </c>
      <c r="L198" t="s">
        <v>506</v>
      </c>
      <c r="P198" s="1">
        <f t="shared" si="11"/>
        <v>71.759999999999991</v>
      </c>
      <c r="Q198">
        <v>71.759999999999991</v>
      </c>
      <c r="R198" s="1">
        <f t="shared" si="11"/>
        <v>1</v>
      </c>
      <c r="S198">
        <v>1</v>
      </c>
      <c r="U198" t="s">
        <v>36</v>
      </c>
      <c r="Z198" t="str" cm="1">
        <f t="array" ref="Z198:AA198">_xlfn.TEXTSPLIT(L198, " ")</f>
        <v>Veluwe</v>
      </c>
      <c r="AA198" t="str">
        <v>Energie</v>
      </c>
    </row>
    <row r="199" spans="1:27" x14ac:dyDescent="0.3">
      <c r="A199" t="s">
        <v>344</v>
      </c>
      <c r="B199" t="s">
        <v>459</v>
      </c>
      <c r="C199" t="s">
        <v>508</v>
      </c>
      <c r="D199" t="s">
        <v>509</v>
      </c>
      <c r="E199" t="s">
        <v>510</v>
      </c>
      <c r="F199">
        <v>1</v>
      </c>
      <c r="G199" t="s">
        <v>27</v>
      </c>
      <c r="H199">
        <v>2017</v>
      </c>
      <c r="I199" t="s">
        <v>28</v>
      </c>
      <c r="J199" t="s">
        <v>29</v>
      </c>
      <c r="K199" t="s">
        <v>30</v>
      </c>
      <c r="L199" t="s">
        <v>511</v>
      </c>
      <c r="P199" s="1">
        <f t="shared" si="11"/>
        <v>31.2</v>
      </c>
      <c r="Q199">
        <v>31.2</v>
      </c>
      <c r="R199" s="1">
        <f t="shared" si="11"/>
        <v>1</v>
      </c>
      <c r="S199">
        <v>1</v>
      </c>
      <c r="U199" t="s">
        <v>36</v>
      </c>
      <c r="Z199" t="str" cm="1">
        <f t="array" ref="Z199:AA199">_xlfn.TEXTSPLIT(L199, " ")</f>
        <v>Tricht</v>
      </c>
      <c r="AA199" t="str">
        <v>Duurzaam</v>
      </c>
    </row>
    <row r="200" spans="1:27" x14ac:dyDescent="0.3">
      <c r="A200" t="s">
        <v>344</v>
      </c>
      <c r="B200" t="s">
        <v>395</v>
      </c>
      <c r="C200" t="s">
        <v>512</v>
      </c>
      <c r="E200" t="s">
        <v>513</v>
      </c>
      <c r="F200">
        <v>1</v>
      </c>
      <c r="G200" t="s">
        <v>27</v>
      </c>
      <c r="H200">
        <v>2020</v>
      </c>
      <c r="I200" t="s">
        <v>28</v>
      </c>
      <c r="J200" t="s">
        <v>29</v>
      </c>
      <c r="K200" t="s">
        <v>30</v>
      </c>
      <c r="L200" t="s">
        <v>514</v>
      </c>
      <c r="P200" s="1">
        <f t="shared" si="11"/>
        <v>496.37500000000006</v>
      </c>
      <c r="Q200">
        <v>496.37500000000006</v>
      </c>
      <c r="R200" s="1">
        <f t="shared" si="11"/>
        <v>1</v>
      </c>
      <c r="S200">
        <v>1</v>
      </c>
      <c r="U200" t="s">
        <v>65</v>
      </c>
      <c r="Z200" t="str" cm="1">
        <f t="array" ref="Z200">_xlfn.TEXTSPLIT(L200, " ")</f>
        <v>Endura</v>
      </c>
    </row>
    <row r="201" spans="1:27" x14ac:dyDescent="0.3">
      <c r="A201" t="s">
        <v>344</v>
      </c>
      <c r="B201" t="s">
        <v>395</v>
      </c>
      <c r="C201" t="s">
        <v>512</v>
      </c>
      <c r="E201" t="s">
        <v>515</v>
      </c>
      <c r="F201">
        <v>1</v>
      </c>
      <c r="G201" t="s">
        <v>27</v>
      </c>
      <c r="H201">
        <v>2019</v>
      </c>
      <c r="I201" t="s">
        <v>28</v>
      </c>
      <c r="J201" t="s">
        <v>29</v>
      </c>
      <c r="K201" t="s">
        <v>30</v>
      </c>
      <c r="L201" t="s">
        <v>514</v>
      </c>
      <c r="P201" s="1">
        <f t="shared" si="11"/>
        <v>199.65</v>
      </c>
      <c r="Q201">
        <v>199.65</v>
      </c>
      <c r="R201" s="1">
        <f t="shared" si="11"/>
        <v>1</v>
      </c>
      <c r="S201">
        <v>1</v>
      </c>
      <c r="U201" t="s">
        <v>36</v>
      </c>
      <c r="Z201" t="str" cm="1">
        <f t="array" ref="Z201">_xlfn.TEXTSPLIT(L201, " ")</f>
        <v>Endura</v>
      </c>
    </row>
    <row r="202" spans="1:27" x14ac:dyDescent="0.3">
      <c r="A202" t="s">
        <v>344</v>
      </c>
      <c r="B202" t="s">
        <v>395</v>
      </c>
      <c r="C202" t="s">
        <v>512</v>
      </c>
      <c r="E202" t="s">
        <v>516</v>
      </c>
      <c r="F202">
        <v>1</v>
      </c>
      <c r="G202" t="s">
        <v>27</v>
      </c>
      <c r="H202">
        <v>2020</v>
      </c>
      <c r="I202" t="s">
        <v>28</v>
      </c>
      <c r="J202" t="s">
        <v>29</v>
      </c>
      <c r="K202" t="s">
        <v>30</v>
      </c>
      <c r="L202" t="s">
        <v>514</v>
      </c>
      <c r="P202" s="1">
        <f t="shared" si="11"/>
        <v>203.125</v>
      </c>
      <c r="Q202">
        <v>203.125</v>
      </c>
      <c r="R202" s="1">
        <f t="shared" si="11"/>
        <v>1</v>
      </c>
      <c r="S202">
        <v>1</v>
      </c>
      <c r="U202" t="s">
        <v>36</v>
      </c>
      <c r="Z202" t="str" cm="1">
        <f t="array" ref="Z202">_xlfn.TEXTSPLIT(L202, " ")</f>
        <v>Endura</v>
      </c>
    </row>
    <row r="203" spans="1:27" x14ac:dyDescent="0.3">
      <c r="A203" t="s">
        <v>344</v>
      </c>
      <c r="B203" t="s">
        <v>395</v>
      </c>
      <c r="C203" t="s">
        <v>512</v>
      </c>
      <c r="E203" t="s">
        <v>517</v>
      </c>
      <c r="F203">
        <v>1</v>
      </c>
      <c r="G203" t="s">
        <v>27</v>
      </c>
      <c r="H203">
        <v>2020</v>
      </c>
      <c r="I203" t="s">
        <v>28</v>
      </c>
      <c r="J203" t="s">
        <v>29</v>
      </c>
      <c r="K203" t="s">
        <v>30</v>
      </c>
      <c r="L203" t="s">
        <v>514</v>
      </c>
      <c r="O203" t="s">
        <v>518</v>
      </c>
      <c r="P203" s="1">
        <f t="shared" si="11"/>
        <v>385.125</v>
      </c>
      <c r="Q203">
        <v>385.125</v>
      </c>
      <c r="R203" s="1">
        <f t="shared" si="11"/>
        <v>1</v>
      </c>
      <c r="S203">
        <v>1</v>
      </c>
      <c r="U203" t="s">
        <v>65</v>
      </c>
      <c r="Z203" t="str" cm="1">
        <f t="array" ref="Z203">_xlfn.TEXTSPLIT(L203, " ")</f>
        <v>Endura</v>
      </c>
    </row>
    <row r="204" spans="1:27" x14ac:dyDescent="0.3">
      <c r="A204" t="s">
        <v>344</v>
      </c>
      <c r="B204" t="s">
        <v>395</v>
      </c>
      <c r="C204" t="s">
        <v>512</v>
      </c>
      <c r="E204" t="s">
        <v>519</v>
      </c>
      <c r="F204">
        <v>1</v>
      </c>
      <c r="G204" t="s">
        <v>27</v>
      </c>
      <c r="H204">
        <v>2017</v>
      </c>
      <c r="I204" t="s">
        <v>28</v>
      </c>
      <c r="J204" t="s">
        <v>29</v>
      </c>
      <c r="K204" t="s">
        <v>46</v>
      </c>
      <c r="L204" t="s">
        <v>47</v>
      </c>
      <c r="N204" t="s">
        <v>81</v>
      </c>
      <c r="P204" s="1">
        <f t="shared" si="11"/>
        <v>274.96000000000004</v>
      </c>
      <c r="Q204">
        <v>274.96000000000004</v>
      </c>
      <c r="R204" s="1">
        <f t="shared" si="11"/>
        <v>0</v>
      </c>
      <c r="S204">
        <v>0</v>
      </c>
      <c r="U204" t="s">
        <v>65</v>
      </c>
      <c r="Z204" t="str" cm="1">
        <f t="array" ref="Z204">_xlfn.TEXTSPLIT(L204, " ")</f>
        <v>crowdfunding</v>
      </c>
    </row>
    <row r="205" spans="1:27" x14ac:dyDescent="0.3">
      <c r="A205" t="s">
        <v>344</v>
      </c>
      <c r="B205" t="s">
        <v>395</v>
      </c>
      <c r="C205" t="s">
        <v>520</v>
      </c>
      <c r="E205" t="s">
        <v>521</v>
      </c>
      <c r="F205">
        <v>1</v>
      </c>
      <c r="G205" t="s">
        <v>27</v>
      </c>
      <c r="H205">
        <v>2018</v>
      </c>
      <c r="I205" t="s">
        <v>28</v>
      </c>
      <c r="J205" t="s">
        <v>29</v>
      </c>
      <c r="K205" t="s">
        <v>30</v>
      </c>
      <c r="L205" t="s">
        <v>522</v>
      </c>
      <c r="P205" s="1">
        <f t="shared" si="11"/>
        <v>105</v>
      </c>
      <c r="Q205">
        <v>105</v>
      </c>
      <c r="R205" s="1">
        <f t="shared" si="11"/>
        <v>1</v>
      </c>
      <c r="S205">
        <v>1</v>
      </c>
      <c r="U205" t="s">
        <v>65</v>
      </c>
      <c r="Z205" t="str" cm="1">
        <f t="array" ref="Z205">_xlfn.TEXTSPLIT(L205, " ")</f>
        <v>PoweredbyHattem</v>
      </c>
    </row>
    <row r="206" spans="1:27" x14ac:dyDescent="0.3">
      <c r="A206" t="s">
        <v>344</v>
      </c>
      <c r="B206" t="s">
        <v>395</v>
      </c>
      <c r="C206" t="s">
        <v>520</v>
      </c>
      <c r="E206" t="s">
        <v>523</v>
      </c>
      <c r="F206">
        <v>1</v>
      </c>
      <c r="G206" t="s">
        <v>27</v>
      </c>
      <c r="H206">
        <v>2020</v>
      </c>
      <c r="I206" t="s">
        <v>28</v>
      </c>
      <c r="J206" t="s">
        <v>29</v>
      </c>
      <c r="K206" t="s">
        <v>30</v>
      </c>
      <c r="L206" t="s">
        <v>522</v>
      </c>
      <c r="P206" s="1">
        <f t="shared" si="11"/>
        <v>61.2</v>
      </c>
      <c r="Q206">
        <v>61.2</v>
      </c>
      <c r="R206" s="1">
        <f t="shared" si="11"/>
        <v>1</v>
      </c>
      <c r="S206">
        <v>1</v>
      </c>
      <c r="U206" t="s">
        <v>36</v>
      </c>
      <c r="Z206" t="str" cm="1">
        <f t="array" ref="Z206">_xlfn.TEXTSPLIT(L206, " ")</f>
        <v>PoweredbyHattem</v>
      </c>
    </row>
    <row r="207" spans="1:27" x14ac:dyDescent="0.3">
      <c r="A207" t="s">
        <v>344</v>
      </c>
      <c r="B207" t="s">
        <v>395</v>
      </c>
      <c r="C207" t="s">
        <v>520</v>
      </c>
      <c r="E207" t="s">
        <v>524</v>
      </c>
      <c r="F207">
        <v>1</v>
      </c>
      <c r="G207" t="s">
        <v>27</v>
      </c>
      <c r="H207">
        <v>2019</v>
      </c>
      <c r="I207" t="s">
        <v>28</v>
      </c>
      <c r="J207" t="s">
        <v>29</v>
      </c>
      <c r="K207" t="s">
        <v>30</v>
      </c>
      <c r="L207" t="s">
        <v>522</v>
      </c>
      <c r="P207" s="1">
        <f t="shared" si="11"/>
        <v>64.48</v>
      </c>
      <c r="Q207">
        <v>64.48</v>
      </c>
      <c r="R207" s="1">
        <f t="shared" si="11"/>
        <v>1</v>
      </c>
      <c r="S207">
        <v>1</v>
      </c>
      <c r="U207" t="s">
        <v>36</v>
      </c>
      <c r="Z207" t="str" cm="1">
        <f t="array" ref="Z207">_xlfn.TEXTSPLIT(L207, " ")</f>
        <v>PoweredbyHattem</v>
      </c>
    </row>
    <row r="208" spans="1:27" x14ac:dyDescent="0.3">
      <c r="A208" t="s">
        <v>344</v>
      </c>
      <c r="B208" t="s">
        <v>395</v>
      </c>
      <c r="C208" t="s">
        <v>520</v>
      </c>
      <c r="E208" t="s">
        <v>525</v>
      </c>
      <c r="F208">
        <v>1</v>
      </c>
      <c r="G208" t="s">
        <v>27</v>
      </c>
      <c r="H208">
        <v>2018</v>
      </c>
      <c r="I208" t="s">
        <v>28</v>
      </c>
      <c r="J208" t="s">
        <v>29</v>
      </c>
      <c r="K208" t="s">
        <v>30</v>
      </c>
      <c r="L208" t="s">
        <v>522</v>
      </c>
      <c r="P208" s="1">
        <f t="shared" si="11"/>
        <v>26.4</v>
      </c>
      <c r="Q208">
        <v>26.4</v>
      </c>
      <c r="R208" s="1">
        <f t="shared" si="11"/>
        <v>1</v>
      </c>
      <c r="S208">
        <v>1</v>
      </c>
      <c r="U208" t="s">
        <v>36</v>
      </c>
      <c r="Z208" t="str" cm="1">
        <f t="array" ref="Z208">_xlfn.TEXTSPLIT(L208, " ")</f>
        <v>PoweredbyHattem</v>
      </c>
    </row>
    <row r="209" spans="1:27" x14ac:dyDescent="0.3">
      <c r="A209" t="s">
        <v>344</v>
      </c>
      <c r="B209" t="s">
        <v>395</v>
      </c>
      <c r="C209" t="s">
        <v>520</v>
      </c>
      <c r="E209" t="s">
        <v>526</v>
      </c>
      <c r="F209">
        <v>1</v>
      </c>
      <c r="G209" t="s">
        <v>27</v>
      </c>
      <c r="H209">
        <v>2019</v>
      </c>
      <c r="I209" t="s">
        <v>28</v>
      </c>
      <c r="J209" t="s">
        <v>29</v>
      </c>
      <c r="K209" t="s">
        <v>30</v>
      </c>
      <c r="L209" t="s">
        <v>522</v>
      </c>
      <c r="P209" s="1">
        <f t="shared" si="11"/>
        <v>89.28</v>
      </c>
      <c r="Q209">
        <v>89.28</v>
      </c>
      <c r="R209" s="1">
        <f t="shared" si="11"/>
        <v>1</v>
      </c>
      <c r="S209">
        <v>1</v>
      </c>
      <c r="U209" t="s">
        <v>65</v>
      </c>
      <c r="Z209" t="str" cm="1">
        <f t="array" ref="Z209">_xlfn.TEXTSPLIT(L209, " ")</f>
        <v>PoweredbyHattem</v>
      </c>
    </row>
    <row r="210" spans="1:27" x14ac:dyDescent="0.3">
      <c r="A210" t="s">
        <v>344</v>
      </c>
      <c r="B210" t="s">
        <v>395</v>
      </c>
      <c r="C210" t="s">
        <v>520</v>
      </c>
      <c r="E210" t="s">
        <v>527</v>
      </c>
      <c r="F210">
        <v>1</v>
      </c>
      <c r="G210" t="s">
        <v>27</v>
      </c>
      <c r="H210">
        <v>2018</v>
      </c>
      <c r="I210" t="s">
        <v>28</v>
      </c>
      <c r="J210" t="s">
        <v>29</v>
      </c>
      <c r="K210" t="s">
        <v>30</v>
      </c>
      <c r="L210" t="s">
        <v>522</v>
      </c>
      <c r="P210" s="1">
        <f t="shared" si="11"/>
        <v>56.4</v>
      </c>
      <c r="Q210">
        <v>56.4</v>
      </c>
      <c r="R210" s="1">
        <f t="shared" si="11"/>
        <v>1</v>
      </c>
      <c r="S210">
        <v>1</v>
      </c>
      <c r="U210" t="s">
        <v>36</v>
      </c>
      <c r="Z210" t="str" cm="1">
        <f t="array" ref="Z210">_xlfn.TEXTSPLIT(L210, " ")</f>
        <v>PoweredbyHattem</v>
      </c>
    </row>
    <row r="211" spans="1:27" x14ac:dyDescent="0.3">
      <c r="A211" t="s">
        <v>344</v>
      </c>
      <c r="B211" t="s">
        <v>351</v>
      </c>
      <c r="C211" t="s">
        <v>528</v>
      </c>
      <c r="D211" t="s">
        <v>528</v>
      </c>
      <c r="E211" t="s">
        <v>529</v>
      </c>
      <c r="F211">
        <v>1</v>
      </c>
      <c r="G211" t="s">
        <v>27</v>
      </c>
      <c r="H211">
        <v>2022</v>
      </c>
      <c r="I211" t="s">
        <v>28</v>
      </c>
      <c r="J211" t="s">
        <v>29</v>
      </c>
      <c r="K211" t="s">
        <v>30</v>
      </c>
      <c r="L211" t="s">
        <v>530</v>
      </c>
      <c r="P211" s="1">
        <f t="shared" si="11"/>
        <v>70.5</v>
      </c>
      <c r="Q211">
        <v>70.5</v>
      </c>
      <c r="R211" s="1">
        <f t="shared" si="11"/>
        <v>1</v>
      </c>
      <c r="S211">
        <v>1</v>
      </c>
      <c r="U211" t="s">
        <v>32</v>
      </c>
      <c r="Z211" t="str" cm="1">
        <f t="array" ref="Z211:AA211">_xlfn.TEXTSPLIT(L211, " ")</f>
        <v>Heerde</v>
      </c>
      <c r="AA211" t="str">
        <v>Energiek</v>
      </c>
    </row>
    <row r="212" spans="1:27" x14ac:dyDescent="0.3">
      <c r="A212" t="s">
        <v>344</v>
      </c>
      <c r="B212" t="s">
        <v>351</v>
      </c>
      <c r="C212" t="s">
        <v>528</v>
      </c>
      <c r="D212" t="s">
        <v>528</v>
      </c>
      <c r="E212" t="s">
        <v>531</v>
      </c>
      <c r="F212">
        <v>1</v>
      </c>
      <c r="G212" t="s">
        <v>27</v>
      </c>
      <c r="H212">
        <v>2022</v>
      </c>
      <c r="I212" t="s">
        <v>28</v>
      </c>
      <c r="J212" t="s">
        <v>29</v>
      </c>
      <c r="K212" t="s">
        <v>30</v>
      </c>
      <c r="L212" t="s">
        <v>530</v>
      </c>
      <c r="M212" t="s">
        <v>532</v>
      </c>
      <c r="P212" s="1">
        <f t="shared" si="11"/>
        <v>59.4</v>
      </c>
      <c r="Q212">
        <v>59.4</v>
      </c>
      <c r="R212" s="1">
        <f t="shared" si="11"/>
        <v>1</v>
      </c>
      <c r="S212">
        <v>1</v>
      </c>
      <c r="U212" t="s">
        <v>32</v>
      </c>
      <c r="Z212" t="str" cm="1">
        <f t="array" ref="Z212:AA212">_xlfn.TEXTSPLIT(L212, " ")</f>
        <v>Heerde</v>
      </c>
      <c r="AA212" t="str">
        <v>Energiek</v>
      </c>
    </row>
    <row r="213" spans="1:27" x14ac:dyDescent="0.3">
      <c r="A213" t="s">
        <v>344</v>
      </c>
      <c r="B213" t="s">
        <v>351</v>
      </c>
      <c r="C213" t="s">
        <v>528</v>
      </c>
      <c r="D213" t="s">
        <v>528</v>
      </c>
      <c r="E213" t="s">
        <v>533</v>
      </c>
      <c r="F213">
        <v>1</v>
      </c>
      <c r="G213" t="s">
        <v>27</v>
      </c>
      <c r="H213">
        <v>2022</v>
      </c>
      <c r="I213" t="s">
        <v>28</v>
      </c>
      <c r="J213" t="s">
        <v>29</v>
      </c>
      <c r="K213" t="s">
        <v>30</v>
      </c>
      <c r="L213" t="s">
        <v>530</v>
      </c>
      <c r="P213" s="1">
        <f t="shared" si="11"/>
        <v>78.7</v>
      </c>
      <c r="Q213">
        <v>78.7</v>
      </c>
      <c r="R213" s="1">
        <f t="shared" si="11"/>
        <v>1</v>
      </c>
      <c r="S213">
        <v>1</v>
      </c>
      <c r="U213" t="s">
        <v>32</v>
      </c>
      <c r="Z213" t="str" cm="1">
        <f t="array" ref="Z213:AA213">_xlfn.TEXTSPLIT(L213, " ")</f>
        <v>Heerde</v>
      </c>
      <c r="AA213" t="str">
        <v>Energiek</v>
      </c>
    </row>
    <row r="214" spans="1:27" x14ac:dyDescent="0.3">
      <c r="A214" t="s">
        <v>344</v>
      </c>
      <c r="B214" t="s">
        <v>351</v>
      </c>
      <c r="C214" t="s">
        <v>528</v>
      </c>
      <c r="D214" t="s">
        <v>528</v>
      </c>
      <c r="E214" t="s">
        <v>534</v>
      </c>
      <c r="F214">
        <v>1</v>
      </c>
      <c r="G214" t="s">
        <v>27</v>
      </c>
      <c r="H214">
        <v>2019</v>
      </c>
      <c r="I214" t="s">
        <v>28</v>
      </c>
      <c r="J214" t="s">
        <v>29</v>
      </c>
      <c r="K214" t="s">
        <v>30</v>
      </c>
      <c r="L214" t="s">
        <v>530</v>
      </c>
      <c r="M214" t="s">
        <v>532</v>
      </c>
      <c r="P214" s="1">
        <f t="shared" si="11"/>
        <v>271.5</v>
      </c>
      <c r="Q214">
        <v>271.5</v>
      </c>
      <c r="R214" s="1">
        <f t="shared" si="11"/>
        <v>1</v>
      </c>
      <c r="S214">
        <v>1</v>
      </c>
      <c r="U214" t="s">
        <v>36</v>
      </c>
      <c r="Z214" t="str" cm="1">
        <f t="array" ref="Z214:AA214">_xlfn.TEXTSPLIT(L214, " ")</f>
        <v>Heerde</v>
      </c>
      <c r="AA214" t="str">
        <v>Energiek</v>
      </c>
    </row>
    <row r="215" spans="1:27" x14ac:dyDescent="0.3">
      <c r="A215" t="s">
        <v>344</v>
      </c>
      <c r="B215" t="s">
        <v>351</v>
      </c>
      <c r="C215" t="s">
        <v>528</v>
      </c>
      <c r="D215" t="s">
        <v>535</v>
      </c>
      <c r="E215" t="s">
        <v>536</v>
      </c>
      <c r="F215">
        <v>1</v>
      </c>
      <c r="G215" t="s">
        <v>27</v>
      </c>
      <c r="H215">
        <v>2022</v>
      </c>
      <c r="I215" t="s">
        <v>28</v>
      </c>
      <c r="J215" t="s">
        <v>29</v>
      </c>
      <c r="K215" t="s">
        <v>30</v>
      </c>
      <c r="L215" t="s">
        <v>530</v>
      </c>
      <c r="P215" s="1">
        <f t="shared" si="11"/>
        <v>75</v>
      </c>
      <c r="Q215">
        <v>75</v>
      </c>
      <c r="R215" s="1">
        <f t="shared" si="11"/>
        <v>1</v>
      </c>
      <c r="S215">
        <v>1</v>
      </c>
      <c r="U215" t="s">
        <v>32</v>
      </c>
      <c r="Z215" t="str" cm="1">
        <f t="array" ref="Z215:AA215">_xlfn.TEXTSPLIT(L215, " ")</f>
        <v>Heerde</v>
      </c>
      <c r="AA215" t="str">
        <v>Energiek</v>
      </c>
    </row>
    <row r="216" spans="1:27" x14ac:dyDescent="0.3">
      <c r="A216" t="s">
        <v>344</v>
      </c>
      <c r="B216" t="s">
        <v>375</v>
      </c>
      <c r="C216" t="s">
        <v>537</v>
      </c>
      <c r="D216" t="s">
        <v>538</v>
      </c>
      <c r="E216" t="s">
        <v>539</v>
      </c>
      <c r="F216">
        <v>1</v>
      </c>
      <c r="G216" t="s">
        <v>27</v>
      </c>
      <c r="H216">
        <v>2020</v>
      </c>
      <c r="I216" t="s">
        <v>28</v>
      </c>
      <c r="J216" t="s">
        <v>29</v>
      </c>
      <c r="K216" t="s">
        <v>30</v>
      </c>
      <c r="L216" t="s">
        <v>540</v>
      </c>
      <c r="M216" t="s">
        <v>541</v>
      </c>
      <c r="P216" s="1">
        <f t="shared" si="11"/>
        <v>112.22500000000001</v>
      </c>
      <c r="Q216">
        <v>112.22500000000001</v>
      </c>
      <c r="R216" s="1">
        <f t="shared" si="11"/>
        <v>1</v>
      </c>
      <c r="S216">
        <v>1</v>
      </c>
      <c r="U216" t="s">
        <v>36</v>
      </c>
      <c r="Z216" t="str" cm="1">
        <f t="array" ref="Z216:AA216">_xlfn.TEXTSPLIT(L216, " ")</f>
        <v>Energiek</v>
      </c>
      <c r="AA216" t="str">
        <v>Heumen</v>
      </c>
    </row>
    <row r="217" spans="1:27" x14ac:dyDescent="0.3">
      <c r="A217" t="s">
        <v>344</v>
      </c>
      <c r="B217" t="s">
        <v>375</v>
      </c>
      <c r="C217" t="s">
        <v>542</v>
      </c>
      <c r="D217" t="s">
        <v>542</v>
      </c>
      <c r="E217" t="s">
        <v>543</v>
      </c>
      <c r="F217">
        <v>1</v>
      </c>
      <c r="G217" t="s">
        <v>27</v>
      </c>
      <c r="H217">
        <v>2019</v>
      </c>
      <c r="I217" t="s">
        <v>28</v>
      </c>
      <c r="J217" t="s">
        <v>29</v>
      </c>
      <c r="K217" t="s">
        <v>30</v>
      </c>
      <c r="L217" t="s">
        <v>544</v>
      </c>
      <c r="M217" t="s">
        <v>545</v>
      </c>
      <c r="N217" t="s">
        <v>48</v>
      </c>
      <c r="P217" s="1">
        <f t="shared" si="11"/>
        <v>64.8</v>
      </c>
      <c r="Q217">
        <v>64.8</v>
      </c>
      <c r="R217" s="1">
        <f t="shared" si="11"/>
        <v>1</v>
      </c>
      <c r="S217">
        <v>1</v>
      </c>
      <c r="U217" t="s">
        <v>65</v>
      </c>
      <c r="Z217" t="str" cm="1">
        <f t="array" ref="Z217">_xlfn.TEXTSPLIT(L217, " ")</f>
        <v>LingewaardEnergie</v>
      </c>
    </row>
    <row r="218" spans="1:27" x14ac:dyDescent="0.3">
      <c r="A218" t="s">
        <v>344</v>
      </c>
      <c r="B218" t="s">
        <v>351</v>
      </c>
      <c r="C218" t="s">
        <v>546</v>
      </c>
      <c r="D218" t="s">
        <v>546</v>
      </c>
      <c r="E218" t="s">
        <v>547</v>
      </c>
      <c r="F218">
        <v>1</v>
      </c>
      <c r="G218" t="s">
        <v>27</v>
      </c>
      <c r="H218">
        <v>2013</v>
      </c>
      <c r="I218" t="s">
        <v>28</v>
      </c>
      <c r="J218" t="s">
        <v>29</v>
      </c>
      <c r="K218" t="s">
        <v>30</v>
      </c>
      <c r="L218" t="s">
        <v>548</v>
      </c>
      <c r="P218" s="1">
        <f t="shared" si="11"/>
        <v>52</v>
      </c>
      <c r="Q218">
        <v>52</v>
      </c>
      <c r="R218" s="1">
        <f t="shared" si="11"/>
        <v>1</v>
      </c>
      <c r="S218">
        <v>1</v>
      </c>
      <c r="U218" t="s">
        <v>42</v>
      </c>
      <c r="Z218" t="str" cm="1">
        <f t="array" ref="Z218">_xlfn.TEXTSPLIT(L218, " ")</f>
        <v>LochemEnergie</v>
      </c>
    </row>
    <row r="219" spans="1:27" x14ac:dyDescent="0.3">
      <c r="A219" t="s">
        <v>344</v>
      </c>
      <c r="B219" t="s">
        <v>351</v>
      </c>
      <c r="C219" t="s">
        <v>546</v>
      </c>
      <c r="D219" t="s">
        <v>546</v>
      </c>
      <c r="E219" t="s">
        <v>549</v>
      </c>
      <c r="F219">
        <v>1</v>
      </c>
      <c r="G219" t="s">
        <v>27</v>
      </c>
      <c r="H219">
        <v>2015</v>
      </c>
      <c r="I219" t="s">
        <v>28</v>
      </c>
      <c r="J219" t="s">
        <v>29</v>
      </c>
      <c r="K219" t="s">
        <v>30</v>
      </c>
      <c r="L219" t="s">
        <v>548</v>
      </c>
      <c r="P219" s="1">
        <f t="shared" si="11"/>
        <v>53.3</v>
      </c>
      <c r="Q219">
        <v>53.3</v>
      </c>
      <c r="R219" s="1">
        <f t="shared" si="11"/>
        <v>1</v>
      </c>
      <c r="S219">
        <v>1</v>
      </c>
      <c r="U219" t="s">
        <v>36</v>
      </c>
      <c r="Z219" t="str" cm="1">
        <f t="array" ref="Z219">_xlfn.TEXTSPLIT(L219, " ")</f>
        <v>LochemEnergie</v>
      </c>
    </row>
    <row r="220" spans="1:27" x14ac:dyDescent="0.3">
      <c r="A220" t="s">
        <v>344</v>
      </c>
      <c r="B220" t="s">
        <v>351</v>
      </c>
      <c r="C220" t="s">
        <v>546</v>
      </c>
      <c r="D220" t="s">
        <v>546</v>
      </c>
      <c r="E220" t="s">
        <v>550</v>
      </c>
      <c r="F220">
        <v>1</v>
      </c>
      <c r="G220" t="s">
        <v>27</v>
      </c>
      <c r="H220">
        <v>2014</v>
      </c>
      <c r="I220" t="s">
        <v>28</v>
      </c>
      <c r="J220" t="s">
        <v>29</v>
      </c>
      <c r="K220" t="s">
        <v>30</v>
      </c>
      <c r="L220" t="s">
        <v>548</v>
      </c>
      <c r="P220" s="1">
        <f t="shared" si="11"/>
        <v>33.799999999999997</v>
      </c>
      <c r="Q220">
        <v>33.799999999999997</v>
      </c>
      <c r="R220" s="1">
        <f t="shared" si="11"/>
        <v>1</v>
      </c>
      <c r="S220">
        <v>1</v>
      </c>
      <c r="U220" t="s">
        <v>36</v>
      </c>
      <c r="Z220" t="str" cm="1">
        <f t="array" ref="Z220">_xlfn.TEXTSPLIT(L220, " ")</f>
        <v>LochemEnergie</v>
      </c>
    </row>
    <row r="221" spans="1:27" x14ac:dyDescent="0.3">
      <c r="A221" t="s">
        <v>344</v>
      </c>
      <c r="B221" t="s">
        <v>351</v>
      </c>
      <c r="C221" t="s">
        <v>546</v>
      </c>
      <c r="D221" t="s">
        <v>546</v>
      </c>
      <c r="E221" t="s">
        <v>551</v>
      </c>
      <c r="F221">
        <v>1</v>
      </c>
      <c r="G221" t="s">
        <v>27</v>
      </c>
      <c r="H221">
        <v>2015</v>
      </c>
      <c r="I221" t="s">
        <v>28</v>
      </c>
      <c r="J221" t="s">
        <v>29</v>
      </c>
      <c r="K221" t="s">
        <v>30</v>
      </c>
      <c r="L221" t="s">
        <v>548</v>
      </c>
      <c r="P221" s="1">
        <f t="shared" si="11"/>
        <v>5.2</v>
      </c>
      <c r="Q221">
        <v>5.2</v>
      </c>
      <c r="R221" s="1">
        <f t="shared" si="11"/>
        <v>0</v>
      </c>
      <c r="S221">
        <v>0</v>
      </c>
      <c r="U221" t="s">
        <v>42</v>
      </c>
      <c r="Z221" t="str" cm="1">
        <f t="array" ref="Z221">_xlfn.TEXTSPLIT(L221, " ")</f>
        <v>LochemEnergie</v>
      </c>
    </row>
    <row r="222" spans="1:27" x14ac:dyDescent="0.3">
      <c r="A222" t="s">
        <v>344</v>
      </c>
      <c r="B222" t="s">
        <v>351</v>
      </c>
      <c r="C222" t="s">
        <v>546</v>
      </c>
      <c r="D222" t="s">
        <v>546</v>
      </c>
      <c r="E222" t="s">
        <v>552</v>
      </c>
      <c r="F222">
        <v>1</v>
      </c>
      <c r="G222" t="s">
        <v>27</v>
      </c>
      <c r="H222">
        <v>2017</v>
      </c>
      <c r="I222" t="s">
        <v>28</v>
      </c>
      <c r="J222" t="s">
        <v>29</v>
      </c>
      <c r="K222" t="s">
        <v>30</v>
      </c>
      <c r="L222" t="s">
        <v>548</v>
      </c>
      <c r="P222" s="1">
        <f t="shared" si="11"/>
        <v>161.19999999999999</v>
      </c>
      <c r="Q222">
        <v>161.19999999999999</v>
      </c>
      <c r="R222" s="1">
        <f t="shared" si="11"/>
        <v>1</v>
      </c>
      <c r="S222">
        <v>1</v>
      </c>
      <c r="U222" t="s">
        <v>42</v>
      </c>
      <c r="Z222" t="str" cm="1">
        <f t="array" ref="Z222">_xlfn.TEXTSPLIT(L222, " ")</f>
        <v>LochemEnergie</v>
      </c>
    </row>
    <row r="223" spans="1:27" x14ac:dyDescent="0.3">
      <c r="A223" t="s">
        <v>344</v>
      </c>
      <c r="B223" t="s">
        <v>351</v>
      </c>
      <c r="C223" t="s">
        <v>546</v>
      </c>
      <c r="D223" t="s">
        <v>546</v>
      </c>
      <c r="E223" t="s">
        <v>553</v>
      </c>
      <c r="F223">
        <v>1</v>
      </c>
      <c r="G223" t="s">
        <v>27</v>
      </c>
      <c r="H223">
        <v>2015</v>
      </c>
      <c r="I223" t="s">
        <v>28</v>
      </c>
      <c r="J223" t="s">
        <v>29</v>
      </c>
      <c r="K223" t="s">
        <v>30</v>
      </c>
      <c r="L223" t="s">
        <v>548</v>
      </c>
      <c r="P223" s="1">
        <f t="shared" si="11"/>
        <v>21.84</v>
      </c>
      <c r="Q223">
        <v>21.84</v>
      </c>
      <c r="R223" s="1">
        <f t="shared" si="11"/>
        <v>1</v>
      </c>
      <c r="S223">
        <v>1</v>
      </c>
      <c r="U223" t="s">
        <v>42</v>
      </c>
      <c r="Z223" t="str" cm="1">
        <f t="array" ref="Z223">_xlfn.TEXTSPLIT(L223, " ")</f>
        <v>LochemEnergie</v>
      </c>
    </row>
    <row r="224" spans="1:27" x14ac:dyDescent="0.3">
      <c r="A224" t="s">
        <v>344</v>
      </c>
      <c r="B224" t="s">
        <v>351</v>
      </c>
      <c r="C224" t="s">
        <v>546</v>
      </c>
      <c r="D224" t="s">
        <v>546</v>
      </c>
      <c r="E224" t="s">
        <v>554</v>
      </c>
      <c r="F224">
        <v>1</v>
      </c>
      <c r="G224" t="s">
        <v>27</v>
      </c>
      <c r="H224">
        <v>2019</v>
      </c>
      <c r="I224" t="s">
        <v>28</v>
      </c>
      <c r="J224" t="s">
        <v>29</v>
      </c>
      <c r="K224" t="s">
        <v>30</v>
      </c>
      <c r="L224" t="s">
        <v>548</v>
      </c>
      <c r="P224" s="1">
        <f t="shared" si="11"/>
        <v>60.39</v>
      </c>
      <c r="Q224">
        <v>60.39</v>
      </c>
      <c r="R224" s="1">
        <f t="shared" si="11"/>
        <v>1</v>
      </c>
      <c r="S224">
        <v>1</v>
      </c>
      <c r="U224" t="s">
        <v>36</v>
      </c>
      <c r="Z224" t="str" cm="1">
        <f t="array" ref="Z224">_xlfn.TEXTSPLIT(L224, " ")</f>
        <v>LochemEnergie</v>
      </c>
    </row>
    <row r="225" spans="1:28" x14ac:dyDescent="0.3">
      <c r="A225" t="s">
        <v>344</v>
      </c>
      <c r="B225" t="s">
        <v>351</v>
      </c>
      <c r="C225" t="s">
        <v>546</v>
      </c>
      <c r="D225" t="s">
        <v>546</v>
      </c>
      <c r="E225" t="s">
        <v>555</v>
      </c>
      <c r="F225">
        <v>1</v>
      </c>
      <c r="G225" t="s">
        <v>27</v>
      </c>
      <c r="H225">
        <v>2020</v>
      </c>
      <c r="I225" t="s">
        <v>28</v>
      </c>
      <c r="J225" t="s">
        <v>29</v>
      </c>
      <c r="K225" t="s">
        <v>30</v>
      </c>
      <c r="L225" t="s">
        <v>548</v>
      </c>
      <c r="P225" s="1">
        <f t="shared" si="11"/>
        <v>67</v>
      </c>
      <c r="Q225">
        <v>67</v>
      </c>
      <c r="R225" s="1">
        <f t="shared" si="11"/>
        <v>1</v>
      </c>
      <c r="S225">
        <v>1</v>
      </c>
      <c r="U225" t="s">
        <v>36</v>
      </c>
      <c r="Z225" t="str" cm="1">
        <f t="array" ref="Z225">_xlfn.TEXTSPLIT(L225, " ")</f>
        <v>LochemEnergie</v>
      </c>
    </row>
    <row r="226" spans="1:28" x14ac:dyDescent="0.3">
      <c r="A226" t="s">
        <v>344</v>
      </c>
      <c r="B226" t="s">
        <v>351</v>
      </c>
      <c r="C226" t="s">
        <v>546</v>
      </c>
      <c r="D226" t="s">
        <v>546</v>
      </c>
      <c r="E226" t="s">
        <v>556</v>
      </c>
      <c r="F226">
        <v>1</v>
      </c>
      <c r="G226" t="s">
        <v>27</v>
      </c>
      <c r="H226">
        <v>2018</v>
      </c>
      <c r="I226" t="s">
        <v>28</v>
      </c>
      <c r="J226" t="s">
        <v>29</v>
      </c>
      <c r="K226" t="s">
        <v>30</v>
      </c>
      <c r="L226" t="s">
        <v>548</v>
      </c>
      <c r="P226" s="1">
        <f t="shared" si="11"/>
        <v>56.999999999999993</v>
      </c>
      <c r="Q226">
        <v>56.999999999999993</v>
      </c>
      <c r="R226" s="1">
        <f t="shared" si="11"/>
        <v>1</v>
      </c>
      <c r="S226">
        <v>1</v>
      </c>
      <c r="U226" t="s">
        <v>36</v>
      </c>
      <c r="Z226" t="str" cm="1">
        <f t="array" ref="Z226">_xlfn.TEXTSPLIT(L226, " ")</f>
        <v>LochemEnergie</v>
      </c>
    </row>
    <row r="227" spans="1:28" x14ac:dyDescent="0.3">
      <c r="A227" t="s">
        <v>344</v>
      </c>
      <c r="B227" t="s">
        <v>351</v>
      </c>
      <c r="C227" t="s">
        <v>546</v>
      </c>
      <c r="D227" t="s">
        <v>557</v>
      </c>
      <c r="E227" t="s">
        <v>558</v>
      </c>
      <c r="F227">
        <v>1</v>
      </c>
      <c r="G227" t="s">
        <v>27</v>
      </c>
      <c r="H227">
        <v>2022</v>
      </c>
      <c r="I227" t="s">
        <v>28</v>
      </c>
      <c r="J227" t="s">
        <v>29</v>
      </c>
      <c r="K227" t="s">
        <v>30</v>
      </c>
      <c r="L227" t="s">
        <v>548</v>
      </c>
      <c r="P227" s="1">
        <f t="shared" si="11"/>
        <v>75</v>
      </c>
      <c r="Q227">
        <v>75</v>
      </c>
      <c r="R227" s="1">
        <f t="shared" si="11"/>
        <v>1</v>
      </c>
      <c r="S227">
        <v>1</v>
      </c>
      <c r="U227" t="s">
        <v>32</v>
      </c>
      <c r="Z227" t="str" cm="1">
        <f t="array" ref="Z227">_xlfn.TEXTSPLIT(L227, " ")</f>
        <v>LochemEnergie</v>
      </c>
    </row>
    <row r="228" spans="1:28" x14ac:dyDescent="0.3">
      <c r="A228" t="s">
        <v>344</v>
      </c>
      <c r="B228" t="s">
        <v>351</v>
      </c>
      <c r="C228" t="s">
        <v>546</v>
      </c>
      <c r="D228" t="s">
        <v>559</v>
      </c>
      <c r="E228" t="s">
        <v>560</v>
      </c>
      <c r="F228">
        <v>1</v>
      </c>
      <c r="G228" t="s">
        <v>27</v>
      </c>
      <c r="H228">
        <v>2021</v>
      </c>
      <c r="I228" t="s">
        <v>28</v>
      </c>
      <c r="J228" t="s">
        <v>29</v>
      </c>
      <c r="K228" t="s">
        <v>30</v>
      </c>
      <c r="L228" t="s">
        <v>548</v>
      </c>
      <c r="P228" s="1">
        <f t="shared" si="11"/>
        <v>78</v>
      </c>
      <c r="Q228">
        <v>78</v>
      </c>
      <c r="R228" s="1">
        <f t="shared" si="11"/>
        <v>1</v>
      </c>
      <c r="S228">
        <v>1</v>
      </c>
      <c r="U228" t="s">
        <v>32</v>
      </c>
      <c r="Z228" t="str" cm="1">
        <f t="array" ref="Z228">_xlfn.TEXTSPLIT(L228, " ")</f>
        <v>LochemEnergie</v>
      </c>
    </row>
    <row r="229" spans="1:28" x14ac:dyDescent="0.3">
      <c r="A229" t="s">
        <v>344</v>
      </c>
      <c r="B229" t="s">
        <v>459</v>
      </c>
      <c r="C229" t="s">
        <v>561</v>
      </c>
      <c r="D229" t="s">
        <v>562</v>
      </c>
      <c r="E229" t="s">
        <v>563</v>
      </c>
      <c r="F229">
        <v>1</v>
      </c>
      <c r="G229" t="s">
        <v>27</v>
      </c>
      <c r="H229">
        <v>2020</v>
      </c>
      <c r="I229" t="s">
        <v>28</v>
      </c>
      <c r="J229" t="s">
        <v>29</v>
      </c>
      <c r="K229" t="s">
        <v>30</v>
      </c>
      <c r="L229" t="s">
        <v>564</v>
      </c>
      <c r="P229" s="1">
        <f t="shared" si="11"/>
        <v>125.55</v>
      </c>
      <c r="Q229">
        <v>125.55</v>
      </c>
      <c r="R229" s="1">
        <f t="shared" si="11"/>
        <v>1</v>
      </c>
      <c r="S229">
        <v>1</v>
      </c>
      <c r="U229" t="s">
        <v>36</v>
      </c>
      <c r="Z229" t="str" cm="1">
        <f t="array" ref="Z229">_xlfn.TEXTSPLIT(L229, " ")</f>
        <v>Bommelerwaar</v>
      </c>
    </row>
    <row r="230" spans="1:28" x14ac:dyDescent="0.3">
      <c r="A230" t="s">
        <v>344</v>
      </c>
      <c r="B230" t="s">
        <v>459</v>
      </c>
      <c r="C230" t="s">
        <v>561</v>
      </c>
      <c r="D230" t="s">
        <v>431</v>
      </c>
      <c r="E230" t="s">
        <v>565</v>
      </c>
      <c r="F230">
        <v>1</v>
      </c>
      <c r="G230" t="s">
        <v>27</v>
      </c>
      <c r="H230">
        <v>2020</v>
      </c>
      <c r="I230" t="s">
        <v>28</v>
      </c>
      <c r="J230" t="s">
        <v>29</v>
      </c>
      <c r="K230" t="s">
        <v>30</v>
      </c>
      <c r="L230" t="s">
        <v>564</v>
      </c>
      <c r="P230" s="1">
        <f t="shared" si="11"/>
        <v>131.625</v>
      </c>
      <c r="Q230">
        <v>131.625</v>
      </c>
      <c r="R230" s="1">
        <f t="shared" si="11"/>
        <v>1</v>
      </c>
      <c r="S230">
        <v>1</v>
      </c>
      <c r="U230" t="s">
        <v>36</v>
      </c>
      <c r="Z230" t="str" cm="1">
        <f t="array" ref="Z230">_xlfn.TEXTSPLIT(L230, " ")</f>
        <v>Bommelerwaar</v>
      </c>
    </row>
    <row r="231" spans="1:28" x14ac:dyDescent="0.3">
      <c r="A231" t="s">
        <v>344</v>
      </c>
      <c r="B231" t="s">
        <v>345</v>
      </c>
      <c r="C231" t="s">
        <v>566</v>
      </c>
      <c r="D231" t="s">
        <v>567</v>
      </c>
      <c r="E231" t="s">
        <v>568</v>
      </c>
      <c r="F231">
        <v>1</v>
      </c>
      <c r="G231" t="s">
        <v>27</v>
      </c>
      <c r="H231">
        <v>2019</v>
      </c>
      <c r="I231" t="s">
        <v>28</v>
      </c>
      <c r="J231" t="s">
        <v>29</v>
      </c>
      <c r="K231" t="s">
        <v>30</v>
      </c>
      <c r="L231" t="s">
        <v>569</v>
      </c>
      <c r="M231" t="s">
        <v>350</v>
      </c>
      <c r="P231" s="1">
        <f t="shared" si="11"/>
        <v>38.675000000000004</v>
      </c>
      <c r="Q231">
        <v>38.675000000000004</v>
      </c>
      <c r="R231" s="1">
        <f t="shared" si="11"/>
        <v>1</v>
      </c>
      <c r="S231">
        <v>1</v>
      </c>
      <c r="U231" t="s">
        <v>36</v>
      </c>
      <c r="Z231" t="str" cm="1">
        <f t="array" ref="Z231:AB231">_xlfn.TEXTSPLIT(L231, " ")</f>
        <v>EC</v>
      </c>
      <c r="AA231" t="str">
        <v>Montferland</v>
      </c>
      <c r="AB231" t="str">
        <v>Klimaatneutraal</v>
      </c>
    </row>
    <row r="232" spans="1:28" x14ac:dyDescent="0.3">
      <c r="A232" t="s">
        <v>344</v>
      </c>
      <c r="B232" t="s">
        <v>345</v>
      </c>
      <c r="C232" t="s">
        <v>566</v>
      </c>
      <c r="D232" t="s">
        <v>567</v>
      </c>
      <c r="E232" t="s">
        <v>570</v>
      </c>
      <c r="F232">
        <v>1</v>
      </c>
      <c r="G232" t="s">
        <v>27</v>
      </c>
      <c r="H232">
        <v>2020</v>
      </c>
      <c r="I232" t="s">
        <v>28</v>
      </c>
      <c r="J232" t="s">
        <v>29</v>
      </c>
      <c r="K232" t="s">
        <v>30</v>
      </c>
      <c r="L232" t="s">
        <v>569</v>
      </c>
      <c r="M232" t="s">
        <v>350</v>
      </c>
      <c r="P232" s="1">
        <f t="shared" si="11"/>
        <v>65</v>
      </c>
      <c r="Q232">
        <v>65</v>
      </c>
      <c r="R232" s="1">
        <f t="shared" si="11"/>
        <v>1</v>
      </c>
      <c r="S232">
        <v>1</v>
      </c>
      <c r="U232" t="s">
        <v>36</v>
      </c>
      <c r="Z232" t="str" cm="1">
        <f t="array" ref="Z232:AB232">_xlfn.TEXTSPLIT(L232, " ")</f>
        <v>EC</v>
      </c>
      <c r="AA232" t="str">
        <v>Montferland</v>
      </c>
      <c r="AB232" t="str">
        <v>Klimaatneutraal</v>
      </c>
    </row>
    <row r="233" spans="1:28" x14ac:dyDescent="0.3">
      <c r="A233" t="s">
        <v>344</v>
      </c>
      <c r="B233" t="s">
        <v>345</v>
      </c>
      <c r="C233" t="s">
        <v>566</v>
      </c>
      <c r="D233" t="s">
        <v>567</v>
      </c>
      <c r="E233" t="s">
        <v>571</v>
      </c>
      <c r="F233">
        <v>1</v>
      </c>
      <c r="G233" t="s">
        <v>27</v>
      </c>
      <c r="H233">
        <v>2019</v>
      </c>
      <c r="I233" t="s">
        <v>28</v>
      </c>
      <c r="J233" t="s">
        <v>29</v>
      </c>
      <c r="K233" t="s">
        <v>30</v>
      </c>
      <c r="L233" t="s">
        <v>569</v>
      </c>
      <c r="M233" t="s">
        <v>350</v>
      </c>
      <c r="P233" s="1">
        <f t="shared" si="11"/>
        <v>65</v>
      </c>
      <c r="Q233">
        <v>65</v>
      </c>
      <c r="R233" s="1">
        <f t="shared" si="11"/>
        <v>1</v>
      </c>
      <c r="S233">
        <v>1</v>
      </c>
      <c r="U233" t="s">
        <v>36</v>
      </c>
      <c r="Z233" t="str" cm="1">
        <f t="array" ref="Z233:AB233">_xlfn.TEXTSPLIT(L233, " ")</f>
        <v>EC</v>
      </c>
      <c r="AA233" t="str">
        <v>Montferland</v>
      </c>
      <c r="AB233" t="str">
        <v>Klimaatneutraal</v>
      </c>
    </row>
    <row r="234" spans="1:28" x14ac:dyDescent="0.3">
      <c r="A234" t="s">
        <v>344</v>
      </c>
      <c r="B234" t="s">
        <v>345</v>
      </c>
      <c r="C234" t="s">
        <v>566</v>
      </c>
      <c r="D234" t="s">
        <v>567</v>
      </c>
      <c r="E234" t="s">
        <v>572</v>
      </c>
      <c r="F234">
        <v>1</v>
      </c>
      <c r="G234" t="s">
        <v>27</v>
      </c>
      <c r="H234">
        <v>2023</v>
      </c>
      <c r="I234" t="s">
        <v>28</v>
      </c>
      <c r="J234" t="s">
        <v>29</v>
      </c>
      <c r="K234" t="s">
        <v>30</v>
      </c>
      <c r="L234" t="s">
        <v>569</v>
      </c>
      <c r="P234" s="1">
        <f t="shared" si="11"/>
        <v>99.8</v>
      </c>
      <c r="Q234">
        <v>99.8</v>
      </c>
      <c r="R234" s="1">
        <f t="shared" si="11"/>
        <v>1</v>
      </c>
      <c r="S234">
        <v>1</v>
      </c>
      <c r="U234" t="s">
        <v>32</v>
      </c>
      <c r="Z234" t="str" cm="1">
        <f t="array" ref="Z234:AB234">_xlfn.TEXTSPLIT(L234, " ")</f>
        <v>EC</v>
      </c>
      <c r="AA234" t="str">
        <v>Montferland</v>
      </c>
      <c r="AB234" t="str">
        <v>Klimaatneutraal</v>
      </c>
    </row>
    <row r="235" spans="1:28" x14ac:dyDescent="0.3">
      <c r="A235" t="s">
        <v>344</v>
      </c>
      <c r="B235" t="s">
        <v>459</v>
      </c>
      <c r="C235" t="s">
        <v>573</v>
      </c>
      <c r="D235" t="s">
        <v>574</v>
      </c>
      <c r="E235" t="s">
        <v>575</v>
      </c>
      <c r="F235">
        <v>1</v>
      </c>
      <c r="G235" t="s">
        <v>27</v>
      </c>
      <c r="H235">
        <v>2013</v>
      </c>
      <c r="I235" t="s">
        <v>28</v>
      </c>
      <c r="J235" t="s">
        <v>29</v>
      </c>
      <c r="K235" t="s">
        <v>46</v>
      </c>
      <c r="L235" t="s">
        <v>47</v>
      </c>
      <c r="M235" t="s">
        <v>44</v>
      </c>
      <c r="N235" t="s">
        <v>48</v>
      </c>
      <c r="O235" t="s">
        <v>576</v>
      </c>
      <c r="P235" s="1">
        <f t="shared" si="11"/>
        <v>23.92</v>
      </c>
      <c r="Q235">
        <v>23.92</v>
      </c>
      <c r="R235" s="1">
        <f t="shared" si="11"/>
        <v>0</v>
      </c>
      <c r="S235">
        <v>0</v>
      </c>
      <c r="U235" t="s">
        <v>42</v>
      </c>
      <c r="Z235" t="str" cm="1">
        <f t="array" ref="Z235">_xlfn.TEXTSPLIT(L235, " ")</f>
        <v>crowdfunding</v>
      </c>
    </row>
    <row r="236" spans="1:28" x14ac:dyDescent="0.3">
      <c r="A236" t="s">
        <v>344</v>
      </c>
      <c r="B236" t="s">
        <v>459</v>
      </c>
      <c r="C236" t="s">
        <v>573</v>
      </c>
      <c r="D236" t="s">
        <v>577</v>
      </c>
      <c r="E236" t="s">
        <v>578</v>
      </c>
      <c r="F236">
        <v>1</v>
      </c>
      <c r="G236" t="s">
        <v>27</v>
      </c>
      <c r="H236">
        <v>2013</v>
      </c>
      <c r="I236" t="s">
        <v>28</v>
      </c>
      <c r="J236" t="s">
        <v>29</v>
      </c>
      <c r="K236" t="s">
        <v>46</v>
      </c>
      <c r="L236" t="s">
        <v>47</v>
      </c>
      <c r="M236" t="s">
        <v>44</v>
      </c>
      <c r="N236" t="s">
        <v>48</v>
      </c>
      <c r="O236" t="s">
        <v>576</v>
      </c>
      <c r="P236" s="1">
        <f t="shared" si="11"/>
        <v>14.56</v>
      </c>
      <c r="Q236">
        <v>14.56</v>
      </c>
      <c r="R236" s="1">
        <f t="shared" si="11"/>
        <v>0</v>
      </c>
      <c r="S236">
        <v>0</v>
      </c>
      <c r="U236" t="s">
        <v>42</v>
      </c>
      <c r="Z236" t="str" cm="1">
        <f t="array" ref="Z236">_xlfn.TEXTSPLIT(L236, " ")</f>
        <v>crowdfunding</v>
      </c>
    </row>
    <row r="237" spans="1:28" x14ac:dyDescent="0.3">
      <c r="A237" t="s">
        <v>344</v>
      </c>
      <c r="B237" t="s">
        <v>459</v>
      </c>
      <c r="C237" t="s">
        <v>573</v>
      </c>
      <c r="D237" t="s">
        <v>44</v>
      </c>
      <c r="E237" t="s">
        <v>579</v>
      </c>
      <c r="F237">
        <v>1</v>
      </c>
      <c r="G237" t="s">
        <v>27</v>
      </c>
      <c r="H237">
        <v>2014</v>
      </c>
      <c r="I237" t="s">
        <v>28</v>
      </c>
      <c r="J237" t="s">
        <v>29</v>
      </c>
      <c r="K237" t="s">
        <v>46</v>
      </c>
      <c r="L237" t="s">
        <v>47</v>
      </c>
      <c r="M237" t="s">
        <v>44</v>
      </c>
      <c r="N237" t="s">
        <v>48</v>
      </c>
      <c r="O237" t="s">
        <v>196</v>
      </c>
      <c r="P237" s="1">
        <f t="shared" si="11"/>
        <v>70.2</v>
      </c>
      <c r="Q237">
        <v>70.2</v>
      </c>
      <c r="R237" s="1">
        <f t="shared" si="11"/>
        <v>0</v>
      </c>
      <c r="S237">
        <v>0</v>
      </c>
      <c r="U237" t="s">
        <v>42</v>
      </c>
      <c r="Z237" t="str" cm="1">
        <f t="array" ref="Z237">_xlfn.TEXTSPLIT(L237, " ")</f>
        <v>crowdfunding</v>
      </c>
    </row>
    <row r="238" spans="1:28" x14ac:dyDescent="0.3">
      <c r="A238" t="s">
        <v>344</v>
      </c>
      <c r="B238" t="s">
        <v>459</v>
      </c>
      <c r="C238" t="s">
        <v>573</v>
      </c>
      <c r="D238" t="s">
        <v>44</v>
      </c>
      <c r="E238" t="s">
        <v>580</v>
      </c>
      <c r="F238">
        <v>1</v>
      </c>
      <c r="G238" t="s">
        <v>27</v>
      </c>
      <c r="H238">
        <v>2012</v>
      </c>
      <c r="I238" t="s">
        <v>28</v>
      </c>
      <c r="J238" t="s">
        <v>29</v>
      </c>
      <c r="K238" t="s">
        <v>46</v>
      </c>
      <c r="L238" t="s">
        <v>47</v>
      </c>
      <c r="M238" t="s">
        <v>44</v>
      </c>
      <c r="N238" t="s">
        <v>48</v>
      </c>
      <c r="O238" t="s">
        <v>581</v>
      </c>
      <c r="P238" s="1">
        <f t="shared" si="11"/>
        <v>21.32</v>
      </c>
      <c r="Q238">
        <v>21.32</v>
      </c>
      <c r="R238" s="1">
        <f t="shared" si="11"/>
        <v>0</v>
      </c>
      <c r="S238">
        <v>0</v>
      </c>
      <c r="U238" t="s">
        <v>42</v>
      </c>
      <c r="Z238" t="str" cm="1">
        <f t="array" ref="Z238">_xlfn.TEXTSPLIT(L238, " ")</f>
        <v>crowdfunding</v>
      </c>
    </row>
    <row r="239" spans="1:28" x14ac:dyDescent="0.3">
      <c r="A239" t="s">
        <v>344</v>
      </c>
      <c r="B239" t="s">
        <v>459</v>
      </c>
      <c r="C239" t="s">
        <v>573</v>
      </c>
      <c r="D239" t="s">
        <v>44</v>
      </c>
      <c r="E239" t="s">
        <v>582</v>
      </c>
      <c r="F239">
        <v>1</v>
      </c>
      <c r="G239" t="s">
        <v>27</v>
      </c>
      <c r="H239">
        <v>2016</v>
      </c>
      <c r="I239" t="s">
        <v>28</v>
      </c>
      <c r="J239" t="s">
        <v>29</v>
      </c>
      <c r="K239" t="s">
        <v>46</v>
      </c>
      <c r="L239" t="s">
        <v>47</v>
      </c>
      <c r="M239" t="s">
        <v>44</v>
      </c>
      <c r="N239" t="s">
        <v>48</v>
      </c>
      <c r="O239" t="s">
        <v>581</v>
      </c>
      <c r="P239" s="1">
        <f t="shared" si="11"/>
        <v>0</v>
      </c>
      <c r="R239" s="1">
        <f t="shared" si="11"/>
        <v>0</v>
      </c>
      <c r="S239">
        <v>0</v>
      </c>
      <c r="U239" t="s">
        <v>65</v>
      </c>
      <c r="Z239" t="str" cm="1">
        <f t="array" ref="Z239">_xlfn.TEXTSPLIT(L239, " ")</f>
        <v>crowdfunding</v>
      </c>
    </row>
    <row r="240" spans="1:28" x14ac:dyDescent="0.3">
      <c r="A240" t="s">
        <v>344</v>
      </c>
      <c r="B240" t="s">
        <v>459</v>
      </c>
      <c r="C240" t="s">
        <v>573</v>
      </c>
      <c r="D240" t="s">
        <v>583</v>
      </c>
      <c r="E240" t="s">
        <v>584</v>
      </c>
      <c r="F240">
        <v>1</v>
      </c>
      <c r="G240" t="s">
        <v>27</v>
      </c>
      <c r="H240">
        <v>2014</v>
      </c>
      <c r="I240" t="s">
        <v>28</v>
      </c>
      <c r="J240" t="s">
        <v>29</v>
      </c>
      <c r="K240" t="s">
        <v>46</v>
      </c>
      <c r="L240" t="s">
        <v>47</v>
      </c>
      <c r="M240" t="s">
        <v>44</v>
      </c>
      <c r="N240" t="s">
        <v>48</v>
      </c>
      <c r="O240" t="s">
        <v>581</v>
      </c>
      <c r="P240" s="1">
        <f t="shared" si="11"/>
        <v>123.28</v>
      </c>
      <c r="Q240">
        <v>123.28</v>
      </c>
      <c r="R240" s="1">
        <f t="shared" si="11"/>
        <v>0</v>
      </c>
      <c r="S240">
        <v>0</v>
      </c>
      <c r="U240" t="s">
        <v>42</v>
      </c>
      <c r="Z240" t="str" cm="1">
        <f t="array" ref="Z240">_xlfn.TEXTSPLIT(L240, " ")</f>
        <v>crowdfunding</v>
      </c>
    </row>
    <row r="241" spans="1:28" x14ac:dyDescent="0.3">
      <c r="A241" t="s">
        <v>344</v>
      </c>
      <c r="B241" t="s">
        <v>391</v>
      </c>
      <c r="C241" t="s">
        <v>585</v>
      </c>
      <c r="E241" t="s">
        <v>586</v>
      </c>
      <c r="F241">
        <v>1</v>
      </c>
      <c r="G241" t="s">
        <v>27</v>
      </c>
      <c r="H241">
        <v>2019</v>
      </c>
      <c r="I241" t="s">
        <v>28</v>
      </c>
      <c r="J241" t="s">
        <v>29</v>
      </c>
      <c r="K241" t="s">
        <v>359</v>
      </c>
      <c r="L241" t="s">
        <v>587</v>
      </c>
      <c r="M241" t="s">
        <v>372</v>
      </c>
      <c r="P241" s="1">
        <f t="shared" si="11"/>
        <v>67.760000000000005</v>
      </c>
      <c r="Q241">
        <v>67.760000000000005</v>
      </c>
      <c r="R241" s="1">
        <f t="shared" si="11"/>
        <v>1</v>
      </c>
      <c r="S241">
        <v>1</v>
      </c>
      <c r="U241" t="s">
        <v>36</v>
      </c>
      <c r="Z241" t="str" cm="1">
        <f t="array" ref="Z241:AB241">_xlfn.TEXTSPLIT(L241, " ")</f>
        <v>Zon</v>
      </c>
      <c r="AA241" t="str">
        <v>op</v>
      </c>
      <c r="AB241" t="str">
        <v>Nijkerk</v>
      </c>
    </row>
    <row r="242" spans="1:28" x14ac:dyDescent="0.3">
      <c r="A242" t="s">
        <v>344</v>
      </c>
      <c r="B242" t="s">
        <v>391</v>
      </c>
      <c r="C242" t="s">
        <v>585</v>
      </c>
      <c r="E242" t="s">
        <v>588</v>
      </c>
      <c r="F242">
        <v>1</v>
      </c>
      <c r="G242" t="s">
        <v>27</v>
      </c>
      <c r="H242">
        <v>2020</v>
      </c>
      <c r="I242" t="s">
        <v>28</v>
      </c>
      <c r="J242" t="s">
        <v>29</v>
      </c>
      <c r="K242" t="s">
        <v>359</v>
      </c>
      <c r="L242" t="s">
        <v>587</v>
      </c>
      <c r="M242" t="s">
        <v>372</v>
      </c>
      <c r="P242" s="1">
        <f t="shared" si="11"/>
        <v>72</v>
      </c>
      <c r="Q242">
        <v>72</v>
      </c>
      <c r="R242" s="1">
        <f t="shared" si="11"/>
        <v>1</v>
      </c>
      <c r="S242">
        <v>1</v>
      </c>
      <c r="U242" t="s">
        <v>36</v>
      </c>
      <c r="Z242" t="str" cm="1">
        <f t="array" ref="Z242:AB242">_xlfn.TEXTSPLIT(L242, " ")</f>
        <v>Zon</v>
      </c>
      <c r="AA242" t="str">
        <v>op</v>
      </c>
      <c r="AB242" t="str">
        <v>Nijkerk</v>
      </c>
    </row>
    <row r="243" spans="1:28" x14ac:dyDescent="0.3">
      <c r="A243" t="s">
        <v>344</v>
      </c>
      <c r="B243" t="s">
        <v>391</v>
      </c>
      <c r="C243" t="s">
        <v>585</v>
      </c>
      <c r="E243" t="s">
        <v>589</v>
      </c>
      <c r="F243">
        <v>1</v>
      </c>
      <c r="G243" t="s">
        <v>27</v>
      </c>
      <c r="H243">
        <v>2017</v>
      </c>
      <c r="I243" t="s">
        <v>28</v>
      </c>
      <c r="J243" t="s">
        <v>29</v>
      </c>
      <c r="K243" t="s">
        <v>359</v>
      </c>
      <c r="L243" t="s">
        <v>587</v>
      </c>
      <c r="M243" t="s">
        <v>372</v>
      </c>
      <c r="P243" s="1">
        <f t="shared" si="11"/>
        <v>54.06</v>
      </c>
      <c r="Q243">
        <v>54.06</v>
      </c>
      <c r="R243" s="1">
        <f t="shared" si="11"/>
        <v>1</v>
      </c>
      <c r="S243">
        <v>1</v>
      </c>
      <c r="U243" t="s">
        <v>36</v>
      </c>
      <c r="Z243" t="str" cm="1">
        <f t="array" ref="Z243:AB243">_xlfn.TEXTSPLIT(L243, " ")</f>
        <v>Zon</v>
      </c>
      <c r="AA243" t="str">
        <v>op</v>
      </c>
      <c r="AB243" t="str">
        <v>Nijkerk</v>
      </c>
    </row>
    <row r="244" spans="1:28" x14ac:dyDescent="0.3">
      <c r="A244" t="s">
        <v>344</v>
      </c>
      <c r="B244" t="s">
        <v>391</v>
      </c>
      <c r="C244" t="s">
        <v>585</v>
      </c>
      <c r="E244" t="s">
        <v>590</v>
      </c>
      <c r="F244">
        <v>1</v>
      </c>
      <c r="G244" t="s">
        <v>27</v>
      </c>
      <c r="H244">
        <v>2017</v>
      </c>
      <c r="I244" t="s">
        <v>28</v>
      </c>
      <c r="J244" t="s">
        <v>29</v>
      </c>
      <c r="K244" t="s">
        <v>359</v>
      </c>
      <c r="L244" t="s">
        <v>587</v>
      </c>
      <c r="M244" t="s">
        <v>372</v>
      </c>
      <c r="P244" s="1">
        <f t="shared" si="11"/>
        <v>54</v>
      </c>
      <c r="Q244">
        <v>54</v>
      </c>
      <c r="R244" s="1">
        <f t="shared" si="11"/>
        <v>1</v>
      </c>
      <c r="S244">
        <v>1</v>
      </c>
      <c r="U244" t="s">
        <v>36</v>
      </c>
      <c r="Z244" t="str" cm="1">
        <f t="array" ref="Z244:AB244">_xlfn.TEXTSPLIT(L244, " ")</f>
        <v>Zon</v>
      </c>
      <c r="AA244" t="str">
        <v>op</v>
      </c>
      <c r="AB244" t="str">
        <v>Nijkerk</v>
      </c>
    </row>
    <row r="245" spans="1:28" x14ac:dyDescent="0.3">
      <c r="A245" t="s">
        <v>344</v>
      </c>
      <c r="B245" t="s">
        <v>391</v>
      </c>
      <c r="C245" t="s">
        <v>585</v>
      </c>
      <c r="E245" t="s">
        <v>591</v>
      </c>
      <c r="F245">
        <v>1</v>
      </c>
      <c r="G245" t="s">
        <v>27</v>
      </c>
      <c r="H245">
        <v>2019</v>
      </c>
      <c r="I245" t="s">
        <v>28</v>
      </c>
      <c r="J245" t="s">
        <v>29</v>
      </c>
      <c r="K245" t="s">
        <v>359</v>
      </c>
      <c r="L245" t="s">
        <v>587</v>
      </c>
      <c r="M245" t="s">
        <v>372</v>
      </c>
      <c r="P245" s="1">
        <f t="shared" si="11"/>
        <v>147.84</v>
      </c>
      <c r="Q245">
        <v>147.84</v>
      </c>
      <c r="R245" s="1">
        <f t="shared" si="11"/>
        <v>1</v>
      </c>
      <c r="S245">
        <v>1</v>
      </c>
      <c r="U245" t="s">
        <v>36</v>
      </c>
      <c r="Z245" t="str" cm="1">
        <f t="array" ref="Z245:AB245">_xlfn.TEXTSPLIT(L245, " ")</f>
        <v>Zon</v>
      </c>
      <c r="AA245" t="str">
        <v>op</v>
      </c>
      <c r="AB245" t="str">
        <v>Nijkerk</v>
      </c>
    </row>
    <row r="246" spans="1:28" x14ac:dyDescent="0.3">
      <c r="A246" t="s">
        <v>344</v>
      </c>
      <c r="B246" t="s">
        <v>391</v>
      </c>
      <c r="C246" t="s">
        <v>585</v>
      </c>
      <c r="E246" t="s">
        <v>592</v>
      </c>
      <c r="F246">
        <v>1</v>
      </c>
      <c r="G246" t="s">
        <v>27</v>
      </c>
      <c r="H246">
        <v>2017</v>
      </c>
      <c r="I246" t="s">
        <v>28</v>
      </c>
      <c r="J246" t="s">
        <v>29</v>
      </c>
      <c r="K246" t="s">
        <v>359</v>
      </c>
      <c r="L246" t="s">
        <v>587</v>
      </c>
      <c r="M246" t="s">
        <v>372</v>
      </c>
      <c r="P246" s="1">
        <f t="shared" si="11"/>
        <v>72.5</v>
      </c>
      <c r="Q246">
        <v>72.5</v>
      </c>
      <c r="R246" s="1">
        <f t="shared" si="11"/>
        <v>1</v>
      </c>
      <c r="S246">
        <v>1</v>
      </c>
      <c r="U246" t="s">
        <v>36</v>
      </c>
      <c r="Z246" t="str" cm="1">
        <f t="array" ref="Z246:AB246">_xlfn.TEXTSPLIT(L246, " ")</f>
        <v>Zon</v>
      </c>
      <c r="AA246" t="str">
        <v>op</v>
      </c>
      <c r="AB246" t="str">
        <v>Nijkerk</v>
      </c>
    </row>
    <row r="247" spans="1:28" x14ac:dyDescent="0.3">
      <c r="A247" t="s">
        <v>344</v>
      </c>
      <c r="B247" t="s">
        <v>391</v>
      </c>
      <c r="C247" t="s">
        <v>585</v>
      </c>
      <c r="E247" t="s">
        <v>593</v>
      </c>
      <c r="F247">
        <v>1</v>
      </c>
      <c r="G247" t="s">
        <v>27</v>
      </c>
      <c r="H247">
        <v>2019</v>
      </c>
      <c r="I247" t="s">
        <v>28</v>
      </c>
      <c r="J247" t="s">
        <v>29</v>
      </c>
      <c r="K247" t="s">
        <v>359</v>
      </c>
      <c r="L247" t="s">
        <v>587</v>
      </c>
      <c r="M247" t="s">
        <v>372</v>
      </c>
      <c r="P247" s="1">
        <f t="shared" si="11"/>
        <v>53.760000000000005</v>
      </c>
      <c r="Q247">
        <v>53.760000000000005</v>
      </c>
      <c r="R247" s="1">
        <f t="shared" si="11"/>
        <v>1</v>
      </c>
      <c r="S247">
        <v>1</v>
      </c>
      <c r="U247" t="s">
        <v>36</v>
      </c>
      <c r="Z247" t="str" cm="1">
        <f t="array" ref="Z247:AB247">_xlfn.TEXTSPLIT(L247, " ")</f>
        <v>Zon</v>
      </c>
      <c r="AA247" t="str">
        <v>op</v>
      </c>
      <c r="AB247" t="str">
        <v>Nijkerk</v>
      </c>
    </row>
    <row r="248" spans="1:28" x14ac:dyDescent="0.3">
      <c r="A248" t="s">
        <v>344</v>
      </c>
      <c r="B248" t="s">
        <v>391</v>
      </c>
      <c r="C248" t="s">
        <v>585</v>
      </c>
      <c r="D248" t="s">
        <v>594</v>
      </c>
      <c r="E248" t="s">
        <v>595</v>
      </c>
      <c r="F248">
        <v>1</v>
      </c>
      <c r="G248" t="s">
        <v>27</v>
      </c>
      <c r="H248">
        <v>2017</v>
      </c>
      <c r="I248" t="s">
        <v>28</v>
      </c>
      <c r="J248" t="s">
        <v>29</v>
      </c>
      <c r="K248" t="s">
        <v>359</v>
      </c>
      <c r="L248" t="s">
        <v>587</v>
      </c>
      <c r="M248" t="s">
        <v>372</v>
      </c>
      <c r="P248" s="1">
        <f t="shared" si="11"/>
        <v>75.900000000000006</v>
      </c>
      <c r="Q248">
        <v>75.900000000000006</v>
      </c>
      <c r="R248" s="1">
        <f t="shared" si="11"/>
        <v>1</v>
      </c>
      <c r="S248">
        <v>1</v>
      </c>
      <c r="U248" t="s">
        <v>36</v>
      </c>
      <c r="Z248" t="str" cm="1">
        <f t="array" ref="Z248:AB248">_xlfn.TEXTSPLIT(L248, " ")</f>
        <v>Zon</v>
      </c>
      <c r="AA248" t="str">
        <v>op</v>
      </c>
      <c r="AB248" t="str">
        <v>Nijkerk</v>
      </c>
    </row>
    <row r="249" spans="1:28" x14ac:dyDescent="0.3">
      <c r="A249" t="s">
        <v>344</v>
      </c>
      <c r="B249" t="s">
        <v>391</v>
      </c>
      <c r="C249" t="s">
        <v>585</v>
      </c>
      <c r="D249" t="s">
        <v>594</v>
      </c>
      <c r="E249" t="s">
        <v>596</v>
      </c>
      <c r="F249">
        <v>1</v>
      </c>
      <c r="G249" t="s">
        <v>27</v>
      </c>
      <c r="H249">
        <v>2018</v>
      </c>
      <c r="I249" t="s">
        <v>28</v>
      </c>
      <c r="J249" t="s">
        <v>29</v>
      </c>
      <c r="K249" t="s">
        <v>359</v>
      </c>
      <c r="L249" t="s">
        <v>587</v>
      </c>
      <c r="M249" t="s">
        <v>372</v>
      </c>
      <c r="P249" s="1">
        <f t="shared" si="11"/>
        <v>67.5</v>
      </c>
      <c r="Q249">
        <v>67.5</v>
      </c>
      <c r="R249" s="1">
        <f t="shared" si="11"/>
        <v>1</v>
      </c>
      <c r="S249">
        <v>1</v>
      </c>
      <c r="U249" t="s">
        <v>36</v>
      </c>
      <c r="Z249" t="str" cm="1">
        <f t="array" ref="Z249:AB249">_xlfn.TEXTSPLIT(L249, " ")</f>
        <v>Zon</v>
      </c>
      <c r="AA249" t="str">
        <v>op</v>
      </c>
      <c r="AB249" t="str">
        <v>Nijkerk</v>
      </c>
    </row>
    <row r="250" spans="1:28" x14ac:dyDescent="0.3">
      <c r="A250" t="s">
        <v>344</v>
      </c>
      <c r="B250" t="s">
        <v>375</v>
      </c>
      <c r="C250" t="s">
        <v>597</v>
      </c>
      <c r="E250" t="s">
        <v>598</v>
      </c>
      <c r="F250">
        <v>1</v>
      </c>
      <c r="G250" t="s">
        <v>27</v>
      </c>
      <c r="H250">
        <v>2019</v>
      </c>
      <c r="I250" t="s">
        <v>28</v>
      </c>
      <c r="J250" t="s">
        <v>29</v>
      </c>
      <c r="K250" t="s">
        <v>599</v>
      </c>
      <c r="L250" t="s">
        <v>600</v>
      </c>
      <c r="P250" s="1">
        <f t="shared" si="11"/>
        <v>72</v>
      </c>
      <c r="Q250">
        <v>72</v>
      </c>
      <c r="R250" s="1">
        <f t="shared" si="11"/>
        <v>1</v>
      </c>
      <c r="S250">
        <v>1</v>
      </c>
      <c r="U250" t="s">
        <v>36</v>
      </c>
      <c r="Z250" t="str" cm="1">
        <f t="array" ref="Z250:AA250">_xlfn.TEXTSPLIT(L250, " ")</f>
        <v>projectcoöperaties</v>
      </c>
      <c r="AA250" t="str">
        <v>divers</v>
      </c>
    </row>
    <row r="251" spans="1:28" x14ac:dyDescent="0.3">
      <c r="A251" t="s">
        <v>344</v>
      </c>
      <c r="B251" t="s">
        <v>375</v>
      </c>
      <c r="C251" t="s">
        <v>597</v>
      </c>
      <c r="E251" t="s">
        <v>601</v>
      </c>
      <c r="F251">
        <v>1</v>
      </c>
      <c r="G251" t="s">
        <v>27</v>
      </c>
      <c r="H251">
        <v>2022</v>
      </c>
      <c r="I251" t="s">
        <v>28</v>
      </c>
      <c r="J251" t="s">
        <v>29</v>
      </c>
      <c r="K251" t="s">
        <v>602</v>
      </c>
      <c r="L251" t="s">
        <v>603</v>
      </c>
      <c r="M251" t="s">
        <v>603</v>
      </c>
      <c r="P251" s="1">
        <f t="shared" si="11"/>
        <v>1193</v>
      </c>
      <c r="Q251">
        <v>1193</v>
      </c>
      <c r="R251" s="1">
        <f t="shared" si="11"/>
        <v>1</v>
      </c>
      <c r="S251">
        <v>1</v>
      </c>
      <c r="U251" t="s">
        <v>32</v>
      </c>
      <c r="Z251" t="str" cm="1">
        <f t="array" ref="Z251">_xlfn.TEXTSPLIT(L251, " ")</f>
        <v>Woonwaarts</v>
      </c>
    </row>
    <row r="252" spans="1:28" x14ac:dyDescent="0.3">
      <c r="A252" t="s">
        <v>344</v>
      </c>
      <c r="B252" t="s">
        <v>375</v>
      </c>
      <c r="C252" t="s">
        <v>597</v>
      </c>
      <c r="E252" t="s">
        <v>604</v>
      </c>
      <c r="F252">
        <v>1</v>
      </c>
      <c r="G252" t="s">
        <v>27</v>
      </c>
      <c r="H252">
        <v>2012</v>
      </c>
      <c r="I252" t="s">
        <v>28</v>
      </c>
      <c r="J252" t="s">
        <v>29</v>
      </c>
      <c r="K252" t="s">
        <v>605</v>
      </c>
      <c r="L252" t="s">
        <v>47</v>
      </c>
      <c r="M252" t="s">
        <v>606</v>
      </c>
      <c r="P252" s="1">
        <f t="shared" si="11"/>
        <v>67.34</v>
      </c>
      <c r="Q252">
        <v>67.34</v>
      </c>
      <c r="R252" s="1">
        <f t="shared" si="11"/>
        <v>1</v>
      </c>
      <c r="S252">
        <v>1</v>
      </c>
      <c r="U252" t="s">
        <v>607</v>
      </c>
      <c r="Z252" t="str" cm="1">
        <f t="array" ref="Z252">_xlfn.TEXTSPLIT(L252, " ")</f>
        <v>crowdfunding</v>
      </c>
    </row>
    <row r="253" spans="1:28" x14ac:dyDescent="0.3">
      <c r="A253" t="s">
        <v>344</v>
      </c>
      <c r="B253" t="s">
        <v>375</v>
      </c>
      <c r="C253" t="s">
        <v>597</v>
      </c>
      <c r="E253" t="s">
        <v>608</v>
      </c>
      <c r="F253">
        <v>1</v>
      </c>
      <c r="G253" t="s">
        <v>27</v>
      </c>
      <c r="H253">
        <v>2012</v>
      </c>
      <c r="I253" t="s">
        <v>28</v>
      </c>
      <c r="J253" t="s">
        <v>29</v>
      </c>
      <c r="K253" t="s">
        <v>605</v>
      </c>
      <c r="L253" t="s">
        <v>47</v>
      </c>
      <c r="M253" t="s">
        <v>606</v>
      </c>
      <c r="P253" s="1">
        <f t="shared" si="11"/>
        <v>95.42</v>
      </c>
      <c r="Q253">
        <v>95.42</v>
      </c>
      <c r="R253" s="1">
        <f t="shared" si="11"/>
        <v>1</v>
      </c>
      <c r="S253">
        <v>1</v>
      </c>
      <c r="U253" t="s">
        <v>607</v>
      </c>
      <c r="Z253" t="str" cm="1">
        <f t="array" ref="Z253">_xlfn.TEXTSPLIT(L253, " ")</f>
        <v>crowdfunding</v>
      </c>
    </row>
    <row r="254" spans="1:28" x14ac:dyDescent="0.3">
      <c r="A254" t="s">
        <v>344</v>
      </c>
      <c r="B254" t="s">
        <v>395</v>
      </c>
      <c r="C254" t="s">
        <v>609</v>
      </c>
      <c r="D254" t="s">
        <v>609</v>
      </c>
      <c r="E254" t="s">
        <v>610</v>
      </c>
      <c r="F254">
        <v>1</v>
      </c>
      <c r="G254" t="s">
        <v>27</v>
      </c>
      <c r="H254">
        <v>2018</v>
      </c>
      <c r="I254" t="s">
        <v>28</v>
      </c>
      <c r="J254" t="s">
        <v>29</v>
      </c>
      <c r="K254" t="s">
        <v>30</v>
      </c>
      <c r="L254" t="s">
        <v>611</v>
      </c>
      <c r="M254" t="s">
        <v>44</v>
      </c>
      <c r="P254" s="1">
        <f t="shared" si="11"/>
        <v>48</v>
      </c>
      <c r="Q254">
        <v>48</v>
      </c>
      <c r="R254" s="1">
        <f t="shared" si="11"/>
        <v>1</v>
      </c>
      <c r="S254">
        <v>1</v>
      </c>
      <c r="U254" t="s">
        <v>36</v>
      </c>
      <c r="Z254" t="str" cm="1">
        <f t="array" ref="Z254">_xlfn.TEXTSPLIT(L254, " ")</f>
        <v>NunspeetEnergie</v>
      </c>
    </row>
    <row r="255" spans="1:28" x14ac:dyDescent="0.3">
      <c r="A255" t="s">
        <v>344</v>
      </c>
      <c r="B255" t="s">
        <v>395</v>
      </c>
      <c r="C255" t="s">
        <v>612</v>
      </c>
      <c r="D255" t="s">
        <v>613</v>
      </c>
      <c r="E255" t="s">
        <v>614</v>
      </c>
      <c r="F255">
        <v>1</v>
      </c>
      <c r="G255" t="s">
        <v>27</v>
      </c>
      <c r="H255">
        <v>2019</v>
      </c>
      <c r="I255" t="s">
        <v>28</v>
      </c>
      <c r="J255" t="s">
        <v>29</v>
      </c>
      <c r="K255" t="s">
        <v>46</v>
      </c>
      <c r="L255" t="s">
        <v>47</v>
      </c>
      <c r="M255" t="s">
        <v>44</v>
      </c>
      <c r="N255" t="s">
        <v>48</v>
      </c>
      <c r="P255" s="1">
        <f t="shared" si="11"/>
        <v>198</v>
      </c>
      <c r="Q255">
        <v>198</v>
      </c>
      <c r="R255" s="1">
        <f t="shared" si="11"/>
        <v>0</v>
      </c>
      <c r="S255">
        <v>0</v>
      </c>
      <c r="U255" t="s">
        <v>65</v>
      </c>
      <c r="Z255" t="str" cm="1">
        <f t="array" ref="Z255">_xlfn.TEXTSPLIT(L255, " ")</f>
        <v>crowdfunding</v>
      </c>
    </row>
    <row r="256" spans="1:28" x14ac:dyDescent="0.3">
      <c r="A256" t="s">
        <v>344</v>
      </c>
      <c r="B256" t="s">
        <v>395</v>
      </c>
      <c r="C256" t="s">
        <v>612</v>
      </c>
      <c r="D256" t="s">
        <v>615</v>
      </c>
      <c r="E256" t="s">
        <v>616</v>
      </c>
      <c r="F256">
        <v>1</v>
      </c>
      <c r="G256" t="s">
        <v>27</v>
      </c>
      <c r="H256">
        <v>2018</v>
      </c>
      <c r="I256" t="s">
        <v>28</v>
      </c>
      <c r="J256" t="s">
        <v>29</v>
      </c>
      <c r="K256" t="s">
        <v>599</v>
      </c>
      <c r="L256" t="s">
        <v>600</v>
      </c>
      <c r="M256" t="s">
        <v>617</v>
      </c>
      <c r="P256" s="1">
        <f t="shared" si="11"/>
        <v>0</v>
      </c>
      <c r="R256" s="1">
        <f t="shared" si="11"/>
        <v>1</v>
      </c>
      <c r="S256">
        <v>1</v>
      </c>
      <c r="U256" t="s">
        <v>36</v>
      </c>
      <c r="Z256" t="str" cm="1">
        <f t="array" ref="Z256:AA256">_xlfn.TEXTSPLIT(L256, " ")</f>
        <v>projectcoöperaties</v>
      </c>
      <c r="AA256" t="str">
        <v>divers</v>
      </c>
    </row>
    <row r="257" spans="1:29" x14ac:dyDescent="0.3">
      <c r="A257" t="s">
        <v>344</v>
      </c>
      <c r="B257" t="s">
        <v>345</v>
      </c>
      <c r="C257" t="s">
        <v>618</v>
      </c>
      <c r="D257" t="s">
        <v>619</v>
      </c>
      <c r="E257" t="s">
        <v>620</v>
      </c>
      <c r="F257">
        <v>1</v>
      </c>
      <c r="G257" t="s">
        <v>27</v>
      </c>
      <c r="H257">
        <v>2017</v>
      </c>
      <c r="I257" t="s">
        <v>28</v>
      </c>
      <c r="J257" t="s">
        <v>29</v>
      </c>
      <c r="K257" t="s">
        <v>30</v>
      </c>
      <c r="L257" t="s">
        <v>621</v>
      </c>
      <c r="M257" t="s">
        <v>350</v>
      </c>
      <c r="O257" t="s">
        <v>622</v>
      </c>
      <c r="P257" s="1">
        <f t="shared" si="11"/>
        <v>91</v>
      </c>
      <c r="Q257">
        <v>91</v>
      </c>
      <c r="R257" s="1">
        <f t="shared" si="11"/>
        <v>1</v>
      </c>
      <c r="S257">
        <v>1</v>
      </c>
      <c r="U257" t="s">
        <v>36</v>
      </c>
      <c r="Z257" t="str" cm="1">
        <f t="array" ref="Z257">_xlfn.TEXTSPLIT(L257, " ")</f>
        <v>GroenkrachtGroenlo</v>
      </c>
    </row>
    <row r="258" spans="1:29" x14ac:dyDescent="0.3">
      <c r="A258" t="s">
        <v>344</v>
      </c>
      <c r="B258" t="s">
        <v>345</v>
      </c>
      <c r="C258" t="s">
        <v>618</v>
      </c>
      <c r="D258" t="s">
        <v>619</v>
      </c>
      <c r="E258" t="s">
        <v>623</v>
      </c>
      <c r="F258">
        <v>1</v>
      </c>
      <c r="G258" t="s">
        <v>27</v>
      </c>
      <c r="H258">
        <v>2016</v>
      </c>
      <c r="I258" t="s">
        <v>28</v>
      </c>
      <c r="J258" t="s">
        <v>29</v>
      </c>
      <c r="K258" t="s">
        <v>30</v>
      </c>
      <c r="L258" t="s">
        <v>621</v>
      </c>
      <c r="M258" t="s">
        <v>350</v>
      </c>
      <c r="O258" t="s">
        <v>624</v>
      </c>
      <c r="P258" s="1">
        <f t="shared" si="11"/>
        <v>104</v>
      </c>
      <c r="Q258">
        <v>104</v>
      </c>
      <c r="R258" s="1">
        <f t="shared" si="11"/>
        <v>1</v>
      </c>
      <c r="S258">
        <v>1</v>
      </c>
      <c r="U258" t="s">
        <v>36</v>
      </c>
      <c r="Z258" t="str" cm="1">
        <f t="array" ref="Z258">_xlfn.TEXTSPLIT(L258, " ")</f>
        <v>GroenkrachtGroenlo</v>
      </c>
    </row>
    <row r="259" spans="1:29" x14ac:dyDescent="0.3">
      <c r="A259" t="s">
        <v>344</v>
      </c>
      <c r="B259" t="s">
        <v>345</v>
      </c>
      <c r="C259" t="s">
        <v>618</v>
      </c>
      <c r="D259" t="s">
        <v>619</v>
      </c>
      <c r="E259" t="s">
        <v>625</v>
      </c>
      <c r="F259">
        <v>1</v>
      </c>
      <c r="G259" t="s">
        <v>27</v>
      </c>
      <c r="H259">
        <v>2018</v>
      </c>
      <c r="I259" t="s">
        <v>28</v>
      </c>
      <c r="J259" t="s">
        <v>29</v>
      </c>
      <c r="K259" t="s">
        <v>30</v>
      </c>
      <c r="L259" t="s">
        <v>621</v>
      </c>
      <c r="M259" t="s">
        <v>350</v>
      </c>
      <c r="P259" s="1">
        <f t="shared" ref="P259:R322" si="12">IFERROR(IF(Q259&gt;0,Q259*1,0),0)</f>
        <v>91</v>
      </c>
      <c r="Q259">
        <v>91</v>
      </c>
      <c r="R259" s="1">
        <f t="shared" si="12"/>
        <v>1</v>
      </c>
      <c r="S259">
        <v>1</v>
      </c>
      <c r="U259" t="s">
        <v>36</v>
      </c>
      <c r="Z259" t="str" cm="1">
        <f t="array" ref="Z259">_xlfn.TEXTSPLIT(L259, " ")</f>
        <v>GroenkrachtGroenlo</v>
      </c>
    </row>
    <row r="260" spans="1:29" x14ac:dyDescent="0.3">
      <c r="A260" t="s">
        <v>344</v>
      </c>
      <c r="B260" t="s">
        <v>345</v>
      </c>
      <c r="C260" t="s">
        <v>618</v>
      </c>
      <c r="D260" t="s">
        <v>619</v>
      </c>
      <c r="E260" t="s">
        <v>626</v>
      </c>
      <c r="F260">
        <v>1</v>
      </c>
      <c r="G260" t="s">
        <v>27</v>
      </c>
      <c r="H260">
        <v>2020</v>
      </c>
      <c r="I260" t="s">
        <v>28</v>
      </c>
      <c r="J260" t="s">
        <v>29</v>
      </c>
      <c r="K260" t="s">
        <v>30</v>
      </c>
      <c r="L260" t="s">
        <v>621</v>
      </c>
      <c r="M260" t="s">
        <v>350</v>
      </c>
      <c r="P260" s="1">
        <f t="shared" si="12"/>
        <v>181.12</v>
      </c>
      <c r="Q260">
        <v>181.12</v>
      </c>
      <c r="R260" s="1">
        <f t="shared" si="12"/>
        <v>1</v>
      </c>
      <c r="S260">
        <v>1</v>
      </c>
      <c r="U260" t="s">
        <v>36</v>
      </c>
      <c r="Z260" t="str" cm="1">
        <f t="array" ref="Z260">_xlfn.TEXTSPLIT(L260, " ")</f>
        <v>GroenkrachtGroenlo</v>
      </c>
    </row>
    <row r="261" spans="1:29" x14ac:dyDescent="0.3">
      <c r="A261" t="s">
        <v>344</v>
      </c>
      <c r="B261" t="s">
        <v>345</v>
      </c>
      <c r="C261" t="s">
        <v>618</v>
      </c>
      <c r="D261" t="s">
        <v>619</v>
      </c>
      <c r="E261" t="s">
        <v>627</v>
      </c>
      <c r="F261">
        <v>1</v>
      </c>
      <c r="G261" t="s">
        <v>27</v>
      </c>
      <c r="H261">
        <v>2022</v>
      </c>
      <c r="I261" t="s">
        <v>28</v>
      </c>
      <c r="J261" t="s">
        <v>29</v>
      </c>
      <c r="K261" t="s">
        <v>30</v>
      </c>
      <c r="L261" t="s">
        <v>621</v>
      </c>
      <c r="P261" s="1">
        <f t="shared" si="12"/>
        <v>65.52</v>
      </c>
      <c r="Q261">
        <v>65.52</v>
      </c>
      <c r="R261" s="1">
        <f t="shared" si="12"/>
        <v>1</v>
      </c>
      <c r="S261">
        <v>1</v>
      </c>
      <c r="U261" t="s">
        <v>32</v>
      </c>
      <c r="Z261" t="str" cm="1">
        <f t="array" ref="Z261">_xlfn.TEXTSPLIT(L261, " ")</f>
        <v>GroenkrachtGroenlo</v>
      </c>
    </row>
    <row r="262" spans="1:29" x14ac:dyDescent="0.3">
      <c r="A262" t="s">
        <v>344</v>
      </c>
      <c r="B262" t="s">
        <v>345</v>
      </c>
      <c r="C262" t="s">
        <v>618</v>
      </c>
      <c r="D262" t="s">
        <v>628</v>
      </c>
      <c r="E262" t="s">
        <v>629</v>
      </c>
      <c r="F262">
        <v>1</v>
      </c>
      <c r="G262" t="s">
        <v>27</v>
      </c>
      <c r="H262">
        <v>2017</v>
      </c>
      <c r="I262" t="s">
        <v>28</v>
      </c>
      <c r="J262" t="s">
        <v>29</v>
      </c>
      <c r="K262" t="s">
        <v>30</v>
      </c>
      <c r="L262" t="s">
        <v>630</v>
      </c>
      <c r="P262" s="1">
        <f t="shared" si="12"/>
        <v>129.36000000000001</v>
      </c>
      <c r="Q262">
        <v>129.36000000000001</v>
      </c>
      <c r="R262" s="1">
        <f t="shared" si="12"/>
        <v>1</v>
      </c>
      <c r="S262">
        <v>1</v>
      </c>
      <c r="U262" t="s">
        <v>36</v>
      </c>
      <c r="Z262" t="str" cm="1">
        <f t="array" ref="Z262:AC262">_xlfn.TEXTSPLIT(L262, " ")</f>
        <v>Vragender</v>
      </c>
      <c r="AA262" t="str">
        <v>Energie</v>
      </c>
      <c r="AB262" t="str">
        <v>Neutraal</v>
      </c>
      <c r="AC262" t="str">
        <v>(VCEN)</v>
      </c>
    </row>
    <row r="263" spans="1:29" x14ac:dyDescent="0.3">
      <c r="A263" t="s">
        <v>344</v>
      </c>
      <c r="B263" t="s">
        <v>345</v>
      </c>
      <c r="C263" t="s">
        <v>618</v>
      </c>
      <c r="D263" t="s">
        <v>631</v>
      </c>
      <c r="E263" t="s">
        <v>632</v>
      </c>
      <c r="F263">
        <v>1</v>
      </c>
      <c r="G263" t="s">
        <v>27</v>
      </c>
      <c r="H263">
        <v>2016</v>
      </c>
      <c r="I263" t="s">
        <v>28</v>
      </c>
      <c r="J263" t="s">
        <v>29</v>
      </c>
      <c r="K263" t="s">
        <v>30</v>
      </c>
      <c r="L263" t="s">
        <v>633</v>
      </c>
      <c r="M263" t="s">
        <v>350</v>
      </c>
      <c r="P263" s="1">
        <f t="shared" si="12"/>
        <v>123.48000000000002</v>
      </c>
      <c r="Q263">
        <v>123.48000000000002</v>
      </c>
      <c r="R263" s="1">
        <f t="shared" si="12"/>
        <v>1</v>
      </c>
      <c r="S263">
        <v>1</v>
      </c>
      <c r="U263" t="s">
        <v>36</v>
      </c>
      <c r="Z263" t="str" cm="1">
        <f t="array" ref="Z263">_xlfn.TEXTSPLIT(L263, " ")</f>
        <v>ZonnigZieuwent</v>
      </c>
    </row>
    <row r="264" spans="1:29" x14ac:dyDescent="0.3">
      <c r="A264" t="s">
        <v>344</v>
      </c>
      <c r="B264" t="s">
        <v>345</v>
      </c>
      <c r="C264" t="s">
        <v>618</v>
      </c>
      <c r="D264" t="s">
        <v>634</v>
      </c>
      <c r="E264" t="s">
        <v>635</v>
      </c>
      <c r="F264">
        <v>1</v>
      </c>
      <c r="G264" t="s">
        <v>27</v>
      </c>
      <c r="H264">
        <v>2018</v>
      </c>
      <c r="I264" t="s">
        <v>28</v>
      </c>
      <c r="J264" t="s">
        <v>29</v>
      </c>
      <c r="K264" t="s">
        <v>30</v>
      </c>
      <c r="L264" t="s">
        <v>633</v>
      </c>
      <c r="M264" t="s">
        <v>350</v>
      </c>
      <c r="P264" s="1">
        <f t="shared" si="12"/>
        <v>145.84200000000001</v>
      </c>
      <c r="Q264">
        <v>145.84200000000001</v>
      </c>
      <c r="R264" s="1">
        <f t="shared" si="12"/>
        <v>1</v>
      </c>
      <c r="S264">
        <v>1</v>
      </c>
      <c r="U264" t="s">
        <v>36</v>
      </c>
      <c r="Z264" t="str" cm="1">
        <f t="array" ref="Z264">_xlfn.TEXTSPLIT(L264, " ")</f>
        <v>ZonnigZieuwent</v>
      </c>
    </row>
    <row r="265" spans="1:29" x14ac:dyDescent="0.3">
      <c r="A265" t="s">
        <v>344</v>
      </c>
      <c r="B265" t="s">
        <v>345</v>
      </c>
      <c r="C265" t="s">
        <v>618</v>
      </c>
      <c r="D265" t="s">
        <v>636</v>
      </c>
      <c r="E265" t="s">
        <v>637</v>
      </c>
      <c r="F265">
        <v>1</v>
      </c>
      <c r="G265" t="s">
        <v>27</v>
      </c>
      <c r="H265">
        <v>2019</v>
      </c>
      <c r="I265" t="s">
        <v>28</v>
      </c>
      <c r="J265" t="s">
        <v>29</v>
      </c>
      <c r="K265" t="s">
        <v>30</v>
      </c>
      <c r="L265" t="s">
        <v>633</v>
      </c>
      <c r="M265" t="s">
        <v>638</v>
      </c>
      <c r="P265" s="1">
        <f t="shared" si="12"/>
        <v>67.709999999999994</v>
      </c>
      <c r="Q265">
        <v>67.709999999999994</v>
      </c>
      <c r="R265" s="1">
        <f t="shared" si="12"/>
        <v>1</v>
      </c>
      <c r="S265">
        <v>1</v>
      </c>
      <c r="U265" t="s">
        <v>36</v>
      </c>
      <c r="Z265" t="str" cm="1">
        <f t="array" ref="Z265">_xlfn.TEXTSPLIT(L265, " ")</f>
        <v>ZonnigZieuwent</v>
      </c>
    </row>
    <row r="266" spans="1:29" x14ac:dyDescent="0.3">
      <c r="A266" t="s">
        <v>344</v>
      </c>
      <c r="B266" t="s">
        <v>345</v>
      </c>
      <c r="C266" t="s">
        <v>618</v>
      </c>
      <c r="D266" t="s">
        <v>639</v>
      </c>
      <c r="E266" t="s">
        <v>640</v>
      </c>
      <c r="F266">
        <v>1</v>
      </c>
      <c r="G266" t="s">
        <v>27</v>
      </c>
      <c r="H266">
        <v>2019</v>
      </c>
      <c r="I266" t="s">
        <v>28</v>
      </c>
      <c r="J266" t="s">
        <v>29</v>
      </c>
      <c r="K266" t="s">
        <v>30</v>
      </c>
      <c r="L266" t="s">
        <v>633</v>
      </c>
      <c r="M266" t="s">
        <v>638</v>
      </c>
      <c r="P266" s="1">
        <f t="shared" si="12"/>
        <v>77.5</v>
      </c>
      <c r="Q266">
        <v>77.5</v>
      </c>
      <c r="R266" s="1">
        <f t="shared" si="12"/>
        <v>1</v>
      </c>
      <c r="S266">
        <v>1</v>
      </c>
      <c r="U266" t="s">
        <v>36</v>
      </c>
      <c r="Z266" t="str" cm="1">
        <f t="array" ref="Z266">_xlfn.TEXTSPLIT(L266, " ")</f>
        <v>ZonnigZieuwent</v>
      </c>
    </row>
    <row r="267" spans="1:29" x14ac:dyDescent="0.3">
      <c r="A267" t="s">
        <v>344</v>
      </c>
      <c r="B267" t="s">
        <v>345</v>
      </c>
      <c r="C267" t="s">
        <v>618</v>
      </c>
      <c r="E267" t="s">
        <v>641</v>
      </c>
      <c r="F267">
        <v>1</v>
      </c>
      <c r="G267" t="s">
        <v>27</v>
      </c>
      <c r="H267">
        <v>2020</v>
      </c>
      <c r="I267" t="s">
        <v>28</v>
      </c>
      <c r="J267" t="s">
        <v>29</v>
      </c>
      <c r="K267" t="s">
        <v>30</v>
      </c>
      <c r="L267" t="s">
        <v>633</v>
      </c>
      <c r="M267" t="s">
        <v>638</v>
      </c>
      <c r="P267" s="1">
        <f t="shared" si="12"/>
        <v>97.679999999999993</v>
      </c>
      <c r="Q267">
        <v>97.679999999999993</v>
      </c>
      <c r="R267" s="1">
        <f t="shared" si="12"/>
        <v>1</v>
      </c>
      <c r="S267">
        <v>1</v>
      </c>
      <c r="U267" t="s">
        <v>36</v>
      </c>
      <c r="Z267" t="str" cm="1">
        <f t="array" ref="Z267">_xlfn.TEXTSPLIT(L267, " ")</f>
        <v>ZonnigZieuwent</v>
      </c>
    </row>
    <row r="268" spans="1:29" x14ac:dyDescent="0.3">
      <c r="A268" t="s">
        <v>344</v>
      </c>
      <c r="B268" t="s">
        <v>345</v>
      </c>
      <c r="C268" t="s">
        <v>618</v>
      </c>
      <c r="E268" t="s">
        <v>642</v>
      </c>
      <c r="F268">
        <v>1</v>
      </c>
      <c r="G268" t="s">
        <v>27</v>
      </c>
      <c r="H268">
        <v>2020</v>
      </c>
      <c r="I268" t="s">
        <v>28</v>
      </c>
      <c r="J268" t="s">
        <v>29</v>
      </c>
      <c r="K268" t="s">
        <v>30</v>
      </c>
      <c r="L268" t="s">
        <v>633</v>
      </c>
      <c r="M268" t="s">
        <v>638</v>
      </c>
      <c r="P268" s="1">
        <f t="shared" si="12"/>
        <v>77.7</v>
      </c>
      <c r="Q268">
        <v>77.7</v>
      </c>
      <c r="R268" s="1">
        <f t="shared" si="12"/>
        <v>1</v>
      </c>
      <c r="S268">
        <v>1</v>
      </c>
      <c r="U268" t="s">
        <v>36</v>
      </c>
      <c r="Z268" t="str" cm="1">
        <f t="array" ref="Z268">_xlfn.TEXTSPLIT(L268, " ")</f>
        <v>ZonnigZieuwent</v>
      </c>
    </row>
    <row r="269" spans="1:29" x14ac:dyDescent="0.3">
      <c r="A269" t="s">
        <v>344</v>
      </c>
      <c r="B269" t="s">
        <v>345</v>
      </c>
      <c r="C269" t="s">
        <v>618</v>
      </c>
      <c r="D269" t="s">
        <v>636</v>
      </c>
      <c r="E269" t="s">
        <v>643</v>
      </c>
      <c r="F269">
        <v>1</v>
      </c>
      <c r="G269" t="s">
        <v>27</v>
      </c>
      <c r="H269">
        <v>2022</v>
      </c>
      <c r="I269" t="s">
        <v>28</v>
      </c>
      <c r="J269" t="s">
        <v>29</v>
      </c>
      <c r="K269" t="s">
        <v>30</v>
      </c>
      <c r="L269" t="s">
        <v>633</v>
      </c>
      <c r="M269" t="s">
        <v>638</v>
      </c>
      <c r="P269" s="1">
        <f t="shared" si="12"/>
        <v>99</v>
      </c>
      <c r="Q269">
        <v>99</v>
      </c>
      <c r="R269" s="1">
        <f t="shared" si="12"/>
        <v>1</v>
      </c>
      <c r="S269">
        <v>1</v>
      </c>
      <c r="U269" t="s">
        <v>32</v>
      </c>
      <c r="Z269" t="str" cm="1">
        <f t="array" ref="Z269">_xlfn.TEXTSPLIT(L269, " ")</f>
        <v>ZonnigZieuwent</v>
      </c>
    </row>
    <row r="270" spans="1:29" x14ac:dyDescent="0.3">
      <c r="A270" t="s">
        <v>344</v>
      </c>
      <c r="B270" t="s">
        <v>345</v>
      </c>
      <c r="C270" t="s">
        <v>618</v>
      </c>
      <c r="E270" t="s">
        <v>644</v>
      </c>
      <c r="F270">
        <v>1</v>
      </c>
      <c r="G270" t="s">
        <v>27</v>
      </c>
      <c r="H270">
        <v>2023</v>
      </c>
      <c r="I270" t="s">
        <v>28</v>
      </c>
      <c r="J270" t="s">
        <v>29</v>
      </c>
      <c r="K270" t="s">
        <v>30</v>
      </c>
      <c r="L270" t="s">
        <v>633</v>
      </c>
      <c r="M270" t="s">
        <v>638</v>
      </c>
      <c r="P270" s="1">
        <f t="shared" si="12"/>
        <v>75.600000000000009</v>
      </c>
      <c r="Q270">
        <v>75.600000000000009</v>
      </c>
      <c r="R270" s="1">
        <f t="shared" si="12"/>
        <v>1</v>
      </c>
      <c r="S270">
        <v>1</v>
      </c>
      <c r="U270" t="s">
        <v>32</v>
      </c>
      <c r="Z270" t="str" cm="1">
        <f t="array" ref="Z270">_xlfn.TEXTSPLIT(L270, " ")</f>
        <v>ZonnigZieuwent</v>
      </c>
    </row>
    <row r="271" spans="1:29" x14ac:dyDescent="0.3">
      <c r="A271" t="s">
        <v>344</v>
      </c>
      <c r="B271" t="s">
        <v>345</v>
      </c>
      <c r="C271" t="s">
        <v>645</v>
      </c>
      <c r="D271" t="s">
        <v>646</v>
      </c>
      <c r="E271" t="s">
        <v>647</v>
      </c>
      <c r="F271">
        <v>1</v>
      </c>
      <c r="G271" t="s">
        <v>27</v>
      </c>
      <c r="H271">
        <v>2020</v>
      </c>
      <c r="I271" t="s">
        <v>28</v>
      </c>
      <c r="J271" t="s">
        <v>29</v>
      </c>
      <c r="K271" t="s">
        <v>605</v>
      </c>
      <c r="L271" t="s">
        <v>350</v>
      </c>
      <c r="M271" t="s">
        <v>350</v>
      </c>
      <c r="O271" t="s">
        <v>648</v>
      </c>
      <c r="P271" s="1">
        <f t="shared" si="12"/>
        <v>449.90000000000003</v>
      </c>
      <c r="Q271">
        <v>449.90000000000003</v>
      </c>
      <c r="R271" s="1">
        <f t="shared" si="12"/>
        <v>1</v>
      </c>
      <c r="S271">
        <v>1</v>
      </c>
      <c r="U271" t="s">
        <v>65</v>
      </c>
      <c r="Z271" t="str" cm="1">
        <f t="array" ref="Z271">_xlfn.TEXTSPLIT(L271, " ")</f>
        <v>AGEM</v>
      </c>
    </row>
    <row r="272" spans="1:29" x14ac:dyDescent="0.3">
      <c r="A272" t="s">
        <v>344</v>
      </c>
      <c r="B272" t="s">
        <v>345</v>
      </c>
      <c r="C272" t="s">
        <v>645</v>
      </c>
      <c r="D272" t="s">
        <v>649</v>
      </c>
      <c r="E272" t="s">
        <v>650</v>
      </c>
      <c r="F272">
        <v>1</v>
      </c>
      <c r="G272" t="s">
        <v>27</v>
      </c>
      <c r="H272">
        <v>2022</v>
      </c>
      <c r="I272" t="s">
        <v>28</v>
      </c>
      <c r="J272" t="s">
        <v>29</v>
      </c>
      <c r="K272" t="s">
        <v>30</v>
      </c>
      <c r="L272" t="s">
        <v>651</v>
      </c>
      <c r="M272" t="s">
        <v>350</v>
      </c>
      <c r="P272" s="1">
        <f t="shared" si="12"/>
        <v>66</v>
      </c>
      <c r="Q272">
        <v>66</v>
      </c>
      <c r="R272" s="1">
        <f t="shared" si="12"/>
        <v>1</v>
      </c>
      <c r="S272">
        <v>1</v>
      </c>
      <c r="U272" t="s">
        <v>32</v>
      </c>
      <c r="Z272" t="str" cm="1">
        <f t="array" ref="Z272:AB272">_xlfn.TEXTSPLIT(L272, " ")</f>
        <v>Coöperatie</v>
      </c>
      <c r="AA272" t="str">
        <v>Energiek</v>
      </c>
      <c r="AB272" t="str">
        <v>Megchelen</v>
      </c>
    </row>
    <row r="273" spans="1:28" x14ac:dyDescent="0.3">
      <c r="A273" t="s">
        <v>344</v>
      </c>
      <c r="B273" t="s">
        <v>345</v>
      </c>
      <c r="C273" t="s">
        <v>645</v>
      </c>
      <c r="D273" t="s">
        <v>649</v>
      </c>
      <c r="E273" t="s">
        <v>652</v>
      </c>
      <c r="F273">
        <v>1</v>
      </c>
      <c r="G273" t="s">
        <v>27</v>
      </c>
      <c r="H273">
        <v>2022</v>
      </c>
      <c r="I273" t="s">
        <v>28</v>
      </c>
      <c r="J273" t="s">
        <v>29</v>
      </c>
      <c r="K273" t="s">
        <v>30</v>
      </c>
      <c r="L273" t="s">
        <v>651</v>
      </c>
      <c r="M273" t="s">
        <v>350</v>
      </c>
      <c r="P273" s="1">
        <f t="shared" si="12"/>
        <v>63</v>
      </c>
      <c r="Q273">
        <v>63</v>
      </c>
      <c r="R273" s="1">
        <f t="shared" si="12"/>
        <v>1</v>
      </c>
      <c r="S273">
        <v>1</v>
      </c>
      <c r="U273" t="s">
        <v>32</v>
      </c>
      <c r="Z273" t="str" cm="1">
        <f t="array" ref="Z273:AB273">_xlfn.TEXTSPLIT(L273, " ")</f>
        <v>Coöperatie</v>
      </c>
      <c r="AA273" t="str">
        <v>Energiek</v>
      </c>
      <c r="AB273" t="str">
        <v>Megchelen</v>
      </c>
    </row>
    <row r="274" spans="1:28" x14ac:dyDescent="0.3">
      <c r="A274" t="s">
        <v>344</v>
      </c>
      <c r="B274" t="s">
        <v>375</v>
      </c>
      <c r="C274" t="s">
        <v>653</v>
      </c>
      <c r="D274" t="s">
        <v>654</v>
      </c>
      <c r="E274" t="s">
        <v>655</v>
      </c>
      <c r="F274">
        <v>1</v>
      </c>
      <c r="G274" t="s">
        <v>27</v>
      </c>
      <c r="H274">
        <v>2018</v>
      </c>
      <c r="I274" t="s">
        <v>28</v>
      </c>
      <c r="J274" t="s">
        <v>29</v>
      </c>
      <c r="K274" t="s">
        <v>30</v>
      </c>
      <c r="L274" t="s">
        <v>656</v>
      </c>
      <c r="M274" t="s">
        <v>657</v>
      </c>
      <c r="P274" s="1">
        <f t="shared" si="12"/>
        <v>60.750000000000007</v>
      </c>
      <c r="Q274">
        <v>60.750000000000007</v>
      </c>
      <c r="R274" s="1">
        <f t="shared" si="12"/>
        <v>1</v>
      </c>
      <c r="S274">
        <v>1</v>
      </c>
      <c r="U274" t="s">
        <v>36</v>
      </c>
      <c r="Z274" t="str" cm="1">
        <f t="array" ref="Z274:AB274">_xlfn.TEXTSPLIT(L274, " ")</f>
        <v>Watbeters</v>
      </c>
      <c r="AA274" t="str">
        <v>voor</v>
      </c>
      <c r="AB274" t="str">
        <v>Overbetuwe</v>
      </c>
    </row>
    <row r="275" spans="1:28" x14ac:dyDescent="0.3">
      <c r="A275" t="s">
        <v>344</v>
      </c>
      <c r="B275" t="s">
        <v>375</v>
      </c>
      <c r="C275" t="s">
        <v>653</v>
      </c>
      <c r="D275" t="s">
        <v>654</v>
      </c>
      <c r="E275" t="s">
        <v>658</v>
      </c>
      <c r="F275">
        <v>1</v>
      </c>
      <c r="G275" t="s">
        <v>27</v>
      </c>
      <c r="H275">
        <v>2018</v>
      </c>
      <c r="I275" t="s">
        <v>28</v>
      </c>
      <c r="J275" t="s">
        <v>29</v>
      </c>
      <c r="K275" t="s">
        <v>30</v>
      </c>
      <c r="L275" t="s">
        <v>656</v>
      </c>
      <c r="M275" t="s">
        <v>657</v>
      </c>
      <c r="P275" s="1">
        <f t="shared" si="12"/>
        <v>83.62</v>
      </c>
      <c r="Q275">
        <v>83.62</v>
      </c>
      <c r="R275" s="1">
        <f t="shared" si="12"/>
        <v>1</v>
      </c>
      <c r="S275">
        <v>1</v>
      </c>
      <c r="U275" t="s">
        <v>36</v>
      </c>
      <c r="Z275" t="str" cm="1">
        <f t="array" ref="Z275:AB275">_xlfn.TEXTSPLIT(L275, " ")</f>
        <v>Watbeters</v>
      </c>
      <c r="AA275" t="str">
        <v>voor</v>
      </c>
      <c r="AB275" t="str">
        <v>Overbetuwe</v>
      </c>
    </row>
    <row r="276" spans="1:28" x14ac:dyDescent="0.3">
      <c r="A276" t="s">
        <v>344</v>
      </c>
      <c r="B276" t="s">
        <v>375</v>
      </c>
      <c r="C276" t="s">
        <v>659</v>
      </c>
      <c r="D276" t="s">
        <v>660</v>
      </c>
      <c r="E276" t="s">
        <v>661</v>
      </c>
      <c r="F276">
        <v>1</v>
      </c>
      <c r="G276" t="s">
        <v>27</v>
      </c>
      <c r="H276">
        <v>2023</v>
      </c>
      <c r="I276" t="s">
        <v>28</v>
      </c>
      <c r="J276" t="s">
        <v>29</v>
      </c>
      <c r="K276" t="s">
        <v>30</v>
      </c>
      <c r="L276" t="s">
        <v>380</v>
      </c>
      <c r="P276" s="1">
        <f t="shared" si="12"/>
        <v>127.68</v>
      </c>
      <c r="Q276">
        <v>127.68</v>
      </c>
      <c r="R276" s="1">
        <f t="shared" si="12"/>
        <v>1</v>
      </c>
      <c r="S276">
        <v>1</v>
      </c>
      <c r="U276" t="s">
        <v>32</v>
      </c>
      <c r="Z276" t="str" cm="1">
        <f t="array" ref="Z276:AA276">_xlfn.TEXTSPLIT(L276, " ")</f>
        <v>RIJE</v>
      </c>
      <c r="AA276" t="str">
        <v>RijnenIJssel</v>
      </c>
    </row>
    <row r="277" spans="1:28" x14ac:dyDescent="0.3">
      <c r="A277" t="s">
        <v>344</v>
      </c>
      <c r="B277" t="s">
        <v>391</v>
      </c>
      <c r="C277" t="s">
        <v>659</v>
      </c>
      <c r="D277" t="s">
        <v>662</v>
      </c>
      <c r="E277" t="s">
        <v>663</v>
      </c>
      <c r="F277">
        <v>1</v>
      </c>
      <c r="G277" t="s">
        <v>27</v>
      </c>
      <c r="H277">
        <v>2022</v>
      </c>
      <c r="I277" t="s">
        <v>28</v>
      </c>
      <c r="J277" t="s">
        <v>29</v>
      </c>
      <c r="K277" t="s">
        <v>30</v>
      </c>
      <c r="L277" t="s">
        <v>488</v>
      </c>
      <c r="P277" s="1">
        <f t="shared" si="12"/>
        <v>300</v>
      </c>
      <c r="Q277">
        <v>300</v>
      </c>
      <c r="R277" s="1">
        <f t="shared" si="12"/>
        <v>1</v>
      </c>
      <c r="S277">
        <v>1</v>
      </c>
      <c r="U277" t="s">
        <v>36</v>
      </c>
      <c r="Z277" t="str" cm="1">
        <f t="array" ref="Z277">_xlfn.TEXTSPLIT(L277, " ")</f>
        <v>ValleiEnergie</v>
      </c>
    </row>
    <row r="278" spans="1:28" x14ac:dyDescent="0.3">
      <c r="A278" t="s">
        <v>344</v>
      </c>
      <c r="B278" t="s">
        <v>375</v>
      </c>
      <c r="C278" t="s">
        <v>664</v>
      </c>
      <c r="D278" t="s">
        <v>665</v>
      </c>
      <c r="E278" t="s">
        <v>666</v>
      </c>
      <c r="F278">
        <v>1</v>
      </c>
      <c r="G278" t="s">
        <v>27</v>
      </c>
      <c r="H278">
        <v>2016</v>
      </c>
      <c r="I278" t="s">
        <v>28</v>
      </c>
      <c r="J278" t="s">
        <v>29</v>
      </c>
      <c r="K278" t="s">
        <v>30</v>
      </c>
      <c r="L278" t="s">
        <v>380</v>
      </c>
      <c r="P278" s="1">
        <f t="shared" si="12"/>
        <v>23.14</v>
      </c>
      <c r="Q278">
        <v>23.14</v>
      </c>
      <c r="R278" s="1">
        <f t="shared" si="12"/>
        <v>1</v>
      </c>
      <c r="S278">
        <v>1</v>
      </c>
      <c r="U278" t="s">
        <v>42</v>
      </c>
      <c r="Z278" t="str" cm="1">
        <f t="array" ref="Z278:AA278">_xlfn.TEXTSPLIT(L278, " ")</f>
        <v>RIJE</v>
      </c>
      <c r="AA278" t="str">
        <v>RijnenIJssel</v>
      </c>
    </row>
    <row r="279" spans="1:28" x14ac:dyDescent="0.3">
      <c r="A279" t="s">
        <v>344</v>
      </c>
      <c r="B279" t="s">
        <v>375</v>
      </c>
      <c r="C279" t="s">
        <v>664</v>
      </c>
      <c r="D279" t="s">
        <v>667</v>
      </c>
      <c r="E279" t="s">
        <v>668</v>
      </c>
      <c r="F279">
        <v>1</v>
      </c>
      <c r="G279" t="s">
        <v>27</v>
      </c>
      <c r="H279">
        <v>2019</v>
      </c>
      <c r="I279" t="s">
        <v>28</v>
      </c>
      <c r="J279" t="s">
        <v>29</v>
      </c>
      <c r="K279" t="s">
        <v>46</v>
      </c>
      <c r="L279" t="s">
        <v>47</v>
      </c>
      <c r="N279" t="s">
        <v>81</v>
      </c>
      <c r="O279" t="s">
        <v>669</v>
      </c>
      <c r="P279" s="1">
        <f t="shared" si="12"/>
        <v>460.79999999999995</v>
      </c>
      <c r="Q279">
        <v>460.79999999999995</v>
      </c>
      <c r="R279" s="1">
        <f t="shared" si="12"/>
        <v>0</v>
      </c>
      <c r="S279">
        <v>0</v>
      </c>
      <c r="U279" t="s">
        <v>65</v>
      </c>
      <c r="Z279" t="str" cm="1">
        <f t="array" ref="Z279">_xlfn.TEXTSPLIT(L279, " ")</f>
        <v>crowdfunding</v>
      </c>
    </row>
    <row r="280" spans="1:28" x14ac:dyDescent="0.3">
      <c r="A280" t="s">
        <v>344</v>
      </c>
      <c r="B280" t="s">
        <v>459</v>
      </c>
      <c r="C280" t="s">
        <v>670</v>
      </c>
      <c r="E280" t="s">
        <v>671</v>
      </c>
      <c r="F280">
        <v>1</v>
      </c>
      <c r="G280" t="s">
        <v>27</v>
      </c>
      <c r="H280">
        <v>2015</v>
      </c>
      <c r="I280" t="s">
        <v>28</v>
      </c>
      <c r="J280" t="s">
        <v>29</v>
      </c>
      <c r="K280" t="s">
        <v>605</v>
      </c>
      <c r="L280" t="s">
        <v>672</v>
      </c>
      <c r="M280" t="s">
        <v>673</v>
      </c>
      <c r="P280" s="1">
        <f t="shared" si="12"/>
        <v>36.85</v>
      </c>
      <c r="Q280">
        <v>36.85</v>
      </c>
      <c r="R280" s="1">
        <f t="shared" si="12"/>
        <v>1</v>
      </c>
      <c r="S280">
        <v>1</v>
      </c>
      <c r="U280" t="s">
        <v>36</v>
      </c>
      <c r="Z280" t="str" cm="1">
        <f t="array" ref="Z280:AB280">_xlfn.TEXTSPLIT(L280, " ")</f>
        <v>EVHB/</v>
      </c>
      <c r="AA280" t="str">
        <v>projectcoöperatie</v>
      </c>
      <c r="AB280" t="str">
        <v>Tiel</v>
      </c>
    </row>
    <row r="281" spans="1:28" x14ac:dyDescent="0.3">
      <c r="A281" t="s">
        <v>344</v>
      </c>
      <c r="B281" t="s">
        <v>459</v>
      </c>
      <c r="C281" t="s">
        <v>670</v>
      </c>
      <c r="E281" t="s">
        <v>674</v>
      </c>
      <c r="F281">
        <v>1</v>
      </c>
      <c r="G281" t="s">
        <v>27</v>
      </c>
      <c r="H281">
        <v>2018</v>
      </c>
      <c r="I281" t="s">
        <v>28</v>
      </c>
      <c r="J281" t="s">
        <v>29</v>
      </c>
      <c r="K281" t="s">
        <v>30</v>
      </c>
      <c r="L281" t="s">
        <v>675</v>
      </c>
      <c r="P281" s="1">
        <f t="shared" si="12"/>
        <v>77.349999999999994</v>
      </c>
      <c r="Q281">
        <v>77.349999999999994</v>
      </c>
      <c r="R281" s="1">
        <f t="shared" si="12"/>
        <v>1</v>
      </c>
      <c r="S281">
        <v>1</v>
      </c>
      <c r="U281" t="s">
        <v>93</v>
      </c>
      <c r="Z281" t="str" cm="1">
        <f t="array" ref="Z281:AA281">_xlfn.TEXTSPLIT(L281, " ")</f>
        <v>Fruitstad</v>
      </c>
      <c r="AA281" t="str">
        <v>Energie</v>
      </c>
    </row>
    <row r="282" spans="1:28" x14ac:dyDescent="0.3">
      <c r="A282" t="s">
        <v>344</v>
      </c>
      <c r="B282" t="s">
        <v>459</v>
      </c>
      <c r="C282" t="s">
        <v>670</v>
      </c>
      <c r="E282" t="s">
        <v>676</v>
      </c>
      <c r="F282">
        <v>1</v>
      </c>
      <c r="G282" t="s">
        <v>27</v>
      </c>
      <c r="H282">
        <v>2018</v>
      </c>
      <c r="I282" t="s">
        <v>28</v>
      </c>
      <c r="J282" t="s">
        <v>29</v>
      </c>
      <c r="K282" t="s">
        <v>30</v>
      </c>
      <c r="L282" t="s">
        <v>675</v>
      </c>
      <c r="P282" s="1">
        <f t="shared" si="12"/>
        <v>45.76</v>
      </c>
      <c r="Q282">
        <v>45.76</v>
      </c>
      <c r="R282" s="1">
        <f t="shared" si="12"/>
        <v>1</v>
      </c>
      <c r="S282">
        <v>1</v>
      </c>
      <c r="U282" t="s">
        <v>65</v>
      </c>
      <c r="Z282" t="str" cm="1">
        <f t="array" ref="Z282:AA282">_xlfn.TEXTSPLIT(L282, " ")</f>
        <v>Fruitstad</v>
      </c>
      <c r="AA282" t="str">
        <v>Energie</v>
      </c>
    </row>
    <row r="283" spans="1:28" x14ac:dyDescent="0.3">
      <c r="A283" t="s">
        <v>344</v>
      </c>
      <c r="B283" t="s">
        <v>459</v>
      </c>
      <c r="C283" t="s">
        <v>670</v>
      </c>
      <c r="D283" t="s">
        <v>44</v>
      </c>
      <c r="E283" t="s">
        <v>677</v>
      </c>
      <c r="F283">
        <v>1</v>
      </c>
      <c r="G283" t="s">
        <v>27</v>
      </c>
      <c r="H283">
        <v>2013</v>
      </c>
      <c r="I283" t="s">
        <v>28</v>
      </c>
      <c r="J283" t="s">
        <v>29</v>
      </c>
      <c r="K283" t="s">
        <v>46</v>
      </c>
      <c r="L283" t="s">
        <v>47</v>
      </c>
      <c r="M283" t="s">
        <v>44</v>
      </c>
      <c r="N283" t="s">
        <v>48</v>
      </c>
      <c r="O283" t="s">
        <v>196</v>
      </c>
      <c r="P283" s="1">
        <f t="shared" si="12"/>
        <v>8.84</v>
      </c>
      <c r="Q283">
        <v>8.84</v>
      </c>
      <c r="R283" s="1">
        <f t="shared" si="12"/>
        <v>0</v>
      </c>
      <c r="S283">
        <v>0</v>
      </c>
      <c r="U283" t="s">
        <v>42</v>
      </c>
      <c r="Z283" t="str" cm="1">
        <f t="array" ref="Z283">_xlfn.TEXTSPLIT(L283, " ")</f>
        <v>crowdfunding</v>
      </c>
    </row>
    <row r="284" spans="1:28" x14ac:dyDescent="0.3">
      <c r="A284" t="s">
        <v>344</v>
      </c>
      <c r="B284" t="s">
        <v>459</v>
      </c>
      <c r="C284" t="s">
        <v>670</v>
      </c>
      <c r="D284" t="s">
        <v>44</v>
      </c>
      <c r="E284" t="s">
        <v>678</v>
      </c>
      <c r="F284">
        <v>1</v>
      </c>
      <c r="G284" t="s">
        <v>27</v>
      </c>
      <c r="H284">
        <v>2015</v>
      </c>
      <c r="I284" t="s">
        <v>28</v>
      </c>
      <c r="J284" t="s">
        <v>29</v>
      </c>
      <c r="K284" t="s">
        <v>46</v>
      </c>
      <c r="L284" t="s">
        <v>47</v>
      </c>
      <c r="M284" t="s">
        <v>44</v>
      </c>
      <c r="N284" t="s">
        <v>48</v>
      </c>
      <c r="O284" t="s">
        <v>679</v>
      </c>
      <c r="P284" s="1">
        <f t="shared" si="12"/>
        <v>60.06</v>
      </c>
      <c r="Q284">
        <v>60.06</v>
      </c>
      <c r="R284" s="1">
        <f t="shared" si="12"/>
        <v>0</v>
      </c>
      <c r="S284">
        <v>0</v>
      </c>
      <c r="U284" t="s">
        <v>65</v>
      </c>
      <c r="Z284" t="str" cm="1">
        <f t="array" ref="Z284">_xlfn.TEXTSPLIT(L284, " ")</f>
        <v>crowdfunding</v>
      </c>
    </row>
    <row r="285" spans="1:28" x14ac:dyDescent="0.3">
      <c r="A285" t="s">
        <v>344</v>
      </c>
      <c r="B285" t="s">
        <v>351</v>
      </c>
      <c r="C285" t="s">
        <v>680</v>
      </c>
      <c r="D285" t="s">
        <v>681</v>
      </c>
      <c r="E285" t="s">
        <v>682</v>
      </c>
      <c r="F285">
        <v>1</v>
      </c>
      <c r="G285" t="s">
        <v>27</v>
      </c>
      <c r="H285">
        <v>2015</v>
      </c>
      <c r="I285" t="s">
        <v>28</v>
      </c>
      <c r="J285" t="s">
        <v>29</v>
      </c>
      <c r="K285" t="s">
        <v>30</v>
      </c>
      <c r="L285" t="s">
        <v>683</v>
      </c>
      <c r="P285" s="1">
        <f t="shared" si="12"/>
        <v>100</v>
      </c>
      <c r="Q285">
        <v>100</v>
      </c>
      <c r="R285" s="1">
        <f t="shared" si="12"/>
        <v>1</v>
      </c>
      <c r="S285">
        <v>1</v>
      </c>
      <c r="U285" t="s">
        <v>65</v>
      </c>
      <c r="Z285" t="str" cm="1">
        <f t="array" ref="Z285">_xlfn.TEXTSPLIT(L285, " ")</f>
        <v>EnergierijkVoorst</v>
      </c>
    </row>
    <row r="286" spans="1:28" x14ac:dyDescent="0.3">
      <c r="A286" t="s">
        <v>344</v>
      </c>
      <c r="B286" t="s">
        <v>351</v>
      </c>
      <c r="C286" t="s">
        <v>680</v>
      </c>
      <c r="D286" t="s">
        <v>681</v>
      </c>
      <c r="E286" t="s">
        <v>684</v>
      </c>
      <c r="F286">
        <v>1</v>
      </c>
      <c r="G286" t="s">
        <v>27</v>
      </c>
      <c r="H286">
        <v>2018</v>
      </c>
      <c r="I286" t="s">
        <v>28</v>
      </c>
      <c r="J286" t="s">
        <v>29</v>
      </c>
      <c r="K286" t="s">
        <v>30</v>
      </c>
      <c r="L286" t="s">
        <v>683</v>
      </c>
      <c r="M286" t="s">
        <v>685</v>
      </c>
      <c r="O286" t="s">
        <v>686</v>
      </c>
      <c r="P286" s="1">
        <f t="shared" si="12"/>
        <v>55.000000000000007</v>
      </c>
      <c r="Q286">
        <v>55.000000000000007</v>
      </c>
      <c r="R286" s="1">
        <f t="shared" si="12"/>
        <v>1</v>
      </c>
      <c r="S286">
        <v>1</v>
      </c>
      <c r="U286" t="s">
        <v>42</v>
      </c>
      <c r="Z286" t="str" cm="1">
        <f t="array" ref="Z286">_xlfn.TEXTSPLIT(L286, " ")</f>
        <v>EnergierijkVoorst</v>
      </c>
    </row>
    <row r="287" spans="1:28" x14ac:dyDescent="0.3">
      <c r="A287" t="s">
        <v>344</v>
      </c>
      <c r="B287" t="s">
        <v>351</v>
      </c>
      <c r="C287" t="s">
        <v>680</v>
      </c>
      <c r="D287" t="s">
        <v>681</v>
      </c>
      <c r="E287" t="s">
        <v>687</v>
      </c>
      <c r="F287">
        <v>1</v>
      </c>
      <c r="G287" t="s">
        <v>27</v>
      </c>
      <c r="H287">
        <v>2018</v>
      </c>
      <c r="I287" t="s">
        <v>28</v>
      </c>
      <c r="J287" t="s">
        <v>29</v>
      </c>
      <c r="K287" t="s">
        <v>30</v>
      </c>
      <c r="L287" t="s">
        <v>683</v>
      </c>
      <c r="M287" t="s">
        <v>685</v>
      </c>
      <c r="P287" s="1">
        <f t="shared" si="12"/>
        <v>113.39999999999999</v>
      </c>
      <c r="Q287">
        <v>113.39999999999999</v>
      </c>
      <c r="R287" s="1">
        <f t="shared" si="12"/>
        <v>1</v>
      </c>
      <c r="S287">
        <v>1</v>
      </c>
      <c r="U287" t="s">
        <v>36</v>
      </c>
      <c r="Z287" t="str" cm="1">
        <f t="array" ref="Z287">_xlfn.TEXTSPLIT(L287, " ")</f>
        <v>EnergierijkVoorst</v>
      </c>
    </row>
    <row r="288" spans="1:28" x14ac:dyDescent="0.3">
      <c r="A288" t="s">
        <v>344</v>
      </c>
      <c r="B288" t="s">
        <v>351</v>
      </c>
      <c r="C288" t="s">
        <v>680</v>
      </c>
      <c r="E288" t="s">
        <v>688</v>
      </c>
      <c r="F288">
        <v>1</v>
      </c>
      <c r="G288" t="s">
        <v>27</v>
      </c>
      <c r="H288">
        <v>2016</v>
      </c>
      <c r="I288" t="s">
        <v>28</v>
      </c>
      <c r="J288" t="s">
        <v>29</v>
      </c>
      <c r="K288" t="s">
        <v>46</v>
      </c>
      <c r="L288" t="s">
        <v>47</v>
      </c>
      <c r="N288" t="s">
        <v>81</v>
      </c>
      <c r="O288" t="s">
        <v>689</v>
      </c>
      <c r="P288" s="1">
        <f t="shared" si="12"/>
        <v>145.5</v>
      </c>
      <c r="Q288">
        <v>145.5</v>
      </c>
      <c r="R288" s="1">
        <f t="shared" si="12"/>
        <v>0</v>
      </c>
      <c r="S288">
        <v>0</v>
      </c>
      <c r="U288" t="s">
        <v>65</v>
      </c>
      <c r="Z288" t="str" cm="1">
        <f t="array" ref="Z288">_xlfn.TEXTSPLIT(L288, " ")</f>
        <v>crowdfunding</v>
      </c>
    </row>
    <row r="289" spans="1:32" x14ac:dyDescent="0.3">
      <c r="A289" t="s">
        <v>344</v>
      </c>
      <c r="B289" t="s">
        <v>351</v>
      </c>
      <c r="C289" t="s">
        <v>680</v>
      </c>
      <c r="D289" t="s">
        <v>681</v>
      </c>
      <c r="E289" t="s">
        <v>690</v>
      </c>
      <c r="F289">
        <v>1</v>
      </c>
      <c r="G289" t="s">
        <v>27</v>
      </c>
      <c r="H289">
        <v>2018</v>
      </c>
      <c r="I289" t="s">
        <v>28</v>
      </c>
      <c r="J289" t="s">
        <v>29</v>
      </c>
      <c r="K289" t="s">
        <v>46</v>
      </c>
      <c r="L289" t="s">
        <v>47</v>
      </c>
      <c r="N289" t="s">
        <v>81</v>
      </c>
      <c r="P289" s="1">
        <f t="shared" si="12"/>
        <v>155.4</v>
      </c>
      <c r="Q289">
        <v>155.4</v>
      </c>
      <c r="R289" s="1">
        <f t="shared" si="12"/>
        <v>0</v>
      </c>
      <c r="S289">
        <v>0</v>
      </c>
      <c r="U289" t="s">
        <v>65</v>
      </c>
      <c r="Z289" t="str" cm="1">
        <f t="array" ref="Z289">_xlfn.TEXTSPLIT(L289, " ")</f>
        <v>crowdfunding</v>
      </c>
    </row>
    <row r="290" spans="1:32" x14ac:dyDescent="0.3">
      <c r="A290" t="s">
        <v>344</v>
      </c>
      <c r="B290" t="s">
        <v>391</v>
      </c>
      <c r="C290" t="s">
        <v>691</v>
      </c>
      <c r="E290" t="s">
        <v>692</v>
      </c>
      <c r="F290">
        <v>1</v>
      </c>
      <c r="G290" t="s">
        <v>27</v>
      </c>
      <c r="H290">
        <v>2014</v>
      </c>
      <c r="I290" t="s">
        <v>28</v>
      </c>
      <c r="J290" t="s">
        <v>29</v>
      </c>
      <c r="K290" t="s">
        <v>46</v>
      </c>
      <c r="L290" t="s">
        <v>47</v>
      </c>
      <c r="N290" t="s">
        <v>693</v>
      </c>
      <c r="O290" t="s">
        <v>694</v>
      </c>
      <c r="P290" s="1">
        <f t="shared" si="12"/>
        <v>3.12</v>
      </c>
      <c r="Q290">
        <v>3.12</v>
      </c>
      <c r="R290" s="1">
        <f t="shared" si="12"/>
        <v>0</v>
      </c>
      <c r="S290">
        <v>0</v>
      </c>
      <c r="U290" t="s">
        <v>42</v>
      </c>
      <c r="Z290" t="str" cm="1">
        <f t="array" ref="Z290">_xlfn.TEXTSPLIT(L290, " ")</f>
        <v>crowdfunding</v>
      </c>
    </row>
    <row r="291" spans="1:32" x14ac:dyDescent="0.3">
      <c r="A291" t="s">
        <v>344</v>
      </c>
      <c r="B291" t="s">
        <v>391</v>
      </c>
      <c r="C291" t="s">
        <v>691</v>
      </c>
      <c r="D291" t="s">
        <v>691</v>
      </c>
      <c r="E291" t="s">
        <v>695</v>
      </c>
      <c r="F291">
        <v>1</v>
      </c>
      <c r="G291" t="s">
        <v>27</v>
      </c>
      <c r="H291">
        <v>2015</v>
      </c>
      <c r="I291" t="s">
        <v>28</v>
      </c>
      <c r="J291" t="s">
        <v>29</v>
      </c>
      <c r="K291" t="s">
        <v>46</v>
      </c>
      <c r="L291" t="s">
        <v>47</v>
      </c>
      <c r="O291" t="s">
        <v>696</v>
      </c>
      <c r="P291" s="1">
        <f t="shared" si="12"/>
        <v>39</v>
      </c>
      <c r="Q291">
        <v>39</v>
      </c>
      <c r="R291" s="1">
        <f t="shared" si="12"/>
        <v>0</v>
      </c>
      <c r="S291">
        <v>0</v>
      </c>
      <c r="U291" t="s">
        <v>42</v>
      </c>
      <c r="Z291" t="str" cm="1">
        <f t="array" ref="Z291">_xlfn.TEXTSPLIT(L291, " ")</f>
        <v>crowdfunding</v>
      </c>
    </row>
    <row r="292" spans="1:32" x14ac:dyDescent="0.3">
      <c r="A292" t="s">
        <v>344</v>
      </c>
      <c r="B292" t="s">
        <v>391</v>
      </c>
      <c r="C292" t="s">
        <v>691</v>
      </c>
      <c r="D292" t="s">
        <v>691</v>
      </c>
      <c r="E292" t="s">
        <v>697</v>
      </c>
      <c r="F292">
        <v>1</v>
      </c>
      <c r="G292" t="s">
        <v>27</v>
      </c>
      <c r="H292">
        <v>2018</v>
      </c>
      <c r="I292" t="s">
        <v>28</v>
      </c>
      <c r="J292" t="s">
        <v>29</v>
      </c>
      <c r="K292" t="s">
        <v>30</v>
      </c>
      <c r="L292" t="s">
        <v>698</v>
      </c>
      <c r="P292" s="1">
        <f t="shared" si="12"/>
        <v>298.08000000000004</v>
      </c>
      <c r="Q292">
        <v>298.08000000000004</v>
      </c>
      <c r="R292" s="1">
        <f t="shared" si="12"/>
        <v>1</v>
      </c>
      <c r="S292">
        <v>1</v>
      </c>
      <c r="U292" t="s">
        <v>65</v>
      </c>
      <c r="Z292" t="str" cm="1">
        <f t="array" ref="Z292:AF292">_xlfn.TEXTSPLIT(L292, " ")</f>
        <v>Wageningen</v>
      </c>
      <c r="AA292" t="str">
        <v>op</v>
      </c>
      <c r="AB292" t="str">
        <v>Zon/</v>
      </c>
      <c r="AC292" t="str">
        <v>Marin</v>
      </c>
      <c r="AD292" t="str">
        <v>op</v>
      </c>
      <c r="AE292" s="5" t="str">
        <v>Zon</v>
      </c>
      <c r="AF292" s="5" t="str">
        <v/>
      </c>
    </row>
    <row r="293" spans="1:32" x14ac:dyDescent="0.3">
      <c r="A293" t="s">
        <v>344</v>
      </c>
      <c r="B293" t="s">
        <v>391</v>
      </c>
      <c r="C293" t="s">
        <v>691</v>
      </c>
      <c r="D293" t="s">
        <v>691</v>
      </c>
      <c r="E293" t="s">
        <v>699</v>
      </c>
      <c r="F293">
        <v>1</v>
      </c>
      <c r="G293" t="s">
        <v>27</v>
      </c>
      <c r="H293">
        <v>2020</v>
      </c>
      <c r="I293" t="s">
        <v>28</v>
      </c>
      <c r="J293" t="s">
        <v>29</v>
      </c>
      <c r="K293" t="s">
        <v>30</v>
      </c>
      <c r="L293" t="s">
        <v>698</v>
      </c>
      <c r="P293" s="1">
        <f t="shared" si="12"/>
        <v>272.25</v>
      </c>
      <c r="Q293">
        <v>272.25</v>
      </c>
      <c r="R293" s="1">
        <f t="shared" si="12"/>
        <v>1</v>
      </c>
      <c r="S293">
        <v>1</v>
      </c>
      <c r="U293" t="s">
        <v>65</v>
      </c>
      <c r="Z293" t="str" cm="1">
        <f t="array" ref="Z293:AF293">_xlfn.TEXTSPLIT(L293, " ")</f>
        <v>Wageningen</v>
      </c>
      <c r="AA293" t="str">
        <v>op</v>
      </c>
      <c r="AB293" t="str">
        <v>Zon/</v>
      </c>
      <c r="AC293" t="str">
        <v>Marin</v>
      </c>
      <c r="AD293" t="str">
        <v>op</v>
      </c>
      <c r="AE293" s="5" t="str">
        <v>Zon</v>
      </c>
      <c r="AF293" s="5" t="str">
        <v/>
      </c>
    </row>
    <row r="294" spans="1:32" x14ac:dyDescent="0.3">
      <c r="A294" t="s">
        <v>344</v>
      </c>
      <c r="B294" t="s">
        <v>391</v>
      </c>
      <c r="C294" t="s">
        <v>691</v>
      </c>
      <c r="D294" t="s">
        <v>691</v>
      </c>
      <c r="E294" t="s">
        <v>700</v>
      </c>
      <c r="F294">
        <v>1</v>
      </c>
      <c r="G294" t="s">
        <v>27</v>
      </c>
      <c r="H294">
        <v>2015</v>
      </c>
      <c r="I294" t="s">
        <v>28</v>
      </c>
      <c r="J294" t="s">
        <v>29</v>
      </c>
      <c r="K294" t="s">
        <v>30</v>
      </c>
      <c r="L294" t="s">
        <v>698</v>
      </c>
      <c r="P294" s="1">
        <f t="shared" si="12"/>
        <v>198.55</v>
      </c>
      <c r="Q294">
        <v>198.55</v>
      </c>
      <c r="R294" s="1">
        <f t="shared" si="12"/>
        <v>1</v>
      </c>
      <c r="S294">
        <v>1</v>
      </c>
      <c r="U294" t="s">
        <v>65</v>
      </c>
      <c r="Z294" t="str" cm="1">
        <f t="array" ref="Z294:AF294">_xlfn.TEXTSPLIT(L294, " ")</f>
        <v>Wageningen</v>
      </c>
      <c r="AA294" t="str">
        <v>op</v>
      </c>
      <c r="AB294" t="str">
        <v>Zon/</v>
      </c>
      <c r="AC294" t="str">
        <v>Marin</v>
      </c>
      <c r="AD294" t="str">
        <v>op</v>
      </c>
      <c r="AE294" s="5" t="str">
        <v>Zon</v>
      </c>
      <c r="AF294" s="5" t="str">
        <v/>
      </c>
    </row>
    <row r="295" spans="1:32" x14ac:dyDescent="0.3">
      <c r="A295" t="s">
        <v>344</v>
      </c>
      <c r="B295" t="s">
        <v>459</v>
      </c>
      <c r="C295" t="s">
        <v>701</v>
      </c>
      <c r="D295" t="s">
        <v>702</v>
      </c>
      <c r="E295" t="s">
        <v>703</v>
      </c>
      <c r="F295">
        <v>1</v>
      </c>
      <c r="G295" t="s">
        <v>27</v>
      </c>
      <c r="H295">
        <v>2023</v>
      </c>
      <c r="I295" t="s">
        <v>28</v>
      </c>
      <c r="J295" t="s">
        <v>29</v>
      </c>
      <c r="K295" t="s">
        <v>30</v>
      </c>
      <c r="L295" t="s">
        <v>704</v>
      </c>
      <c r="P295" s="1">
        <f t="shared" si="12"/>
        <v>100</v>
      </c>
      <c r="Q295">
        <v>100</v>
      </c>
      <c r="R295" s="1">
        <f t="shared" si="12"/>
        <v>1</v>
      </c>
      <c r="S295">
        <v>1</v>
      </c>
      <c r="U295" t="s">
        <v>32</v>
      </c>
      <c r="Z295" t="str" cm="1">
        <f t="array" ref="Z295:AC295">_xlfn.TEXTSPLIT(L295, " ")</f>
        <v>Cooperatie</v>
      </c>
      <c r="AA295" t="str">
        <v>Duurzaam</v>
      </c>
      <c r="AB295" t="str">
        <v>West</v>
      </c>
      <c r="AC295" t="str">
        <v>Betuwe</v>
      </c>
    </row>
    <row r="296" spans="1:32" x14ac:dyDescent="0.3">
      <c r="A296" t="s">
        <v>344</v>
      </c>
      <c r="B296" t="s">
        <v>459</v>
      </c>
      <c r="C296" t="s">
        <v>701</v>
      </c>
      <c r="D296" t="s">
        <v>705</v>
      </c>
      <c r="E296" t="s">
        <v>706</v>
      </c>
      <c r="F296">
        <v>1</v>
      </c>
      <c r="G296" t="s">
        <v>27</v>
      </c>
      <c r="H296">
        <v>2022</v>
      </c>
      <c r="I296" t="s">
        <v>28</v>
      </c>
      <c r="J296" t="s">
        <v>29</v>
      </c>
      <c r="K296" t="s">
        <v>30</v>
      </c>
      <c r="L296" t="s">
        <v>704</v>
      </c>
      <c r="P296" s="1">
        <f t="shared" si="12"/>
        <v>85</v>
      </c>
      <c r="Q296">
        <v>85</v>
      </c>
      <c r="R296" s="1">
        <f t="shared" si="12"/>
        <v>1</v>
      </c>
      <c r="S296">
        <v>1</v>
      </c>
      <c r="U296" t="s">
        <v>32</v>
      </c>
      <c r="Z296" t="str" cm="1">
        <f t="array" ref="Z296:AC296">_xlfn.TEXTSPLIT(L296, " ")</f>
        <v>Cooperatie</v>
      </c>
      <c r="AA296" t="str">
        <v>Duurzaam</v>
      </c>
      <c r="AB296" t="str">
        <v>West</v>
      </c>
      <c r="AC296" t="str">
        <v>Betuwe</v>
      </c>
    </row>
    <row r="297" spans="1:32" x14ac:dyDescent="0.3">
      <c r="A297" t="s">
        <v>344</v>
      </c>
      <c r="B297" t="s">
        <v>459</v>
      </c>
      <c r="C297" t="s">
        <v>701</v>
      </c>
      <c r="D297" t="s">
        <v>707</v>
      </c>
      <c r="E297" t="s">
        <v>708</v>
      </c>
      <c r="F297">
        <v>1</v>
      </c>
      <c r="G297" t="s">
        <v>27</v>
      </c>
      <c r="H297">
        <v>2023</v>
      </c>
      <c r="I297" t="s">
        <v>28</v>
      </c>
      <c r="J297" t="s">
        <v>29</v>
      </c>
      <c r="K297" t="s">
        <v>30</v>
      </c>
      <c r="L297" t="s">
        <v>704</v>
      </c>
      <c r="P297" s="1">
        <f t="shared" si="12"/>
        <v>90</v>
      </c>
      <c r="Q297">
        <v>90</v>
      </c>
      <c r="R297" s="1">
        <f t="shared" si="12"/>
        <v>1</v>
      </c>
      <c r="S297">
        <v>1</v>
      </c>
      <c r="U297" t="s">
        <v>32</v>
      </c>
      <c r="Z297" t="str" cm="1">
        <f t="array" ref="Z297:AC297">_xlfn.TEXTSPLIT(L297, " ")</f>
        <v>Cooperatie</v>
      </c>
      <c r="AA297" t="str">
        <v>Duurzaam</v>
      </c>
      <c r="AB297" t="str">
        <v>West</v>
      </c>
      <c r="AC297" t="str">
        <v>Betuwe</v>
      </c>
    </row>
    <row r="298" spans="1:32" x14ac:dyDescent="0.3">
      <c r="A298" t="s">
        <v>344</v>
      </c>
      <c r="B298" t="s">
        <v>459</v>
      </c>
      <c r="C298" t="s">
        <v>701</v>
      </c>
      <c r="D298" t="s">
        <v>709</v>
      </c>
      <c r="E298" t="s">
        <v>710</v>
      </c>
      <c r="F298">
        <v>1</v>
      </c>
      <c r="G298" t="s">
        <v>27</v>
      </c>
      <c r="H298">
        <v>2023</v>
      </c>
      <c r="I298" t="s">
        <v>28</v>
      </c>
      <c r="J298" t="s">
        <v>29</v>
      </c>
      <c r="K298" t="s">
        <v>30</v>
      </c>
      <c r="L298" t="s">
        <v>704</v>
      </c>
      <c r="P298" s="1">
        <f t="shared" si="12"/>
        <v>73</v>
      </c>
      <c r="Q298">
        <v>73</v>
      </c>
      <c r="R298" s="1">
        <f t="shared" si="12"/>
        <v>1</v>
      </c>
      <c r="S298">
        <v>1</v>
      </c>
      <c r="U298" t="s">
        <v>32</v>
      </c>
      <c r="Z298" t="str" cm="1">
        <f t="array" ref="Z298:AC298">_xlfn.TEXTSPLIT(L298, " ")</f>
        <v>Cooperatie</v>
      </c>
      <c r="AA298" t="str">
        <v>Duurzaam</v>
      </c>
      <c r="AB298" t="str">
        <v>West</v>
      </c>
      <c r="AC298" t="str">
        <v>Betuwe</v>
      </c>
    </row>
    <row r="299" spans="1:32" x14ac:dyDescent="0.3">
      <c r="A299" t="s">
        <v>344</v>
      </c>
      <c r="B299" t="s">
        <v>459</v>
      </c>
      <c r="C299" t="s">
        <v>711</v>
      </c>
      <c r="D299" t="s">
        <v>712</v>
      </c>
      <c r="E299" t="s">
        <v>713</v>
      </c>
      <c r="F299">
        <v>1</v>
      </c>
      <c r="G299" t="s">
        <v>27</v>
      </c>
      <c r="H299">
        <v>2017</v>
      </c>
      <c r="I299" t="s">
        <v>28</v>
      </c>
      <c r="J299" t="s">
        <v>29</v>
      </c>
      <c r="K299" t="s">
        <v>30</v>
      </c>
      <c r="L299" t="s">
        <v>484</v>
      </c>
      <c r="P299" s="1">
        <f t="shared" si="12"/>
        <v>22.62</v>
      </c>
      <c r="Q299">
        <v>22.62</v>
      </c>
      <c r="R299" s="1">
        <f t="shared" si="12"/>
        <v>1</v>
      </c>
      <c r="S299">
        <v>1</v>
      </c>
      <c r="U299" t="s">
        <v>42</v>
      </c>
      <c r="Z299" t="str" cm="1">
        <f t="array" ref="Z299:AC299">_xlfn.TEXTSPLIT(L299, " ")</f>
        <v>Opgewekt</v>
      </c>
      <c r="AA299" t="str">
        <v>Maas</v>
      </c>
      <c r="AB299" t="str">
        <v>en</v>
      </c>
      <c r="AC299" t="str">
        <v>Waal</v>
      </c>
    </row>
    <row r="300" spans="1:32" x14ac:dyDescent="0.3">
      <c r="A300" t="s">
        <v>344</v>
      </c>
      <c r="B300" t="s">
        <v>375</v>
      </c>
      <c r="C300" t="s">
        <v>714</v>
      </c>
      <c r="E300" t="s">
        <v>715</v>
      </c>
      <c r="F300">
        <v>1</v>
      </c>
      <c r="G300" t="s">
        <v>27</v>
      </c>
      <c r="H300">
        <v>2020</v>
      </c>
      <c r="I300" t="s">
        <v>28</v>
      </c>
      <c r="J300" t="s">
        <v>29</v>
      </c>
      <c r="K300" t="s">
        <v>30</v>
      </c>
      <c r="L300" t="s">
        <v>716</v>
      </c>
      <c r="P300" s="1">
        <f t="shared" si="12"/>
        <v>138.6</v>
      </c>
      <c r="Q300">
        <v>138.6</v>
      </c>
      <c r="R300" s="1">
        <f t="shared" si="12"/>
        <v>1</v>
      </c>
      <c r="S300">
        <v>1</v>
      </c>
      <c r="U300" t="s">
        <v>65</v>
      </c>
      <c r="Z300" t="str" cm="1">
        <f t="array" ref="Z300:AA300">_xlfn.TEXTSPLIT(L300, " ")</f>
        <v>Energiecoöperatie</v>
      </c>
      <c r="AA300" t="str">
        <v>Leur</v>
      </c>
    </row>
    <row r="301" spans="1:32" x14ac:dyDescent="0.3">
      <c r="A301" t="s">
        <v>344</v>
      </c>
      <c r="B301" t="s">
        <v>375</v>
      </c>
      <c r="C301" t="s">
        <v>714</v>
      </c>
      <c r="E301" t="s">
        <v>717</v>
      </c>
      <c r="F301">
        <v>1</v>
      </c>
      <c r="G301" t="s">
        <v>27</v>
      </c>
      <c r="H301">
        <v>2020</v>
      </c>
      <c r="I301" t="s">
        <v>28</v>
      </c>
      <c r="J301" t="s">
        <v>29</v>
      </c>
      <c r="K301" t="s">
        <v>30</v>
      </c>
      <c r="L301" t="s">
        <v>716</v>
      </c>
      <c r="P301" s="1">
        <f t="shared" si="12"/>
        <v>199.66000000000003</v>
      </c>
      <c r="Q301">
        <v>199.66000000000003</v>
      </c>
      <c r="R301" s="1">
        <f t="shared" si="12"/>
        <v>1</v>
      </c>
      <c r="S301">
        <v>1</v>
      </c>
      <c r="U301" t="s">
        <v>65</v>
      </c>
      <c r="Z301" t="str" cm="1">
        <f t="array" ref="Z301:AA301">_xlfn.TEXTSPLIT(L301, " ")</f>
        <v>Energiecoöperatie</v>
      </c>
      <c r="AA301" t="str">
        <v>Leur</v>
      </c>
    </row>
    <row r="302" spans="1:32" x14ac:dyDescent="0.3">
      <c r="A302" t="s">
        <v>344</v>
      </c>
      <c r="B302" t="s">
        <v>375</v>
      </c>
      <c r="C302" t="s">
        <v>714</v>
      </c>
      <c r="E302" t="s">
        <v>718</v>
      </c>
      <c r="F302">
        <v>1</v>
      </c>
      <c r="G302" t="s">
        <v>27</v>
      </c>
      <c r="H302">
        <v>2018</v>
      </c>
      <c r="I302" t="s">
        <v>28</v>
      </c>
      <c r="J302" t="s">
        <v>29</v>
      </c>
      <c r="K302" t="s">
        <v>30</v>
      </c>
      <c r="L302" t="s">
        <v>716</v>
      </c>
      <c r="O302" t="s">
        <v>719</v>
      </c>
      <c r="P302" s="1">
        <f t="shared" si="12"/>
        <v>347.548</v>
      </c>
      <c r="Q302">
        <v>347.548</v>
      </c>
      <c r="R302" s="1">
        <f t="shared" si="12"/>
        <v>1</v>
      </c>
      <c r="S302">
        <v>1</v>
      </c>
      <c r="U302" t="s">
        <v>65</v>
      </c>
      <c r="Z302" t="str" cm="1">
        <f t="array" ref="Z302:AA302">_xlfn.TEXTSPLIT(L302, " ")</f>
        <v>Energiecoöperatie</v>
      </c>
      <c r="AA302" t="str">
        <v>Leur</v>
      </c>
    </row>
    <row r="303" spans="1:32" x14ac:dyDescent="0.3">
      <c r="A303" t="s">
        <v>344</v>
      </c>
      <c r="B303" t="s">
        <v>375</v>
      </c>
      <c r="C303" t="s">
        <v>714</v>
      </c>
      <c r="E303" t="s">
        <v>720</v>
      </c>
      <c r="F303">
        <v>1</v>
      </c>
      <c r="G303" t="s">
        <v>27</v>
      </c>
      <c r="H303">
        <v>2016</v>
      </c>
      <c r="I303" t="s">
        <v>28</v>
      </c>
      <c r="J303" t="s">
        <v>29</v>
      </c>
      <c r="K303" t="s">
        <v>30</v>
      </c>
      <c r="L303" t="s">
        <v>716</v>
      </c>
      <c r="P303" s="1">
        <f t="shared" si="12"/>
        <v>105</v>
      </c>
      <c r="Q303">
        <v>105</v>
      </c>
      <c r="R303" s="1">
        <f t="shared" si="12"/>
        <v>1</v>
      </c>
      <c r="S303">
        <v>1</v>
      </c>
      <c r="U303" t="s">
        <v>65</v>
      </c>
      <c r="Z303" t="str" cm="1">
        <f t="array" ref="Z303:AA303">_xlfn.TEXTSPLIT(L303, " ")</f>
        <v>Energiecoöperatie</v>
      </c>
      <c r="AA303" t="str">
        <v>Leur</v>
      </c>
    </row>
    <row r="304" spans="1:32" x14ac:dyDescent="0.3">
      <c r="A304" t="s">
        <v>344</v>
      </c>
      <c r="B304" t="s">
        <v>375</v>
      </c>
      <c r="C304" t="s">
        <v>714</v>
      </c>
      <c r="E304" t="s">
        <v>721</v>
      </c>
      <c r="F304">
        <v>1</v>
      </c>
      <c r="G304" t="s">
        <v>27</v>
      </c>
      <c r="H304">
        <v>2020</v>
      </c>
      <c r="I304" t="s">
        <v>28</v>
      </c>
      <c r="J304" t="s">
        <v>29</v>
      </c>
      <c r="K304" t="s">
        <v>30</v>
      </c>
      <c r="L304" t="s">
        <v>716</v>
      </c>
      <c r="P304" s="1">
        <f t="shared" si="12"/>
        <v>208.6</v>
      </c>
      <c r="Q304">
        <v>208.6</v>
      </c>
      <c r="R304" s="1">
        <f t="shared" si="12"/>
        <v>1</v>
      </c>
      <c r="S304">
        <v>1</v>
      </c>
      <c r="U304" t="s">
        <v>65</v>
      </c>
      <c r="Z304" t="str" cm="1">
        <f t="array" ref="Z304:AA304">_xlfn.TEXTSPLIT(L304, " ")</f>
        <v>Energiecoöperatie</v>
      </c>
      <c r="AA304" t="str">
        <v>Leur</v>
      </c>
    </row>
    <row r="305" spans="1:30" x14ac:dyDescent="0.3">
      <c r="A305" t="s">
        <v>344</v>
      </c>
      <c r="B305" t="s">
        <v>375</v>
      </c>
      <c r="C305" t="s">
        <v>714</v>
      </c>
      <c r="E305" t="s">
        <v>722</v>
      </c>
      <c r="F305">
        <v>1</v>
      </c>
      <c r="G305" t="s">
        <v>27</v>
      </c>
      <c r="H305">
        <v>2020</v>
      </c>
      <c r="I305" t="s">
        <v>28</v>
      </c>
      <c r="J305" t="s">
        <v>29</v>
      </c>
      <c r="K305" t="s">
        <v>30</v>
      </c>
      <c r="L305" t="s">
        <v>716</v>
      </c>
      <c r="P305" s="1">
        <f t="shared" si="12"/>
        <v>138.6</v>
      </c>
      <c r="Q305">
        <v>138.6</v>
      </c>
      <c r="R305" s="1">
        <f t="shared" si="12"/>
        <v>1</v>
      </c>
      <c r="S305">
        <v>1</v>
      </c>
      <c r="U305" t="s">
        <v>65</v>
      </c>
      <c r="Z305" t="str" cm="1">
        <f t="array" ref="Z305:AA305">_xlfn.TEXTSPLIT(L305, " ")</f>
        <v>Energiecoöperatie</v>
      </c>
      <c r="AA305" t="str">
        <v>Leur</v>
      </c>
    </row>
    <row r="306" spans="1:30" x14ac:dyDescent="0.3">
      <c r="A306" t="s">
        <v>344</v>
      </c>
      <c r="B306" t="s">
        <v>345</v>
      </c>
      <c r="C306" s="4" t="s">
        <v>2544</v>
      </c>
      <c r="D306" t="s">
        <v>723</v>
      </c>
      <c r="E306" t="s">
        <v>724</v>
      </c>
      <c r="F306">
        <v>1</v>
      </c>
      <c r="G306" t="s">
        <v>27</v>
      </c>
      <c r="H306">
        <v>2019</v>
      </c>
      <c r="I306" t="s">
        <v>28</v>
      </c>
      <c r="J306" t="s">
        <v>29</v>
      </c>
      <c r="K306" t="s">
        <v>30</v>
      </c>
      <c r="L306" t="s">
        <v>725</v>
      </c>
      <c r="M306" t="s">
        <v>350</v>
      </c>
      <c r="P306" s="1">
        <f t="shared" si="12"/>
        <v>70.2</v>
      </c>
      <c r="Q306">
        <v>70.2</v>
      </c>
      <c r="R306" s="1">
        <f t="shared" si="12"/>
        <v>1</v>
      </c>
      <c r="S306">
        <v>1</v>
      </c>
      <c r="U306" t="s">
        <v>36</v>
      </c>
      <c r="Z306" t="str" cm="1">
        <f t="array" ref="Z306:AA306">_xlfn.TEXTSPLIT(L306, " ")</f>
        <v>Energieke</v>
      </c>
      <c r="AA306" t="str">
        <v>Buurtschappen</v>
      </c>
    </row>
    <row r="307" spans="1:30" x14ac:dyDescent="0.3">
      <c r="A307" t="s">
        <v>344</v>
      </c>
      <c r="B307" t="s">
        <v>345</v>
      </c>
      <c r="C307" s="4" t="s">
        <v>2544</v>
      </c>
      <c r="D307" t="s">
        <v>726</v>
      </c>
      <c r="E307" t="s">
        <v>727</v>
      </c>
      <c r="F307">
        <v>1</v>
      </c>
      <c r="G307" t="s">
        <v>27</v>
      </c>
      <c r="H307">
        <v>2019</v>
      </c>
      <c r="I307" t="s">
        <v>28</v>
      </c>
      <c r="J307" t="s">
        <v>29</v>
      </c>
      <c r="K307" t="s">
        <v>30</v>
      </c>
      <c r="L307" t="s">
        <v>725</v>
      </c>
      <c r="M307" t="s">
        <v>350</v>
      </c>
      <c r="P307" s="1">
        <f t="shared" si="12"/>
        <v>75.599999999999994</v>
      </c>
      <c r="Q307">
        <v>75.599999999999994</v>
      </c>
      <c r="R307" s="1">
        <f t="shared" si="12"/>
        <v>1</v>
      </c>
      <c r="S307">
        <v>1</v>
      </c>
      <c r="U307" t="s">
        <v>36</v>
      </c>
      <c r="Z307" t="str" cm="1">
        <f t="array" ref="Z307:AA307">_xlfn.TEXTSPLIT(L307, " ")</f>
        <v>Energieke</v>
      </c>
      <c r="AA307" t="str">
        <v>Buurtschappen</v>
      </c>
    </row>
    <row r="308" spans="1:30" x14ac:dyDescent="0.3">
      <c r="A308" t="s">
        <v>344</v>
      </c>
      <c r="B308" t="s">
        <v>345</v>
      </c>
      <c r="C308" s="4" t="s">
        <v>2544</v>
      </c>
      <c r="D308" t="s">
        <v>728</v>
      </c>
      <c r="E308" t="s">
        <v>729</v>
      </c>
      <c r="F308">
        <v>1</v>
      </c>
      <c r="G308" t="s">
        <v>27</v>
      </c>
      <c r="H308">
        <v>2021</v>
      </c>
      <c r="I308" t="s">
        <v>28</v>
      </c>
      <c r="J308" t="s">
        <v>29</v>
      </c>
      <c r="K308" t="s">
        <v>30</v>
      </c>
      <c r="L308" t="s">
        <v>725</v>
      </c>
      <c r="M308" t="s">
        <v>350</v>
      </c>
      <c r="P308" s="1">
        <f t="shared" si="12"/>
        <v>55</v>
      </c>
      <c r="Q308">
        <v>55</v>
      </c>
      <c r="R308" s="1">
        <f t="shared" si="12"/>
        <v>1</v>
      </c>
      <c r="S308">
        <v>1</v>
      </c>
      <c r="U308" t="s">
        <v>36</v>
      </c>
      <c r="Z308" t="str" cm="1">
        <f t="array" ref="Z308:AA308">_xlfn.TEXTSPLIT(L308, " ")</f>
        <v>Energieke</v>
      </c>
      <c r="AA308" t="str">
        <v>Buurtschappen</v>
      </c>
    </row>
    <row r="309" spans="1:30" x14ac:dyDescent="0.3">
      <c r="A309" t="s">
        <v>344</v>
      </c>
      <c r="B309" t="s">
        <v>345</v>
      </c>
      <c r="C309" s="4" t="s">
        <v>2544</v>
      </c>
      <c r="D309" t="s">
        <v>730</v>
      </c>
      <c r="E309" t="s">
        <v>731</v>
      </c>
      <c r="F309">
        <v>1</v>
      </c>
      <c r="G309" t="s">
        <v>27</v>
      </c>
      <c r="H309">
        <v>2021</v>
      </c>
      <c r="I309" t="s">
        <v>28</v>
      </c>
      <c r="J309" t="s">
        <v>29</v>
      </c>
      <c r="K309" t="s">
        <v>30</v>
      </c>
      <c r="L309" t="s">
        <v>725</v>
      </c>
      <c r="M309" t="s">
        <v>350</v>
      </c>
      <c r="P309" s="1">
        <f t="shared" si="12"/>
        <v>54</v>
      </c>
      <c r="Q309">
        <v>54</v>
      </c>
      <c r="R309" s="1">
        <f t="shared" si="12"/>
        <v>1</v>
      </c>
      <c r="S309">
        <v>1</v>
      </c>
      <c r="U309" t="s">
        <v>36</v>
      </c>
      <c r="Z309" t="str" cm="1">
        <f t="array" ref="Z309:AA309">_xlfn.TEXTSPLIT(L309, " ")</f>
        <v>Energieke</v>
      </c>
      <c r="AA309" t="str">
        <v>Buurtschappen</v>
      </c>
    </row>
    <row r="310" spans="1:30" x14ac:dyDescent="0.3">
      <c r="A310" t="s">
        <v>344</v>
      </c>
      <c r="B310" t="s">
        <v>345</v>
      </c>
      <c r="C310" s="4" t="s">
        <v>2544</v>
      </c>
      <c r="D310" t="s">
        <v>732</v>
      </c>
      <c r="E310" t="s">
        <v>733</v>
      </c>
      <c r="F310">
        <v>1</v>
      </c>
      <c r="G310" t="s">
        <v>27</v>
      </c>
      <c r="H310">
        <v>2021</v>
      </c>
      <c r="I310" t="s">
        <v>28</v>
      </c>
      <c r="J310" t="s">
        <v>29</v>
      </c>
      <c r="K310" t="s">
        <v>30</v>
      </c>
      <c r="L310" t="s">
        <v>725</v>
      </c>
      <c r="M310" t="s">
        <v>350</v>
      </c>
      <c r="P310" s="1">
        <f t="shared" si="12"/>
        <v>36</v>
      </c>
      <c r="Q310">
        <v>36</v>
      </c>
      <c r="R310" s="1">
        <f t="shared" si="12"/>
        <v>1</v>
      </c>
      <c r="S310">
        <v>1</v>
      </c>
      <c r="U310" t="s">
        <v>36</v>
      </c>
      <c r="Z310" t="str" cm="1">
        <f t="array" ref="Z310:AA310">_xlfn.TEXTSPLIT(L310, " ")</f>
        <v>Energieke</v>
      </c>
      <c r="AA310" t="str">
        <v>Buurtschappen</v>
      </c>
    </row>
    <row r="311" spans="1:30" x14ac:dyDescent="0.3">
      <c r="A311" t="s">
        <v>344</v>
      </c>
      <c r="B311" t="s">
        <v>459</v>
      </c>
      <c r="C311" t="s">
        <v>734</v>
      </c>
      <c r="D311" t="s">
        <v>735</v>
      </c>
      <c r="E311" t="s">
        <v>736</v>
      </c>
      <c r="F311">
        <v>1</v>
      </c>
      <c r="G311" t="s">
        <v>27</v>
      </c>
      <c r="H311">
        <v>2018</v>
      </c>
      <c r="I311" t="s">
        <v>28</v>
      </c>
      <c r="J311" t="s">
        <v>29</v>
      </c>
      <c r="K311" t="s">
        <v>30</v>
      </c>
      <c r="L311" t="s">
        <v>564</v>
      </c>
      <c r="P311" s="1">
        <f t="shared" si="12"/>
        <v>112.5</v>
      </c>
      <c r="Q311">
        <v>112.5</v>
      </c>
      <c r="R311" s="1">
        <f t="shared" si="12"/>
        <v>1</v>
      </c>
      <c r="S311">
        <v>1</v>
      </c>
      <c r="U311" t="s">
        <v>36</v>
      </c>
      <c r="Z311" t="str" cm="1">
        <f t="array" ref="Z311">_xlfn.TEXTSPLIT(L311, " ")</f>
        <v>Bommelerwaar</v>
      </c>
    </row>
    <row r="312" spans="1:30" x14ac:dyDescent="0.3">
      <c r="A312" t="s">
        <v>344</v>
      </c>
      <c r="B312" t="s">
        <v>459</v>
      </c>
      <c r="C312" t="s">
        <v>734</v>
      </c>
      <c r="D312" t="s">
        <v>44</v>
      </c>
      <c r="E312" t="s">
        <v>737</v>
      </c>
      <c r="F312">
        <v>1</v>
      </c>
      <c r="G312" t="s">
        <v>27</v>
      </c>
      <c r="H312">
        <v>2016</v>
      </c>
      <c r="I312" t="s">
        <v>28</v>
      </c>
      <c r="J312" t="s">
        <v>29</v>
      </c>
      <c r="K312" t="s">
        <v>46</v>
      </c>
      <c r="L312" t="s">
        <v>47</v>
      </c>
      <c r="M312" t="s">
        <v>44</v>
      </c>
      <c r="N312" t="s">
        <v>48</v>
      </c>
      <c r="O312" t="s">
        <v>581</v>
      </c>
      <c r="P312" s="1">
        <f t="shared" si="12"/>
        <v>37</v>
      </c>
      <c r="Q312">
        <v>37</v>
      </c>
      <c r="R312" s="1">
        <f t="shared" si="12"/>
        <v>0</v>
      </c>
      <c r="S312">
        <v>0</v>
      </c>
      <c r="U312" t="s">
        <v>65</v>
      </c>
      <c r="Z312" t="str" cm="1">
        <f t="array" ref="Z312">_xlfn.TEXTSPLIT(L312, " ")</f>
        <v>crowdfunding</v>
      </c>
    </row>
    <row r="313" spans="1:30" x14ac:dyDescent="0.3">
      <c r="A313" t="s">
        <v>344</v>
      </c>
      <c r="B313" t="s">
        <v>375</v>
      </c>
      <c r="C313" t="s">
        <v>738</v>
      </c>
      <c r="E313" t="s">
        <v>739</v>
      </c>
      <c r="F313">
        <v>1</v>
      </c>
      <c r="G313" t="s">
        <v>27</v>
      </c>
      <c r="H313">
        <v>2017</v>
      </c>
      <c r="I313" t="s">
        <v>28</v>
      </c>
      <c r="J313" t="s">
        <v>29</v>
      </c>
      <c r="K313" t="s">
        <v>605</v>
      </c>
      <c r="L313" t="s">
        <v>740</v>
      </c>
      <c r="M313" t="s">
        <v>741</v>
      </c>
      <c r="P313" s="1">
        <f t="shared" si="12"/>
        <v>115.50000000000001</v>
      </c>
      <c r="Q313">
        <v>115.50000000000001</v>
      </c>
      <c r="R313" s="1">
        <f t="shared" si="12"/>
        <v>1</v>
      </c>
      <c r="S313">
        <v>1</v>
      </c>
      <c r="U313" t="s">
        <v>36</v>
      </c>
      <c r="Z313" t="str" cm="1">
        <f t="array" ref="Z313:AD313">_xlfn.TEXTSPLIT(L313, " ")</f>
        <v>EVHB/</v>
      </c>
      <c r="AA313" t="str">
        <v>projectcoöperatie</v>
      </c>
      <c r="AB313" t="str">
        <v>HAL</v>
      </c>
      <c r="AC313" t="str">
        <v>12</v>
      </c>
      <c r="AD313" t="str">
        <v>BAT</v>
      </c>
    </row>
    <row r="314" spans="1:30" x14ac:dyDescent="0.3">
      <c r="A314" t="s">
        <v>344</v>
      </c>
      <c r="B314" t="s">
        <v>375</v>
      </c>
      <c r="C314" t="s">
        <v>738</v>
      </c>
      <c r="E314" t="s">
        <v>742</v>
      </c>
      <c r="F314">
        <v>1</v>
      </c>
      <c r="G314" t="s">
        <v>27</v>
      </c>
      <c r="H314">
        <v>2023</v>
      </c>
      <c r="I314" t="s">
        <v>28</v>
      </c>
      <c r="J314" t="s">
        <v>29</v>
      </c>
      <c r="K314" t="s">
        <v>602</v>
      </c>
      <c r="L314" t="s">
        <v>743</v>
      </c>
      <c r="M314" t="s">
        <v>743</v>
      </c>
      <c r="P314" s="1">
        <f t="shared" si="12"/>
        <v>149</v>
      </c>
      <c r="Q314">
        <v>149</v>
      </c>
      <c r="R314" s="1">
        <f t="shared" si="12"/>
        <v>1</v>
      </c>
      <c r="S314">
        <v>1</v>
      </c>
      <c r="U314" t="s">
        <v>32</v>
      </c>
      <c r="Z314" t="str" cm="1">
        <f t="array" ref="Z314">_xlfn.TEXTSPLIT(L314, " ")</f>
        <v>Zonnebuur</v>
      </c>
    </row>
    <row r="315" spans="1:30" x14ac:dyDescent="0.3">
      <c r="A315" t="s">
        <v>344</v>
      </c>
      <c r="B315" t="s">
        <v>351</v>
      </c>
      <c r="C315" t="s">
        <v>744</v>
      </c>
      <c r="D315" t="s">
        <v>745</v>
      </c>
      <c r="E315" t="s">
        <v>746</v>
      </c>
      <c r="F315">
        <v>1</v>
      </c>
      <c r="G315" t="s">
        <v>27</v>
      </c>
      <c r="H315">
        <v>2017</v>
      </c>
      <c r="I315" t="s">
        <v>28</v>
      </c>
      <c r="J315" t="s">
        <v>29</v>
      </c>
      <c r="K315" t="s">
        <v>599</v>
      </c>
      <c r="L315" t="s">
        <v>600</v>
      </c>
      <c r="M315" t="s">
        <v>747</v>
      </c>
      <c r="P315" s="1">
        <f t="shared" si="12"/>
        <v>59.400000000000006</v>
      </c>
      <c r="Q315">
        <v>59.400000000000006</v>
      </c>
      <c r="R315" s="1">
        <f t="shared" si="12"/>
        <v>1</v>
      </c>
      <c r="S315">
        <v>1</v>
      </c>
      <c r="U315" t="s">
        <v>36</v>
      </c>
      <c r="Z315" t="str" cm="1">
        <f t="array" ref="Z315:AA315">_xlfn.TEXTSPLIT(L315, " ")</f>
        <v>projectcoöperaties</v>
      </c>
      <c r="AA315" t="str">
        <v>divers</v>
      </c>
    </row>
    <row r="316" spans="1:30" x14ac:dyDescent="0.3">
      <c r="A316" t="s">
        <v>344</v>
      </c>
      <c r="B316" t="s">
        <v>351</v>
      </c>
      <c r="C316" t="s">
        <v>744</v>
      </c>
      <c r="E316" t="s">
        <v>748</v>
      </c>
      <c r="F316">
        <v>1</v>
      </c>
      <c r="G316" t="s">
        <v>27</v>
      </c>
      <c r="H316">
        <v>2018</v>
      </c>
      <c r="I316" t="s">
        <v>28</v>
      </c>
      <c r="J316" t="s">
        <v>29</v>
      </c>
      <c r="K316" t="s">
        <v>30</v>
      </c>
      <c r="L316" t="s">
        <v>749</v>
      </c>
      <c r="P316" s="1">
        <f t="shared" si="12"/>
        <v>107.25000000000001</v>
      </c>
      <c r="Q316">
        <v>107.25000000000001</v>
      </c>
      <c r="R316" s="1">
        <f t="shared" si="12"/>
        <v>1</v>
      </c>
      <c r="S316">
        <v>1</v>
      </c>
      <c r="U316" t="s">
        <v>36</v>
      </c>
      <c r="Z316" t="str" cm="1">
        <f t="array" ref="Z316:AA316">_xlfn.TEXTSPLIT(L316, " ")</f>
        <v>ZET</v>
      </c>
      <c r="AA316" t="str">
        <v>ZutphenEnergie</v>
      </c>
    </row>
    <row r="317" spans="1:30" x14ac:dyDescent="0.3">
      <c r="A317" t="s">
        <v>344</v>
      </c>
      <c r="B317" t="s">
        <v>351</v>
      </c>
      <c r="C317" t="s">
        <v>744</v>
      </c>
      <c r="D317" t="s">
        <v>750</v>
      </c>
      <c r="E317" t="s">
        <v>751</v>
      </c>
      <c r="F317">
        <v>1</v>
      </c>
      <c r="G317" t="s">
        <v>27</v>
      </c>
      <c r="H317">
        <v>2017</v>
      </c>
      <c r="I317" t="s">
        <v>28</v>
      </c>
      <c r="J317" t="s">
        <v>29</v>
      </c>
      <c r="K317" t="s">
        <v>30</v>
      </c>
      <c r="L317" t="s">
        <v>749</v>
      </c>
      <c r="P317" s="1">
        <f t="shared" si="12"/>
        <v>164.45000000000002</v>
      </c>
      <c r="Q317">
        <v>164.45000000000002</v>
      </c>
      <c r="R317" s="1">
        <f t="shared" si="12"/>
        <v>1</v>
      </c>
      <c r="S317">
        <v>1</v>
      </c>
      <c r="U317" t="s">
        <v>36</v>
      </c>
      <c r="Z317" t="str" cm="1">
        <f t="array" ref="Z317:AA317">_xlfn.TEXTSPLIT(L317, " ")</f>
        <v>ZET</v>
      </c>
      <c r="AA317" t="str">
        <v>ZutphenEnergie</v>
      </c>
    </row>
    <row r="318" spans="1:30" x14ac:dyDescent="0.3">
      <c r="A318" t="s">
        <v>344</v>
      </c>
      <c r="B318" t="s">
        <v>351</v>
      </c>
      <c r="C318" t="s">
        <v>744</v>
      </c>
      <c r="E318" t="s">
        <v>752</v>
      </c>
      <c r="F318">
        <v>1</v>
      </c>
      <c r="G318" t="s">
        <v>27</v>
      </c>
      <c r="H318">
        <v>2019</v>
      </c>
      <c r="I318" t="s">
        <v>28</v>
      </c>
      <c r="J318" t="s">
        <v>29</v>
      </c>
      <c r="K318" t="s">
        <v>30</v>
      </c>
      <c r="L318" t="s">
        <v>749</v>
      </c>
      <c r="P318" s="1">
        <f t="shared" si="12"/>
        <v>159.5</v>
      </c>
      <c r="Q318">
        <v>159.5</v>
      </c>
      <c r="R318" s="1">
        <f t="shared" si="12"/>
        <v>1</v>
      </c>
      <c r="S318">
        <v>1</v>
      </c>
      <c r="U318" t="s">
        <v>36</v>
      </c>
      <c r="Z318" t="str" cm="1">
        <f t="array" ref="Z318:AA318">_xlfn.TEXTSPLIT(L318, " ")</f>
        <v>ZET</v>
      </c>
      <c r="AA318" t="str">
        <v>ZutphenEnergie</v>
      </c>
    </row>
    <row r="319" spans="1:30" x14ac:dyDescent="0.3">
      <c r="A319" t="s">
        <v>753</v>
      </c>
      <c r="B319" t="s">
        <v>753</v>
      </c>
      <c r="C319" t="s">
        <v>754</v>
      </c>
      <c r="E319" t="s">
        <v>755</v>
      </c>
      <c r="F319">
        <v>1</v>
      </c>
      <c r="G319" t="s">
        <v>27</v>
      </c>
      <c r="H319">
        <v>2021</v>
      </c>
      <c r="I319" t="s">
        <v>28</v>
      </c>
      <c r="J319" t="s">
        <v>29</v>
      </c>
      <c r="K319" t="s">
        <v>30</v>
      </c>
      <c r="L319" t="s">
        <v>756</v>
      </c>
      <c r="O319" t="s">
        <v>757</v>
      </c>
      <c r="P319" s="1">
        <f t="shared" si="12"/>
        <v>81.600000000000009</v>
      </c>
      <c r="Q319">
        <v>81.600000000000009</v>
      </c>
      <c r="R319" s="1">
        <f t="shared" si="12"/>
        <v>1</v>
      </c>
      <c r="S319">
        <v>1</v>
      </c>
      <c r="U319" t="s">
        <v>36</v>
      </c>
      <c r="Z319" t="str" cm="1">
        <f t="array" ref="Z319:AA319">_xlfn.TEXTSPLIT(L319, " ")</f>
        <v>Stadscoöperatie</v>
      </c>
      <c r="AA319" t="str">
        <v>Eendracht</v>
      </c>
    </row>
    <row r="320" spans="1:30" x14ac:dyDescent="0.3">
      <c r="A320" t="s">
        <v>753</v>
      </c>
      <c r="B320" t="s">
        <v>753</v>
      </c>
      <c r="C320" t="s">
        <v>754</v>
      </c>
      <c r="D320" t="s">
        <v>758</v>
      </c>
      <c r="E320" t="s">
        <v>759</v>
      </c>
      <c r="F320">
        <v>1</v>
      </c>
      <c r="G320" t="s">
        <v>27</v>
      </c>
      <c r="H320">
        <v>2017</v>
      </c>
      <c r="I320" t="s">
        <v>28</v>
      </c>
      <c r="J320" t="s">
        <v>29</v>
      </c>
      <c r="K320" t="s">
        <v>30</v>
      </c>
      <c r="L320" t="s">
        <v>760</v>
      </c>
      <c r="M320" t="s">
        <v>131</v>
      </c>
      <c r="P320" s="1">
        <f t="shared" si="12"/>
        <v>50.49</v>
      </c>
      <c r="Q320">
        <v>50.49</v>
      </c>
      <c r="R320" s="1">
        <f t="shared" si="12"/>
        <v>1</v>
      </c>
      <c r="S320">
        <v>1</v>
      </c>
      <c r="U320" t="s">
        <v>36</v>
      </c>
      <c r="Z320" t="str" cm="1">
        <f t="array" ref="Z320:AC320">_xlfn.TEXTSPLIT(L320, " ")</f>
        <v>LOPEC/</v>
      </c>
      <c r="AA320" t="str">
        <v>Lopster</v>
      </c>
      <c r="AB320" t="str">
        <v>Energie</v>
      </c>
      <c r="AC320" t="str">
        <v>Collectief</v>
      </c>
    </row>
    <row r="321" spans="1:29" x14ac:dyDescent="0.3">
      <c r="A321" t="s">
        <v>753</v>
      </c>
      <c r="B321" t="s">
        <v>753</v>
      </c>
      <c r="C321" t="s">
        <v>754</v>
      </c>
      <c r="D321" t="s">
        <v>761</v>
      </c>
      <c r="E321" t="s">
        <v>762</v>
      </c>
      <c r="F321">
        <v>1</v>
      </c>
      <c r="G321" t="s">
        <v>27</v>
      </c>
      <c r="H321">
        <v>2022</v>
      </c>
      <c r="I321" t="s">
        <v>28</v>
      </c>
      <c r="J321" t="s">
        <v>29</v>
      </c>
      <c r="K321" t="s">
        <v>30</v>
      </c>
      <c r="L321" t="s">
        <v>763</v>
      </c>
      <c r="M321" t="s">
        <v>131</v>
      </c>
      <c r="P321" s="1">
        <f t="shared" si="12"/>
        <v>76.5</v>
      </c>
      <c r="Q321">
        <v>76.5</v>
      </c>
      <c r="R321" s="1">
        <f t="shared" si="12"/>
        <v>1</v>
      </c>
      <c r="S321">
        <v>1</v>
      </c>
      <c r="U321" t="s">
        <v>32</v>
      </c>
      <c r="Z321" t="str" cm="1">
        <f t="array" ref="Z321">_xlfn.TEXTSPLIT(L321, " ")</f>
        <v>Middelstroom</v>
      </c>
    </row>
    <row r="322" spans="1:29" x14ac:dyDescent="0.3">
      <c r="A322" t="s">
        <v>753</v>
      </c>
      <c r="B322" t="s">
        <v>753</v>
      </c>
      <c r="C322" t="s">
        <v>754</v>
      </c>
      <c r="D322" t="s">
        <v>764</v>
      </c>
      <c r="E322" t="s">
        <v>765</v>
      </c>
      <c r="F322">
        <v>1</v>
      </c>
      <c r="G322" t="s">
        <v>27</v>
      </c>
      <c r="H322">
        <v>2019</v>
      </c>
      <c r="I322" t="s">
        <v>28</v>
      </c>
      <c r="J322" t="s">
        <v>29</v>
      </c>
      <c r="K322" t="s">
        <v>30</v>
      </c>
      <c r="L322" t="s">
        <v>763</v>
      </c>
      <c r="P322" s="1">
        <f t="shared" si="12"/>
        <v>67.5</v>
      </c>
      <c r="Q322">
        <v>67.5</v>
      </c>
      <c r="R322" s="1">
        <f t="shared" si="12"/>
        <v>1</v>
      </c>
      <c r="S322">
        <v>1</v>
      </c>
      <c r="U322" t="s">
        <v>36</v>
      </c>
      <c r="Z322" t="str" cm="1">
        <f t="array" ref="Z322">_xlfn.TEXTSPLIT(L322, " ")</f>
        <v>Middelstroom</v>
      </c>
    </row>
    <row r="323" spans="1:29" x14ac:dyDescent="0.3">
      <c r="A323" t="s">
        <v>753</v>
      </c>
      <c r="B323" t="s">
        <v>753</v>
      </c>
      <c r="C323" t="s">
        <v>754</v>
      </c>
      <c r="D323" t="s">
        <v>766</v>
      </c>
      <c r="E323" t="s">
        <v>767</v>
      </c>
      <c r="F323">
        <v>1</v>
      </c>
      <c r="G323" t="s">
        <v>27</v>
      </c>
      <c r="H323">
        <v>2022</v>
      </c>
      <c r="I323" t="s">
        <v>28</v>
      </c>
      <c r="J323" t="s">
        <v>29</v>
      </c>
      <c r="K323" t="s">
        <v>30</v>
      </c>
      <c r="L323" t="s">
        <v>760</v>
      </c>
      <c r="M323" t="s">
        <v>131</v>
      </c>
      <c r="P323" s="1">
        <f t="shared" ref="P323:R386" si="13">IFERROR(IF(Q323&gt;0,Q323*1,0),0)</f>
        <v>100.03999999999999</v>
      </c>
      <c r="Q323">
        <v>100.03999999999999</v>
      </c>
      <c r="R323" s="1">
        <f t="shared" si="13"/>
        <v>1</v>
      </c>
      <c r="S323">
        <v>1</v>
      </c>
      <c r="U323" t="s">
        <v>32</v>
      </c>
      <c r="Z323" t="str" cm="1">
        <f t="array" ref="Z323:AC323">_xlfn.TEXTSPLIT(L323, " ")</f>
        <v>LOPEC/</v>
      </c>
      <c r="AA323" t="str">
        <v>Lopster</v>
      </c>
      <c r="AB323" t="str">
        <v>Energie</v>
      </c>
      <c r="AC323" t="str">
        <v>Collectief</v>
      </c>
    </row>
    <row r="324" spans="1:29" x14ac:dyDescent="0.3">
      <c r="A324" t="s">
        <v>753</v>
      </c>
      <c r="B324" t="s">
        <v>753</v>
      </c>
      <c r="C324" t="s">
        <v>753</v>
      </c>
      <c r="D324" t="s">
        <v>768</v>
      </c>
      <c r="E324" t="s">
        <v>769</v>
      </c>
      <c r="F324">
        <v>1</v>
      </c>
      <c r="G324" t="s">
        <v>27</v>
      </c>
      <c r="H324">
        <v>2020</v>
      </c>
      <c r="I324" t="s">
        <v>28</v>
      </c>
      <c r="J324" t="s">
        <v>29</v>
      </c>
      <c r="K324" t="s">
        <v>30</v>
      </c>
      <c r="L324" t="s">
        <v>770</v>
      </c>
      <c r="P324" s="1">
        <f t="shared" si="13"/>
        <v>54</v>
      </c>
      <c r="Q324">
        <v>54</v>
      </c>
      <c r="R324" s="1">
        <f t="shared" si="13"/>
        <v>1</v>
      </c>
      <c r="S324">
        <v>1</v>
      </c>
      <c r="U324" t="s">
        <v>36</v>
      </c>
      <c r="Z324" t="str" cm="1">
        <f t="array" ref="Z324:AA324">_xlfn.TEXTSPLIT(L324, " ")</f>
        <v>EC</v>
      </c>
      <c r="AA324" t="str">
        <v>Noordlaren</v>
      </c>
    </row>
    <row r="325" spans="1:29" x14ac:dyDescent="0.3">
      <c r="A325" t="s">
        <v>753</v>
      </c>
      <c r="B325" t="s">
        <v>753</v>
      </c>
      <c r="C325" t="s">
        <v>753</v>
      </c>
      <c r="D325" t="s">
        <v>771</v>
      </c>
      <c r="E325" t="s">
        <v>772</v>
      </c>
      <c r="F325">
        <v>1</v>
      </c>
      <c r="G325" t="s">
        <v>27</v>
      </c>
      <c r="H325">
        <v>2023</v>
      </c>
      <c r="I325" t="s">
        <v>28</v>
      </c>
      <c r="J325" t="s">
        <v>29</v>
      </c>
      <c r="K325" t="s">
        <v>30</v>
      </c>
      <c r="L325" t="s">
        <v>773</v>
      </c>
      <c r="P325" s="1">
        <f t="shared" si="13"/>
        <v>100</v>
      </c>
      <c r="Q325">
        <v>100</v>
      </c>
      <c r="R325" s="1">
        <f t="shared" si="13"/>
        <v>1</v>
      </c>
      <c r="S325">
        <v>1</v>
      </c>
      <c r="U325" t="s">
        <v>32</v>
      </c>
      <c r="Z325" t="str" cm="1">
        <f t="array" ref="Z325:AA325">_xlfn.TEXTSPLIT(L325, " ")</f>
        <v>Duurzaam</v>
      </c>
      <c r="AA325" t="str">
        <v>Haren</v>
      </c>
    </row>
    <row r="326" spans="1:29" x14ac:dyDescent="0.3">
      <c r="A326" t="s">
        <v>753</v>
      </c>
      <c r="B326" t="s">
        <v>753</v>
      </c>
      <c r="C326" t="s">
        <v>753</v>
      </c>
      <c r="D326" t="s">
        <v>774</v>
      </c>
      <c r="E326" t="s">
        <v>775</v>
      </c>
      <c r="F326">
        <v>1</v>
      </c>
      <c r="G326" t="s">
        <v>27</v>
      </c>
      <c r="H326">
        <v>2018</v>
      </c>
      <c r="I326" t="s">
        <v>28</v>
      </c>
      <c r="J326" t="s">
        <v>29</v>
      </c>
      <c r="K326" t="s">
        <v>30</v>
      </c>
      <c r="L326" t="s">
        <v>776</v>
      </c>
      <c r="M326" t="s">
        <v>777</v>
      </c>
      <c r="P326" s="1">
        <f t="shared" si="13"/>
        <v>184.67999999999998</v>
      </c>
      <c r="Q326">
        <v>184.67999999999998</v>
      </c>
      <c r="R326" s="1">
        <f t="shared" si="13"/>
        <v>1</v>
      </c>
      <c r="S326">
        <v>1</v>
      </c>
      <c r="U326" t="s">
        <v>36</v>
      </c>
      <c r="Z326" t="str" cm="1">
        <f t="array" ref="Z326:AA326">_xlfn.TEXTSPLIT(L326, " ")</f>
        <v>EC</v>
      </c>
      <c r="AA326" t="str">
        <v>Noorddijk</v>
      </c>
    </row>
    <row r="327" spans="1:29" x14ac:dyDescent="0.3">
      <c r="A327" t="s">
        <v>753</v>
      </c>
      <c r="B327" t="s">
        <v>753</v>
      </c>
      <c r="C327" t="s">
        <v>753</v>
      </c>
      <c r="D327" t="s">
        <v>774</v>
      </c>
      <c r="E327" t="s">
        <v>778</v>
      </c>
      <c r="F327">
        <v>1</v>
      </c>
      <c r="G327" t="s">
        <v>27</v>
      </c>
      <c r="H327">
        <v>2021</v>
      </c>
      <c r="I327" t="s">
        <v>28</v>
      </c>
      <c r="J327" t="s">
        <v>29</v>
      </c>
      <c r="K327" t="s">
        <v>30</v>
      </c>
      <c r="L327" t="s">
        <v>776</v>
      </c>
      <c r="M327" t="s">
        <v>777</v>
      </c>
      <c r="P327" s="1">
        <f t="shared" si="13"/>
        <v>51.8</v>
      </c>
      <c r="Q327">
        <v>51.8</v>
      </c>
      <c r="R327" s="1">
        <f t="shared" si="13"/>
        <v>1</v>
      </c>
      <c r="S327">
        <v>1</v>
      </c>
      <c r="U327" t="s">
        <v>36</v>
      </c>
      <c r="Z327" t="str" cm="1">
        <f t="array" ref="Z327:AA327">_xlfn.TEXTSPLIT(L327, " ")</f>
        <v>EC</v>
      </c>
      <c r="AA327" t="str">
        <v>Noorddijk</v>
      </c>
    </row>
    <row r="328" spans="1:29" x14ac:dyDescent="0.3">
      <c r="A328" t="s">
        <v>753</v>
      </c>
      <c r="B328" t="s">
        <v>753</v>
      </c>
      <c r="C328" t="s">
        <v>753</v>
      </c>
      <c r="D328" t="s">
        <v>774</v>
      </c>
      <c r="E328" t="s">
        <v>779</v>
      </c>
      <c r="F328">
        <v>1</v>
      </c>
      <c r="G328" t="s">
        <v>27</v>
      </c>
      <c r="H328">
        <v>2020</v>
      </c>
      <c r="I328" t="s">
        <v>28</v>
      </c>
      <c r="J328" t="s">
        <v>29</v>
      </c>
      <c r="K328" t="s">
        <v>30</v>
      </c>
      <c r="L328" t="s">
        <v>776</v>
      </c>
      <c r="M328" t="s">
        <v>777</v>
      </c>
      <c r="P328" s="1">
        <f t="shared" si="13"/>
        <v>56.615000000000002</v>
      </c>
      <c r="Q328">
        <v>56.615000000000002</v>
      </c>
      <c r="R328" s="1">
        <f t="shared" si="13"/>
        <v>1</v>
      </c>
      <c r="S328">
        <v>1</v>
      </c>
      <c r="U328" t="s">
        <v>36</v>
      </c>
      <c r="Z328" t="str" cm="1">
        <f t="array" ref="Z328:AA328">_xlfn.TEXTSPLIT(L328, " ")</f>
        <v>EC</v>
      </c>
      <c r="AA328" t="str">
        <v>Noorddijk</v>
      </c>
    </row>
    <row r="329" spans="1:29" x14ac:dyDescent="0.3">
      <c r="A329" t="s">
        <v>753</v>
      </c>
      <c r="B329" t="s">
        <v>753</v>
      </c>
      <c r="C329" t="s">
        <v>753</v>
      </c>
      <c r="D329" t="s">
        <v>774</v>
      </c>
      <c r="E329" t="s">
        <v>780</v>
      </c>
      <c r="F329">
        <v>1</v>
      </c>
      <c r="G329" t="s">
        <v>27</v>
      </c>
      <c r="H329">
        <v>2022</v>
      </c>
      <c r="I329" t="s">
        <v>28</v>
      </c>
      <c r="J329" t="s">
        <v>29</v>
      </c>
      <c r="K329" t="s">
        <v>30</v>
      </c>
      <c r="L329" t="s">
        <v>776</v>
      </c>
      <c r="M329" t="s">
        <v>777</v>
      </c>
      <c r="P329" s="1">
        <f t="shared" si="13"/>
        <v>138</v>
      </c>
      <c r="Q329">
        <v>138</v>
      </c>
      <c r="R329" s="1">
        <f t="shared" si="13"/>
        <v>1</v>
      </c>
      <c r="S329">
        <v>1</v>
      </c>
      <c r="U329" t="s">
        <v>32</v>
      </c>
      <c r="Z329" t="str" cm="1">
        <f t="array" ref="Z329:AA329">_xlfn.TEXTSPLIT(L329, " ")</f>
        <v>EC</v>
      </c>
      <c r="AA329" t="str">
        <v>Noorddijk</v>
      </c>
    </row>
    <row r="330" spans="1:29" x14ac:dyDescent="0.3">
      <c r="A330" t="s">
        <v>753</v>
      </c>
      <c r="B330" t="s">
        <v>753</v>
      </c>
      <c r="C330" t="s">
        <v>753</v>
      </c>
      <c r="D330" t="s">
        <v>781</v>
      </c>
      <c r="E330" t="s">
        <v>782</v>
      </c>
      <c r="F330">
        <v>1</v>
      </c>
      <c r="G330" t="s">
        <v>27</v>
      </c>
      <c r="H330">
        <v>2018</v>
      </c>
      <c r="I330" t="s">
        <v>28</v>
      </c>
      <c r="J330" t="s">
        <v>29</v>
      </c>
      <c r="K330" t="s">
        <v>30</v>
      </c>
      <c r="L330" t="s">
        <v>783</v>
      </c>
      <c r="M330" t="s">
        <v>777</v>
      </c>
      <c r="P330" s="1">
        <f t="shared" si="13"/>
        <v>48.675000000000004</v>
      </c>
      <c r="Q330">
        <v>48.675000000000004</v>
      </c>
      <c r="R330" s="1">
        <f t="shared" si="13"/>
        <v>1</v>
      </c>
      <c r="S330">
        <v>1</v>
      </c>
      <c r="U330" t="s">
        <v>36</v>
      </c>
      <c r="Z330" t="str" cm="1">
        <f t="array" ref="Z330:AB330">_xlfn.TEXTSPLIT(L330, " ")</f>
        <v>EC</v>
      </c>
      <c r="AA330" t="str">
        <v>Ten</v>
      </c>
      <c r="AB330" t="str">
        <v>Boer</v>
      </c>
    </row>
    <row r="331" spans="1:29" x14ac:dyDescent="0.3">
      <c r="A331" t="s">
        <v>753</v>
      </c>
      <c r="B331" t="s">
        <v>753</v>
      </c>
      <c r="C331" t="s">
        <v>753</v>
      </c>
      <c r="D331" t="s">
        <v>784</v>
      </c>
      <c r="E331" t="s">
        <v>785</v>
      </c>
      <c r="F331">
        <v>1</v>
      </c>
      <c r="G331" t="s">
        <v>27</v>
      </c>
      <c r="H331">
        <v>2022</v>
      </c>
      <c r="I331" t="s">
        <v>28</v>
      </c>
      <c r="J331" t="s">
        <v>29</v>
      </c>
      <c r="K331" t="s">
        <v>30</v>
      </c>
      <c r="L331" t="s">
        <v>786</v>
      </c>
      <c r="P331" s="1">
        <f t="shared" si="13"/>
        <v>76</v>
      </c>
      <c r="Q331">
        <v>76</v>
      </c>
      <c r="R331" s="1">
        <f t="shared" si="13"/>
        <v>1</v>
      </c>
      <c r="S331">
        <v>1</v>
      </c>
      <c r="U331" t="s">
        <v>32</v>
      </c>
      <c r="Z331" t="str" cm="1">
        <f t="array" ref="Z331:AA331">_xlfn.TEXTSPLIT(L331, " ")</f>
        <v>Energiek</v>
      </c>
      <c r="AA331" t="str">
        <v>Maarwold</v>
      </c>
    </row>
    <row r="332" spans="1:29" x14ac:dyDescent="0.3">
      <c r="A332" t="s">
        <v>753</v>
      </c>
      <c r="B332" t="s">
        <v>753</v>
      </c>
      <c r="C332" t="s">
        <v>753</v>
      </c>
      <c r="D332" t="s">
        <v>753</v>
      </c>
      <c r="E332" t="s">
        <v>787</v>
      </c>
      <c r="F332">
        <v>1</v>
      </c>
      <c r="G332" t="s">
        <v>27</v>
      </c>
      <c r="H332">
        <v>2023</v>
      </c>
      <c r="I332" t="s">
        <v>28</v>
      </c>
      <c r="J332" t="s">
        <v>29</v>
      </c>
      <c r="K332" t="s">
        <v>30</v>
      </c>
      <c r="L332" t="s">
        <v>134</v>
      </c>
      <c r="M332" t="s">
        <v>135</v>
      </c>
      <c r="P332" s="1">
        <f t="shared" si="13"/>
        <v>42</v>
      </c>
      <c r="Q332">
        <v>42</v>
      </c>
      <c r="R332" s="1">
        <f t="shared" si="13"/>
        <v>1</v>
      </c>
      <c r="S332">
        <v>1</v>
      </c>
      <c r="U332" t="s">
        <v>32</v>
      </c>
      <c r="Z332" t="str" cm="1">
        <f t="array" ref="Z332:AA332">_xlfn.TEXTSPLIT(L332, " ")</f>
        <v>Energiecoöperatie</v>
      </c>
      <c r="AA332" t="str">
        <v>GOED</v>
      </c>
    </row>
    <row r="333" spans="1:29" x14ac:dyDescent="0.3">
      <c r="A333" t="s">
        <v>753</v>
      </c>
      <c r="B333" t="s">
        <v>753</v>
      </c>
      <c r="C333" t="s">
        <v>753</v>
      </c>
      <c r="D333" t="s">
        <v>634</v>
      </c>
      <c r="E333" t="s">
        <v>788</v>
      </c>
      <c r="F333">
        <v>1</v>
      </c>
      <c r="G333" t="s">
        <v>27</v>
      </c>
      <c r="H333">
        <v>2023</v>
      </c>
      <c r="I333" t="s">
        <v>28</v>
      </c>
      <c r="J333" t="s">
        <v>29</v>
      </c>
      <c r="K333" t="s">
        <v>30</v>
      </c>
      <c r="L333" t="s">
        <v>134</v>
      </c>
      <c r="M333" t="s">
        <v>135</v>
      </c>
      <c r="N333" t="s">
        <v>135</v>
      </c>
      <c r="P333" s="1">
        <f t="shared" si="13"/>
        <v>90</v>
      </c>
      <c r="Q333">
        <v>90</v>
      </c>
      <c r="R333" s="1">
        <f t="shared" si="13"/>
        <v>1</v>
      </c>
      <c r="S333">
        <v>1</v>
      </c>
      <c r="U333" t="s">
        <v>32</v>
      </c>
      <c r="Z333" t="str" cm="1">
        <f t="array" ref="Z333:AA333">_xlfn.TEXTSPLIT(L333, " ")</f>
        <v>Energiecoöperatie</v>
      </c>
      <c r="AA333" t="str">
        <v>GOED</v>
      </c>
    </row>
    <row r="334" spans="1:29" x14ac:dyDescent="0.3">
      <c r="A334" t="s">
        <v>753</v>
      </c>
      <c r="B334" t="s">
        <v>753</v>
      </c>
      <c r="C334" t="s">
        <v>753</v>
      </c>
      <c r="E334" t="s">
        <v>789</v>
      </c>
      <c r="F334">
        <v>1</v>
      </c>
      <c r="G334" t="s">
        <v>27</v>
      </c>
      <c r="H334">
        <v>2021</v>
      </c>
      <c r="I334" t="s">
        <v>28</v>
      </c>
      <c r="J334" t="s">
        <v>29</v>
      </c>
      <c r="K334" t="s">
        <v>30</v>
      </c>
      <c r="L334" t="s">
        <v>134</v>
      </c>
      <c r="M334" t="s">
        <v>135</v>
      </c>
      <c r="P334" s="1">
        <f t="shared" si="13"/>
        <v>9.84</v>
      </c>
      <c r="Q334">
        <v>9.84</v>
      </c>
      <c r="R334" s="1">
        <f t="shared" si="13"/>
        <v>1</v>
      </c>
      <c r="S334">
        <v>1</v>
      </c>
      <c r="U334" t="s">
        <v>36</v>
      </c>
      <c r="Z334" t="str" cm="1">
        <f t="array" ref="Z334:AA334">_xlfn.TEXTSPLIT(L334, " ")</f>
        <v>Energiecoöperatie</v>
      </c>
      <c r="AA334" t="str">
        <v>GOED</v>
      </c>
    </row>
    <row r="335" spans="1:29" x14ac:dyDescent="0.3">
      <c r="A335" t="s">
        <v>753</v>
      </c>
      <c r="B335" t="s">
        <v>753</v>
      </c>
      <c r="C335" t="s">
        <v>753</v>
      </c>
      <c r="E335" t="s">
        <v>790</v>
      </c>
      <c r="F335">
        <v>1</v>
      </c>
      <c r="G335" t="s">
        <v>27</v>
      </c>
      <c r="H335">
        <v>2019</v>
      </c>
      <c r="I335" t="s">
        <v>28</v>
      </c>
      <c r="J335" t="s">
        <v>29</v>
      </c>
      <c r="K335" t="s">
        <v>30</v>
      </c>
      <c r="L335" t="s">
        <v>39</v>
      </c>
      <c r="M335" t="s">
        <v>791</v>
      </c>
      <c r="O335" t="s">
        <v>41</v>
      </c>
      <c r="P335" s="1">
        <f t="shared" si="13"/>
        <v>246.52499999999998</v>
      </c>
      <c r="Q335">
        <v>246.52499999999998</v>
      </c>
      <c r="R335" s="1">
        <f t="shared" si="13"/>
        <v>0</v>
      </c>
      <c r="S335">
        <v>0</v>
      </c>
      <c r="U335" t="s">
        <v>42</v>
      </c>
      <c r="Z335" t="str" cm="1">
        <f t="array" ref="Z335">_xlfn.TEXTSPLIT(L335, " ")</f>
        <v>GrunnegerPower</v>
      </c>
    </row>
    <row r="336" spans="1:29" x14ac:dyDescent="0.3">
      <c r="A336" t="s">
        <v>753</v>
      </c>
      <c r="B336" t="s">
        <v>753</v>
      </c>
      <c r="C336" t="s">
        <v>753</v>
      </c>
      <c r="E336" t="s">
        <v>792</v>
      </c>
      <c r="F336">
        <v>1</v>
      </c>
      <c r="G336" t="s">
        <v>27</v>
      </c>
      <c r="H336">
        <v>2016</v>
      </c>
      <c r="I336" t="s">
        <v>28</v>
      </c>
      <c r="J336" t="s">
        <v>29</v>
      </c>
      <c r="K336" t="s">
        <v>30</v>
      </c>
      <c r="L336" t="s">
        <v>39</v>
      </c>
      <c r="P336" s="1">
        <f t="shared" si="13"/>
        <v>91.52</v>
      </c>
      <c r="Q336">
        <v>91.52</v>
      </c>
      <c r="R336" s="1">
        <f t="shared" si="13"/>
        <v>1</v>
      </c>
      <c r="S336">
        <v>1</v>
      </c>
      <c r="U336" t="s">
        <v>36</v>
      </c>
      <c r="Z336" t="str" cm="1">
        <f t="array" ref="Z336">_xlfn.TEXTSPLIT(L336, " ")</f>
        <v>GrunnegerPower</v>
      </c>
    </row>
    <row r="337" spans="1:29" x14ac:dyDescent="0.3">
      <c r="A337" t="s">
        <v>753</v>
      </c>
      <c r="B337" t="s">
        <v>753</v>
      </c>
      <c r="C337" t="s">
        <v>753</v>
      </c>
      <c r="E337" t="s">
        <v>793</v>
      </c>
      <c r="F337">
        <v>1</v>
      </c>
      <c r="G337" t="s">
        <v>27</v>
      </c>
      <c r="H337">
        <v>2017</v>
      </c>
      <c r="I337" t="s">
        <v>28</v>
      </c>
      <c r="J337" t="s">
        <v>29</v>
      </c>
      <c r="K337" t="s">
        <v>30</v>
      </c>
      <c r="L337" t="s">
        <v>39</v>
      </c>
      <c r="P337" s="1">
        <f t="shared" si="13"/>
        <v>63.8</v>
      </c>
      <c r="Q337">
        <v>63.8</v>
      </c>
      <c r="R337" s="1">
        <f t="shared" si="13"/>
        <v>1</v>
      </c>
      <c r="S337">
        <v>1</v>
      </c>
      <c r="U337" t="s">
        <v>36</v>
      </c>
      <c r="Z337" t="str" cm="1">
        <f t="array" ref="Z337">_xlfn.TEXTSPLIT(L337, " ")</f>
        <v>GrunnegerPower</v>
      </c>
    </row>
    <row r="338" spans="1:29" x14ac:dyDescent="0.3">
      <c r="A338" t="s">
        <v>753</v>
      </c>
      <c r="B338" t="s">
        <v>753</v>
      </c>
      <c r="C338" t="s">
        <v>753</v>
      </c>
      <c r="E338" t="s">
        <v>794</v>
      </c>
      <c r="F338">
        <v>1</v>
      </c>
      <c r="G338" t="s">
        <v>27</v>
      </c>
      <c r="H338">
        <v>2016</v>
      </c>
      <c r="I338" t="s">
        <v>28</v>
      </c>
      <c r="J338" t="s">
        <v>29</v>
      </c>
      <c r="K338" t="s">
        <v>30</v>
      </c>
      <c r="L338" t="s">
        <v>39</v>
      </c>
      <c r="M338" t="s">
        <v>795</v>
      </c>
      <c r="O338" t="s">
        <v>796</v>
      </c>
      <c r="P338" s="1">
        <f t="shared" si="13"/>
        <v>274</v>
      </c>
      <c r="Q338">
        <v>274</v>
      </c>
      <c r="R338" s="1">
        <f t="shared" si="13"/>
        <v>0</v>
      </c>
      <c r="S338">
        <v>0</v>
      </c>
      <c r="U338" t="s">
        <v>42</v>
      </c>
      <c r="Z338" t="str" cm="1">
        <f t="array" ref="Z338">_xlfn.TEXTSPLIT(L338, " ")</f>
        <v>GrunnegerPower</v>
      </c>
    </row>
    <row r="339" spans="1:29" x14ac:dyDescent="0.3">
      <c r="A339" t="s">
        <v>753</v>
      </c>
      <c r="B339" t="s">
        <v>753</v>
      </c>
      <c r="C339" t="s">
        <v>753</v>
      </c>
      <c r="E339" t="s">
        <v>797</v>
      </c>
      <c r="F339">
        <v>1</v>
      </c>
      <c r="G339" t="s">
        <v>27</v>
      </c>
      <c r="H339">
        <v>2017</v>
      </c>
      <c r="I339" t="s">
        <v>28</v>
      </c>
      <c r="J339" t="s">
        <v>29</v>
      </c>
      <c r="K339" t="s">
        <v>30</v>
      </c>
      <c r="L339" t="s">
        <v>39</v>
      </c>
      <c r="M339" t="s">
        <v>795</v>
      </c>
      <c r="O339" t="s">
        <v>796</v>
      </c>
      <c r="P339" s="1">
        <f t="shared" si="13"/>
        <v>114.48</v>
      </c>
      <c r="Q339">
        <v>114.48</v>
      </c>
      <c r="R339" s="1">
        <f t="shared" si="13"/>
        <v>0</v>
      </c>
      <c r="S339">
        <v>0</v>
      </c>
      <c r="U339" t="s">
        <v>42</v>
      </c>
      <c r="Z339" t="str" cm="1">
        <f t="array" ref="Z339">_xlfn.TEXTSPLIT(L339, " ")</f>
        <v>GrunnegerPower</v>
      </c>
    </row>
    <row r="340" spans="1:29" x14ac:dyDescent="0.3">
      <c r="A340" t="s">
        <v>753</v>
      </c>
      <c r="B340" t="s">
        <v>753</v>
      </c>
      <c r="C340" t="s">
        <v>753</v>
      </c>
      <c r="E340" t="s">
        <v>798</v>
      </c>
      <c r="F340">
        <v>1</v>
      </c>
      <c r="G340" t="s">
        <v>27</v>
      </c>
      <c r="H340">
        <v>2018</v>
      </c>
      <c r="I340" t="s">
        <v>28</v>
      </c>
      <c r="J340" t="s">
        <v>29</v>
      </c>
      <c r="K340" t="s">
        <v>30</v>
      </c>
      <c r="L340" t="s">
        <v>39</v>
      </c>
      <c r="M340" t="s">
        <v>795</v>
      </c>
      <c r="O340" t="s">
        <v>796</v>
      </c>
      <c r="P340" s="1">
        <f t="shared" si="13"/>
        <v>68.399999999999991</v>
      </c>
      <c r="Q340">
        <v>68.399999999999991</v>
      </c>
      <c r="R340" s="1">
        <f t="shared" si="13"/>
        <v>0</v>
      </c>
      <c r="S340">
        <v>0</v>
      </c>
      <c r="U340" t="s">
        <v>42</v>
      </c>
      <c r="Z340" t="str" cm="1">
        <f t="array" ref="Z340">_xlfn.TEXTSPLIT(L340, " ")</f>
        <v>GrunnegerPower</v>
      </c>
    </row>
    <row r="341" spans="1:29" x14ac:dyDescent="0.3">
      <c r="A341" t="s">
        <v>753</v>
      </c>
      <c r="B341" t="s">
        <v>753</v>
      </c>
      <c r="C341" t="s">
        <v>753</v>
      </c>
      <c r="E341" t="s">
        <v>799</v>
      </c>
      <c r="F341">
        <v>1</v>
      </c>
      <c r="G341" t="s">
        <v>27</v>
      </c>
      <c r="H341">
        <v>2018</v>
      </c>
      <c r="I341" t="s">
        <v>28</v>
      </c>
      <c r="J341" t="s">
        <v>29</v>
      </c>
      <c r="K341" t="s">
        <v>30</v>
      </c>
      <c r="L341" t="s">
        <v>39</v>
      </c>
      <c r="M341" t="s">
        <v>795</v>
      </c>
      <c r="O341" t="s">
        <v>800</v>
      </c>
      <c r="P341" s="1">
        <f t="shared" si="13"/>
        <v>63.000000000000007</v>
      </c>
      <c r="Q341">
        <v>63.000000000000007</v>
      </c>
      <c r="R341" s="1">
        <f t="shared" si="13"/>
        <v>0</v>
      </c>
      <c r="S341">
        <v>0</v>
      </c>
      <c r="U341" t="s">
        <v>42</v>
      </c>
      <c r="Z341" t="str" cm="1">
        <f t="array" ref="Z341">_xlfn.TEXTSPLIT(L341, " ")</f>
        <v>GrunnegerPower</v>
      </c>
    </row>
    <row r="342" spans="1:29" x14ac:dyDescent="0.3">
      <c r="A342" t="s">
        <v>753</v>
      </c>
      <c r="B342" t="s">
        <v>753</v>
      </c>
      <c r="C342" t="s">
        <v>753</v>
      </c>
      <c r="E342" t="s">
        <v>801</v>
      </c>
      <c r="F342">
        <v>1</v>
      </c>
      <c r="G342" t="s">
        <v>27</v>
      </c>
      <c r="H342">
        <v>2019</v>
      </c>
      <c r="I342" t="s">
        <v>28</v>
      </c>
      <c r="J342" t="s">
        <v>29</v>
      </c>
      <c r="K342" t="s">
        <v>30</v>
      </c>
      <c r="L342" t="s">
        <v>39</v>
      </c>
      <c r="M342" t="s">
        <v>795</v>
      </c>
      <c r="O342" t="s">
        <v>796</v>
      </c>
      <c r="P342" s="1">
        <f t="shared" si="13"/>
        <v>87.779999999999987</v>
      </c>
      <c r="Q342">
        <v>87.779999999999987</v>
      </c>
      <c r="R342" s="1">
        <f t="shared" si="13"/>
        <v>0</v>
      </c>
      <c r="S342">
        <v>0</v>
      </c>
      <c r="U342" t="s">
        <v>42</v>
      </c>
      <c r="Z342" t="str" cm="1">
        <f t="array" ref="Z342">_xlfn.TEXTSPLIT(L342, " ")</f>
        <v>GrunnegerPower</v>
      </c>
    </row>
    <row r="343" spans="1:29" x14ac:dyDescent="0.3">
      <c r="A343" t="s">
        <v>753</v>
      </c>
      <c r="B343" t="s">
        <v>753</v>
      </c>
      <c r="C343" t="s">
        <v>753</v>
      </c>
      <c r="E343" t="s">
        <v>802</v>
      </c>
      <c r="F343">
        <v>1</v>
      </c>
      <c r="G343" t="s">
        <v>27</v>
      </c>
      <c r="H343">
        <v>2020</v>
      </c>
      <c r="I343" t="s">
        <v>28</v>
      </c>
      <c r="J343" t="s">
        <v>29</v>
      </c>
      <c r="K343" t="s">
        <v>30</v>
      </c>
      <c r="L343" t="s">
        <v>39</v>
      </c>
      <c r="M343" t="s">
        <v>795</v>
      </c>
      <c r="O343" t="s">
        <v>796</v>
      </c>
      <c r="P343" s="1">
        <f t="shared" si="13"/>
        <v>50.4</v>
      </c>
      <c r="Q343">
        <v>50.4</v>
      </c>
      <c r="R343" s="1">
        <f t="shared" si="13"/>
        <v>0</v>
      </c>
      <c r="S343">
        <v>0</v>
      </c>
      <c r="U343" t="s">
        <v>42</v>
      </c>
      <c r="Z343" t="str" cm="1">
        <f t="array" ref="Z343">_xlfn.TEXTSPLIT(L343, " ")</f>
        <v>GrunnegerPower</v>
      </c>
    </row>
    <row r="344" spans="1:29" x14ac:dyDescent="0.3">
      <c r="A344" t="s">
        <v>753</v>
      </c>
      <c r="B344" t="s">
        <v>753</v>
      </c>
      <c r="C344" t="s">
        <v>753</v>
      </c>
      <c r="E344" t="s">
        <v>803</v>
      </c>
      <c r="F344">
        <v>1</v>
      </c>
      <c r="G344" t="s">
        <v>27</v>
      </c>
      <c r="H344">
        <v>2021</v>
      </c>
      <c r="I344" t="s">
        <v>28</v>
      </c>
      <c r="J344" t="s">
        <v>29</v>
      </c>
      <c r="K344" t="s">
        <v>30</v>
      </c>
      <c r="L344" t="s">
        <v>39</v>
      </c>
      <c r="M344" t="s">
        <v>795</v>
      </c>
      <c r="O344" t="s">
        <v>796</v>
      </c>
      <c r="P344" s="1">
        <f t="shared" si="13"/>
        <v>22.5</v>
      </c>
      <c r="Q344">
        <v>22.5</v>
      </c>
      <c r="R344" s="1">
        <f t="shared" si="13"/>
        <v>0</v>
      </c>
      <c r="S344">
        <v>0</v>
      </c>
      <c r="U344" t="s">
        <v>42</v>
      </c>
      <c r="Z344" t="str" cm="1">
        <f t="array" ref="Z344">_xlfn.TEXTSPLIT(L344, " ")</f>
        <v>GrunnegerPower</v>
      </c>
    </row>
    <row r="345" spans="1:29" x14ac:dyDescent="0.3">
      <c r="A345" t="s">
        <v>753</v>
      </c>
      <c r="B345" t="s">
        <v>753</v>
      </c>
      <c r="C345" t="s">
        <v>753</v>
      </c>
      <c r="E345" t="s">
        <v>804</v>
      </c>
      <c r="F345">
        <v>1</v>
      </c>
      <c r="G345" t="s">
        <v>27</v>
      </c>
      <c r="H345">
        <v>2021</v>
      </c>
      <c r="I345" t="s">
        <v>28</v>
      </c>
      <c r="J345" t="s">
        <v>29</v>
      </c>
      <c r="K345" t="s">
        <v>30</v>
      </c>
      <c r="L345" t="s">
        <v>39</v>
      </c>
      <c r="M345" t="s">
        <v>795</v>
      </c>
      <c r="O345" t="s">
        <v>796</v>
      </c>
      <c r="P345" s="1">
        <f t="shared" si="13"/>
        <v>0</v>
      </c>
      <c r="R345" s="1">
        <f t="shared" si="13"/>
        <v>0</v>
      </c>
      <c r="U345" t="s">
        <v>42</v>
      </c>
      <c r="Z345" t="str" cm="1">
        <f t="array" ref="Z345">_xlfn.TEXTSPLIT(L345, " ")</f>
        <v>GrunnegerPower</v>
      </c>
    </row>
    <row r="346" spans="1:29" x14ac:dyDescent="0.3">
      <c r="A346" t="s">
        <v>753</v>
      </c>
      <c r="B346" t="s">
        <v>753</v>
      </c>
      <c r="C346" t="s">
        <v>753</v>
      </c>
      <c r="E346" t="s">
        <v>805</v>
      </c>
      <c r="F346">
        <v>1</v>
      </c>
      <c r="G346" t="s">
        <v>27</v>
      </c>
      <c r="H346">
        <v>2015</v>
      </c>
      <c r="I346" t="s">
        <v>28</v>
      </c>
      <c r="J346" t="s">
        <v>29</v>
      </c>
      <c r="K346" t="s">
        <v>30</v>
      </c>
      <c r="L346" t="s">
        <v>39</v>
      </c>
      <c r="P346" s="1">
        <f t="shared" si="13"/>
        <v>7.15</v>
      </c>
      <c r="Q346">
        <v>7.15</v>
      </c>
      <c r="R346" s="1">
        <f t="shared" si="13"/>
        <v>1</v>
      </c>
      <c r="S346">
        <v>1</v>
      </c>
      <c r="U346" t="s">
        <v>36</v>
      </c>
      <c r="Z346" t="str" cm="1">
        <f t="array" ref="Z346">_xlfn.TEXTSPLIT(L346, " ")</f>
        <v>GrunnegerPower</v>
      </c>
    </row>
    <row r="347" spans="1:29" x14ac:dyDescent="0.3">
      <c r="A347" t="s">
        <v>753</v>
      </c>
      <c r="B347" t="s">
        <v>753</v>
      </c>
      <c r="C347" t="s">
        <v>753</v>
      </c>
      <c r="E347" t="s">
        <v>806</v>
      </c>
      <c r="F347">
        <v>1</v>
      </c>
      <c r="G347" t="s">
        <v>27</v>
      </c>
      <c r="H347">
        <v>2022</v>
      </c>
      <c r="I347" t="s">
        <v>28</v>
      </c>
      <c r="J347" t="s">
        <v>29</v>
      </c>
      <c r="K347" t="s">
        <v>30</v>
      </c>
      <c r="L347" t="s">
        <v>807</v>
      </c>
      <c r="P347" s="1">
        <f t="shared" si="13"/>
        <v>54</v>
      </c>
      <c r="Q347">
        <v>54</v>
      </c>
      <c r="R347" s="1">
        <f t="shared" si="13"/>
        <v>1</v>
      </c>
      <c r="S347">
        <v>1</v>
      </c>
      <c r="U347" t="s">
        <v>32</v>
      </c>
      <c r="Z347" t="str" cm="1">
        <f t="array" ref="Z347:AC347">_xlfn.TEXTSPLIT(L347, " ")</f>
        <v>Hogelandtster</v>
      </c>
      <c r="AA347" t="str">
        <v>Energie</v>
      </c>
      <c r="AB347" t="str">
        <v>Coöperatie</v>
      </c>
      <c r="AC347" t="str">
        <v>(HEC)</v>
      </c>
    </row>
    <row r="348" spans="1:29" x14ac:dyDescent="0.3">
      <c r="A348" t="s">
        <v>753</v>
      </c>
      <c r="B348" t="s">
        <v>753</v>
      </c>
      <c r="C348" t="s">
        <v>753</v>
      </c>
      <c r="D348" t="s">
        <v>808</v>
      </c>
      <c r="E348" t="s">
        <v>809</v>
      </c>
      <c r="F348">
        <v>1</v>
      </c>
      <c r="G348" t="s">
        <v>27</v>
      </c>
      <c r="H348">
        <v>2021</v>
      </c>
      <c r="I348" t="s">
        <v>28</v>
      </c>
      <c r="J348" t="s">
        <v>29</v>
      </c>
      <c r="K348" t="s">
        <v>30</v>
      </c>
      <c r="L348" t="s">
        <v>810</v>
      </c>
      <c r="P348" s="1">
        <f t="shared" si="13"/>
        <v>77.72</v>
      </c>
      <c r="Q348">
        <v>77.72</v>
      </c>
      <c r="R348" s="1">
        <f t="shared" si="13"/>
        <v>1</v>
      </c>
      <c r="S348">
        <v>1</v>
      </c>
      <c r="U348" t="s">
        <v>36</v>
      </c>
      <c r="Z348" t="str" cm="1">
        <f t="array" ref="Z348">_xlfn.TEXTSPLIT(L348, " ")</f>
        <v>Meerkracht</v>
      </c>
    </row>
    <row r="349" spans="1:29" x14ac:dyDescent="0.3">
      <c r="A349" t="s">
        <v>753</v>
      </c>
      <c r="B349" t="s">
        <v>753</v>
      </c>
      <c r="C349" t="s">
        <v>753</v>
      </c>
      <c r="E349" t="s">
        <v>811</v>
      </c>
      <c r="F349">
        <v>1</v>
      </c>
      <c r="G349" t="s">
        <v>27</v>
      </c>
      <c r="H349">
        <v>2023</v>
      </c>
      <c r="I349" t="s">
        <v>28</v>
      </c>
      <c r="J349" t="s">
        <v>29</v>
      </c>
      <c r="K349" t="s">
        <v>599</v>
      </c>
      <c r="L349" t="s">
        <v>812</v>
      </c>
      <c r="P349" s="1">
        <f t="shared" si="13"/>
        <v>99.8</v>
      </c>
      <c r="Q349">
        <v>99.8</v>
      </c>
      <c r="R349" s="1">
        <f t="shared" si="13"/>
        <v>1</v>
      </c>
      <c r="S349">
        <v>1</v>
      </c>
      <c r="U349" t="s">
        <v>32</v>
      </c>
      <c r="Z349" t="str" cm="1">
        <f t="array" ref="Z349:AA349">_xlfn.TEXTSPLIT(L349, " ")</f>
        <v>VVE</v>
      </c>
      <c r="AA349" t="str">
        <v>divers</v>
      </c>
    </row>
    <row r="350" spans="1:29" x14ac:dyDescent="0.3">
      <c r="A350" t="s">
        <v>753</v>
      </c>
      <c r="B350" t="s">
        <v>753</v>
      </c>
      <c r="C350" t="s">
        <v>753</v>
      </c>
      <c r="E350" t="s">
        <v>813</v>
      </c>
      <c r="F350">
        <v>1</v>
      </c>
      <c r="G350" t="s">
        <v>27</v>
      </c>
      <c r="H350">
        <v>2014</v>
      </c>
      <c r="I350" t="s">
        <v>28</v>
      </c>
      <c r="J350" t="s">
        <v>29</v>
      </c>
      <c r="K350" t="s">
        <v>46</v>
      </c>
      <c r="L350" t="s">
        <v>47</v>
      </c>
      <c r="N350" t="s">
        <v>81</v>
      </c>
      <c r="O350" t="s">
        <v>814</v>
      </c>
      <c r="P350" s="1">
        <f t="shared" si="13"/>
        <v>159</v>
      </c>
      <c r="Q350">
        <v>159</v>
      </c>
      <c r="R350" s="1">
        <f t="shared" si="13"/>
        <v>0</v>
      </c>
      <c r="S350">
        <v>0</v>
      </c>
      <c r="U350" t="s">
        <v>65</v>
      </c>
      <c r="Z350" t="str" cm="1">
        <f t="array" ref="Z350">_xlfn.TEXTSPLIT(L350, " ")</f>
        <v>crowdfunding</v>
      </c>
    </row>
    <row r="351" spans="1:29" x14ac:dyDescent="0.3">
      <c r="A351" t="s">
        <v>753</v>
      </c>
      <c r="B351" t="s">
        <v>753</v>
      </c>
      <c r="C351" t="s">
        <v>753</v>
      </c>
      <c r="E351" t="s">
        <v>815</v>
      </c>
      <c r="F351">
        <v>1</v>
      </c>
      <c r="G351" t="s">
        <v>27</v>
      </c>
      <c r="H351">
        <v>2014</v>
      </c>
      <c r="I351" t="s">
        <v>28</v>
      </c>
      <c r="J351" t="s">
        <v>29</v>
      </c>
      <c r="K351" t="s">
        <v>46</v>
      </c>
      <c r="L351" t="s">
        <v>47</v>
      </c>
      <c r="N351" t="s">
        <v>81</v>
      </c>
      <c r="O351" t="s">
        <v>814</v>
      </c>
      <c r="P351" s="1">
        <f t="shared" si="13"/>
        <v>143</v>
      </c>
      <c r="Q351">
        <v>143</v>
      </c>
      <c r="R351" s="1">
        <f t="shared" si="13"/>
        <v>0</v>
      </c>
      <c r="S351">
        <v>0</v>
      </c>
      <c r="U351" t="s">
        <v>65</v>
      </c>
      <c r="Z351" t="str" cm="1">
        <f t="array" ref="Z351">_xlfn.TEXTSPLIT(L351, " ")</f>
        <v>crowdfunding</v>
      </c>
    </row>
    <row r="352" spans="1:29" x14ac:dyDescent="0.3">
      <c r="A352" t="s">
        <v>753</v>
      </c>
      <c r="B352" t="s">
        <v>753</v>
      </c>
      <c r="C352" t="s">
        <v>816</v>
      </c>
      <c r="D352" t="s">
        <v>68</v>
      </c>
      <c r="E352" t="s">
        <v>817</v>
      </c>
      <c r="F352">
        <v>1</v>
      </c>
      <c r="G352" t="s">
        <v>27</v>
      </c>
      <c r="H352">
        <v>2022</v>
      </c>
      <c r="I352" t="s">
        <v>28</v>
      </c>
      <c r="J352" t="s">
        <v>29</v>
      </c>
      <c r="K352" t="s">
        <v>30</v>
      </c>
      <c r="L352" t="s">
        <v>818</v>
      </c>
      <c r="P352" s="1">
        <f t="shared" si="13"/>
        <v>48.96</v>
      </c>
      <c r="Q352">
        <v>48.96</v>
      </c>
      <c r="R352" s="1">
        <f t="shared" si="13"/>
        <v>1</v>
      </c>
      <c r="S352">
        <v>1</v>
      </c>
      <c r="U352" t="s">
        <v>32</v>
      </c>
      <c r="Z352" t="str" cm="1">
        <f t="array" ref="Z352">_xlfn.TEXTSPLIT(L352, " ")</f>
        <v>Durabel</v>
      </c>
    </row>
    <row r="353" spans="1:29" x14ac:dyDescent="0.3">
      <c r="A353" t="s">
        <v>753</v>
      </c>
      <c r="B353" t="s">
        <v>753</v>
      </c>
      <c r="C353" t="s">
        <v>816</v>
      </c>
      <c r="D353" t="s">
        <v>819</v>
      </c>
      <c r="E353" t="s">
        <v>820</v>
      </c>
      <c r="F353">
        <v>1</v>
      </c>
      <c r="G353" t="s">
        <v>27</v>
      </c>
      <c r="H353">
        <v>2023</v>
      </c>
      <c r="I353" t="s">
        <v>28</v>
      </c>
      <c r="J353" t="s">
        <v>29</v>
      </c>
      <c r="K353" t="s">
        <v>30</v>
      </c>
      <c r="L353" t="s">
        <v>821</v>
      </c>
      <c r="P353" s="1">
        <f t="shared" si="13"/>
        <v>51</v>
      </c>
      <c r="Q353">
        <v>51</v>
      </c>
      <c r="R353" s="1">
        <f t="shared" si="13"/>
        <v>1</v>
      </c>
      <c r="S353">
        <v>1</v>
      </c>
      <c r="U353" t="s">
        <v>32</v>
      </c>
      <c r="Z353" t="str" cm="1">
        <f t="array" ref="Z353:AA353">_xlfn.TEXTSPLIT(L353, " ")</f>
        <v>Duurzaam</v>
      </c>
      <c r="AA353" t="str">
        <v>Bedum</v>
      </c>
    </row>
    <row r="354" spans="1:29" x14ac:dyDescent="0.3">
      <c r="A354" t="s">
        <v>753</v>
      </c>
      <c r="B354" t="s">
        <v>753</v>
      </c>
      <c r="C354" t="s">
        <v>816</v>
      </c>
      <c r="D354" t="s">
        <v>819</v>
      </c>
      <c r="E354" t="s">
        <v>822</v>
      </c>
      <c r="F354">
        <v>1</v>
      </c>
      <c r="G354" t="s">
        <v>27</v>
      </c>
      <c r="H354">
        <v>2022</v>
      </c>
      <c r="I354" t="s">
        <v>28</v>
      </c>
      <c r="J354" t="s">
        <v>29</v>
      </c>
      <c r="K354" t="s">
        <v>30</v>
      </c>
      <c r="L354" t="s">
        <v>821</v>
      </c>
      <c r="P354" s="1">
        <f t="shared" si="13"/>
        <v>51</v>
      </c>
      <c r="Q354">
        <v>51</v>
      </c>
      <c r="R354" s="1">
        <f t="shared" si="13"/>
        <v>1</v>
      </c>
      <c r="S354">
        <v>1</v>
      </c>
      <c r="U354" t="s">
        <v>32</v>
      </c>
      <c r="Z354" t="str" cm="1">
        <f t="array" ref="Z354:AA354">_xlfn.TEXTSPLIT(L354, " ")</f>
        <v>Duurzaam</v>
      </c>
      <c r="AA354" t="str">
        <v>Bedum</v>
      </c>
    </row>
    <row r="355" spans="1:29" x14ac:dyDescent="0.3">
      <c r="A355" t="s">
        <v>753</v>
      </c>
      <c r="B355" t="s">
        <v>753</v>
      </c>
      <c r="C355" t="s">
        <v>816</v>
      </c>
      <c r="D355" t="s">
        <v>823</v>
      </c>
      <c r="E355" t="s">
        <v>824</v>
      </c>
      <c r="F355">
        <v>1</v>
      </c>
      <c r="G355" t="s">
        <v>27</v>
      </c>
      <c r="H355">
        <v>2019</v>
      </c>
      <c r="I355" t="s">
        <v>28</v>
      </c>
      <c r="J355" t="s">
        <v>29</v>
      </c>
      <c r="K355" t="s">
        <v>30</v>
      </c>
      <c r="L355" t="s">
        <v>821</v>
      </c>
      <c r="M355" t="s">
        <v>825</v>
      </c>
      <c r="P355" s="1">
        <f t="shared" si="13"/>
        <v>214.50000000000003</v>
      </c>
      <c r="Q355">
        <v>214.50000000000003</v>
      </c>
      <c r="R355" s="1">
        <f t="shared" si="13"/>
        <v>1</v>
      </c>
      <c r="S355">
        <v>1</v>
      </c>
      <c r="U355" t="s">
        <v>36</v>
      </c>
      <c r="Z355" t="str" cm="1">
        <f t="array" ref="Z355:AA355">_xlfn.TEXTSPLIT(L355, " ")</f>
        <v>Duurzaam</v>
      </c>
      <c r="AA355" t="str">
        <v>Bedum</v>
      </c>
    </row>
    <row r="356" spans="1:29" x14ac:dyDescent="0.3">
      <c r="A356" t="s">
        <v>753</v>
      </c>
      <c r="B356" t="s">
        <v>753</v>
      </c>
      <c r="C356" t="s">
        <v>816</v>
      </c>
      <c r="D356" t="s">
        <v>826</v>
      </c>
      <c r="E356" t="s">
        <v>827</v>
      </c>
      <c r="F356">
        <v>1</v>
      </c>
      <c r="G356" t="s">
        <v>27</v>
      </c>
      <c r="H356">
        <v>2020</v>
      </c>
      <c r="I356" t="s">
        <v>28</v>
      </c>
      <c r="J356" t="s">
        <v>29</v>
      </c>
      <c r="K356" t="s">
        <v>30</v>
      </c>
      <c r="L356" t="s">
        <v>828</v>
      </c>
      <c r="M356" t="s">
        <v>829</v>
      </c>
      <c r="P356" s="1">
        <f t="shared" si="13"/>
        <v>36.96</v>
      </c>
      <c r="Q356">
        <v>36.96</v>
      </c>
      <c r="R356" s="1">
        <f t="shared" si="13"/>
        <v>1</v>
      </c>
      <c r="S356">
        <v>1</v>
      </c>
      <c r="U356" t="s">
        <v>36</v>
      </c>
      <c r="Z356" t="str" cm="1">
        <f t="array" ref="Z356:AA356">_xlfn.TEXTSPLIT(L356, " ")</f>
        <v>Duurzaam</v>
      </c>
      <c r="AA356" t="str">
        <v>Winsum</v>
      </c>
    </row>
    <row r="357" spans="1:29" x14ac:dyDescent="0.3">
      <c r="A357" t="s">
        <v>753</v>
      </c>
      <c r="B357" t="s">
        <v>753</v>
      </c>
      <c r="C357" t="s">
        <v>816</v>
      </c>
      <c r="D357" t="s">
        <v>830</v>
      </c>
      <c r="E357" t="s">
        <v>831</v>
      </c>
      <c r="F357">
        <v>1</v>
      </c>
      <c r="G357" t="s">
        <v>27</v>
      </c>
      <c r="H357">
        <v>2018</v>
      </c>
      <c r="I357" t="s">
        <v>28</v>
      </c>
      <c r="J357" t="s">
        <v>29</v>
      </c>
      <c r="K357" t="s">
        <v>30</v>
      </c>
      <c r="L357" t="s">
        <v>832</v>
      </c>
      <c r="P357" s="1">
        <f t="shared" si="13"/>
        <v>34.199999999999996</v>
      </c>
      <c r="Q357">
        <v>34.199999999999996</v>
      </c>
      <c r="R357" s="1">
        <f t="shared" si="13"/>
        <v>1</v>
      </c>
      <c r="S357">
        <v>1</v>
      </c>
      <c r="U357" t="s">
        <v>36</v>
      </c>
      <c r="Z357" t="str" cm="1">
        <f t="array" ref="Z357:AA357">_xlfn.TEXTSPLIT(L357, " ")</f>
        <v>EIK</v>
      </c>
      <c r="AA357" t="str">
        <v>DuurzaamKantens</v>
      </c>
    </row>
    <row r="358" spans="1:29" x14ac:dyDescent="0.3">
      <c r="A358" t="s">
        <v>753</v>
      </c>
      <c r="B358" t="s">
        <v>753</v>
      </c>
      <c r="C358" t="s">
        <v>816</v>
      </c>
      <c r="D358" t="s">
        <v>830</v>
      </c>
      <c r="E358" t="s">
        <v>833</v>
      </c>
      <c r="F358">
        <v>1</v>
      </c>
      <c r="G358" t="s">
        <v>27</v>
      </c>
      <c r="H358">
        <v>2021</v>
      </c>
      <c r="I358" t="s">
        <v>28</v>
      </c>
      <c r="J358" t="s">
        <v>29</v>
      </c>
      <c r="K358" t="s">
        <v>30</v>
      </c>
      <c r="L358" t="s">
        <v>832</v>
      </c>
      <c r="P358" s="1">
        <f t="shared" si="13"/>
        <v>78</v>
      </c>
      <c r="Q358">
        <v>78</v>
      </c>
      <c r="R358" s="1">
        <f t="shared" si="13"/>
        <v>1</v>
      </c>
      <c r="S358">
        <v>1</v>
      </c>
      <c r="U358" t="s">
        <v>36</v>
      </c>
      <c r="Z358" t="str" cm="1">
        <f t="array" ref="Z358:AA358">_xlfn.TEXTSPLIT(L358, " ")</f>
        <v>EIK</v>
      </c>
      <c r="AA358" t="str">
        <v>DuurzaamKantens</v>
      </c>
    </row>
    <row r="359" spans="1:29" x14ac:dyDescent="0.3">
      <c r="A359" t="s">
        <v>753</v>
      </c>
      <c r="B359" t="s">
        <v>753</v>
      </c>
      <c r="C359" t="s">
        <v>816</v>
      </c>
      <c r="D359" t="s">
        <v>834</v>
      </c>
      <c r="E359" t="s">
        <v>835</v>
      </c>
      <c r="F359">
        <v>1</v>
      </c>
      <c r="G359" t="s">
        <v>27</v>
      </c>
      <c r="H359">
        <v>2019</v>
      </c>
      <c r="I359" t="s">
        <v>28</v>
      </c>
      <c r="J359" t="s">
        <v>29</v>
      </c>
      <c r="K359" t="s">
        <v>30</v>
      </c>
      <c r="L359" t="s">
        <v>832</v>
      </c>
      <c r="P359" s="1">
        <f t="shared" si="13"/>
        <v>215.45999999999998</v>
      </c>
      <c r="Q359">
        <v>215.45999999999998</v>
      </c>
      <c r="R359" s="1">
        <f t="shared" si="13"/>
        <v>1</v>
      </c>
      <c r="S359">
        <v>1</v>
      </c>
      <c r="U359" t="s">
        <v>65</v>
      </c>
      <c r="Z359" t="str" cm="1">
        <f t="array" ref="Z359:AA359">_xlfn.TEXTSPLIT(L359, " ")</f>
        <v>EIK</v>
      </c>
      <c r="AA359" t="str">
        <v>DuurzaamKantens</v>
      </c>
    </row>
    <row r="360" spans="1:29" x14ac:dyDescent="0.3">
      <c r="A360" t="s">
        <v>753</v>
      </c>
      <c r="B360" t="s">
        <v>753</v>
      </c>
      <c r="C360" t="s">
        <v>816</v>
      </c>
      <c r="D360" t="s">
        <v>830</v>
      </c>
      <c r="E360" t="s">
        <v>836</v>
      </c>
      <c r="F360">
        <v>1</v>
      </c>
      <c r="G360" t="s">
        <v>27</v>
      </c>
      <c r="H360">
        <v>2018</v>
      </c>
      <c r="I360" t="s">
        <v>28</v>
      </c>
      <c r="J360" t="s">
        <v>29</v>
      </c>
      <c r="K360" t="s">
        <v>30</v>
      </c>
      <c r="L360" t="s">
        <v>832</v>
      </c>
      <c r="M360" t="s">
        <v>837</v>
      </c>
      <c r="P360" s="1">
        <f t="shared" si="13"/>
        <v>226.79999999999998</v>
      </c>
      <c r="Q360">
        <v>226.79999999999998</v>
      </c>
      <c r="R360" s="1">
        <f t="shared" si="13"/>
        <v>1</v>
      </c>
      <c r="S360">
        <v>1</v>
      </c>
      <c r="U360" t="s">
        <v>65</v>
      </c>
      <c r="Z360" t="str" cm="1">
        <f t="array" ref="Z360:AA360">_xlfn.TEXTSPLIT(L360, " ")</f>
        <v>EIK</v>
      </c>
      <c r="AA360" t="str">
        <v>DuurzaamKantens</v>
      </c>
    </row>
    <row r="361" spans="1:29" x14ac:dyDescent="0.3">
      <c r="A361" t="s">
        <v>753</v>
      </c>
      <c r="B361" t="s">
        <v>753</v>
      </c>
      <c r="C361" t="s">
        <v>816</v>
      </c>
      <c r="D361" t="s">
        <v>838</v>
      </c>
      <c r="E361" t="s">
        <v>839</v>
      </c>
      <c r="F361">
        <v>1</v>
      </c>
      <c r="G361" t="s">
        <v>27</v>
      </c>
      <c r="H361">
        <v>2020</v>
      </c>
      <c r="I361" t="s">
        <v>28</v>
      </c>
      <c r="J361" t="s">
        <v>29</v>
      </c>
      <c r="K361" t="s">
        <v>30</v>
      </c>
      <c r="L361" t="s">
        <v>832</v>
      </c>
      <c r="P361" s="1">
        <f t="shared" si="13"/>
        <v>58.994999999999997</v>
      </c>
      <c r="Q361">
        <v>58.994999999999997</v>
      </c>
      <c r="R361" s="1">
        <f t="shared" si="13"/>
        <v>1</v>
      </c>
      <c r="S361">
        <v>1</v>
      </c>
      <c r="U361" t="s">
        <v>65</v>
      </c>
      <c r="Z361" t="str" cm="1">
        <f t="array" ref="Z361:AA361">_xlfn.TEXTSPLIT(L361, " ")</f>
        <v>EIK</v>
      </c>
      <c r="AA361" t="str">
        <v>DuurzaamKantens</v>
      </c>
    </row>
    <row r="362" spans="1:29" x14ac:dyDescent="0.3">
      <c r="A362" t="s">
        <v>753</v>
      </c>
      <c r="B362" t="s">
        <v>753</v>
      </c>
      <c r="C362" t="s">
        <v>816</v>
      </c>
      <c r="D362" t="s">
        <v>840</v>
      </c>
      <c r="E362" t="s">
        <v>841</v>
      </c>
      <c r="F362">
        <v>1</v>
      </c>
      <c r="G362" t="s">
        <v>27</v>
      </c>
      <c r="H362">
        <v>2022</v>
      </c>
      <c r="I362" t="s">
        <v>28</v>
      </c>
      <c r="J362" t="s">
        <v>29</v>
      </c>
      <c r="K362" t="s">
        <v>30</v>
      </c>
      <c r="L362" t="s">
        <v>832</v>
      </c>
      <c r="P362" s="1">
        <f t="shared" si="13"/>
        <v>280</v>
      </c>
      <c r="Q362">
        <v>280</v>
      </c>
      <c r="R362" s="1">
        <f t="shared" si="13"/>
        <v>1</v>
      </c>
      <c r="S362">
        <v>1</v>
      </c>
      <c r="U362" t="s">
        <v>32</v>
      </c>
      <c r="Z362" t="str" cm="1">
        <f t="array" ref="Z362:AA362">_xlfn.TEXTSPLIT(L362, " ")</f>
        <v>EIK</v>
      </c>
      <c r="AA362" t="str">
        <v>DuurzaamKantens</v>
      </c>
    </row>
    <row r="363" spans="1:29" x14ac:dyDescent="0.3">
      <c r="A363" t="s">
        <v>753</v>
      </c>
      <c r="B363" t="s">
        <v>753</v>
      </c>
      <c r="C363" t="s">
        <v>816</v>
      </c>
      <c r="D363" t="s">
        <v>830</v>
      </c>
      <c r="E363" t="s">
        <v>842</v>
      </c>
      <c r="F363">
        <v>1</v>
      </c>
      <c r="G363" t="s">
        <v>27</v>
      </c>
      <c r="H363">
        <v>2021</v>
      </c>
      <c r="I363" t="s">
        <v>28</v>
      </c>
      <c r="J363" t="s">
        <v>29</v>
      </c>
      <c r="K363" t="s">
        <v>30</v>
      </c>
      <c r="L363" t="s">
        <v>832</v>
      </c>
      <c r="P363" s="1">
        <f t="shared" si="13"/>
        <v>66</v>
      </c>
      <c r="Q363">
        <v>66</v>
      </c>
      <c r="R363" s="1">
        <f t="shared" si="13"/>
        <v>1</v>
      </c>
      <c r="S363">
        <v>1</v>
      </c>
      <c r="U363" t="s">
        <v>32</v>
      </c>
      <c r="Z363" t="str" cm="1">
        <f t="array" ref="Z363:AA363">_xlfn.TEXTSPLIT(L363, " ")</f>
        <v>EIK</v>
      </c>
      <c r="AA363" t="str">
        <v>DuurzaamKantens</v>
      </c>
    </row>
    <row r="364" spans="1:29" x14ac:dyDescent="0.3">
      <c r="A364" t="s">
        <v>753</v>
      </c>
      <c r="B364" t="s">
        <v>753</v>
      </c>
      <c r="C364" t="s">
        <v>816</v>
      </c>
      <c r="D364" t="s">
        <v>823</v>
      </c>
      <c r="E364" t="s">
        <v>843</v>
      </c>
      <c r="F364">
        <v>1</v>
      </c>
      <c r="G364" t="s">
        <v>27</v>
      </c>
      <c r="H364">
        <v>2018</v>
      </c>
      <c r="I364" t="s">
        <v>28</v>
      </c>
      <c r="J364" t="s">
        <v>29</v>
      </c>
      <c r="K364" t="s">
        <v>30</v>
      </c>
      <c r="L364" t="s">
        <v>844</v>
      </c>
      <c r="P364" s="1">
        <f t="shared" si="13"/>
        <v>96.464999999999989</v>
      </c>
      <c r="Q364">
        <v>96.464999999999989</v>
      </c>
      <c r="R364" s="1">
        <f t="shared" si="13"/>
        <v>1</v>
      </c>
      <c r="S364">
        <v>1</v>
      </c>
      <c r="U364" t="s">
        <v>36</v>
      </c>
      <c r="Z364" t="str" cm="1">
        <f t="array" ref="Z364">_xlfn.TEXTSPLIT(L364, " ")</f>
        <v>EnergiekOnderdendam</v>
      </c>
    </row>
    <row r="365" spans="1:29" x14ac:dyDescent="0.3">
      <c r="A365" t="s">
        <v>753</v>
      </c>
      <c r="B365" t="s">
        <v>753</v>
      </c>
      <c r="C365" t="s">
        <v>816</v>
      </c>
      <c r="D365" t="s">
        <v>826</v>
      </c>
      <c r="E365" t="s">
        <v>845</v>
      </c>
      <c r="F365">
        <v>1</v>
      </c>
      <c r="G365" t="s">
        <v>27</v>
      </c>
      <c r="H365">
        <v>2017</v>
      </c>
      <c r="I365" t="s">
        <v>28</v>
      </c>
      <c r="J365" t="s">
        <v>29</v>
      </c>
      <c r="K365" t="s">
        <v>30</v>
      </c>
      <c r="L365" t="s">
        <v>846</v>
      </c>
      <c r="M365" t="s">
        <v>131</v>
      </c>
      <c r="P365" s="1">
        <f t="shared" si="13"/>
        <v>58</v>
      </c>
      <c r="Q365">
        <v>58</v>
      </c>
      <c r="R365" s="1">
        <f t="shared" si="13"/>
        <v>1</v>
      </c>
      <c r="S365">
        <v>1</v>
      </c>
      <c r="U365" t="s">
        <v>36</v>
      </c>
      <c r="Z365" t="str" cm="1">
        <f t="array" ref="Z365:AA365">_xlfn.TEXTSPLIT(L365, " ")</f>
        <v>GLOED</v>
      </c>
      <c r="AA365" t="str">
        <v>Garnwerd</v>
      </c>
    </row>
    <row r="366" spans="1:29" x14ac:dyDescent="0.3">
      <c r="A366" t="s">
        <v>753</v>
      </c>
      <c r="B366" t="s">
        <v>753</v>
      </c>
      <c r="C366" t="s">
        <v>816</v>
      </c>
      <c r="D366" t="s">
        <v>826</v>
      </c>
      <c r="E366" t="s">
        <v>847</v>
      </c>
      <c r="F366">
        <v>1</v>
      </c>
      <c r="G366" t="s">
        <v>27</v>
      </c>
      <c r="H366">
        <v>2021</v>
      </c>
      <c r="I366" t="s">
        <v>28</v>
      </c>
      <c r="J366" t="s">
        <v>29</v>
      </c>
      <c r="K366" t="s">
        <v>30</v>
      </c>
      <c r="L366" t="s">
        <v>846</v>
      </c>
      <c r="M366" t="s">
        <v>131</v>
      </c>
      <c r="P366" s="1">
        <f t="shared" si="13"/>
        <v>85</v>
      </c>
      <c r="Q366">
        <v>85</v>
      </c>
      <c r="R366" s="1">
        <f t="shared" si="13"/>
        <v>1</v>
      </c>
      <c r="S366">
        <v>1</v>
      </c>
      <c r="U366" t="s">
        <v>32</v>
      </c>
      <c r="Z366" t="str" cm="1">
        <f t="array" ref="Z366:AA366">_xlfn.TEXTSPLIT(L366, " ")</f>
        <v>GLOED</v>
      </c>
      <c r="AA366" t="str">
        <v>Garnwerd</v>
      </c>
    </row>
    <row r="367" spans="1:29" x14ac:dyDescent="0.3">
      <c r="A367" t="s">
        <v>753</v>
      </c>
      <c r="B367" t="s">
        <v>753</v>
      </c>
      <c r="C367" t="s">
        <v>816</v>
      </c>
      <c r="D367" t="s">
        <v>826</v>
      </c>
      <c r="E367" t="s">
        <v>848</v>
      </c>
      <c r="F367">
        <v>1</v>
      </c>
      <c r="G367" t="s">
        <v>27</v>
      </c>
      <c r="H367">
        <v>2022</v>
      </c>
      <c r="I367" t="s">
        <v>28</v>
      </c>
      <c r="J367" t="s">
        <v>29</v>
      </c>
      <c r="K367" t="s">
        <v>30</v>
      </c>
      <c r="L367" t="s">
        <v>846</v>
      </c>
      <c r="P367" s="1">
        <f t="shared" si="13"/>
        <v>100.125</v>
      </c>
      <c r="Q367">
        <v>100.125</v>
      </c>
      <c r="R367" s="1">
        <f t="shared" si="13"/>
        <v>1</v>
      </c>
      <c r="S367">
        <v>1</v>
      </c>
      <c r="U367" t="s">
        <v>32</v>
      </c>
      <c r="Z367" t="str" cm="1">
        <f t="array" ref="Z367:AA367">_xlfn.TEXTSPLIT(L367, " ")</f>
        <v>GLOED</v>
      </c>
      <c r="AA367" t="str">
        <v>Garnwerd</v>
      </c>
    </row>
    <row r="368" spans="1:29" x14ac:dyDescent="0.3">
      <c r="A368" t="s">
        <v>753</v>
      </c>
      <c r="B368" t="s">
        <v>753</v>
      </c>
      <c r="C368" t="s">
        <v>816</v>
      </c>
      <c r="D368" t="s">
        <v>849</v>
      </c>
      <c r="E368" t="s">
        <v>850</v>
      </c>
      <c r="F368">
        <v>1</v>
      </c>
      <c r="G368" t="s">
        <v>27</v>
      </c>
      <c r="H368">
        <v>2018</v>
      </c>
      <c r="I368" t="s">
        <v>28</v>
      </c>
      <c r="J368" t="s">
        <v>29</v>
      </c>
      <c r="K368" t="s">
        <v>30</v>
      </c>
      <c r="L368" t="s">
        <v>807</v>
      </c>
      <c r="M368" t="s">
        <v>131</v>
      </c>
      <c r="P368" s="1">
        <f t="shared" si="13"/>
        <v>168.85000000000002</v>
      </c>
      <c r="Q368">
        <v>168.85000000000002</v>
      </c>
      <c r="R368" s="1">
        <f t="shared" si="13"/>
        <v>1</v>
      </c>
      <c r="S368">
        <v>1</v>
      </c>
      <c r="U368" t="s">
        <v>36</v>
      </c>
      <c r="Z368" t="str" cm="1">
        <f t="array" ref="Z368:AC368">_xlfn.TEXTSPLIT(L368, " ")</f>
        <v>Hogelandtster</v>
      </c>
      <c r="AA368" t="str">
        <v>Energie</v>
      </c>
      <c r="AB368" t="str">
        <v>Coöperatie</v>
      </c>
      <c r="AC368" t="str">
        <v>(HEC)</v>
      </c>
    </row>
    <row r="369" spans="1:29" x14ac:dyDescent="0.3">
      <c r="A369" t="s">
        <v>753</v>
      </c>
      <c r="B369" t="s">
        <v>753</v>
      </c>
      <c r="C369" t="s">
        <v>816</v>
      </c>
      <c r="D369" t="s">
        <v>851</v>
      </c>
      <c r="E369" t="s">
        <v>852</v>
      </c>
      <c r="F369">
        <v>1</v>
      </c>
      <c r="G369" t="s">
        <v>27</v>
      </c>
      <c r="H369">
        <v>2020</v>
      </c>
      <c r="I369" t="s">
        <v>28</v>
      </c>
      <c r="J369" t="s">
        <v>29</v>
      </c>
      <c r="K369" t="s">
        <v>30</v>
      </c>
      <c r="L369" t="s">
        <v>853</v>
      </c>
      <c r="P369" s="1">
        <f t="shared" si="13"/>
        <v>56.000000000000007</v>
      </c>
      <c r="Q369">
        <v>56.000000000000007</v>
      </c>
      <c r="R369" s="1">
        <f t="shared" si="13"/>
        <v>1</v>
      </c>
      <c r="S369">
        <v>1</v>
      </c>
      <c r="U369" t="s">
        <v>36</v>
      </c>
      <c r="Z369" t="str" cm="1">
        <f t="array" ref="Z369:AB369">_xlfn.TEXTSPLIT(L369, " ")</f>
        <v>Hogelandster</v>
      </c>
      <c r="AA369" t="str">
        <v>Energie</v>
      </c>
      <c r="AB369" t="str">
        <v>Coöperatie</v>
      </c>
    </row>
    <row r="370" spans="1:29" x14ac:dyDescent="0.3">
      <c r="A370" t="s">
        <v>753</v>
      </c>
      <c r="B370" t="s">
        <v>753</v>
      </c>
      <c r="C370" t="s">
        <v>816</v>
      </c>
      <c r="D370" t="s">
        <v>854</v>
      </c>
      <c r="E370" t="s">
        <v>855</v>
      </c>
      <c r="F370">
        <v>1</v>
      </c>
      <c r="G370" t="s">
        <v>27</v>
      </c>
      <c r="H370">
        <v>2022</v>
      </c>
      <c r="I370" t="s">
        <v>28</v>
      </c>
      <c r="J370" t="s">
        <v>29</v>
      </c>
      <c r="K370" t="s">
        <v>30</v>
      </c>
      <c r="L370" t="s">
        <v>807</v>
      </c>
      <c r="P370" s="1">
        <f t="shared" si="13"/>
        <v>75</v>
      </c>
      <c r="Q370">
        <v>75</v>
      </c>
      <c r="R370" s="1">
        <f t="shared" si="13"/>
        <v>1</v>
      </c>
      <c r="S370">
        <v>1</v>
      </c>
      <c r="U370" t="s">
        <v>32</v>
      </c>
      <c r="Z370" t="str" cm="1">
        <f t="array" ref="Z370:AC370">_xlfn.TEXTSPLIT(L370, " ")</f>
        <v>Hogelandtster</v>
      </c>
      <c r="AA370" t="str">
        <v>Energie</v>
      </c>
      <c r="AB370" t="str">
        <v>Coöperatie</v>
      </c>
      <c r="AC370" t="str">
        <v>(HEC)</v>
      </c>
    </row>
    <row r="371" spans="1:29" x14ac:dyDescent="0.3">
      <c r="A371" t="s">
        <v>753</v>
      </c>
      <c r="B371" t="s">
        <v>753</v>
      </c>
      <c r="C371" t="s">
        <v>816</v>
      </c>
      <c r="D371" t="s">
        <v>856</v>
      </c>
      <c r="E371" t="s">
        <v>857</v>
      </c>
      <c r="F371">
        <v>1</v>
      </c>
      <c r="G371" t="s">
        <v>27</v>
      </c>
      <c r="H371">
        <v>2022</v>
      </c>
      <c r="I371" t="s">
        <v>28</v>
      </c>
      <c r="J371" t="s">
        <v>29</v>
      </c>
      <c r="K371" t="s">
        <v>30</v>
      </c>
      <c r="L371" t="s">
        <v>807</v>
      </c>
      <c r="P371" s="1">
        <f t="shared" si="13"/>
        <v>90.72</v>
      </c>
      <c r="Q371">
        <v>90.72</v>
      </c>
      <c r="R371" s="1">
        <f t="shared" si="13"/>
        <v>1</v>
      </c>
      <c r="S371">
        <v>1</v>
      </c>
      <c r="U371" t="s">
        <v>32</v>
      </c>
      <c r="Z371" t="str" cm="1">
        <f t="array" ref="Z371:AC371">_xlfn.TEXTSPLIT(L371, " ")</f>
        <v>Hogelandtster</v>
      </c>
      <c r="AA371" t="str">
        <v>Energie</v>
      </c>
      <c r="AB371" t="str">
        <v>Coöperatie</v>
      </c>
      <c r="AC371" t="str">
        <v>(HEC)</v>
      </c>
    </row>
    <row r="372" spans="1:29" x14ac:dyDescent="0.3">
      <c r="A372" t="s">
        <v>753</v>
      </c>
      <c r="B372" t="s">
        <v>753</v>
      </c>
      <c r="C372" t="s">
        <v>816</v>
      </c>
      <c r="D372" t="s">
        <v>858</v>
      </c>
      <c r="E372" t="s">
        <v>859</v>
      </c>
      <c r="F372">
        <v>1</v>
      </c>
      <c r="G372" t="s">
        <v>27</v>
      </c>
      <c r="H372">
        <v>2023</v>
      </c>
      <c r="I372" t="s">
        <v>28</v>
      </c>
      <c r="J372" t="s">
        <v>29</v>
      </c>
      <c r="K372" t="s">
        <v>30</v>
      </c>
      <c r="L372" t="s">
        <v>807</v>
      </c>
      <c r="P372" s="1">
        <f t="shared" si="13"/>
        <v>99.75</v>
      </c>
      <c r="Q372">
        <v>99.75</v>
      </c>
      <c r="R372" s="1">
        <f t="shared" si="13"/>
        <v>1</v>
      </c>
      <c r="S372">
        <v>1</v>
      </c>
      <c r="U372" t="s">
        <v>32</v>
      </c>
      <c r="Z372" t="str" cm="1">
        <f t="array" ref="Z372:AC372">_xlfn.TEXTSPLIT(L372, " ")</f>
        <v>Hogelandtster</v>
      </c>
      <c r="AA372" t="str">
        <v>Energie</v>
      </c>
      <c r="AB372" t="str">
        <v>Coöperatie</v>
      </c>
      <c r="AC372" t="str">
        <v>(HEC)</v>
      </c>
    </row>
    <row r="373" spans="1:29" x14ac:dyDescent="0.3">
      <c r="A373" t="s">
        <v>753</v>
      </c>
      <c r="B373" t="s">
        <v>753</v>
      </c>
      <c r="C373" t="s">
        <v>816</v>
      </c>
      <c r="E373" t="s">
        <v>860</v>
      </c>
      <c r="F373">
        <v>1</v>
      </c>
      <c r="G373" t="s">
        <v>27</v>
      </c>
      <c r="H373">
        <v>2022</v>
      </c>
      <c r="I373" t="s">
        <v>28</v>
      </c>
      <c r="J373" t="s">
        <v>29</v>
      </c>
      <c r="K373" t="s">
        <v>30</v>
      </c>
      <c r="L373" t="s">
        <v>807</v>
      </c>
      <c r="P373" s="1">
        <f t="shared" si="13"/>
        <v>78.75</v>
      </c>
      <c r="Q373">
        <v>78.75</v>
      </c>
      <c r="R373" s="1">
        <f t="shared" si="13"/>
        <v>1</v>
      </c>
      <c r="S373">
        <v>1</v>
      </c>
      <c r="U373" t="s">
        <v>32</v>
      </c>
      <c r="Z373" t="str" cm="1">
        <f t="array" ref="Z373:AC373">_xlfn.TEXTSPLIT(L373, " ")</f>
        <v>Hogelandtster</v>
      </c>
      <c r="AA373" t="str">
        <v>Energie</v>
      </c>
      <c r="AB373" t="str">
        <v>Coöperatie</v>
      </c>
      <c r="AC373" t="str">
        <v>(HEC)</v>
      </c>
    </row>
    <row r="374" spans="1:29" x14ac:dyDescent="0.3">
      <c r="A374" t="s">
        <v>753</v>
      </c>
      <c r="B374" t="s">
        <v>753</v>
      </c>
      <c r="C374" t="s">
        <v>816</v>
      </c>
      <c r="D374" t="s">
        <v>826</v>
      </c>
      <c r="E374" t="s">
        <v>861</v>
      </c>
      <c r="F374">
        <v>1</v>
      </c>
      <c r="G374" t="s">
        <v>27</v>
      </c>
      <c r="H374">
        <v>2022</v>
      </c>
      <c r="I374" t="s">
        <v>28</v>
      </c>
      <c r="J374" t="s">
        <v>29</v>
      </c>
      <c r="K374" t="s">
        <v>30</v>
      </c>
      <c r="L374" t="s">
        <v>807</v>
      </c>
      <c r="P374" s="1">
        <f t="shared" si="13"/>
        <v>57</v>
      </c>
      <c r="Q374">
        <v>57</v>
      </c>
      <c r="R374" s="1">
        <f t="shared" si="13"/>
        <v>1</v>
      </c>
      <c r="S374">
        <v>1</v>
      </c>
      <c r="U374" t="s">
        <v>32</v>
      </c>
      <c r="Z374" t="str" cm="1">
        <f t="array" ref="Z374:AC374">_xlfn.TEXTSPLIT(L374, " ")</f>
        <v>Hogelandtster</v>
      </c>
      <c r="AA374" t="str">
        <v>Energie</v>
      </c>
      <c r="AB374" t="str">
        <v>Coöperatie</v>
      </c>
      <c r="AC374" t="str">
        <v>(HEC)</v>
      </c>
    </row>
    <row r="375" spans="1:29" x14ac:dyDescent="0.3">
      <c r="A375" t="s">
        <v>753</v>
      </c>
      <c r="B375" t="s">
        <v>753</v>
      </c>
      <c r="C375" t="s">
        <v>816</v>
      </c>
      <c r="D375" t="s">
        <v>826</v>
      </c>
      <c r="E375" t="s">
        <v>862</v>
      </c>
      <c r="F375">
        <v>1</v>
      </c>
      <c r="G375" t="s">
        <v>27</v>
      </c>
      <c r="H375">
        <v>2019</v>
      </c>
      <c r="I375" t="s">
        <v>28</v>
      </c>
      <c r="J375" t="s">
        <v>29</v>
      </c>
      <c r="K375" t="s">
        <v>30</v>
      </c>
      <c r="L375" t="s">
        <v>863</v>
      </c>
      <c r="P375" s="1">
        <f t="shared" si="13"/>
        <v>37</v>
      </c>
      <c r="Q375">
        <v>37</v>
      </c>
      <c r="R375" s="1">
        <f t="shared" si="13"/>
        <v>1</v>
      </c>
      <c r="S375">
        <v>1</v>
      </c>
      <c r="U375" t="s">
        <v>36</v>
      </c>
      <c r="Z375" t="str" cm="1">
        <f t="array" ref="Z375:AA375">_xlfn.TEXTSPLIT(L375, " ")</f>
        <v>Winsum</v>
      </c>
      <c r="AA375" t="str">
        <v>Duurzaam</v>
      </c>
    </row>
    <row r="376" spans="1:29" x14ac:dyDescent="0.3">
      <c r="A376" t="s">
        <v>753</v>
      </c>
      <c r="B376" t="s">
        <v>753</v>
      </c>
      <c r="C376" t="s">
        <v>754</v>
      </c>
      <c r="D376" t="s">
        <v>864</v>
      </c>
      <c r="E376" t="s">
        <v>865</v>
      </c>
      <c r="F376">
        <v>1</v>
      </c>
      <c r="G376" t="s">
        <v>27</v>
      </c>
      <c r="H376">
        <v>2022</v>
      </c>
      <c r="I376" t="s">
        <v>28</v>
      </c>
      <c r="J376" t="s">
        <v>29</v>
      </c>
      <c r="K376" t="s">
        <v>30</v>
      </c>
      <c r="L376" t="s">
        <v>866</v>
      </c>
      <c r="P376" s="1">
        <f t="shared" si="13"/>
        <v>17.16</v>
      </c>
      <c r="Q376">
        <v>17.16</v>
      </c>
      <c r="R376" s="1">
        <f t="shared" si="13"/>
        <v>1</v>
      </c>
      <c r="S376">
        <v>1</v>
      </c>
      <c r="U376" t="s">
        <v>32</v>
      </c>
      <c r="Z376" t="str" cm="1">
        <f t="array" ref="Z376:AA376">_xlfn.TEXTSPLIT(L376, " ")</f>
        <v>Stedum</v>
      </c>
      <c r="AA376" t="str">
        <v>EnergieNeutraal</v>
      </c>
    </row>
    <row r="377" spans="1:29" x14ac:dyDescent="0.3">
      <c r="A377" t="s">
        <v>753</v>
      </c>
      <c r="B377" t="s">
        <v>753</v>
      </c>
      <c r="C377" t="s">
        <v>867</v>
      </c>
      <c r="D377" t="s">
        <v>868</v>
      </c>
      <c r="E377" t="s">
        <v>869</v>
      </c>
      <c r="F377">
        <v>1</v>
      </c>
      <c r="G377" t="s">
        <v>27</v>
      </c>
      <c r="H377">
        <v>2018</v>
      </c>
      <c r="I377" t="s">
        <v>28</v>
      </c>
      <c r="J377" t="s">
        <v>29</v>
      </c>
      <c r="K377" t="s">
        <v>30</v>
      </c>
      <c r="L377" t="s">
        <v>870</v>
      </c>
      <c r="N377" t="s">
        <v>44</v>
      </c>
      <c r="P377" s="1">
        <f t="shared" si="13"/>
        <v>16.64</v>
      </c>
      <c r="Q377">
        <v>16.64</v>
      </c>
      <c r="R377" s="1">
        <f t="shared" si="13"/>
        <v>1</v>
      </c>
      <c r="S377">
        <v>1</v>
      </c>
      <c r="U377" t="s">
        <v>36</v>
      </c>
      <c r="Z377" t="str" cm="1">
        <f t="array" ref="Z377:AA377">_xlfn.TEXTSPLIT(L377, " ")</f>
        <v>Duurzaam</v>
      </c>
      <c r="AA377" t="str">
        <v>Duurswolde</v>
      </c>
    </row>
    <row r="378" spans="1:29" x14ac:dyDescent="0.3">
      <c r="A378" t="s">
        <v>753</v>
      </c>
      <c r="B378" t="s">
        <v>753</v>
      </c>
      <c r="C378" t="s">
        <v>867</v>
      </c>
      <c r="D378" t="s">
        <v>871</v>
      </c>
      <c r="E378" t="s">
        <v>872</v>
      </c>
      <c r="F378">
        <v>1</v>
      </c>
      <c r="G378" t="s">
        <v>27</v>
      </c>
      <c r="H378">
        <v>2023</v>
      </c>
      <c r="I378" t="s">
        <v>28</v>
      </c>
      <c r="J378" t="s">
        <v>29</v>
      </c>
      <c r="K378" t="s">
        <v>30</v>
      </c>
      <c r="L378" t="s">
        <v>873</v>
      </c>
      <c r="P378" s="1">
        <f t="shared" si="13"/>
        <v>71</v>
      </c>
      <c r="Q378">
        <v>71</v>
      </c>
      <c r="R378" s="1">
        <f t="shared" si="13"/>
        <v>1</v>
      </c>
      <c r="S378">
        <v>1</v>
      </c>
      <c r="U378" t="s">
        <v>32</v>
      </c>
      <c r="Z378" t="str" cm="1">
        <f t="array" ref="Z378:AA378">_xlfn.TEXTSPLIT(L378, " ")</f>
        <v>Duurzaam</v>
      </c>
      <c r="AA378" t="str">
        <v>Lageland</v>
      </c>
    </row>
    <row r="379" spans="1:29" x14ac:dyDescent="0.3">
      <c r="A379" t="s">
        <v>753</v>
      </c>
      <c r="B379" t="s">
        <v>753</v>
      </c>
      <c r="C379" t="s">
        <v>867</v>
      </c>
      <c r="D379" t="s">
        <v>874</v>
      </c>
      <c r="E379" t="s">
        <v>875</v>
      </c>
      <c r="F379">
        <v>1</v>
      </c>
      <c r="G379" t="s">
        <v>27</v>
      </c>
      <c r="H379">
        <v>2020</v>
      </c>
      <c r="I379" t="s">
        <v>28</v>
      </c>
      <c r="J379" t="s">
        <v>29</v>
      </c>
      <c r="K379" t="s">
        <v>30</v>
      </c>
      <c r="L379" t="s">
        <v>876</v>
      </c>
      <c r="P379" s="1">
        <f t="shared" si="13"/>
        <v>108.16</v>
      </c>
      <c r="Q379">
        <v>108.16</v>
      </c>
      <c r="R379" s="1">
        <f t="shared" si="13"/>
        <v>1</v>
      </c>
      <c r="S379">
        <v>1</v>
      </c>
      <c r="U379" t="s">
        <v>36</v>
      </c>
      <c r="Z379" t="str" cm="1">
        <f t="array" ref="Z379:AB379">_xlfn.TEXTSPLIT(L379, " ")</f>
        <v>EC</v>
      </c>
      <c r="AA379" t="str">
        <v>Broukster</v>
      </c>
      <c r="AB379" t="str">
        <v>(Breneco)</v>
      </c>
    </row>
    <row r="380" spans="1:29" x14ac:dyDescent="0.3">
      <c r="A380" t="s">
        <v>753</v>
      </c>
      <c r="B380" t="s">
        <v>753</v>
      </c>
      <c r="C380" t="s">
        <v>867</v>
      </c>
      <c r="D380" t="s">
        <v>877</v>
      </c>
      <c r="E380" t="s">
        <v>878</v>
      </c>
      <c r="F380">
        <v>1</v>
      </c>
      <c r="G380" t="s">
        <v>27</v>
      </c>
      <c r="H380">
        <v>2022</v>
      </c>
      <c r="I380" t="s">
        <v>28</v>
      </c>
      <c r="J380" t="s">
        <v>29</v>
      </c>
      <c r="K380" t="s">
        <v>30</v>
      </c>
      <c r="L380" t="s">
        <v>134</v>
      </c>
      <c r="M380" t="s">
        <v>135</v>
      </c>
      <c r="P380" s="1">
        <f t="shared" si="13"/>
        <v>74</v>
      </c>
      <c r="Q380">
        <v>74</v>
      </c>
      <c r="R380" s="1">
        <f t="shared" si="13"/>
        <v>1</v>
      </c>
      <c r="S380">
        <v>1</v>
      </c>
      <c r="U380" t="s">
        <v>32</v>
      </c>
      <c r="Z380" t="str" cm="1">
        <f t="array" ref="Z380:AA380">_xlfn.TEXTSPLIT(L380, " ")</f>
        <v>Energiecoöperatie</v>
      </c>
      <c r="AA380" t="str">
        <v>GOED</v>
      </c>
    </row>
    <row r="381" spans="1:29" x14ac:dyDescent="0.3">
      <c r="A381" t="s">
        <v>753</v>
      </c>
      <c r="B381" t="s">
        <v>753</v>
      </c>
      <c r="C381" t="s">
        <v>867</v>
      </c>
      <c r="D381" t="s">
        <v>879</v>
      </c>
      <c r="E381" t="s">
        <v>880</v>
      </c>
      <c r="F381">
        <v>1</v>
      </c>
      <c r="G381" t="s">
        <v>27</v>
      </c>
      <c r="H381">
        <v>2021</v>
      </c>
      <c r="I381" t="s">
        <v>28</v>
      </c>
      <c r="J381" t="s">
        <v>29</v>
      </c>
      <c r="K381" t="s">
        <v>30</v>
      </c>
      <c r="L381" t="s">
        <v>881</v>
      </c>
      <c r="P381" s="1">
        <f t="shared" si="13"/>
        <v>80</v>
      </c>
      <c r="Q381">
        <v>80</v>
      </c>
      <c r="R381" s="1">
        <f t="shared" si="13"/>
        <v>1</v>
      </c>
      <c r="S381">
        <v>1</v>
      </c>
      <c r="U381" t="s">
        <v>36</v>
      </c>
      <c r="Z381" t="str" cm="1">
        <f t="array" ref="Z381:AA381">_xlfn.TEXTSPLIT(L381, " ")</f>
        <v>Kielster</v>
      </c>
      <c r="AA381" t="str">
        <v>Energiecoöperatie</v>
      </c>
    </row>
    <row r="382" spans="1:29" x14ac:dyDescent="0.3">
      <c r="A382" t="s">
        <v>753</v>
      </c>
      <c r="B382" t="s">
        <v>753</v>
      </c>
      <c r="C382" t="s">
        <v>207</v>
      </c>
      <c r="D382" t="s">
        <v>882</v>
      </c>
      <c r="E382" t="s">
        <v>883</v>
      </c>
      <c r="F382">
        <v>1</v>
      </c>
      <c r="G382" t="s">
        <v>27</v>
      </c>
      <c r="H382">
        <v>2023</v>
      </c>
      <c r="I382" t="s">
        <v>28</v>
      </c>
      <c r="J382" t="s">
        <v>29</v>
      </c>
      <c r="K382" t="s">
        <v>30</v>
      </c>
      <c r="L382" t="s">
        <v>210</v>
      </c>
      <c r="M382" t="s">
        <v>131</v>
      </c>
      <c r="P382" s="1">
        <f t="shared" si="13"/>
        <v>213.2</v>
      </c>
      <c r="Q382">
        <v>213.2</v>
      </c>
      <c r="R382" s="1">
        <f t="shared" si="13"/>
        <v>1</v>
      </c>
      <c r="S382">
        <v>1</v>
      </c>
      <c r="U382" t="s">
        <v>32</v>
      </c>
      <c r="Z382" t="str" cm="1">
        <f t="array" ref="Z382:AA382">_xlfn.TEXTSPLIT(L382, " ")</f>
        <v>Anjumer</v>
      </c>
      <c r="AA382" t="str">
        <v>Eendragt</v>
      </c>
    </row>
    <row r="383" spans="1:29" x14ac:dyDescent="0.3">
      <c r="A383" t="s">
        <v>753</v>
      </c>
      <c r="B383" t="s">
        <v>753</v>
      </c>
      <c r="C383" t="s">
        <v>884</v>
      </c>
      <c r="D383" t="s">
        <v>885</v>
      </c>
      <c r="E383" t="s">
        <v>886</v>
      </c>
      <c r="F383">
        <v>1</v>
      </c>
      <c r="G383" t="s">
        <v>27</v>
      </c>
      <c r="H383">
        <v>2018</v>
      </c>
      <c r="I383" t="s">
        <v>28</v>
      </c>
      <c r="J383" t="s">
        <v>29</v>
      </c>
      <c r="K383" t="s">
        <v>30</v>
      </c>
      <c r="L383" t="s">
        <v>887</v>
      </c>
      <c r="P383" s="1">
        <f t="shared" si="13"/>
        <v>56.1</v>
      </c>
      <c r="Q383">
        <v>56.1</v>
      </c>
      <c r="R383" s="1">
        <f t="shared" si="13"/>
        <v>1</v>
      </c>
      <c r="S383">
        <v>1</v>
      </c>
      <c r="U383" t="s">
        <v>36</v>
      </c>
      <c r="Z383" t="str" cm="1">
        <f t="array" ref="Z383:AA383">_xlfn.TEXTSPLIT(L383, " ")</f>
        <v>Pekela</v>
      </c>
      <c r="AA383" t="str">
        <v>Duurzaam</v>
      </c>
    </row>
    <row r="384" spans="1:29" x14ac:dyDescent="0.3">
      <c r="A384" t="s">
        <v>753</v>
      </c>
      <c r="B384" t="s">
        <v>753</v>
      </c>
      <c r="C384" t="s">
        <v>884</v>
      </c>
      <c r="D384" t="s">
        <v>885</v>
      </c>
      <c r="E384" t="s">
        <v>888</v>
      </c>
      <c r="F384">
        <v>1</v>
      </c>
      <c r="G384" t="s">
        <v>27</v>
      </c>
      <c r="H384">
        <v>2022</v>
      </c>
      <c r="I384" t="s">
        <v>28</v>
      </c>
      <c r="J384" t="s">
        <v>29</v>
      </c>
      <c r="K384" t="s">
        <v>30</v>
      </c>
      <c r="L384" t="s">
        <v>887</v>
      </c>
      <c r="M384" t="s">
        <v>131</v>
      </c>
      <c r="P384" s="1">
        <f t="shared" si="13"/>
        <v>101</v>
      </c>
      <c r="Q384">
        <v>101</v>
      </c>
      <c r="R384" s="1">
        <f t="shared" si="13"/>
        <v>1</v>
      </c>
      <c r="S384">
        <v>1</v>
      </c>
      <c r="U384" t="s">
        <v>32</v>
      </c>
      <c r="Z384" t="str" cm="1">
        <f t="array" ref="Z384:AA384">_xlfn.TEXTSPLIT(L384, " ")</f>
        <v>Pekela</v>
      </c>
      <c r="AA384" t="str">
        <v>Duurzaam</v>
      </c>
    </row>
    <row r="385" spans="1:29" x14ac:dyDescent="0.3">
      <c r="A385" t="s">
        <v>753</v>
      </c>
      <c r="B385" t="s">
        <v>753</v>
      </c>
      <c r="C385" t="s">
        <v>889</v>
      </c>
      <c r="D385" t="s">
        <v>890</v>
      </c>
      <c r="E385" t="s">
        <v>891</v>
      </c>
      <c r="F385">
        <v>1</v>
      </c>
      <c r="G385" t="s">
        <v>27</v>
      </c>
      <c r="H385">
        <v>2022</v>
      </c>
      <c r="I385" t="s">
        <v>28</v>
      </c>
      <c r="J385" t="s">
        <v>29</v>
      </c>
      <c r="K385" t="s">
        <v>30</v>
      </c>
      <c r="L385" t="s">
        <v>892</v>
      </c>
      <c r="P385" s="1">
        <f t="shared" si="13"/>
        <v>80</v>
      </c>
      <c r="Q385">
        <v>80</v>
      </c>
      <c r="R385" s="1">
        <f t="shared" si="13"/>
        <v>1</v>
      </c>
      <c r="S385">
        <v>1</v>
      </c>
      <c r="U385" t="s">
        <v>32</v>
      </c>
      <c r="Z385" t="str" cm="1">
        <f t="array" ref="Z385:AB385">_xlfn.TEXTSPLIT(L385, " ")</f>
        <v>Energie</v>
      </c>
      <c r="AA385" t="str">
        <v>Collectief</v>
      </c>
      <c r="AB385" t="str">
        <v>Tolbert</v>
      </c>
    </row>
    <row r="386" spans="1:29" x14ac:dyDescent="0.3">
      <c r="A386" t="s">
        <v>753</v>
      </c>
      <c r="B386" t="s">
        <v>753</v>
      </c>
      <c r="C386" t="s">
        <v>889</v>
      </c>
      <c r="D386" t="s">
        <v>893</v>
      </c>
      <c r="E386" t="s">
        <v>894</v>
      </c>
      <c r="F386">
        <v>1</v>
      </c>
      <c r="G386" t="s">
        <v>27</v>
      </c>
      <c r="H386">
        <v>2021</v>
      </c>
      <c r="I386" t="s">
        <v>28</v>
      </c>
      <c r="J386" t="s">
        <v>29</v>
      </c>
      <c r="K386" t="s">
        <v>30</v>
      </c>
      <c r="L386" t="s">
        <v>895</v>
      </c>
      <c r="P386" s="1">
        <f t="shared" si="13"/>
        <v>60</v>
      </c>
      <c r="Q386">
        <v>60</v>
      </c>
      <c r="R386" s="1">
        <f t="shared" si="13"/>
        <v>1</v>
      </c>
      <c r="S386">
        <v>1</v>
      </c>
      <c r="U386" t="s">
        <v>32</v>
      </c>
      <c r="Z386" t="str" cm="1">
        <f t="array" ref="Z386:AA386">_xlfn.TEXTSPLIT(L386, " ")</f>
        <v>Energiebos</v>
      </c>
      <c r="AA386" t="str">
        <v>Boerakker</v>
      </c>
    </row>
    <row r="387" spans="1:29" x14ac:dyDescent="0.3">
      <c r="A387" t="s">
        <v>753</v>
      </c>
      <c r="B387" t="s">
        <v>753</v>
      </c>
      <c r="C387" t="s">
        <v>889</v>
      </c>
      <c r="D387" t="s">
        <v>896</v>
      </c>
      <c r="E387" t="s">
        <v>897</v>
      </c>
      <c r="F387">
        <v>1</v>
      </c>
      <c r="G387" t="s">
        <v>27</v>
      </c>
      <c r="H387">
        <v>2020</v>
      </c>
      <c r="I387" t="s">
        <v>28</v>
      </c>
      <c r="J387" t="s">
        <v>29</v>
      </c>
      <c r="K387" t="s">
        <v>30</v>
      </c>
      <c r="L387" t="s">
        <v>898</v>
      </c>
      <c r="P387" s="1">
        <f t="shared" ref="P387:R449" si="14">IFERROR(IF(Q387&gt;0,Q387*1,0),0)</f>
        <v>114.18</v>
      </c>
      <c r="Q387">
        <v>114.18</v>
      </c>
      <c r="R387" s="1">
        <f t="shared" si="14"/>
        <v>1</v>
      </c>
      <c r="S387">
        <v>1</v>
      </c>
      <c r="U387" t="s">
        <v>36</v>
      </c>
      <c r="Z387" t="str" cm="1">
        <f t="array" ref="Z387:AA387">_xlfn.TEXTSPLIT(L387, " ")</f>
        <v>ENOF</v>
      </c>
      <c r="AA387" t="str">
        <v>Power</v>
      </c>
    </row>
    <row r="388" spans="1:29" x14ac:dyDescent="0.3">
      <c r="A388" t="s">
        <v>753</v>
      </c>
      <c r="B388" t="s">
        <v>753</v>
      </c>
      <c r="C388" t="s">
        <v>889</v>
      </c>
      <c r="E388" t="s">
        <v>899</v>
      </c>
      <c r="F388">
        <v>1</v>
      </c>
      <c r="G388" t="s">
        <v>27</v>
      </c>
      <c r="H388">
        <v>2016</v>
      </c>
      <c r="I388" t="s">
        <v>28</v>
      </c>
      <c r="J388" t="s">
        <v>29</v>
      </c>
      <c r="K388" t="s">
        <v>30</v>
      </c>
      <c r="L388" t="s">
        <v>900</v>
      </c>
      <c r="P388" s="1">
        <f t="shared" si="14"/>
        <v>54</v>
      </c>
      <c r="Q388">
        <v>54</v>
      </c>
      <c r="R388" s="1">
        <f t="shared" si="14"/>
        <v>1</v>
      </c>
      <c r="S388">
        <v>1</v>
      </c>
      <c r="U388" t="s">
        <v>36</v>
      </c>
      <c r="Z388" t="str" cm="1">
        <f t="array" ref="Z388:AB388">_xlfn.TEXTSPLIT(L388, " ")</f>
        <v>Zevenster</v>
      </c>
      <c r="AA388" t="str">
        <v/>
      </c>
      <c r="AB388" t="str">
        <v>Zonnestroom</v>
      </c>
    </row>
    <row r="389" spans="1:29" x14ac:dyDescent="0.3">
      <c r="A389" t="s">
        <v>753</v>
      </c>
      <c r="B389" t="s">
        <v>753</v>
      </c>
      <c r="C389" t="s">
        <v>889</v>
      </c>
      <c r="D389" t="s">
        <v>901</v>
      </c>
      <c r="E389" t="s">
        <v>902</v>
      </c>
      <c r="F389">
        <v>1</v>
      </c>
      <c r="G389" t="s">
        <v>27</v>
      </c>
      <c r="H389">
        <v>2018</v>
      </c>
      <c r="I389" t="s">
        <v>28</v>
      </c>
      <c r="J389" t="s">
        <v>29</v>
      </c>
      <c r="K389" t="s">
        <v>30</v>
      </c>
      <c r="L389" t="s">
        <v>900</v>
      </c>
      <c r="P389" s="1">
        <f t="shared" si="14"/>
        <v>28.499999999999996</v>
      </c>
      <c r="Q389">
        <v>28.499999999999996</v>
      </c>
      <c r="R389" s="1">
        <f t="shared" si="14"/>
        <v>1</v>
      </c>
      <c r="S389">
        <v>1</v>
      </c>
      <c r="U389" t="s">
        <v>36</v>
      </c>
      <c r="Z389" t="str" cm="1">
        <f t="array" ref="Z389:AB389">_xlfn.TEXTSPLIT(L389, " ")</f>
        <v>Zevenster</v>
      </c>
      <c r="AA389" t="str">
        <v/>
      </c>
      <c r="AB389" t="str">
        <v>Zonnestroom</v>
      </c>
    </row>
    <row r="390" spans="1:29" x14ac:dyDescent="0.3">
      <c r="A390" t="s">
        <v>753</v>
      </c>
      <c r="B390" t="s">
        <v>753</v>
      </c>
      <c r="C390" t="s">
        <v>889</v>
      </c>
      <c r="D390" t="s">
        <v>903</v>
      </c>
      <c r="E390" t="s">
        <v>904</v>
      </c>
      <c r="F390">
        <v>1</v>
      </c>
      <c r="G390" t="s">
        <v>27</v>
      </c>
      <c r="H390">
        <v>2020</v>
      </c>
      <c r="I390" t="s">
        <v>28</v>
      </c>
      <c r="J390" t="s">
        <v>29</v>
      </c>
      <c r="K390" t="s">
        <v>30</v>
      </c>
      <c r="L390" t="s">
        <v>900</v>
      </c>
      <c r="P390" s="1">
        <f t="shared" si="14"/>
        <v>73.440000000000012</v>
      </c>
      <c r="Q390">
        <v>73.440000000000012</v>
      </c>
      <c r="R390" s="1">
        <f t="shared" si="14"/>
        <v>1</v>
      </c>
      <c r="S390">
        <v>1</v>
      </c>
      <c r="U390" t="s">
        <v>36</v>
      </c>
      <c r="Z390" t="str" cm="1">
        <f t="array" ref="Z390:AB390">_xlfn.TEXTSPLIT(L390, " ")</f>
        <v>Zevenster</v>
      </c>
      <c r="AA390" t="str">
        <v/>
      </c>
      <c r="AB390" t="str">
        <v>Zonnestroom</v>
      </c>
    </row>
    <row r="391" spans="1:29" x14ac:dyDescent="0.3">
      <c r="A391" t="s">
        <v>753</v>
      </c>
      <c r="B391" t="s">
        <v>753</v>
      </c>
      <c r="C391" t="s">
        <v>889</v>
      </c>
      <c r="D391" t="s">
        <v>905</v>
      </c>
      <c r="E391" t="s">
        <v>906</v>
      </c>
      <c r="F391">
        <v>1</v>
      </c>
      <c r="G391" t="s">
        <v>27</v>
      </c>
      <c r="H391">
        <v>2023</v>
      </c>
      <c r="I391" t="s">
        <v>28</v>
      </c>
      <c r="J391" t="s">
        <v>29</v>
      </c>
      <c r="K391" t="s">
        <v>30</v>
      </c>
      <c r="L391" t="s">
        <v>900</v>
      </c>
      <c r="P391" s="1">
        <f t="shared" si="14"/>
        <v>86.45</v>
      </c>
      <c r="Q391">
        <v>86.45</v>
      </c>
      <c r="R391" s="1">
        <f t="shared" si="14"/>
        <v>1</v>
      </c>
      <c r="S391">
        <v>1</v>
      </c>
      <c r="U391" t="s">
        <v>32</v>
      </c>
      <c r="Z391" t="str" cm="1">
        <f t="array" ref="Z391:AB391">_xlfn.TEXTSPLIT(L391, " ")</f>
        <v>Zevenster</v>
      </c>
      <c r="AA391" t="str">
        <v/>
      </c>
      <c r="AB391" t="str">
        <v>Zonnestroom</v>
      </c>
    </row>
    <row r="392" spans="1:29" x14ac:dyDescent="0.3">
      <c r="A392" t="s">
        <v>753</v>
      </c>
      <c r="B392" t="s">
        <v>753</v>
      </c>
      <c r="C392" t="s">
        <v>889</v>
      </c>
      <c r="E392" t="s">
        <v>907</v>
      </c>
      <c r="F392">
        <v>1</v>
      </c>
      <c r="G392" t="s">
        <v>27</v>
      </c>
      <c r="H392">
        <v>2022</v>
      </c>
      <c r="I392" t="s">
        <v>28</v>
      </c>
      <c r="J392" t="s">
        <v>29</v>
      </c>
      <c r="K392" t="s">
        <v>30</v>
      </c>
      <c r="L392" t="s">
        <v>900</v>
      </c>
      <c r="P392" s="1">
        <f t="shared" si="14"/>
        <v>83.72</v>
      </c>
      <c r="Q392">
        <v>83.72</v>
      </c>
      <c r="R392" s="1">
        <f t="shared" si="14"/>
        <v>1</v>
      </c>
      <c r="S392">
        <v>1</v>
      </c>
      <c r="U392" t="s">
        <v>32</v>
      </c>
      <c r="Z392" t="str" cm="1">
        <f t="array" ref="Z392:AB392">_xlfn.TEXTSPLIT(L392, " ")</f>
        <v>Zevenster</v>
      </c>
      <c r="AA392" t="str">
        <v/>
      </c>
      <c r="AB392" t="str">
        <v>Zonnestroom</v>
      </c>
    </row>
    <row r="393" spans="1:29" x14ac:dyDescent="0.3">
      <c r="A393" t="s">
        <v>753</v>
      </c>
      <c r="B393" t="s">
        <v>753</v>
      </c>
      <c r="C393" t="s">
        <v>889</v>
      </c>
      <c r="D393" t="s">
        <v>908</v>
      </c>
      <c r="E393" t="s">
        <v>909</v>
      </c>
      <c r="F393">
        <v>1</v>
      </c>
      <c r="G393" t="s">
        <v>27</v>
      </c>
      <c r="H393">
        <v>2019</v>
      </c>
      <c r="I393" t="s">
        <v>28</v>
      </c>
      <c r="J393" t="s">
        <v>29</v>
      </c>
      <c r="K393" t="s">
        <v>605</v>
      </c>
      <c r="L393" t="s">
        <v>910</v>
      </c>
      <c r="M393" t="s">
        <v>911</v>
      </c>
      <c r="P393" s="1">
        <f t="shared" si="14"/>
        <v>409.76</v>
      </c>
      <c r="Q393">
        <v>409.76</v>
      </c>
      <c r="R393" s="1">
        <f t="shared" si="14"/>
        <v>1</v>
      </c>
      <c r="S393">
        <v>1</v>
      </c>
      <c r="U393" t="s">
        <v>36</v>
      </c>
      <c r="Z393" t="str" cm="1">
        <f t="array" ref="Z393">_xlfn.TEXTSPLIT(L393, " ")</f>
        <v>Zon4ONs</v>
      </c>
    </row>
    <row r="394" spans="1:29" x14ac:dyDescent="0.3">
      <c r="A394" t="s">
        <v>753</v>
      </c>
      <c r="B394" t="s">
        <v>753</v>
      </c>
      <c r="C394" t="s">
        <v>889</v>
      </c>
      <c r="D394" t="s">
        <v>912</v>
      </c>
      <c r="E394" t="s">
        <v>913</v>
      </c>
      <c r="F394">
        <v>1</v>
      </c>
      <c r="G394" t="s">
        <v>27</v>
      </c>
      <c r="H394">
        <v>2016</v>
      </c>
      <c r="I394" t="s">
        <v>28</v>
      </c>
      <c r="J394" t="s">
        <v>29</v>
      </c>
      <c r="K394" t="s">
        <v>46</v>
      </c>
      <c r="L394" t="s">
        <v>47</v>
      </c>
      <c r="N394" t="s">
        <v>81</v>
      </c>
      <c r="P394" s="1">
        <f t="shared" si="14"/>
        <v>177.66000000000003</v>
      </c>
      <c r="Q394">
        <v>177.66000000000003</v>
      </c>
      <c r="R394" s="1">
        <f t="shared" si="14"/>
        <v>0</v>
      </c>
      <c r="S394">
        <v>0</v>
      </c>
      <c r="U394" t="s">
        <v>65</v>
      </c>
      <c r="Z394" t="str" cm="1">
        <f t="array" ref="Z394">_xlfn.TEXTSPLIT(L394, " ")</f>
        <v>crowdfunding</v>
      </c>
    </row>
    <row r="395" spans="1:29" x14ac:dyDescent="0.3">
      <c r="A395" t="s">
        <v>753</v>
      </c>
      <c r="B395" t="s">
        <v>753</v>
      </c>
      <c r="C395" t="s">
        <v>914</v>
      </c>
      <c r="D395" t="s">
        <v>915</v>
      </c>
      <c r="E395" t="s">
        <v>916</v>
      </c>
      <c r="F395">
        <v>1</v>
      </c>
      <c r="G395" t="s">
        <v>27</v>
      </c>
      <c r="H395">
        <v>2021</v>
      </c>
      <c r="I395" t="s">
        <v>28</v>
      </c>
      <c r="J395" t="s">
        <v>29</v>
      </c>
      <c r="K395" t="s">
        <v>30</v>
      </c>
      <c r="L395" t="s">
        <v>917</v>
      </c>
      <c r="P395" s="1">
        <f t="shared" si="14"/>
        <v>79.680000000000007</v>
      </c>
      <c r="Q395">
        <v>79.680000000000007</v>
      </c>
      <c r="R395" s="1">
        <f t="shared" si="14"/>
        <v>1</v>
      </c>
      <c r="S395">
        <v>1</v>
      </c>
      <c r="U395" t="s">
        <v>32</v>
      </c>
      <c r="Z395" t="str" cm="1">
        <f t="array" ref="Z395:AA395">_xlfn.TEXTSPLIT(L395, " ")</f>
        <v>EC</v>
      </c>
      <c r="AA395" t="str">
        <v>Oudeschans</v>
      </c>
    </row>
    <row r="396" spans="1:29" x14ac:dyDescent="0.3">
      <c r="A396" t="s">
        <v>753</v>
      </c>
      <c r="B396" t="s">
        <v>753</v>
      </c>
      <c r="C396" t="s">
        <v>914</v>
      </c>
      <c r="D396" t="s">
        <v>914</v>
      </c>
      <c r="E396" t="s">
        <v>918</v>
      </c>
      <c r="F396">
        <v>1</v>
      </c>
      <c r="G396" t="s">
        <v>27</v>
      </c>
      <c r="H396">
        <v>2022</v>
      </c>
      <c r="I396" t="s">
        <v>28</v>
      </c>
      <c r="J396" t="s">
        <v>29</v>
      </c>
      <c r="K396" t="s">
        <v>30</v>
      </c>
      <c r="L396" t="s">
        <v>919</v>
      </c>
      <c r="P396" s="1">
        <f t="shared" si="14"/>
        <v>99.8</v>
      </c>
      <c r="Q396">
        <v>99.8</v>
      </c>
      <c r="R396" s="1">
        <f t="shared" si="14"/>
        <v>1</v>
      </c>
      <c r="S396">
        <v>1</v>
      </c>
      <c r="U396" t="s">
        <v>32</v>
      </c>
      <c r="Z396" t="str" cm="1">
        <f t="array" ref="Z396:AC396">_xlfn.TEXTSPLIT(L396, " ")</f>
        <v>STUW</v>
      </c>
      <c r="AA396" t="str">
        <v>(Stroom</v>
      </c>
      <c r="AB396" t="str">
        <v>uit</v>
      </c>
      <c r="AC396" t="str">
        <v>Westerwolde)</v>
      </c>
    </row>
    <row r="397" spans="1:29" x14ac:dyDescent="0.3">
      <c r="A397" t="s">
        <v>753</v>
      </c>
      <c r="B397" t="s">
        <v>753</v>
      </c>
      <c r="C397" t="s">
        <v>914</v>
      </c>
      <c r="D397" t="s">
        <v>920</v>
      </c>
      <c r="E397" t="s">
        <v>921</v>
      </c>
      <c r="F397">
        <v>1</v>
      </c>
      <c r="G397" t="s">
        <v>27</v>
      </c>
      <c r="H397">
        <v>2022</v>
      </c>
      <c r="I397" t="s">
        <v>28</v>
      </c>
      <c r="J397" t="s">
        <v>29</v>
      </c>
      <c r="K397" t="s">
        <v>30</v>
      </c>
      <c r="L397" t="s">
        <v>919</v>
      </c>
      <c r="P397" s="1">
        <f t="shared" si="14"/>
        <v>99.8</v>
      </c>
      <c r="Q397">
        <v>99.8</v>
      </c>
      <c r="R397" s="1">
        <f t="shared" si="14"/>
        <v>1</v>
      </c>
      <c r="S397">
        <v>1</v>
      </c>
      <c r="U397" t="s">
        <v>32</v>
      </c>
      <c r="Z397" t="str" cm="1">
        <f t="array" ref="Z397:AC397">_xlfn.TEXTSPLIT(L397, " ")</f>
        <v>STUW</v>
      </c>
      <c r="AA397" t="str">
        <v>(Stroom</v>
      </c>
      <c r="AB397" t="str">
        <v>uit</v>
      </c>
      <c r="AC397" t="str">
        <v>Westerwolde)</v>
      </c>
    </row>
    <row r="398" spans="1:29" x14ac:dyDescent="0.3">
      <c r="A398" t="s">
        <v>922</v>
      </c>
      <c r="B398" t="s">
        <v>923</v>
      </c>
      <c r="C398" t="s">
        <v>924</v>
      </c>
      <c r="E398" t="s">
        <v>925</v>
      </c>
      <c r="F398">
        <v>1</v>
      </c>
      <c r="G398" t="s">
        <v>27</v>
      </c>
      <c r="H398">
        <v>2020</v>
      </c>
      <c r="I398" t="s">
        <v>28</v>
      </c>
      <c r="J398" t="s">
        <v>29</v>
      </c>
      <c r="K398" t="s">
        <v>30</v>
      </c>
      <c r="L398" t="s">
        <v>926</v>
      </c>
      <c r="P398" s="1">
        <f t="shared" si="14"/>
        <v>156.75</v>
      </c>
      <c r="Q398">
        <v>156.75</v>
      </c>
      <c r="R398" s="1">
        <f t="shared" si="14"/>
        <v>1</v>
      </c>
      <c r="S398">
        <v>1</v>
      </c>
      <c r="U398" t="s">
        <v>36</v>
      </c>
      <c r="Z398" t="str" cm="1">
        <f t="array" ref="Z398:AA398">_xlfn.TEXTSPLIT(L398, " ")</f>
        <v>Beekse</v>
      </c>
      <c r="AA398" t="str">
        <v>Energie</v>
      </c>
    </row>
    <row r="399" spans="1:29" x14ac:dyDescent="0.3">
      <c r="A399" t="s">
        <v>922</v>
      </c>
      <c r="B399" t="s">
        <v>927</v>
      </c>
      <c r="C399" t="s">
        <v>928</v>
      </c>
      <c r="D399" t="s">
        <v>929</v>
      </c>
      <c r="E399" t="s">
        <v>930</v>
      </c>
      <c r="F399">
        <v>1</v>
      </c>
      <c r="G399" t="s">
        <v>27</v>
      </c>
      <c r="H399">
        <v>2019</v>
      </c>
      <c r="I399" t="s">
        <v>28</v>
      </c>
      <c r="J399" t="s">
        <v>29</v>
      </c>
      <c r="K399" t="s">
        <v>30</v>
      </c>
      <c r="L399" t="s">
        <v>931</v>
      </c>
      <c r="P399" s="1">
        <f t="shared" si="14"/>
        <v>181.17000000000002</v>
      </c>
      <c r="Q399">
        <v>181.17000000000002</v>
      </c>
      <c r="R399" s="1">
        <f t="shared" si="14"/>
        <v>1</v>
      </c>
      <c r="S399">
        <v>1</v>
      </c>
      <c r="U399" t="s">
        <v>36</v>
      </c>
      <c r="Z399" t="str" cm="1">
        <f t="array" ref="Z399:AB399">_xlfn.TEXTSPLIT(L399, " ")</f>
        <v>Joris</v>
      </c>
      <c r="AA399" t="str">
        <v>wekt</v>
      </c>
      <c r="AB399" t="str">
        <v>op</v>
      </c>
    </row>
    <row r="400" spans="1:29" x14ac:dyDescent="0.3">
      <c r="A400" t="s">
        <v>922</v>
      </c>
      <c r="B400" t="s">
        <v>927</v>
      </c>
      <c r="C400" t="s">
        <v>932</v>
      </c>
      <c r="D400" t="s">
        <v>933</v>
      </c>
      <c r="E400" t="s">
        <v>934</v>
      </c>
      <c r="F400">
        <v>1</v>
      </c>
      <c r="G400" t="s">
        <v>27</v>
      </c>
      <c r="H400">
        <v>2019</v>
      </c>
      <c r="I400" t="s">
        <v>28</v>
      </c>
      <c r="J400" t="s">
        <v>29</v>
      </c>
      <c r="K400" t="s">
        <v>30</v>
      </c>
      <c r="L400" t="s">
        <v>935</v>
      </c>
      <c r="M400" t="s">
        <v>936</v>
      </c>
      <c r="P400" s="1">
        <f t="shared" si="14"/>
        <v>51</v>
      </c>
      <c r="Q400">
        <v>51</v>
      </c>
      <c r="R400" s="1">
        <f t="shared" si="14"/>
        <v>1</v>
      </c>
      <c r="S400">
        <v>1</v>
      </c>
      <c r="U400" t="s">
        <v>36</v>
      </c>
      <c r="Z400" t="str" cm="1">
        <f t="array" ref="Z400:AA400">_xlfn.TEXTSPLIT(L400, " ")</f>
        <v>EC</v>
      </c>
      <c r="AA400" t="str">
        <v>Zonnestraal</v>
      </c>
    </row>
    <row r="401" spans="1:28" x14ac:dyDescent="0.3">
      <c r="A401" t="s">
        <v>922</v>
      </c>
      <c r="B401" t="s">
        <v>927</v>
      </c>
      <c r="C401" t="s">
        <v>932</v>
      </c>
      <c r="D401" t="s">
        <v>937</v>
      </c>
      <c r="E401" t="s">
        <v>938</v>
      </c>
      <c r="F401">
        <v>1</v>
      </c>
      <c r="G401" t="s">
        <v>27</v>
      </c>
      <c r="H401">
        <v>2021</v>
      </c>
      <c r="I401" t="s">
        <v>28</v>
      </c>
      <c r="J401" t="s">
        <v>29</v>
      </c>
      <c r="K401" t="s">
        <v>605</v>
      </c>
      <c r="L401" t="s">
        <v>939</v>
      </c>
      <c r="M401" t="s">
        <v>940</v>
      </c>
      <c r="O401" t="s">
        <v>941</v>
      </c>
      <c r="P401" s="1">
        <f t="shared" si="14"/>
        <v>100.5</v>
      </c>
      <c r="Q401">
        <v>100.5</v>
      </c>
      <c r="R401" s="1">
        <f t="shared" si="14"/>
        <v>1</v>
      </c>
      <c r="S401">
        <v>1</v>
      </c>
      <c r="U401" t="s">
        <v>36</v>
      </c>
      <c r="Z401" t="str" cm="1">
        <f t="array" ref="Z401:AB401">_xlfn.TEXTSPLIT(L401, " ")</f>
        <v>Wells</v>
      </c>
      <c r="AA401" t="str">
        <v>Forum</v>
      </c>
      <c r="AB401" t="str">
        <v/>
      </c>
    </row>
    <row r="402" spans="1:28" x14ac:dyDescent="0.3">
      <c r="A402" t="s">
        <v>922</v>
      </c>
      <c r="B402" t="s">
        <v>927</v>
      </c>
      <c r="C402" t="s">
        <v>942</v>
      </c>
      <c r="D402" t="s">
        <v>943</v>
      </c>
      <c r="E402" t="s">
        <v>944</v>
      </c>
      <c r="F402">
        <v>1</v>
      </c>
      <c r="G402" t="s">
        <v>27</v>
      </c>
      <c r="H402">
        <v>2020</v>
      </c>
      <c r="I402" t="s">
        <v>28</v>
      </c>
      <c r="J402" t="s">
        <v>29</v>
      </c>
      <c r="K402" t="s">
        <v>30</v>
      </c>
      <c r="L402" t="s">
        <v>945</v>
      </c>
      <c r="P402" s="1">
        <f t="shared" si="14"/>
        <v>99</v>
      </c>
      <c r="Q402">
        <v>99</v>
      </c>
      <c r="R402" s="1">
        <f t="shared" si="14"/>
        <v>1</v>
      </c>
      <c r="S402">
        <v>1</v>
      </c>
      <c r="U402" t="s">
        <v>65</v>
      </c>
      <c r="Z402" t="str" cm="1">
        <f t="array" ref="Z402:AA402">_xlfn.TEXTSPLIT(L402, " ")</f>
        <v>Reindonk</v>
      </c>
      <c r="AA402" t="str">
        <v>Energie</v>
      </c>
    </row>
    <row r="403" spans="1:28" x14ac:dyDescent="0.3">
      <c r="A403" t="s">
        <v>922</v>
      </c>
      <c r="B403" t="s">
        <v>927</v>
      </c>
      <c r="C403" t="s">
        <v>946</v>
      </c>
      <c r="D403" t="s">
        <v>947</v>
      </c>
      <c r="E403" t="s">
        <v>948</v>
      </c>
      <c r="F403">
        <v>1</v>
      </c>
      <c r="G403" t="s">
        <v>27</v>
      </c>
      <c r="H403">
        <v>2015</v>
      </c>
      <c r="I403" t="s">
        <v>28</v>
      </c>
      <c r="J403" t="s">
        <v>29</v>
      </c>
      <c r="K403" t="s">
        <v>30</v>
      </c>
      <c r="L403" t="s">
        <v>949</v>
      </c>
      <c r="P403" s="1">
        <f t="shared" si="14"/>
        <v>60</v>
      </c>
      <c r="Q403">
        <v>60</v>
      </c>
      <c r="R403" s="1">
        <f t="shared" si="14"/>
        <v>1</v>
      </c>
      <c r="S403">
        <v>1</v>
      </c>
      <c r="U403" t="s">
        <v>65</v>
      </c>
      <c r="Z403" t="str" cm="1">
        <f t="array" ref="Z403">_xlfn.TEXTSPLIT(L403, " ")</f>
        <v>LeudalEnergie</v>
      </c>
    </row>
    <row r="404" spans="1:28" x14ac:dyDescent="0.3">
      <c r="A404" t="s">
        <v>922</v>
      </c>
      <c r="B404" t="s">
        <v>927</v>
      </c>
      <c r="C404" t="s">
        <v>946</v>
      </c>
      <c r="D404" t="s">
        <v>950</v>
      </c>
      <c r="E404" t="s">
        <v>951</v>
      </c>
      <c r="F404">
        <v>1</v>
      </c>
      <c r="G404" t="s">
        <v>27</v>
      </c>
      <c r="H404">
        <v>2015</v>
      </c>
      <c r="I404" t="s">
        <v>28</v>
      </c>
      <c r="J404" t="s">
        <v>29</v>
      </c>
      <c r="K404" t="s">
        <v>30</v>
      </c>
      <c r="L404" t="s">
        <v>949</v>
      </c>
      <c r="P404" s="1">
        <f t="shared" si="14"/>
        <v>60</v>
      </c>
      <c r="Q404">
        <v>60</v>
      </c>
      <c r="R404" s="1">
        <f t="shared" si="14"/>
        <v>1</v>
      </c>
      <c r="S404">
        <v>1</v>
      </c>
      <c r="U404" t="s">
        <v>65</v>
      </c>
      <c r="Z404" t="str" cm="1">
        <f t="array" ref="Z404">_xlfn.TEXTSPLIT(L404, " ")</f>
        <v>LeudalEnergie</v>
      </c>
    </row>
    <row r="405" spans="1:28" x14ac:dyDescent="0.3">
      <c r="A405" t="s">
        <v>922</v>
      </c>
      <c r="B405" t="s">
        <v>927</v>
      </c>
      <c r="C405" t="s">
        <v>946</v>
      </c>
      <c r="D405" t="s">
        <v>952</v>
      </c>
      <c r="E405" t="s">
        <v>953</v>
      </c>
      <c r="F405">
        <v>1</v>
      </c>
      <c r="G405" t="s">
        <v>27</v>
      </c>
      <c r="H405">
        <v>2021</v>
      </c>
      <c r="I405" t="s">
        <v>28</v>
      </c>
      <c r="J405" t="s">
        <v>29</v>
      </c>
      <c r="K405" t="s">
        <v>30</v>
      </c>
      <c r="L405" t="s">
        <v>949</v>
      </c>
      <c r="P405" s="1">
        <f t="shared" si="14"/>
        <v>105.4</v>
      </c>
      <c r="Q405">
        <v>105.4</v>
      </c>
      <c r="R405" s="1">
        <f t="shared" si="14"/>
        <v>1</v>
      </c>
      <c r="S405">
        <v>1</v>
      </c>
      <c r="U405" t="s">
        <v>36</v>
      </c>
      <c r="Z405" t="str" cm="1">
        <f t="array" ref="Z405">_xlfn.TEXTSPLIT(L405, " ")</f>
        <v>LeudalEnergie</v>
      </c>
    </row>
    <row r="406" spans="1:28" x14ac:dyDescent="0.3">
      <c r="A406" t="s">
        <v>922</v>
      </c>
      <c r="B406" t="s">
        <v>927</v>
      </c>
      <c r="C406" t="s">
        <v>946</v>
      </c>
      <c r="D406" t="s">
        <v>954</v>
      </c>
      <c r="E406" t="s">
        <v>955</v>
      </c>
      <c r="F406">
        <v>1</v>
      </c>
      <c r="G406" t="s">
        <v>27</v>
      </c>
      <c r="H406">
        <v>2019</v>
      </c>
      <c r="I406" t="s">
        <v>28</v>
      </c>
      <c r="J406" t="s">
        <v>29</v>
      </c>
      <c r="K406" t="s">
        <v>46</v>
      </c>
      <c r="L406" t="s">
        <v>47</v>
      </c>
      <c r="N406" t="s">
        <v>81</v>
      </c>
      <c r="P406" s="1">
        <f t="shared" si="14"/>
        <v>1430.3999999999999</v>
      </c>
      <c r="Q406">
        <v>1430.3999999999999</v>
      </c>
      <c r="R406" s="1">
        <f t="shared" si="14"/>
        <v>0</v>
      </c>
      <c r="S406">
        <v>0</v>
      </c>
      <c r="U406" t="s">
        <v>65</v>
      </c>
      <c r="Z406" t="str" cm="1">
        <f t="array" ref="Z406">_xlfn.TEXTSPLIT(L406, " ")</f>
        <v>crowdfunding</v>
      </c>
    </row>
    <row r="407" spans="1:28" x14ac:dyDescent="0.3">
      <c r="A407" t="s">
        <v>922</v>
      </c>
      <c r="B407" t="s">
        <v>923</v>
      </c>
      <c r="C407" t="s">
        <v>956</v>
      </c>
      <c r="D407" t="s">
        <v>957</v>
      </c>
      <c r="E407" t="s">
        <v>958</v>
      </c>
      <c r="F407">
        <v>1</v>
      </c>
      <c r="G407" t="s">
        <v>27</v>
      </c>
      <c r="H407">
        <v>2021</v>
      </c>
      <c r="I407" t="s">
        <v>28</v>
      </c>
      <c r="J407" t="s">
        <v>29</v>
      </c>
      <c r="K407" t="s">
        <v>30</v>
      </c>
      <c r="L407" t="s">
        <v>959</v>
      </c>
      <c r="P407" s="1">
        <f t="shared" si="14"/>
        <v>77</v>
      </c>
      <c r="Q407">
        <v>77</v>
      </c>
      <c r="R407" s="1">
        <f t="shared" si="14"/>
        <v>1</v>
      </c>
      <c r="S407">
        <v>1</v>
      </c>
      <c r="U407" t="s">
        <v>32</v>
      </c>
      <c r="Z407" t="str" cm="1">
        <f t="array" ref="Z407:AB407">_xlfn.TEXTSPLIT(L407, " ")</f>
        <v>Maastricht</v>
      </c>
      <c r="AA407" t="str">
        <v>Energie</v>
      </c>
      <c r="AB407" t="str">
        <v>(EMEC)</v>
      </c>
    </row>
    <row r="408" spans="1:28" x14ac:dyDescent="0.3">
      <c r="A408" t="s">
        <v>922</v>
      </c>
      <c r="B408" t="s">
        <v>923</v>
      </c>
      <c r="C408" t="s">
        <v>956</v>
      </c>
      <c r="D408" t="s">
        <v>957</v>
      </c>
      <c r="E408" t="s">
        <v>960</v>
      </c>
      <c r="F408">
        <v>1</v>
      </c>
      <c r="G408" t="s">
        <v>27</v>
      </c>
      <c r="H408">
        <v>2023</v>
      </c>
      <c r="I408" t="s">
        <v>28</v>
      </c>
      <c r="J408" t="s">
        <v>29</v>
      </c>
      <c r="K408" t="s">
        <v>30</v>
      </c>
      <c r="L408" t="s">
        <v>959</v>
      </c>
      <c r="P408" s="1">
        <f t="shared" si="14"/>
        <v>80.190000000000012</v>
      </c>
      <c r="Q408">
        <v>80.190000000000012</v>
      </c>
      <c r="R408" s="1">
        <f t="shared" si="14"/>
        <v>1</v>
      </c>
      <c r="S408">
        <v>1</v>
      </c>
      <c r="U408" t="s">
        <v>32</v>
      </c>
      <c r="Z408" t="str" cm="1">
        <f t="array" ref="Z408:AB408">_xlfn.TEXTSPLIT(L408, " ")</f>
        <v>Maastricht</v>
      </c>
      <c r="AA408" t="str">
        <v>Energie</v>
      </c>
      <c r="AB408" t="str">
        <v>(EMEC)</v>
      </c>
    </row>
    <row r="409" spans="1:28" x14ac:dyDescent="0.3">
      <c r="A409" t="s">
        <v>922</v>
      </c>
      <c r="B409" t="s">
        <v>923</v>
      </c>
      <c r="C409" t="s">
        <v>956</v>
      </c>
      <c r="D409" t="s">
        <v>961</v>
      </c>
      <c r="E409" t="s">
        <v>962</v>
      </c>
      <c r="F409">
        <v>1</v>
      </c>
      <c r="G409" t="s">
        <v>27</v>
      </c>
      <c r="H409">
        <v>2021</v>
      </c>
      <c r="I409" t="s">
        <v>28</v>
      </c>
      <c r="J409" t="s">
        <v>29</v>
      </c>
      <c r="K409" t="s">
        <v>30</v>
      </c>
      <c r="L409" t="s">
        <v>959</v>
      </c>
      <c r="P409" s="1">
        <f t="shared" si="14"/>
        <v>42.75</v>
      </c>
      <c r="Q409">
        <v>42.75</v>
      </c>
      <c r="R409" s="1">
        <f t="shared" si="14"/>
        <v>1</v>
      </c>
      <c r="S409">
        <v>1</v>
      </c>
      <c r="U409" t="s">
        <v>36</v>
      </c>
      <c r="Z409" t="str" cm="1">
        <f t="array" ref="Z409:AB409">_xlfn.TEXTSPLIT(L409, " ")</f>
        <v>Maastricht</v>
      </c>
      <c r="AA409" t="str">
        <v>Energie</v>
      </c>
      <c r="AB409" t="str">
        <v>(EMEC)</v>
      </c>
    </row>
    <row r="410" spans="1:28" x14ac:dyDescent="0.3">
      <c r="A410" t="s">
        <v>922</v>
      </c>
      <c r="B410" t="s">
        <v>923</v>
      </c>
      <c r="C410" t="s">
        <v>956</v>
      </c>
      <c r="D410" t="s">
        <v>961</v>
      </c>
      <c r="E410" t="s">
        <v>963</v>
      </c>
      <c r="F410">
        <v>1</v>
      </c>
      <c r="G410" t="s">
        <v>27</v>
      </c>
      <c r="H410">
        <v>2019</v>
      </c>
      <c r="I410" t="s">
        <v>28</v>
      </c>
      <c r="J410" t="s">
        <v>29</v>
      </c>
      <c r="K410" t="s">
        <v>30</v>
      </c>
      <c r="L410" t="s">
        <v>959</v>
      </c>
      <c r="O410" t="s">
        <v>964</v>
      </c>
      <c r="P410" s="1">
        <f t="shared" si="14"/>
        <v>71.25</v>
      </c>
      <c r="Q410">
        <v>71.25</v>
      </c>
      <c r="R410" s="1">
        <f t="shared" si="14"/>
        <v>1</v>
      </c>
      <c r="S410">
        <v>1</v>
      </c>
      <c r="U410" t="s">
        <v>36</v>
      </c>
      <c r="Z410" t="str" cm="1">
        <f t="array" ref="Z410:AB410">_xlfn.TEXTSPLIT(L410, " ")</f>
        <v>Maastricht</v>
      </c>
      <c r="AA410" t="str">
        <v>Energie</v>
      </c>
      <c r="AB410" t="str">
        <v>(EMEC)</v>
      </c>
    </row>
    <row r="411" spans="1:28" x14ac:dyDescent="0.3">
      <c r="A411" t="s">
        <v>922</v>
      </c>
      <c r="B411" t="s">
        <v>923</v>
      </c>
      <c r="C411" t="s">
        <v>956</v>
      </c>
      <c r="D411" t="s">
        <v>965</v>
      </c>
      <c r="E411" t="s">
        <v>966</v>
      </c>
      <c r="F411">
        <v>1</v>
      </c>
      <c r="G411" t="s">
        <v>27</v>
      </c>
      <c r="H411">
        <v>2023</v>
      </c>
      <c r="I411" t="s">
        <v>28</v>
      </c>
      <c r="J411" t="s">
        <v>29</v>
      </c>
      <c r="K411" t="s">
        <v>30</v>
      </c>
      <c r="L411" t="s">
        <v>959</v>
      </c>
      <c r="P411" s="1">
        <f t="shared" si="14"/>
        <v>35.64</v>
      </c>
      <c r="Q411">
        <v>35.64</v>
      </c>
      <c r="R411" s="1">
        <f t="shared" si="14"/>
        <v>1</v>
      </c>
      <c r="S411">
        <v>1</v>
      </c>
      <c r="U411" t="s">
        <v>32</v>
      </c>
      <c r="Z411" t="str" cm="1">
        <f t="array" ref="Z411:AB411">_xlfn.TEXTSPLIT(L411, " ")</f>
        <v>Maastricht</v>
      </c>
      <c r="AA411" t="str">
        <v>Energie</v>
      </c>
      <c r="AB411" t="str">
        <v>(EMEC)</v>
      </c>
    </row>
    <row r="412" spans="1:28" x14ac:dyDescent="0.3">
      <c r="A412" t="s">
        <v>922</v>
      </c>
      <c r="B412" t="s">
        <v>927</v>
      </c>
      <c r="C412" t="s">
        <v>967</v>
      </c>
      <c r="D412" t="s">
        <v>44</v>
      </c>
      <c r="E412" t="s">
        <v>968</v>
      </c>
      <c r="F412">
        <v>1</v>
      </c>
      <c r="G412" t="s">
        <v>27</v>
      </c>
      <c r="H412">
        <v>2019</v>
      </c>
      <c r="I412" t="s">
        <v>28</v>
      </c>
      <c r="J412" t="s">
        <v>29</v>
      </c>
      <c r="K412" t="s">
        <v>46</v>
      </c>
      <c r="L412" t="s">
        <v>47</v>
      </c>
      <c r="M412" t="s">
        <v>44</v>
      </c>
      <c r="N412" t="s">
        <v>48</v>
      </c>
      <c r="P412" s="1">
        <f t="shared" si="14"/>
        <v>553</v>
      </c>
      <c r="Q412">
        <v>553</v>
      </c>
      <c r="R412" s="1">
        <f t="shared" si="14"/>
        <v>0</v>
      </c>
      <c r="S412">
        <v>0</v>
      </c>
      <c r="U412" t="s">
        <v>65</v>
      </c>
      <c r="Z412" t="str" cm="1">
        <f t="array" ref="Z412">_xlfn.TEXTSPLIT(L412, " ")</f>
        <v>crowdfunding</v>
      </c>
    </row>
    <row r="413" spans="1:28" x14ac:dyDescent="0.3">
      <c r="A413" t="s">
        <v>922</v>
      </c>
      <c r="B413" t="s">
        <v>927</v>
      </c>
      <c r="C413" t="s">
        <v>967</v>
      </c>
      <c r="D413" t="s">
        <v>969</v>
      </c>
      <c r="E413" t="s">
        <v>970</v>
      </c>
      <c r="F413">
        <v>1</v>
      </c>
      <c r="G413" t="s">
        <v>27</v>
      </c>
      <c r="H413">
        <v>2019</v>
      </c>
      <c r="I413" t="s">
        <v>28</v>
      </c>
      <c r="J413" t="s">
        <v>29</v>
      </c>
      <c r="K413" t="s">
        <v>30</v>
      </c>
      <c r="L413" t="s">
        <v>971</v>
      </c>
      <c r="M413" t="s">
        <v>972</v>
      </c>
      <c r="P413" s="1">
        <f t="shared" si="14"/>
        <v>115.99999999999999</v>
      </c>
      <c r="Q413">
        <v>115.99999999999999</v>
      </c>
      <c r="R413" s="1">
        <f t="shared" si="14"/>
        <v>1</v>
      </c>
      <c r="S413">
        <v>1</v>
      </c>
      <c r="U413" t="s">
        <v>36</v>
      </c>
      <c r="Z413" t="str" cm="1">
        <f t="array" ref="Z413:AB413">_xlfn.TEXTSPLIT(L413, " ")</f>
        <v>Nederweerter</v>
      </c>
      <c r="AA413" t="str">
        <v>Energiecoöperatie</v>
      </c>
      <c r="AB413" t="str">
        <v>(NEWECOOP)</v>
      </c>
    </row>
    <row r="414" spans="1:28" x14ac:dyDescent="0.3">
      <c r="A414" t="s">
        <v>922</v>
      </c>
      <c r="B414" t="s">
        <v>927</v>
      </c>
      <c r="C414" t="s">
        <v>973</v>
      </c>
      <c r="D414" t="s">
        <v>974</v>
      </c>
      <c r="E414" t="s">
        <v>975</v>
      </c>
      <c r="F414">
        <v>1</v>
      </c>
      <c r="G414" t="s">
        <v>27</v>
      </c>
      <c r="H414">
        <v>2019</v>
      </c>
      <c r="I414" t="s">
        <v>28</v>
      </c>
      <c r="J414" t="s">
        <v>29</v>
      </c>
      <c r="K414" t="s">
        <v>30</v>
      </c>
      <c r="L414" t="s">
        <v>976</v>
      </c>
      <c r="P414" s="1">
        <f t="shared" si="14"/>
        <v>0</v>
      </c>
      <c r="R414" s="1">
        <f t="shared" si="14"/>
        <v>0</v>
      </c>
      <c r="S414">
        <v>0</v>
      </c>
      <c r="U414" t="s">
        <v>65</v>
      </c>
      <c r="Z414" t="str" cm="1">
        <f t="array" ref="Z414:AA414">_xlfn.TEXTSPLIT(L414, " ")</f>
        <v>Peel</v>
      </c>
      <c r="AA414" t="str">
        <v>Energie</v>
      </c>
    </row>
    <row r="415" spans="1:28" x14ac:dyDescent="0.3">
      <c r="A415" t="s">
        <v>922</v>
      </c>
      <c r="B415" t="s">
        <v>927</v>
      </c>
      <c r="C415" t="s">
        <v>973</v>
      </c>
      <c r="D415" t="s">
        <v>974</v>
      </c>
      <c r="E415" t="s">
        <v>977</v>
      </c>
      <c r="F415">
        <v>1</v>
      </c>
      <c r="G415" t="s">
        <v>27</v>
      </c>
      <c r="H415">
        <v>2016</v>
      </c>
      <c r="I415" t="s">
        <v>28</v>
      </c>
      <c r="J415" t="s">
        <v>29</v>
      </c>
      <c r="K415" t="s">
        <v>30</v>
      </c>
      <c r="L415" t="s">
        <v>976</v>
      </c>
      <c r="N415" t="s">
        <v>44</v>
      </c>
      <c r="P415" s="1">
        <f t="shared" si="14"/>
        <v>31</v>
      </c>
      <c r="Q415">
        <v>31</v>
      </c>
      <c r="R415" s="1">
        <f t="shared" si="14"/>
        <v>0</v>
      </c>
      <c r="S415">
        <v>0</v>
      </c>
      <c r="U415" t="s">
        <v>42</v>
      </c>
      <c r="Z415" t="str" cm="1">
        <f t="array" ref="Z415:AA415">_xlfn.TEXTSPLIT(L415, " ")</f>
        <v>Peel</v>
      </c>
      <c r="AA415" t="str">
        <v>Energie</v>
      </c>
    </row>
    <row r="416" spans="1:28" x14ac:dyDescent="0.3">
      <c r="A416" t="s">
        <v>922</v>
      </c>
      <c r="B416" t="s">
        <v>927</v>
      </c>
      <c r="C416" t="s">
        <v>978</v>
      </c>
      <c r="D416" t="s">
        <v>979</v>
      </c>
      <c r="E416" t="s">
        <v>980</v>
      </c>
      <c r="F416">
        <v>1</v>
      </c>
      <c r="G416" t="s">
        <v>27</v>
      </c>
      <c r="H416">
        <v>2019</v>
      </c>
      <c r="I416" t="s">
        <v>28</v>
      </c>
      <c r="J416" t="s">
        <v>29</v>
      </c>
      <c r="K416" t="s">
        <v>30</v>
      </c>
      <c r="L416" t="s">
        <v>981</v>
      </c>
      <c r="P416" s="1">
        <f t="shared" si="14"/>
        <v>56.999999999999993</v>
      </c>
      <c r="Q416">
        <v>56.999999999999993</v>
      </c>
      <c r="R416" s="1">
        <f t="shared" si="14"/>
        <v>1</v>
      </c>
      <c r="S416">
        <v>1</v>
      </c>
      <c r="U416" t="s">
        <v>36</v>
      </c>
      <c r="Z416" t="str" cm="1">
        <f t="array" ref="Z416:AB416">_xlfn.TEXTSPLIT(L416, " ")</f>
        <v>Duurzaam</v>
      </c>
      <c r="AA416" t="str">
        <v>Roerdalen</v>
      </c>
      <c r="AB416" t="str">
        <v/>
      </c>
    </row>
    <row r="417" spans="1:29" x14ac:dyDescent="0.3">
      <c r="A417" t="s">
        <v>922</v>
      </c>
      <c r="B417" t="s">
        <v>927</v>
      </c>
      <c r="C417" t="s">
        <v>982</v>
      </c>
      <c r="D417" t="s">
        <v>983</v>
      </c>
      <c r="E417" t="s">
        <v>984</v>
      </c>
      <c r="F417">
        <v>1</v>
      </c>
      <c r="G417" t="s">
        <v>27</v>
      </c>
      <c r="H417">
        <v>2022</v>
      </c>
      <c r="I417" t="s">
        <v>28</v>
      </c>
      <c r="J417" t="s">
        <v>29</v>
      </c>
      <c r="K417" t="s">
        <v>30</v>
      </c>
      <c r="L417" t="s">
        <v>985</v>
      </c>
      <c r="M417" t="s">
        <v>986</v>
      </c>
      <c r="P417" s="1">
        <f t="shared" si="14"/>
        <v>260</v>
      </c>
      <c r="Q417">
        <v>260</v>
      </c>
      <c r="R417" s="1">
        <f t="shared" si="14"/>
        <v>1</v>
      </c>
      <c r="S417">
        <v>1</v>
      </c>
      <c r="U417" t="s">
        <v>32</v>
      </c>
      <c r="Z417" t="str" cm="1">
        <f t="array" ref="Z417:AA417">_xlfn.TEXTSPLIT(L417, " ")</f>
        <v>RoerOM</v>
      </c>
      <c r="AA417" t="str">
        <v>Energie</v>
      </c>
    </row>
    <row r="418" spans="1:29" x14ac:dyDescent="0.3">
      <c r="A418" t="s">
        <v>922</v>
      </c>
      <c r="B418" t="s">
        <v>927</v>
      </c>
      <c r="C418" t="s">
        <v>982</v>
      </c>
      <c r="E418" t="s">
        <v>987</v>
      </c>
      <c r="F418">
        <v>1</v>
      </c>
      <c r="G418" t="s">
        <v>27</v>
      </c>
      <c r="H418">
        <v>2023</v>
      </c>
      <c r="I418" t="s">
        <v>28</v>
      </c>
      <c r="J418" t="s">
        <v>29</v>
      </c>
      <c r="K418" t="s">
        <v>599</v>
      </c>
      <c r="L418" t="s">
        <v>812</v>
      </c>
      <c r="P418" s="1">
        <f t="shared" si="14"/>
        <v>29.2</v>
      </c>
      <c r="Q418">
        <v>29.2</v>
      </c>
      <c r="R418" s="1">
        <f t="shared" si="14"/>
        <v>1</v>
      </c>
      <c r="S418">
        <v>1</v>
      </c>
      <c r="U418" t="s">
        <v>32</v>
      </c>
      <c r="Z418" t="str" cm="1">
        <f t="array" ref="Z418:AA418">_xlfn.TEXTSPLIT(L418, " ")</f>
        <v>VVE</v>
      </c>
      <c r="AA418" t="str">
        <v>divers</v>
      </c>
    </row>
    <row r="419" spans="1:29" x14ac:dyDescent="0.3">
      <c r="A419" t="s">
        <v>922</v>
      </c>
      <c r="B419" t="s">
        <v>923</v>
      </c>
      <c r="C419" t="s">
        <v>988</v>
      </c>
      <c r="E419" t="s">
        <v>989</v>
      </c>
      <c r="F419">
        <v>1</v>
      </c>
      <c r="G419" t="s">
        <v>27</v>
      </c>
      <c r="H419">
        <v>2019</v>
      </c>
      <c r="I419" t="s">
        <v>28</v>
      </c>
      <c r="J419" t="s">
        <v>29</v>
      </c>
      <c r="K419" t="s">
        <v>30</v>
      </c>
      <c r="L419" t="s">
        <v>990</v>
      </c>
      <c r="P419" s="1">
        <f t="shared" si="14"/>
        <v>130.5</v>
      </c>
      <c r="Q419">
        <v>130.5</v>
      </c>
      <c r="R419" s="1">
        <f t="shared" si="14"/>
        <v>1</v>
      </c>
      <c r="S419">
        <v>1</v>
      </c>
      <c r="U419" t="s">
        <v>36</v>
      </c>
      <c r="Z419" t="str" cm="1">
        <f t="array" ref="Z419">_xlfn.TEXTSPLIT(L419, " ")</f>
        <v>DuurzaamSittard</v>
      </c>
    </row>
    <row r="420" spans="1:29" x14ac:dyDescent="0.3">
      <c r="A420" t="s">
        <v>922</v>
      </c>
      <c r="B420" t="s">
        <v>923</v>
      </c>
      <c r="C420" t="s">
        <v>988</v>
      </c>
      <c r="E420" t="s">
        <v>991</v>
      </c>
      <c r="F420">
        <v>1</v>
      </c>
      <c r="G420" t="s">
        <v>27</v>
      </c>
      <c r="H420">
        <v>2020</v>
      </c>
      <c r="I420" t="s">
        <v>28</v>
      </c>
      <c r="J420" t="s">
        <v>29</v>
      </c>
      <c r="K420" t="s">
        <v>30</v>
      </c>
      <c r="L420" t="s">
        <v>990</v>
      </c>
      <c r="P420" s="1">
        <f t="shared" si="14"/>
        <v>92.784999999999997</v>
      </c>
      <c r="Q420">
        <v>92.784999999999997</v>
      </c>
      <c r="R420" s="1">
        <f t="shared" si="14"/>
        <v>1</v>
      </c>
      <c r="S420">
        <v>1</v>
      </c>
      <c r="U420" t="s">
        <v>36</v>
      </c>
      <c r="Z420" t="str" cm="1">
        <f t="array" ref="Z420">_xlfn.TEXTSPLIT(L420, " ")</f>
        <v>DuurzaamSittard</v>
      </c>
    </row>
    <row r="421" spans="1:29" x14ac:dyDescent="0.3">
      <c r="A421" t="s">
        <v>922</v>
      </c>
      <c r="B421" t="s">
        <v>923</v>
      </c>
      <c r="C421" t="s">
        <v>988</v>
      </c>
      <c r="E421" t="s">
        <v>992</v>
      </c>
      <c r="F421">
        <v>1</v>
      </c>
      <c r="G421" t="s">
        <v>27</v>
      </c>
      <c r="H421">
        <v>2021</v>
      </c>
      <c r="I421" t="s">
        <v>28</v>
      </c>
      <c r="J421" t="s">
        <v>29</v>
      </c>
      <c r="K421" t="s">
        <v>30</v>
      </c>
      <c r="L421" t="s">
        <v>990</v>
      </c>
      <c r="P421" s="1">
        <f t="shared" si="14"/>
        <v>67.5</v>
      </c>
      <c r="Q421">
        <v>67.5</v>
      </c>
      <c r="R421" s="1">
        <f t="shared" si="14"/>
        <v>1</v>
      </c>
      <c r="S421">
        <v>1</v>
      </c>
      <c r="U421" t="s">
        <v>36</v>
      </c>
      <c r="Z421" t="str" cm="1">
        <f t="array" ref="Z421">_xlfn.TEXTSPLIT(L421, " ")</f>
        <v>DuurzaamSittard</v>
      </c>
    </row>
    <row r="422" spans="1:29" x14ac:dyDescent="0.3">
      <c r="A422" t="s">
        <v>922</v>
      </c>
      <c r="B422" t="s">
        <v>927</v>
      </c>
      <c r="C422" t="s">
        <v>993</v>
      </c>
      <c r="D422" t="s">
        <v>994</v>
      </c>
      <c r="E422" t="s">
        <v>995</v>
      </c>
      <c r="F422">
        <v>1</v>
      </c>
      <c r="G422" t="s">
        <v>27</v>
      </c>
      <c r="H422">
        <v>2021</v>
      </c>
      <c r="I422" t="s">
        <v>28</v>
      </c>
      <c r="J422" t="s">
        <v>29</v>
      </c>
      <c r="K422" t="s">
        <v>30</v>
      </c>
      <c r="L422" t="s">
        <v>996</v>
      </c>
      <c r="P422" s="1">
        <f t="shared" si="14"/>
        <v>97.99</v>
      </c>
      <c r="Q422">
        <v>97.99</v>
      </c>
      <c r="R422" s="1">
        <f t="shared" si="14"/>
        <v>1</v>
      </c>
      <c r="S422">
        <v>1</v>
      </c>
      <c r="U422" t="s">
        <v>36</v>
      </c>
      <c r="Z422" t="str" cm="1">
        <f t="array" ref="Z422:AA422">_xlfn.TEXTSPLIT(L422, " ")</f>
        <v>BeePower/</v>
      </c>
      <c r="AA422" t="str">
        <v>Voordezon</v>
      </c>
    </row>
    <row r="423" spans="1:29" x14ac:dyDescent="0.3">
      <c r="A423" t="s">
        <v>922</v>
      </c>
      <c r="B423" t="s">
        <v>927</v>
      </c>
      <c r="C423" t="s">
        <v>997</v>
      </c>
      <c r="D423" t="s">
        <v>997</v>
      </c>
      <c r="E423" t="s">
        <v>998</v>
      </c>
      <c r="F423">
        <v>1</v>
      </c>
      <c r="G423" t="s">
        <v>27</v>
      </c>
      <c r="H423">
        <v>2020</v>
      </c>
      <c r="I423" t="s">
        <v>28</v>
      </c>
      <c r="J423" t="s">
        <v>29</v>
      </c>
      <c r="K423" t="s">
        <v>30</v>
      </c>
      <c r="L423" t="s">
        <v>999</v>
      </c>
      <c r="O423" t="s">
        <v>1000</v>
      </c>
      <c r="P423" s="1">
        <f t="shared" si="14"/>
        <v>237.6</v>
      </c>
      <c r="Q423">
        <v>237.6</v>
      </c>
      <c r="R423" s="1">
        <f t="shared" si="14"/>
        <v>1</v>
      </c>
      <c r="S423">
        <v>1</v>
      </c>
      <c r="U423" t="s">
        <v>65</v>
      </c>
      <c r="Z423" t="str" cm="1">
        <f t="array" ref="Z423">_xlfn.TEXTSPLIT(L423, " ")</f>
        <v>WeertEnergie</v>
      </c>
    </row>
    <row r="424" spans="1:29" x14ac:dyDescent="0.3">
      <c r="A424" t="s">
        <v>922</v>
      </c>
      <c r="B424" t="s">
        <v>927</v>
      </c>
      <c r="C424" t="s">
        <v>997</v>
      </c>
      <c r="D424" t="s">
        <v>1001</v>
      </c>
      <c r="E424" t="s">
        <v>1002</v>
      </c>
      <c r="F424">
        <v>1</v>
      </c>
      <c r="G424" t="s">
        <v>27</v>
      </c>
      <c r="H424">
        <v>2020</v>
      </c>
      <c r="I424" t="s">
        <v>28</v>
      </c>
      <c r="J424" t="s">
        <v>29</v>
      </c>
      <c r="K424" t="s">
        <v>30</v>
      </c>
      <c r="L424" t="s">
        <v>999</v>
      </c>
      <c r="P424" s="1">
        <f t="shared" si="14"/>
        <v>160.80000000000001</v>
      </c>
      <c r="Q424">
        <v>160.80000000000001</v>
      </c>
      <c r="R424" s="1">
        <f t="shared" si="14"/>
        <v>1</v>
      </c>
      <c r="S424">
        <v>1</v>
      </c>
      <c r="U424" t="s">
        <v>36</v>
      </c>
      <c r="Z424" t="str" cm="1">
        <f t="array" ref="Z424">_xlfn.TEXTSPLIT(L424, " ")</f>
        <v>WeertEnergie</v>
      </c>
    </row>
    <row r="425" spans="1:29" x14ac:dyDescent="0.3">
      <c r="A425" t="s">
        <v>922</v>
      </c>
      <c r="B425" t="s">
        <v>927</v>
      </c>
      <c r="C425" t="s">
        <v>997</v>
      </c>
      <c r="D425" t="s">
        <v>997</v>
      </c>
      <c r="E425" t="s">
        <v>1003</v>
      </c>
      <c r="F425">
        <v>1</v>
      </c>
      <c r="G425" t="s">
        <v>27</v>
      </c>
      <c r="H425">
        <v>2018</v>
      </c>
      <c r="I425" t="s">
        <v>28</v>
      </c>
      <c r="J425" t="s">
        <v>29</v>
      </c>
      <c r="K425" t="s">
        <v>30</v>
      </c>
      <c r="L425" t="s">
        <v>999</v>
      </c>
      <c r="P425" s="1">
        <f t="shared" si="14"/>
        <v>812.5</v>
      </c>
      <c r="Q425">
        <v>812.5</v>
      </c>
      <c r="R425" s="1">
        <f t="shared" si="14"/>
        <v>1</v>
      </c>
      <c r="S425">
        <v>1</v>
      </c>
      <c r="U425" t="s">
        <v>1004</v>
      </c>
      <c r="Z425" t="str" cm="1">
        <f t="array" ref="Z425">_xlfn.TEXTSPLIT(L425, " ")</f>
        <v>WeertEnergie</v>
      </c>
    </row>
    <row r="426" spans="1:29" x14ac:dyDescent="0.3">
      <c r="A426" t="s">
        <v>1006</v>
      </c>
      <c r="B426" t="s">
        <v>1007</v>
      </c>
      <c r="C426" t="s">
        <v>1008</v>
      </c>
      <c r="E426" t="s">
        <v>1009</v>
      </c>
      <c r="F426">
        <v>1</v>
      </c>
      <c r="G426" t="s">
        <v>27</v>
      </c>
      <c r="H426">
        <v>2021</v>
      </c>
      <c r="I426" t="s">
        <v>28</v>
      </c>
      <c r="J426" t="s">
        <v>29</v>
      </c>
      <c r="K426" t="s">
        <v>30</v>
      </c>
      <c r="L426" t="s">
        <v>1010</v>
      </c>
      <c r="P426" s="1">
        <f t="shared" si="14"/>
        <v>75</v>
      </c>
      <c r="Q426">
        <v>75</v>
      </c>
      <c r="R426" s="1">
        <f t="shared" si="14"/>
        <v>1</v>
      </c>
      <c r="S426">
        <v>1</v>
      </c>
      <c r="U426" t="s">
        <v>36</v>
      </c>
      <c r="Z426" t="str" cm="1">
        <f t="array" ref="Z426:AB426">_xlfn.TEXTSPLIT(L426, " ")</f>
        <v>Altena</v>
      </c>
      <c r="AA426" t="str">
        <v>Nieuwe</v>
      </c>
      <c r="AB426" t="str">
        <v>Energie</v>
      </c>
    </row>
    <row r="427" spans="1:29" x14ac:dyDescent="0.3">
      <c r="A427" t="s">
        <v>1006</v>
      </c>
      <c r="B427" t="s">
        <v>1007</v>
      </c>
      <c r="C427" t="s">
        <v>1008</v>
      </c>
      <c r="D427" t="s">
        <v>1011</v>
      </c>
      <c r="E427" t="s">
        <v>1012</v>
      </c>
      <c r="F427">
        <v>1</v>
      </c>
      <c r="G427" t="s">
        <v>27</v>
      </c>
      <c r="H427">
        <v>2023</v>
      </c>
      <c r="I427" t="s">
        <v>28</v>
      </c>
      <c r="J427" t="s">
        <v>29</v>
      </c>
      <c r="K427" t="s">
        <v>30</v>
      </c>
      <c r="L427" t="s">
        <v>1010</v>
      </c>
      <c r="P427" s="1">
        <f t="shared" si="14"/>
        <v>100</v>
      </c>
      <c r="Q427">
        <v>100</v>
      </c>
      <c r="R427" s="1">
        <f t="shared" si="14"/>
        <v>1</v>
      </c>
      <c r="S427">
        <v>1</v>
      </c>
      <c r="U427" t="s">
        <v>32</v>
      </c>
      <c r="Z427" t="str" cm="1">
        <f t="array" ref="Z427:AB427">_xlfn.TEXTSPLIT(L427, " ")</f>
        <v>Altena</v>
      </c>
      <c r="AA427" t="str">
        <v>Nieuwe</v>
      </c>
      <c r="AB427" t="str">
        <v>Energie</v>
      </c>
    </row>
    <row r="428" spans="1:29" x14ac:dyDescent="0.3">
      <c r="A428" t="s">
        <v>1006</v>
      </c>
      <c r="B428" t="s">
        <v>1007</v>
      </c>
      <c r="C428" t="s">
        <v>1008</v>
      </c>
      <c r="D428" t="s">
        <v>1013</v>
      </c>
      <c r="E428" t="s">
        <v>1014</v>
      </c>
      <c r="F428">
        <v>1</v>
      </c>
      <c r="G428" t="s">
        <v>27</v>
      </c>
      <c r="H428">
        <v>2018</v>
      </c>
      <c r="I428" t="s">
        <v>28</v>
      </c>
      <c r="J428" t="s">
        <v>29</v>
      </c>
      <c r="K428" t="s">
        <v>30</v>
      </c>
      <c r="L428" t="s">
        <v>1010</v>
      </c>
      <c r="P428" s="1">
        <f t="shared" si="14"/>
        <v>68.75</v>
      </c>
      <c r="Q428">
        <v>68.75</v>
      </c>
      <c r="R428" s="1">
        <f t="shared" si="14"/>
        <v>1</v>
      </c>
      <c r="S428">
        <v>1</v>
      </c>
      <c r="U428" t="s">
        <v>36</v>
      </c>
      <c r="Z428" t="str" cm="1">
        <f t="array" ref="Z428:AB428">_xlfn.TEXTSPLIT(L428, " ")</f>
        <v>Altena</v>
      </c>
      <c r="AA428" t="str">
        <v>Nieuwe</v>
      </c>
      <c r="AB428" t="str">
        <v>Energie</v>
      </c>
    </row>
    <row r="429" spans="1:29" x14ac:dyDescent="0.3">
      <c r="A429" t="s">
        <v>1006</v>
      </c>
      <c r="B429" t="s">
        <v>1007</v>
      </c>
      <c r="C429" t="s">
        <v>1008</v>
      </c>
      <c r="D429" t="s">
        <v>1013</v>
      </c>
      <c r="E429" t="s">
        <v>1015</v>
      </c>
      <c r="F429">
        <v>1</v>
      </c>
      <c r="G429" t="s">
        <v>27</v>
      </c>
      <c r="H429">
        <v>2020</v>
      </c>
      <c r="I429" t="s">
        <v>28</v>
      </c>
      <c r="J429" t="s">
        <v>29</v>
      </c>
      <c r="K429" t="s">
        <v>30</v>
      </c>
      <c r="L429" t="s">
        <v>1010</v>
      </c>
      <c r="P429" s="1">
        <f t="shared" si="14"/>
        <v>27.500000000000004</v>
      </c>
      <c r="Q429">
        <v>27.500000000000004</v>
      </c>
      <c r="R429" s="1">
        <f t="shared" si="14"/>
        <v>1</v>
      </c>
      <c r="S429">
        <v>1</v>
      </c>
      <c r="U429" t="s">
        <v>36</v>
      </c>
      <c r="Z429" t="str" cm="1">
        <f t="array" ref="Z429:AB429">_xlfn.TEXTSPLIT(L429, " ")</f>
        <v>Altena</v>
      </c>
      <c r="AA429" t="str">
        <v>Nieuwe</v>
      </c>
      <c r="AB429" t="str">
        <v>Energie</v>
      </c>
    </row>
    <row r="430" spans="1:29" x14ac:dyDescent="0.3">
      <c r="A430" t="s">
        <v>1006</v>
      </c>
      <c r="B430" t="s">
        <v>1007</v>
      </c>
      <c r="C430" t="s">
        <v>1008</v>
      </c>
      <c r="D430" t="s">
        <v>1011</v>
      </c>
      <c r="E430" t="s">
        <v>1016</v>
      </c>
      <c r="F430">
        <v>1</v>
      </c>
      <c r="G430" t="s">
        <v>27</v>
      </c>
      <c r="H430">
        <v>2019</v>
      </c>
      <c r="I430" t="s">
        <v>28</v>
      </c>
      <c r="J430" t="s">
        <v>29</v>
      </c>
      <c r="K430" t="s">
        <v>46</v>
      </c>
      <c r="L430" t="s">
        <v>47</v>
      </c>
      <c r="M430" t="s">
        <v>44</v>
      </c>
      <c r="N430" t="s">
        <v>48</v>
      </c>
      <c r="P430" s="1">
        <f t="shared" si="14"/>
        <v>620</v>
      </c>
      <c r="Q430">
        <v>620</v>
      </c>
      <c r="R430" s="1">
        <f t="shared" si="14"/>
        <v>0</v>
      </c>
      <c r="S430">
        <v>0</v>
      </c>
      <c r="U430" t="s">
        <v>65</v>
      </c>
      <c r="Z430" t="str" cm="1">
        <f t="array" ref="Z430">_xlfn.TEXTSPLIT(L430, " ")</f>
        <v>crowdfunding</v>
      </c>
    </row>
    <row r="431" spans="1:29" x14ac:dyDescent="0.3">
      <c r="A431" t="s">
        <v>1006</v>
      </c>
      <c r="B431" t="s">
        <v>1017</v>
      </c>
      <c r="C431" t="s">
        <v>1018</v>
      </c>
      <c r="D431" t="s">
        <v>1019</v>
      </c>
      <c r="E431" t="s">
        <v>1020</v>
      </c>
      <c r="F431">
        <v>1</v>
      </c>
      <c r="G431" t="s">
        <v>27</v>
      </c>
      <c r="H431">
        <v>2020</v>
      </c>
      <c r="I431" t="s">
        <v>28</v>
      </c>
      <c r="J431" t="s">
        <v>29</v>
      </c>
      <c r="K431" t="s">
        <v>30</v>
      </c>
      <c r="L431" t="s">
        <v>1021</v>
      </c>
      <c r="P431" s="1">
        <f t="shared" si="14"/>
        <v>72.849999999999994</v>
      </c>
      <c r="Q431">
        <v>72.849999999999994</v>
      </c>
      <c r="R431" s="1">
        <f t="shared" si="14"/>
        <v>1</v>
      </c>
      <c r="S431">
        <v>1</v>
      </c>
      <c r="U431" t="s">
        <v>36</v>
      </c>
      <c r="Z431" t="str" cm="1">
        <f t="array" ref="Z431">_xlfn.TEXTSPLIT(L431, " ")</f>
        <v>KempenEnergie</v>
      </c>
    </row>
    <row r="432" spans="1:29" x14ac:dyDescent="0.3">
      <c r="A432" t="s">
        <v>1006</v>
      </c>
      <c r="B432" t="s">
        <v>1007</v>
      </c>
      <c r="C432" t="s">
        <v>1022</v>
      </c>
      <c r="E432" t="s">
        <v>1023</v>
      </c>
      <c r="F432">
        <v>1</v>
      </c>
      <c r="G432" t="s">
        <v>27</v>
      </c>
      <c r="H432">
        <v>2019</v>
      </c>
      <c r="I432" t="s">
        <v>28</v>
      </c>
      <c r="J432" t="s">
        <v>29</v>
      </c>
      <c r="K432" t="s">
        <v>30</v>
      </c>
      <c r="L432" t="s">
        <v>1024</v>
      </c>
      <c r="O432" t="s">
        <v>1025</v>
      </c>
      <c r="P432" s="1">
        <f t="shared" si="14"/>
        <v>185.76000000000002</v>
      </c>
      <c r="Q432">
        <v>185.76000000000002</v>
      </c>
      <c r="R432" s="1">
        <f t="shared" si="14"/>
        <v>1</v>
      </c>
      <c r="S432">
        <v>1</v>
      </c>
      <c r="U432" t="s">
        <v>36</v>
      </c>
      <c r="Z432" t="str" cm="1">
        <f t="array" ref="Z432:AC432">_xlfn.TEXTSPLIT(L432, " ")</f>
        <v>ECB</v>
      </c>
      <c r="AA432" t="str">
        <v>Bergen</v>
      </c>
      <c r="AB432" t="str">
        <v>op</v>
      </c>
      <c r="AC432" t="str">
        <v>Zon</v>
      </c>
    </row>
    <row r="433" spans="1:29" x14ac:dyDescent="0.3">
      <c r="A433" t="s">
        <v>1006</v>
      </c>
      <c r="B433" t="s">
        <v>1007</v>
      </c>
      <c r="C433" t="s">
        <v>1022</v>
      </c>
      <c r="E433" t="s">
        <v>1026</v>
      </c>
      <c r="F433">
        <v>1</v>
      </c>
      <c r="G433" t="s">
        <v>27</v>
      </c>
      <c r="H433">
        <v>2021</v>
      </c>
      <c r="I433" t="s">
        <v>28</v>
      </c>
      <c r="J433" t="s">
        <v>29</v>
      </c>
      <c r="K433" t="s">
        <v>30</v>
      </c>
      <c r="L433" t="s">
        <v>1024</v>
      </c>
      <c r="O433" t="s">
        <v>1025</v>
      </c>
      <c r="P433" s="1">
        <f t="shared" si="14"/>
        <v>107.92</v>
      </c>
      <c r="Q433">
        <v>107.92</v>
      </c>
      <c r="R433" s="1">
        <f t="shared" si="14"/>
        <v>1</v>
      </c>
      <c r="S433">
        <v>1</v>
      </c>
      <c r="U433" t="s">
        <v>36</v>
      </c>
      <c r="Z433" t="str" cm="1">
        <f t="array" ref="Z433:AC433">_xlfn.TEXTSPLIT(L433, " ")</f>
        <v>ECB</v>
      </c>
      <c r="AA433" t="str">
        <v>Bergen</v>
      </c>
      <c r="AB433" t="str">
        <v>op</v>
      </c>
      <c r="AC433" t="str">
        <v>Zon</v>
      </c>
    </row>
    <row r="434" spans="1:29" x14ac:dyDescent="0.3">
      <c r="A434" t="s">
        <v>1006</v>
      </c>
      <c r="B434" t="s">
        <v>1027</v>
      </c>
      <c r="C434" t="s">
        <v>1028</v>
      </c>
      <c r="E434" t="s">
        <v>1029</v>
      </c>
      <c r="F434">
        <v>1</v>
      </c>
      <c r="G434" t="s">
        <v>27</v>
      </c>
      <c r="H434">
        <v>2021</v>
      </c>
      <c r="I434" t="s">
        <v>28</v>
      </c>
      <c r="J434" t="s">
        <v>29</v>
      </c>
      <c r="K434" t="s">
        <v>30</v>
      </c>
      <c r="L434" t="s">
        <v>1030</v>
      </c>
      <c r="P434" s="1">
        <f t="shared" si="14"/>
        <v>51.2</v>
      </c>
      <c r="Q434">
        <v>51.2</v>
      </c>
      <c r="R434" s="1">
        <f t="shared" si="14"/>
        <v>1</v>
      </c>
      <c r="S434">
        <v>1</v>
      </c>
      <c r="U434" t="s">
        <v>36</v>
      </c>
      <c r="Z434" t="str" cm="1">
        <f t="array" ref="Z434:AC434">_xlfn.TEXTSPLIT(L434, " ")</f>
        <v>BECO</v>
      </c>
      <c r="AA434" t="str">
        <v>(Bernhezer</v>
      </c>
      <c r="AB434" t="str">
        <v>Energie</v>
      </c>
      <c r="AC434" t="str">
        <v>Coöperatie)</v>
      </c>
    </row>
    <row r="435" spans="1:29" x14ac:dyDescent="0.3">
      <c r="A435" t="s">
        <v>1006</v>
      </c>
      <c r="B435" t="s">
        <v>1027</v>
      </c>
      <c r="C435" t="s">
        <v>1028</v>
      </c>
      <c r="E435" t="s">
        <v>1031</v>
      </c>
      <c r="F435">
        <v>1</v>
      </c>
      <c r="G435" t="s">
        <v>27</v>
      </c>
      <c r="H435">
        <v>2018</v>
      </c>
      <c r="I435" t="s">
        <v>28</v>
      </c>
      <c r="J435" t="s">
        <v>29</v>
      </c>
      <c r="K435" t="s">
        <v>30</v>
      </c>
      <c r="L435" t="s">
        <v>1030</v>
      </c>
      <c r="P435" s="1">
        <f t="shared" si="14"/>
        <v>52.93</v>
      </c>
      <c r="Q435">
        <v>52.93</v>
      </c>
      <c r="R435" s="1">
        <f t="shared" si="14"/>
        <v>1</v>
      </c>
      <c r="S435">
        <v>1</v>
      </c>
      <c r="U435" t="s">
        <v>36</v>
      </c>
      <c r="Z435" t="str" cm="1">
        <f t="array" ref="Z435:AC435">_xlfn.TEXTSPLIT(L435, " ")</f>
        <v>BECO</v>
      </c>
      <c r="AA435" t="str">
        <v>(Bernhezer</v>
      </c>
      <c r="AB435" t="str">
        <v>Energie</v>
      </c>
      <c r="AC435" t="str">
        <v>Coöperatie)</v>
      </c>
    </row>
    <row r="436" spans="1:29" x14ac:dyDescent="0.3">
      <c r="A436" t="s">
        <v>1006</v>
      </c>
      <c r="B436" t="s">
        <v>1027</v>
      </c>
      <c r="C436" t="s">
        <v>1028</v>
      </c>
      <c r="D436" t="s">
        <v>1032</v>
      </c>
      <c r="E436" t="s">
        <v>1033</v>
      </c>
      <c r="F436">
        <v>1</v>
      </c>
      <c r="G436" t="s">
        <v>27</v>
      </c>
      <c r="H436">
        <v>2016</v>
      </c>
      <c r="I436" t="s">
        <v>28</v>
      </c>
      <c r="J436" t="s">
        <v>29</v>
      </c>
      <c r="K436" t="s">
        <v>46</v>
      </c>
      <c r="L436" t="s">
        <v>47</v>
      </c>
      <c r="M436" t="s">
        <v>1034</v>
      </c>
      <c r="N436" t="s">
        <v>81</v>
      </c>
      <c r="P436" s="1">
        <f t="shared" si="14"/>
        <v>79.5</v>
      </c>
      <c r="Q436">
        <v>79.5</v>
      </c>
      <c r="R436" s="1">
        <f t="shared" si="14"/>
        <v>0</v>
      </c>
      <c r="S436">
        <v>0</v>
      </c>
      <c r="U436" t="s">
        <v>65</v>
      </c>
      <c r="Z436" t="str" cm="1">
        <f t="array" ref="Z436">_xlfn.TEXTSPLIT(L436, " ")</f>
        <v>crowdfunding</v>
      </c>
    </row>
    <row r="437" spans="1:29" x14ac:dyDescent="0.3">
      <c r="A437" t="s">
        <v>1006</v>
      </c>
      <c r="B437" t="s">
        <v>1017</v>
      </c>
      <c r="C437" t="s">
        <v>1035</v>
      </c>
      <c r="E437" t="s">
        <v>1036</v>
      </c>
      <c r="F437">
        <v>1</v>
      </c>
      <c r="G437" t="s">
        <v>27</v>
      </c>
      <c r="H437">
        <v>2022</v>
      </c>
      <c r="I437" t="s">
        <v>28</v>
      </c>
      <c r="J437" t="s">
        <v>29</v>
      </c>
      <c r="K437" t="s">
        <v>30</v>
      </c>
      <c r="L437" t="s">
        <v>1037</v>
      </c>
      <c r="P437" s="1">
        <f t="shared" si="14"/>
        <v>73.5</v>
      </c>
      <c r="Q437">
        <v>73.5</v>
      </c>
      <c r="R437" s="1">
        <f t="shared" si="14"/>
        <v>1</v>
      </c>
      <c r="S437">
        <v>1</v>
      </c>
      <c r="U437" t="s">
        <v>32</v>
      </c>
      <c r="Z437" t="str" cm="1">
        <f t="array" ref="Z437:AA437">_xlfn.TEXTSPLIT(L437, " ")</f>
        <v>Best</v>
      </c>
      <c r="AA437" t="str">
        <v>Energie</v>
      </c>
    </row>
    <row r="438" spans="1:29" x14ac:dyDescent="0.3">
      <c r="A438" t="s">
        <v>1006</v>
      </c>
      <c r="B438" t="s">
        <v>1017</v>
      </c>
      <c r="C438" t="s">
        <v>1035</v>
      </c>
      <c r="E438" t="s">
        <v>1038</v>
      </c>
      <c r="F438">
        <v>1</v>
      </c>
      <c r="G438" t="s">
        <v>27</v>
      </c>
      <c r="H438">
        <v>2020</v>
      </c>
      <c r="I438" t="s">
        <v>28</v>
      </c>
      <c r="J438" t="s">
        <v>29</v>
      </c>
      <c r="K438" t="s">
        <v>30</v>
      </c>
      <c r="L438" t="s">
        <v>1037</v>
      </c>
      <c r="P438" s="1">
        <f t="shared" si="14"/>
        <v>116.16000000000001</v>
      </c>
      <c r="Q438">
        <v>116.16000000000001</v>
      </c>
      <c r="R438" s="1">
        <f t="shared" si="14"/>
        <v>1</v>
      </c>
      <c r="S438">
        <v>1</v>
      </c>
      <c r="U438" t="s">
        <v>36</v>
      </c>
      <c r="Z438" t="str" cm="1">
        <f t="array" ref="Z438:AA438">_xlfn.TEXTSPLIT(L438, " ")</f>
        <v>Best</v>
      </c>
      <c r="AA438" t="str">
        <v>Energie</v>
      </c>
    </row>
    <row r="439" spans="1:29" x14ac:dyDescent="0.3">
      <c r="A439" t="s">
        <v>1006</v>
      </c>
      <c r="B439" t="s">
        <v>1017</v>
      </c>
      <c r="C439" t="s">
        <v>1035</v>
      </c>
      <c r="E439" t="s">
        <v>1039</v>
      </c>
      <c r="F439">
        <v>1</v>
      </c>
      <c r="G439" t="s">
        <v>27</v>
      </c>
      <c r="H439">
        <v>2022</v>
      </c>
      <c r="I439" t="s">
        <v>28</v>
      </c>
      <c r="J439" t="s">
        <v>29</v>
      </c>
      <c r="K439" t="s">
        <v>30</v>
      </c>
      <c r="L439" t="s">
        <v>1037</v>
      </c>
      <c r="P439" s="1">
        <f t="shared" si="14"/>
        <v>87.48</v>
      </c>
      <c r="Q439">
        <v>87.48</v>
      </c>
      <c r="R439" s="1">
        <f t="shared" si="14"/>
        <v>1</v>
      </c>
      <c r="S439">
        <v>1</v>
      </c>
      <c r="U439" t="s">
        <v>32</v>
      </c>
      <c r="Z439" t="str" cm="1">
        <f t="array" ref="Z439:AA439">_xlfn.TEXTSPLIT(L439, " ")</f>
        <v>Best</v>
      </c>
      <c r="AA439" t="str">
        <v>Energie</v>
      </c>
    </row>
    <row r="440" spans="1:29" x14ac:dyDescent="0.3">
      <c r="A440" t="s">
        <v>1006</v>
      </c>
      <c r="B440" t="s">
        <v>1027</v>
      </c>
      <c r="C440" t="s">
        <v>1040</v>
      </c>
      <c r="E440" t="s">
        <v>1041</v>
      </c>
      <c r="F440">
        <v>1</v>
      </c>
      <c r="G440" t="s">
        <v>27</v>
      </c>
      <c r="H440">
        <v>2018</v>
      </c>
      <c r="I440" t="s">
        <v>28</v>
      </c>
      <c r="J440" t="s">
        <v>29</v>
      </c>
      <c r="K440" t="s">
        <v>30</v>
      </c>
      <c r="L440" t="s">
        <v>1042</v>
      </c>
      <c r="M440" t="s">
        <v>1043</v>
      </c>
      <c r="P440" s="1">
        <f t="shared" si="14"/>
        <v>85.499999999999986</v>
      </c>
      <c r="Q440">
        <v>85.499999999999986</v>
      </c>
      <c r="R440" s="1">
        <f t="shared" si="14"/>
        <v>1</v>
      </c>
      <c r="S440">
        <v>1</v>
      </c>
      <c r="U440" t="s">
        <v>36</v>
      </c>
      <c r="Z440" t="str" cm="1">
        <f t="array" ref="Z440:AA440">_xlfn.TEXTSPLIT(L440, " ")</f>
        <v>Boekel</v>
      </c>
      <c r="AA440" t="str">
        <v>Energie</v>
      </c>
    </row>
    <row r="441" spans="1:29" x14ac:dyDescent="0.3">
      <c r="A441" t="s">
        <v>1006</v>
      </c>
      <c r="B441" t="s">
        <v>1027</v>
      </c>
      <c r="C441" t="s">
        <v>1040</v>
      </c>
      <c r="E441" t="s">
        <v>1044</v>
      </c>
      <c r="F441">
        <v>1</v>
      </c>
      <c r="G441" t="s">
        <v>27</v>
      </c>
      <c r="H441">
        <v>2019</v>
      </c>
      <c r="I441" t="s">
        <v>28</v>
      </c>
      <c r="J441" t="s">
        <v>29</v>
      </c>
      <c r="K441" t="s">
        <v>30</v>
      </c>
      <c r="L441" t="s">
        <v>1042</v>
      </c>
      <c r="M441" t="s">
        <v>972</v>
      </c>
      <c r="P441" s="1">
        <f t="shared" si="14"/>
        <v>76.38</v>
      </c>
      <c r="Q441">
        <v>76.38</v>
      </c>
      <c r="R441" s="1">
        <f t="shared" si="14"/>
        <v>1</v>
      </c>
      <c r="S441">
        <v>1</v>
      </c>
      <c r="U441" t="s">
        <v>36</v>
      </c>
      <c r="Z441" t="str" cm="1">
        <f t="array" ref="Z441:AA441">_xlfn.TEXTSPLIT(L441, " ")</f>
        <v>Boekel</v>
      </c>
      <c r="AA441" t="str">
        <v>Energie</v>
      </c>
    </row>
    <row r="442" spans="1:29" x14ac:dyDescent="0.3">
      <c r="A442" t="s">
        <v>1006</v>
      </c>
      <c r="B442" t="s">
        <v>1027</v>
      </c>
      <c r="C442" s="4" t="s">
        <v>1166</v>
      </c>
      <c r="D442" t="s">
        <v>1045</v>
      </c>
      <c r="E442" t="s">
        <v>1046</v>
      </c>
      <c r="F442">
        <v>1</v>
      </c>
      <c r="G442" t="s">
        <v>27</v>
      </c>
      <c r="H442">
        <v>2018</v>
      </c>
      <c r="I442" t="s">
        <v>28</v>
      </c>
      <c r="J442" t="s">
        <v>29</v>
      </c>
      <c r="K442" t="s">
        <v>30</v>
      </c>
      <c r="L442" t="s">
        <v>1047</v>
      </c>
      <c r="P442" s="1">
        <f t="shared" si="14"/>
        <v>396.00000000000006</v>
      </c>
      <c r="Q442">
        <v>396.00000000000006</v>
      </c>
      <c r="R442" s="1">
        <f t="shared" si="14"/>
        <v>1</v>
      </c>
      <c r="S442">
        <v>1</v>
      </c>
      <c r="U442" t="s">
        <v>1004</v>
      </c>
      <c r="Z442" t="str" cm="1">
        <f t="array" ref="Z442">_xlfn.TEXTSPLIT(L442, " ")</f>
        <v>DuurzaamOverloon!</v>
      </c>
    </row>
    <row r="443" spans="1:29" x14ac:dyDescent="0.3">
      <c r="A443" t="s">
        <v>1006</v>
      </c>
      <c r="B443" t="s">
        <v>1027</v>
      </c>
      <c r="C443" t="s">
        <v>1048</v>
      </c>
      <c r="D443" t="s">
        <v>1049</v>
      </c>
      <c r="E443" t="s">
        <v>1050</v>
      </c>
      <c r="F443">
        <v>1</v>
      </c>
      <c r="G443" t="s">
        <v>27</v>
      </c>
      <c r="H443">
        <v>2020</v>
      </c>
      <c r="I443" t="s">
        <v>28</v>
      </c>
      <c r="J443" t="s">
        <v>29</v>
      </c>
      <c r="K443" t="s">
        <v>30</v>
      </c>
      <c r="L443" t="s">
        <v>1051</v>
      </c>
      <c r="P443" s="1">
        <f t="shared" si="14"/>
        <v>69.58</v>
      </c>
      <c r="Q443">
        <v>69.58</v>
      </c>
      <c r="R443" s="1">
        <f t="shared" si="14"/>
        <v>1</v>
      </c>
      <c r="S443">
        <v>1</v>
      </c>
      <c r="U443" t="s">
        <v>36</v>
      </c>
      <c r="Z443" t="str" cm="1">
        <f t="array" ref="Z443:AC443">_xlfn.TEXTSPLIT(L443, " ")</f>
        <v>HOT</v>
      </c>
      <c r="AA443" t="str">
        <v>(Duurzame</v>
      </c>
      <c r="AB443" t="str">
        <v>Energie</v>
      </c>
      <c r="AC443" t="str">
        <v>Haaren)</v>
      </c>
    </row>
    <row r="444" spans="1:29" x14ac:dyDescent="0.3">
      <c r="A444" t="s">
        <v>1006</v>
      </c>
      <c r="B444" t="s">
        <v>1007</v>
      </c>
      <c r="C444" t="s">
        <v>1052</v>
      </c>
      <c r="E444" t="s">
        <v>1053</v>
      </c>
      <c r="F444">
        <v>1</v>
      </c>
      <c r="G444" t="s">
        <v>27</v>
      </c>
      <c r="H444">
        <v>2020</v>
      </c>
      <c r="I444" t="s">
        <v>28</v>
      </c>
      <c r="J444" t="s">
        <v>29</v>
      </c>
      <c r="K444" t="s">
        <v>30</v>
      </c>
      <c r="L444" t="s">
        <v>1054</v>
      </c>
      <c r="M444" t="s">
        <v>1055</v>
      </c>
      <c r="P444" s="1">
        <f t="shared" si="14"/>
        <v>92.8</v>
      </c>
      <c r="Q444">
        <v>92.8</v>
      </c>
      <c r="R444" s="1">
        <f t="shared" si="14"/>
        <v>1</v>
      </c>
      <c r="S444">
        <v>1</v>
      </c>
      <c r="U444" t="s">
        <v>65</v>
      </c>
      <c r="Z444" t="str" cm="1">
        <f t="array" ref="Z444:AA444">_xlfn.TEXTSPLIT(L444, " ")</f>
        <v>BRES</v>
      </c>
      <c r="AA444" t="str">
        <v>Breda</v>
      </c>
    </row>
    <row r="445" spans="1:29" x14ac:dyDescent="0.3">
      <c r="A445" t="s">
        <v>1006</v>
      </c>
      <c r="B445" t="s">
        <v>1007</v>
      </c>
      <c r="C445" t="s">
        <v>1052</v>
      </c>
      <c r="E445" t="s">
        <v>1056</v>
      </c>
      <c r="F445">
        <v>1</v>
      </c>
      <c r="G445" t="s">
        <v>27</v>
      </c>
      <c r="H445">
        <v>2017</v>
      </c>
      <c r="I445" t="s">
        <v>28</v>
      </c>
      <c r="J445" t="s">
        <v>29</v>
      </c>
      <c r="K445" t="s">
        <v>30</v>
      </c>
      <c r="L445" t="s">
        <v>1054</v>
      </c>
      <c r="O445" t="s">
        <v>1057</v>
      </c>
      <c r="P445" s="1">
        <f t="shared" si="14"/>
        <v>243</v>
      </c>
      <c r="Q445">
        <v>243</v>
      </c>
      <c r="R445" s="1">
        <f t="shared" si="14"/>
        <v>1</v>
      </c>
      <c r="S445">
        <v>1</v>
      </c>
      <c r="U445" t="s">
        <v>36</v>
      </c>
      <c r="Z445" t="str" cm="1">
        <f t="array" ref="Z445:AA445">_xlfn.TEXTSPLIT(L445, " ")</f>
        <v>BRES</v>
      </c>
      <c r="AA445" t="str">
        <v>Breda</v>
      </c>
    </row>
    <row r="446" spans="1:29" x14ac:dyDescent="0.3">
      <c r="A446" t="s">
        <v>1006</v>
      </c>
      <c r="B446" t="s">
        <v>1007</v>
      </c>
      <c r="C446" t="s">
        <v>1052</v>
      </c>
      <c r="E446" t="s">
        <v>1058</v>
      </c>
      <c r="F446">
        <v>1</v>
      </c>
      <c r="G446" t="s">
        <v>27</v>
      </c>
      <c r="H446">
        <v>2021</v>
      </c>
      <c r="I446" t="s">
        <v>28</v>
      </c>
      <c r="J446" t="s">
        <v>29</v>
      </c>
      <c r="K446" t="s">
        <v>30</v>
      </c>
      <c r="L446" t="s">
        <v>1054</v>
      </c>
      <c r="M446" t="s">
        <v>1059</v>
      </c>
      <c r="P446" s="1">
        <f t="shared" si="14"/>
        <v>168.655</v>
      </c>
      <c r="Q446">
        <v>168.655</v>
      </c>
      <c r="R446" s="1">
        <f t="shared" si="14"/>
        <v>1</v>
      </c>
      <c r="S446">
        <v>1</v>
      </c>
      <c r="U446" t="s">
        <v>36</v>
      </c>
      <c r="Z446" t="str" cm="1">
        <f t="array" ref="Z446:AA446">_xlfn.TEXTSPLIT(L446, " ")</f>
        <v>BRES</v>
      </c>
      <c r="AA446" t="str">
        <v>Breda</v>
      </c>
    </row>
    <row r="447" spans="1:29" x14ac:dyDescent="0.3">
      <c r="A447" t="s">
        <v>1006</v>
      </c>
      <c r="B447" t="s">
        <v>1007</v>
      </c>
      <c r="C447" t="s">
        <v>1052</v>
      </c>
      <c r="E447" t="s">
        <v>1060</v>
      </c>
      <c r="F447">
        <v>1</v>
      </c>
      <c r="G447" t="s">
        <v>27</v>
      </c>
      <c r="H447">
        <v>2017</v>
      </c>
      <c r="I447" t="s">
        <v>28</v>
      </c>
      <c r="J447" t="s">
        <v>29</v>
      </c>
      <c r="K447" t="s">
        <v>30</v>
      </c>
      <c r="L447" t="s">
        <v>1054</v>
      </c>
      <c r="P447" s="1">
        <f t="shared" si="14"/>
        <v>75</v>
      </c>
      <c r="Q447">
        <v>75</v>
      </c>
      <c r="R447" s="1">
        <f t="shared" si="14"/>
        <v>0</v>
      </c>
      <c r="S447">
        <v>0</v>
      </c>
      <c r="U447" t="s">
        <v>42</v>
      </c>
      <c r="Z447" t="str" cm="1">
        <f t="array" ref="Z447:AA447">_xlfn.TEXTSPLIT(L447, " ")</f>
        <v>BRES</v>
      </c>
      <c r="AA447" t="str">
        <v>Breda</v>
      </c>
    </row>
    <row r="448" spans="1:29" x14ac:dyDescent="0.3">
      <c r="A448" t="s">
        <v>1006</v>
      </c>
      <c r="B448" t="s">
        <v>1007</v>
      </c>
      <c r="C448" t="s">
        <v>1052</v>
      </c>
      <c r="E448" t="s">
        <v>1061</v>
      </c>
      <c r="F448">
        <v>1</v>
      </c>
      <c r="G448" t="s">
        <v>27</v>
      </c>
      <c r="H448">
        <v>2017</v>
      </c>
      <c r="I448" t="s">
        <v>28</v>
      </c>
      <c r="J448" t="s">
        <v>29</v>
      </c>
      <c r="K448" t="s">
        <v>30</v>
      </c>
      <c r="L448" t="s">
        <v>1054</v>
      </c>
      <c r="N448" t="s">
        <v>81</v>
      </c>
      <c r="P448" s="1">
        <f t="shared" si="14"/>
        <v>294.89999999999998</v>
      </c>
      <c r="Q448">
        <v>294.89999999999998</v>
      </c>
      <c r="R448" s="1">
        <f t="shared" si="14"/>
        <v>1</v>
      </c>
      <c r="S448">
        <v>1</v>
      </c>
      <c r="U448" t="s">
        <v>65</v>
      </c>
      <c r="Z448" t="str" cm="1">
        <f t="array" ref="Z448:AA448">_xlfn.TEXTSPLIT(L448, " ")</f>
        <v>BRES</v>
      </c>
      <c r="AA448" t="str">
        <v>Breda</v>
      </c>
    </row>
    <row r="449" spans="1:28" x14ac:dyDescent="0.3">
      <c r="A449" t="s">
        <v>1006</v>
      </c>
      <c r="B449" t="s">
        <v>1007</v>
      </c>
      <c r="C449" t="s">
        <v>1052</v>
      </c>
      <c r="D449" t="s">
        <v>1062</v>
      </c>
      <c r="E449" t="s">
        <v>1063</v>
      </c>
      <c r="F449">
        <v>1</v>
      </c>
      <c r="G449" t="s">
        <v>27</v>
      </c>
      <c r="H449">
        <v>2016</v>
      </c>
      <c r="I449" t="s">
        <v>28</v>
      </c>
      <c r="J449" t="s">
        <v>29</v>
      </c>
      <c r="K449" t="s">
        <v>30</v>
      </c>
      <c r="L449" t="s">
        <v>1064</v>
      </c>
      <c r="P449" s="1">
        <f t="shared" si="14"/>
        <v>91.26</v>
      </c>
      <c r="Q449">
        <v>91.26</v>
      </c>
      <c r="R449" s="1">
        <f t="shared" si="14"/>
        <v>1</v>
      </c>
      <c r="S449">
        <v>1</v>
      </c>
      <c r="U449" t="s">
        <v>65</v>
      </c>
      <c r="Z449" t="str" cm="1">
        <f t="array" ref="Z449:AB449">_xlfn.TEXTSPLIT(L449, " ")</f>
        <v>EC</v>
      </c>
      <c r="AA449" t="str">
        <v>Anneville</v>
      </c>
      <c r="AB449" t="str">
        <v>Ulvenhout</v>
      </c>
    </row>
    <row r="450" spans="1:28" x14ac:dyDescent="0.3">
      <c r="A450" t="s">
        <v>1006</v>
      </c>
      <c r="B450" t="s">
        <v>1007</v>
      </c>
      <c r="C450" t="s">
        <v>1052</v>
      </c>
      <c r="D450" t="s">
        <v>1065</v>
      </c>
      <c r="E450" t="s">
        <v>1066</v>
      </c>
      <c r="F450">
        <v>1</v>
      </c>
      <c r="G450" t="s">
        <v>27</v>
      </c>
      <c r="H450">
        <v>2017</v>
      </c>
      <c r="I450" t="s">
        <v>28</v>
      </c>
      <c r="J450" t="s">
        <v>29</v>
      </c>
      <c r="K450" t="s">
        <v>605</v>
      </c>
      <c r="L450" t="s">
        <v>1065</v>
      </c>
      <c r="M450" t="s">
        <v>1065</v>
      </c>
      <c r="O450" t="s">
        <v>1067</v>
      </c>
      <c r="P450" s="1">
        <f t="shared" ref="P450:R513" si="15">IFERROR(IF(Q450&gt;0,Q450*1,0),0)</f>
        <v>47.84</v>
      </c>
      <c r="Q450">
        <v>47.84</v>
      </c>
      <c r="R450" s="1">
        <f t="shared" si="15"/>
        <v>1</v>
      </c>
      <c r="S450">
        <v>1</v>
      </c>
      <c r="U450" t="s">
        <v>36</v>
      </c>
      <c r="Z450" t="str" cm="1">
        <f t="array" ref="Z450">_xlfn.TEXTSPLIT(L450, " ")</f>
        <v>Postcodestroom</v>
      </c>
    </row>
    <row r="451" spans="1:28" x14ac:dyDescent="0.3">
      <c r="A451" t="s">
        <v>1006</v>
      </c>
      <c r="B451" t="s">
        <v>1007</v>
      </c>
      <c r="C451" t="s">
        <v>1052</v>
      </c>
      <c r="E451" t="s">
        <v>1068</v>
      </c>
      <c r="F451">
        <v>1</v>
      </c>
      <c r="G451" t="s">
        <v>27</v>
      </c>
      <c r="H451">
        <v>2022</v>
      </c>
      <c r="I451" t="s">
        <v>28</v>
      </c>
      <c r="J451" t="s">
        <v>29</v>
      </c>
      <c r="K451" t="s">
        <v>599</v>
      </c>
      <c r="L451" t="s">
        <v>812</v>
      </c>
      <c r="P451" s="1">
        <f t="shared" si="15"/>
        <v>56</v>
      </c>
      <c r="Q451">
        <v>56</v>
      </c>
      <c r="R451" s="1">
        <f t="shared" si="15"/>
        <v>1</v>
      </c>
      <c r="S451">
        <v>1</v>
      </c>
      <c r="U451" t="s">
        <v>32</v>
      </c>
      <c r="Z451" t="str" cm="1">
        <f t="array" ref="Z451:AA451">_xlfn.TEXTSPLIT(L451, " ")</f>
        <v>VVE</v>
      </c>
      <c r="AA451" t="str">
        <v>divers</v>
      </c>
    </row>
    <row r="452" spans="1:28" x14ac:dyDescent="0.3">
      <c r="A452" t="s">
        <v>1006</v>
      </c>
      <c r="B452" t="s">
        <v>1007</v>
      </c>
      <c r="C452" t="s">
        <v>1052</v>
      </c>
      <c r="E452" t="s">
        <v>1069</v>
      </c>
      <c r="F452">
        <v>1</v>
      </c>
      <c r="G452" t="s">
        <v>27</v>
      </c>
      <c r="H452">
        <v>2017</v>
      </c>
      <c r="I452" t="s">
        <v>28</v>
      </c>
      <c r="J452" t="s">
        <v>29</v>
      </c>
      <c r="K452" t="s">
        <v>46</v>
      </c>
      <c r="L452" t="s">
        <v>47</v>
      </c>
      <c r="N452" t="s">
        <v>81</v>
      </c>
      <c r="P452" s="1">
        <f t="shared" si="15"/>
        <v>70.490000000000009</v>
      </c>
      <c r="Q452">
        <v>70.490000000000009</v>
      </c>
      <c r="R452" s="1">
        <f t="shared" si="15"/>
        <v>0</v>
      </c>
      <c r="S452">
        <v>0</v>
      </c>
      <c r="U452" t="s">
        <v>65</v>
      </c>
      <c r="Z452" t="str" cm="1">
        <f t="array" ref="Z452">_xlfn.TEXTSPLIT(L452, " ")</f>
        <v>crowdfunding</v>
      </c>
    </row>
    <row r="453" spans="1:28" x14ac:dyDescent="0.3">
      <c r="A453" t="s">
        <v>1006</v>
      </c>
      <c r="B453" t="s">
        <v>1017</v>
      </c>
      <c r="C453" t="s">
        <v>1070</v>
      </c>
      <c r="E453" t="s">
        <v>1071</v>
      </c>
      <c r="F453">
        <v>1</v>
      </c>
      <c r="G453" t="s">
        <v>27</v>
      </c>
      <c r="H453">
        <v>2022</v>
      </c>
      <c r="I453" t="s">
        <v>28</v>
      </c>
      <c r="J453" t="s">
        <v>29</v>
      </c>
      <c r="K453" t="s">
        <v>30</v>
      </c>
      <c r="L453" t="s">
        <v>1072</v>
      </c>
      <c r="O453" t="s">
        <v>1073</v>
      </c>
      <c r="P453" s="1">
        <f t="shared" si="15"/>
        <v>0</v>
      </c>
      <c r="R453" s="1">
        <f t="shared" si="15"/>
        <v>0</v>
      </c>
      <c r="S453">
        <v>0</v>
      </c>
      <c r="U453" t="s">
        <v>93</v>
      </c>
      <c r="Z453" t="str" cm="1">
        <f t="array" ref="Z453">_xlfn.TEXTSPLIT(L453, " ")</f>
        <v>EnergyPortPeelland</v>
      </c>
    </row>
    <row r="454" spans="1:28" x14ac:dyDescent="0.3">
      <c r="A454" t="s">
        <v>1006</v>
      </c>
      <c r="B454" t="s">
        <v>1074</v>
      </c>
      <c r="C454" t="s">
        <v>1075</v>
      </c>
      <c r="E454" t="s">
        <v>1076</v>
      </c>
      <c r="F454">
        <v>1</v>
      </c>
      <c r="G454" t="s">
        <v>27</v>
      </c>
      <c r="H454">
        <v>2018</v>
      </c>
      <c r="I454" t="s">
        <v>28</v>
      </c>
      <c r="J454" t="s">
        <v>29</v>
      </c>
      <c r="K454" t="s">
        <v>30</v>
      </c>
      <c r="L454" t="s">
        <v>1077</v>
      </c>
      <c r="P454" s="1">
        <f t="shared" si="15"/>
        <v>118.27499999999999</v>
      </c>
      <c r="Q454">
        <v>118.27499999999999</v>
      </c>
      <c r="R454" s="1">
        <f t="shared" si="15"/>
        <v>1</v>
      </c>
      <c r="S454">
        <v>1</v>
      </c>
      <c r="U454" t="s">
        <v>36</v>
      </c>
      <c r="Z454" t="str" cm="1">
        <f t="array" ref="Z454:AA454">_xlfn.TEXTSPLIT(L454, " ")</f>
        <v>EC</v>
      </c>
      <c r="AA454" t="str">
        <v>Dongen</v>
      </c>
    </row>
    <row r="455" spans="1:28" x14ac:dyDescent="0.3">
      <c r="A455" t="s">
        <v>1006</v>
      </c>
      <c r="B455" t="s">
        <v>1074</v>
      </c>
      <c r="C455" t="s">
        <v>1075</v>
      </c>
      <c r="E455" t="s">
        <v>1078</v>
      </c>
      <c r="F455">
        <v>1</v>
      </c>
      <c r="G455" t="s">
        <v>27</v>
      </c>
      <c r="H455">
        <v>2014</v>
      </c>
      <c r="I455" t="s">
        <v>28</v>
      </c>
      <c r="J455" t="s">
        <v>29</v>
      </c>
      <c r="K455" t="s">
        <v>30</v>
      </c>
      <c r="L455" t="s">
        <v>1077</v>
      </c>
      <c r="P455" s="1">
        <f t="shared" si="15"/>
        <v>8.75</v>
      </c>
      <c r="Q455">
        <v>8.75</v>
      </c>
      <c r="R455" s="1">
        <f t="shared" si="15"/>
        <v>1</v>
      </c>
      <c r="S455">
        <v>1</v>
      </c>
      <c r="U455" t="s">
        <v>42</v>
      </c>
      <c r="Z455" t="str" cm="1">
        <f t="array" ref="Z455:AA455">_xlfn.TEXTSPLIT(L455, " ")</f>
        <v>EC</v>
      </c>
      <c r="AA455" t="str">
        <v>Dongen</v>
      </c>
    </row>
    <row r="456" spans="1:28" x14ac:dyDescent="0.3">
      <c r="A456" t="s">
        <v>1006</v>
      </c>
      <c r="B456" t="s">
        <v>1007</v>
      </c>
      <c r="C456" t="s">
        <v>1079</v>
      </c>
      <c r="D456" t="s">
        <v>1080</v>
      </c>
      <c r="E456" t="s">
        <v>1081</v>
      </c>
      <c r="F456">
        <v>1</v>
      </c>
      <c r="G456" t="s">
        <v>27</v>
      </c>
      <c r="H456">
        <v>2021</v>
      </c>
      <c r="I456" t="s">
        <v>28</v>
      </c>
      <c r="J456" t="s">
        <v>29</v>
      </c>
      <c r="K456" t="s">
        <v>30</v>
      </c>
      <c r="L456" t="s">
        <v>1082</v>
      </c>
      <c r="P456" s="1">
        <f t="shared" si="15"/>
        <v>81.600000000000009</v>
      </c>
      <c r="Q456">
        <v>81.600000000000009</v>
      </c>
      <c r="R456" s="1">
        <f t="shared" si="15"/>
        <v>1</v>
      </c>
      <c r="S456">
        <v>1</v>
      </c>
      <c r="U456" t="s">
        <v>36</v>
      </c>
      <c r="Z456" t="str" cm="1">
        <f t="array" ref="Z456:AA456">_xlfn.TEXTSPLIT(L456, " ")</f>
        <v>Opgewekt</v>
      </c>
      <c r="AA456" t="str">
        <v>Drimmelen</v>
      </c>
    </row>
    <row r="457" spans="1:28" x14ac:dyDescent="0.3">
      <c r="A457" t="s">
        <v>1006</v>
      </c>
      <c r="B457" t="s">
        <v>1007</v>
      </c>
      <c r="C457" t="s">
        <v>1079</v>
      </c>
      <c r="D457" t="s">
        <v>1083</v>
      </c>
      <c r="E457" t="s">
        <v>1084</v>
      </c>
      <c r="F457">
        <v>1</v>
      </c>
      <c r="G457" t="s">
        <v>27</v>
      </c>
      <c r="H457">
        <v>2021</v>
      </c>
      <c r="I457" t="s">
        <v>28</v>
      </c>
      <c r="J457" t="s">
        <v>29</v>
      </c>
      <c r="K457" t="s">
        <v>30</v>
      </c>
      <c r="L457" t="s">
        <v>1082</v>
      </c>
      <c r="P457" s="1">
        <f t="shared" si="15"/>
        <v>81.600000000000009</v>
      </c>
      <c r="Q457">
        <v>81.600000000000009</v>
      </c>
      <c r="R457" s="1">
        <f t="shared" si="15"/>
        <v>1</v>
      </c>
      <c r="S457">
        <v>1</v>
      </c>
      <c r="U457" t="s">
        <v>36</v>
      </c>
      <c r="Z457" t="str" cm="1">
        <f t="array" ref="Z457:AA457">_xlfn.TEXTSPLIT(L457, " ")</f>
        <v>Opgewekt</v>
      </c>
      <c r="AA457" t="str">
        <v>Drimmelen</v>
      </c>
    </row>
    <row r="458" spans="1:28" x14ac:dyDescent="0.3">
      <c r="A458" t="s">
        <v>1006</v>
      </c>
      <c r="B458" t="s">
        <v>1007</v>
      </c>
      <c r="C458" t="s">
        <v>1079</v>
      </c>
      <c r="D458" t="s">
        <v>1085</v>
      </c>
      <c r="E458" t="s">
        <v>1086</v>
      </c>
      <c r="F458">
        <v>1</v>
      </c>
      <c r="G458" t="s">
        <v>27</v>
      </c>
      <c r="H458">
        <v>2022</v>
      </c>
      <c r="I458" t="s">
        <v>28</v>
      </c>
      <c r="J458" t="s">
        <v>29</v>
      </c>
      <c r="K458" t="s">
        <v>30</v>
      </c>
      <c r="L458" t="s">
        <v>1087</v>
      </c>
      <c r="P458" s="1">
        <f t="shared" si="15"/>
        <v>30</v>
      </c>
      <c r="Q458">
        <v>30</v>
      </c>
      <c r="R458" s="1">
        <f t="shared" si="15"/>
        <v>1</v>
      </c>
      <c r="S458">
        <v>1</v>
      </c>
      <c r="U458" t="s">
        <v>42</v>
      </c>
      <c r="Z458" t="str" cm="1">
        <f t="array" ref="Z458:AA458">_xlfn.TEXTSPLIT(L458, " ")</f>
        <v>Traais</v>
      </c>
      <c r="AA458" t="str">
        <v>Energiecollectief</v>
      </c>
    </row>
    <row r="459" spans="1:28" x14ac:dyDescent="0.3">
      <c r="A459" t="s">
        <v>1006</v>
      </c>
      <c r="B459" t="s">
        <v>1007</v>
      </c>
      <c r="C459" t="s">
        <v>1079</v>
      </c>
      <c r="D459" t="s">
        <v>1085</v>
      </c>
      <c r="E459" t="s">
        <v>1088</v>
      </c>
      <c r="F459">
        <v>1</v>
      </c>
      <c r="G459" t="s">
        <v>27</v>
      </c>
      <c r="H459">
        <v>2022</v>
      </c>
      <c r="I459" t="s">
        <v>28</v>
      </c>
      <c r="J459" t="s">
        <v>29</v>
      </c>
      <c r="K459" t="s">
        <v>30</v>
      </c>
      <c r="L459" t="s">
        <v>1087</v>
      </c>
      <c r="P459" s="1">
        <f t="shared" si="15"/>
        <v>44.4</v>
      </c>
      <c r="Q459">
        <v>44.4</v>
      </c>
      <c r="R459" s="1">
        <f t="shared" si="15"/>
        <v>1</v>
      </c>
      <c r="S459">
        <v>1</v>
      </c>
      <c r="U459" t="s">
        <v>32</v>
      </c>
      <c r="Z459" t="str" cm="1">
        <f t="array" ref="Z459:AA459">_xlfn.TEXTSPLIT(L459, " ")</f>
        <v>Traais</v>
      </c>
      <c r="AA459" t="str">
        <v>Energiecollectief</v>
      </c>
    </row>
    <row r="460" spans="1:28" x14ac:dyDescent="0.3">
      <c r="A460" t="s">
        <v>1006</v>
      </c>
      <c r="B460" t="s">
        <v>1017</v>
      </c>
      <c r="C460" t="s">
        <v>1089</v>
      </c>
      <c r="E460" t="s">
        <v>1090</v>
      </c>
      <c r="F460">
        <v>1</v>
      </c>
      <c r="G460" t="s">
        <v>27</v>
      </c>
      <c r="H460">
        <v>2018</v>
      </c>
      <c r="I460" t="s">
        <v>28</v>
      </c>
      <c r="J460" t="s">
        <v>29</v>
      </c>
      <c r="K460" t="s">
        <v>30</v>
      </c>
      <c r="L460" t="s">
        <v>1021</v>
      </c>
      <c r="P460" s="1">
        <f t="shared" si="15"/>
        <v>71.25</v>
      </c>
      <c r="Q460">
        <v>71.25</v>
      </c>
      <c r="R460" s="1">
        <f t="shared" si="15"/>
        <v>1</v>
      </c>
      <c r="S460">
        <v>1</v>
      </c>
      <c r="U460" t="s">
        <v>36</v>
      </c>
      <c r="Z460" t="str" cm="1">
        <f t="array" ref="Z460">_xlfn.TEXTSPLIT(L460, " ")</f>
        <v>KempenEnergie</v>
      </c>
    </row>
    <row r="461" spans="1:28" x14ac:dyDescent="0.3">
      <c r="A461" t="s">
        <v>1006</v>
      </c>
      <c r="B461" t="s">
        <v>1017</v>
      </c>
      <c r="C461" t="s">
        <v>1089</v>
      </c>
      <c r="E461" t="s">
        <v>1091</v>
      </c>
      <c r="F461">
        <v>1</v>
      </c>
      <c r="G461" t="s">
        <v>27</v>
      </c>
      <c r="H461">
        <v>2019</v>
      </c>
      <c r="I461" t="s">
        <v>28</v>
      </c>
      <c r="J461" t="s">
        <v>29</v>
      </c>
      <c r="K461" t="s">
        <v>30</v>
      </c>
      <c r="L461" t="s">
        <v>1021</v>
      </c>
      <c r="P461" s="1">
        <f t="shared" si="15"/>
        <v>73.529999999999987</v>
      </c>
      <c r="Q461">
        <v>73.529999999999987</v>
      </c>
      <c r="R461" s="1">
        <f t="shared" si="15"/>
        <v>1</v>
      </c>
      <c r="S461">
        <v>1</v>
      </c>
      <c r="U461" t="s">
        <v>36</v>
      </c>
      <c r="Z461" t="str" cm="1">
        <f t="array" ref="Z461">_xlfn.TEXTSPLIT(L461, " ")</f>
        <v>KempenEnergie</v>
      </c>
    </row>
    <row r="462" spans="1:28" x14ac:dyDescent="0.3">
      <c r="A462" t="s">
        <v>1006</v>
      </c>
      <c r="B462" t="s">
        <v>1017</v>
      </c>
      <c r="C462" t="s">
        <v>1089</v>
      </c>
      <c r="E462" t="s">
        <v>1092</v>
      </c>
      <c r="F462">
        <v>1</v>
      </c>
      <c r="G462" t="s">
        <v>27</v>
      </c>
      <c r="H462">
        <v>2021</v>
      </c>
      <c r="I462" t="s">
        <v>28</v>
      </c>
      <c r="J462" t="s">
        <v>29</v>
      </c>
      <c r="K462" t="s">
        <v>30</v>
      </c>
      <c r="L462" t="s">
        <v>1021</v>
      </c>
      <c r="P462" s="1">
        <f t="shared" si="15"/>
        <v>77</v>
      </c>
      <c r="Q462">
        <v>77</v>
      </c>
      <c r="R462" s="1">
        <f t="shared" si="15"/>
        <v>1</v>
      </c>
      <c r="S462">
        <v>1</v>
      </c>
      <c r="U462" t="s">
        <v>32</v>
      </c>
      <c r="Z462" t="str" cm="1">
        <f t="array" ref="Z462">_xlfn.TEXTSPLIT(L462, " ")</f>
        <v>KempenEnergie</v>
      </c>
    </row>
    <row r="463" spans="1:28" x14ac:dyDescent="0.3">
      <c r="A463" t="s">
        <v>1006</v>
      </c>
      <c r="B463" t="s">
        <v>1017</v>
      </c>
      <c r="C463" t="s">
        <v>1089</v>
      </c>
      <c r="D463" t="s">
        <v>1093</v>
      </c>
      <c r="E463" t="s">
        <v>1094</v>
      </c>
      <c r="F463">
        <v>1</v>
      </c>
      <c r="G463" t="s">
        <v>27</v>
      </c>
      <c r="H463">
        <v>2023</v>
      </c>
      <c r="I463" t="s">
        <v>28</v>
      </c>
      <c r="J463" t="s">
        <v>29</v>
      </c>
      <c r="K463" t="s">
        <v>30</v>
      </c>
      <c r="L463" t="s">
        <v>1021</v>
      </c>
      <c r="P463" s="1">
        <f t="shared" si="15"/>
        <v>65</v>
      </c>
      <c r="Q463">
        <v>65</v>
      </c>
      <c r="R463" s="1">
        <f t="shared" si="15"/>
        <v>1</v>
      </c>
      <c r="S463">
        <v>1</v>
      </c>
      <c r="U463" t="s">
        <v>32</v>
      </c>
      <c r="Z463" t="str" cm="1">
        <f t="array" ref="Z463">_xlfn.TEXTSPLIT(L463, " ")</f>
        <v>KempenEnergie</v>
      </c>
    </row>
    <row r="464" spans="1:28" x14ac:dyDescent="0.3">
      <c r="A464" t="s">
        <v>1006</v>
      </c>
      <c r="B464" t="s">
        <v>1017</v>
      </c>
      <c r="C464" t="s">
        <v>1095</v>
      </c>
      <c r="D464" t="s">
        <v>1096</v>
      </c>
      <c r="E464" t="s">
        <v>1097</v>
      </c>
      <c r="F464">
        <v>1</v>
      </c>
      <c r="G464" t="s">
        <v>27</v>
      </c>
      <c r="H464">
        <v>2019</v>
      </c>
      <c r="I464" t="s">
        <v>28</v>
      </c>
      <c r="J464" t="s">
        <v>29</v>
      </c>
      <c r="K464" t="s">
        <v>30</v>
      </c>
      <c r="L464" t="s">
        <v>1098</v>
      </c>
      <c r="M464" t="s">
        <v>372</v>
      </c>
      <c r="P464" s="1">
        <f t="shared" si="15"/>
        <v>114.67999999999999</v>
      </c>
      <c r="Q464">
        <v>114.67999999999999</v>
      </c>
      <c r="R464" s="1">
        <f t="shared" si="15"/>
        <v>1</v>
      </c>
      <c r="S464">
        <v>1</v>
      </c>
      <c r="U464" t="s">
        <v>36</v>
      </c>
      <c r="Z464" t="str" cm="1">
        <f t="array" ref="Z464">_xlfn.TEXTSPLIT(L464, " ")</f>
        <v>MorgenGroeneEnergie</v>
      </c>
    </row>
    <row r="465" spans="1:28" x14ac:dyDescent="0.3">
      <c r="A465" t="s">
        <v>1006</v>
      </c>
      <c r="B465" t="s">
        <v>1017</v>
      </c>
      <c r="C465" t="s">
        <v>1095</v>
      </c>
      <c r="E465" t="s">
        <v>1099</v>
      </c>
      <c r="F465">
        <v>1</v>
      </c>
      <c r="G465" t="s">
        <v>27</v>
      </c>
      <c r="H465">
        <v>2014</v>
      </c>
      <c r="I465" t="s">
        <v>28</v>
      </c>
      <c r="J465" t="s">
        <v>29</v>
      </c>
      <c r="K465" t="s">
        <v>30</v>
      </c>
      <c r="L465" t="s">
        <v>1098</v>
      </c>
      <c r="P465" s="1">
        <f t="shared" si="15"/>
        <v>57</v>
      </c>
      <c r="Q465">
        <v>57</v>
      </c>
      <c r="R465" s="1">
        <f t="shared" si="15"/>
        <v>1</v>
      </c>
      <c r="S465">
        <v>1</v>
      </c>
      <c r="U465" t="s">
        <v>36</v>
      </c>
      <c r="Z465" t="str" cm="1">
        <f t="array" ref="Z465">_xlfn.TEXTSPLIT(L465, " ")</f>
        <v>MorgenGroeneEnergie</v>
      </c>
    </row>
    <row r="466" spans="1:28" x14ac:dyDescent="0.3">
      <c r="A466" t="s">
        <v>1006</v>
      </c>
      <c r="B466" t="s">
        <v>1017</v>
      </c>
      <c r="C466" t="s">
        <v>1095</v>
      </c>
      <c r="E466" t="s">
        <v>1100</v>
      </c>
      <c r="F466">
        <v>1</v>
      </c>
      <c r="G466" t="s">
        <v>27</v>
      </c>
      <c r="H466">
        <v>2018</v>
      </c>
      <c r="I466" t="s">
        <v>28</v>
      </c>
      <c r="J466" t="s">
        <v>29</v>
      </c>
      <c r="K466" t="s">
        <v>46</v>
      </c>
      <c r="L466" t="s">
        <v>47</v>
      </c>
      <c r="N466" t="s">
        <v>81</v>
      </c>
      <c r="P466" s="1">
        <f t="shared" si="15"/>
        <v>497.61</v>
      </c>
      <c r="Q466">
        <v>497.61</v>
      </c>
      <c r="R466" s="1">
        <f t="shared" si="15"/>
        <v>0</v>
      </c>
      <c r="S466">
        <v>0</v>
      </c>
      <c r="U466" t="s">
        <v>65</v>
      </c>
      <c r="Z466" t="str" cm="1">
        <f t="array" ref="Z466">_xlfn.TEXTSPLIT(L466, " ")</f>
        <v>crowdfunding</v>
      </c>
    </row>
    <row r="467" spans="1:28" x14ac:dyDescent="0.3">
      <c r="A467" t="s">
        <v>1006</v>
      </c>
      <c r="B467" t="s">
        <v>1007</v>
      </c>
      <c r="C467" t="s">
        <v>1103</v>
      </c>
      <c r="E467" t="s">
        <v>1101</v>
      </c>
      <c r="F467">
        <v>1</v>
      </c>
      <c r="G467" t="s">
        <v>27</v>
      </c>
      <c r="H467">
        <v>2017</v>
      </c>
      <c r="I467" t="s">
        <v>28</v>
      </c>
      <c r="J467" t="s">
        <v>29</v>
      </c>
      <c r="K467" t="s">
        <v>605</v>
      </c>
      <c r="L467" t="s">
        <v>600</v>
      </c>
      <c r="M467" t="s">
        <v>1102</v>
      </c>
      <c r="P467" s="1">
        <f t="shared" si="15"/>
        <v>44.2</v>
      </c>
      <c r="Q467">
        <v>44.2</v>
      </c>
      <c r="R467" s="1">
        <f t="shared" si="15"/>
        <v>1</v>
      </c>
      <c r="S467">
        <v>1</v>
      </c>
      <c r="U467" t="s">
        <v>36</v>
      </c>
      <c r="Z467" t="str" cm="1">
        <f t="array" ref="Z467:AA467">_xlfn.TEXTSPLIT(L467, " ")</f>
        <v>projectcoöperaties</v>
      </c>
      <c r="AA467" t="str">
        <v>divers</v>
      </c>
    </row>
    <row r="468" spans="1:28" x14ac:dyDescent="0.3">
      <c r="A468" t="s">
        <v>1006</v>
      </c>
      <c r="B468" t="s">
        <v>1007</v>
      </c>
      <c r="C468" t="s">
        <v>1103</v>
      </c>
      <c r="E468" t="s">
        <v>1104</v>
      </c>
      <c r="F468">
        <v>1</v>
      </c>
      <c r="G468" t="s">
        <v>27</v>
      </c>
      <c r="H468">
        <v>2020</v>
      </c>
      <c r="I468" t="s">
        <v>28</v>
      </c>
      <c r="J468" t="s">
        <v>29</v>
      </c>
      <c r="K468" t="s">
        <v>30</v>
      </c>
      <c r="L468" t="s">
        <v>1105</v>
      </c>
      <c r="M468" t="s">
        <v>1106</v>
      </c>
      <c r="P468" s="1">
        <f t="shared" si="15"/>
        <v>240</v>
      </c>
      <c r="Q468">
        <v>240</v>
      </c>
      <c r="R468" s="1">
        <f t="shared" si="15"/>
        <v>1</v>
      </c>
      <c r="S468">
        <v>1</v>
      </c>
      <c r="U468" t="s">
        <v>65</v>
      </c>
      <c r="Z468" t="str" cm="1">
        <f t="array" ref="Z468:AA468">_xlfn.TEXTSPLIT(L468, " ")</f>
        <v>Duursaam</v>
      </c>
      <c r="AA468" t="str">
        <v>EttenLeur</v>
      </c>
    </row>
    <row r="469" spans="1:28" x14ac:dyDescent="0.3">
      <c r="A469" t="s">
        <v>1006</v>
      </c>
      <c r="B469" t="s">
        <v>1017</v>
      </c>
      <c r="C469" t="s">
        <v>1107</v>
      </c>
      <c r="D469" t="s">
        <v>1108</v>
      </c>
      <c r="E469" t="s">
        <v>1109</v>
      </c>
      <c r="F469">
        <v>1</v>
      </c>
      <c r="G469" t="s">
        <v>27</v>
      </c>
      <c r="H469">
        <v>2023</v>
      </c>
      <c r="I469" t="s">
        <v>28</v>
      </c>
      <c r="J469" t="s">
        <v>29</v>
      </c>
      <c r="K469" t="s">
        <v>30</v>
      </c>
      <c r="L469" t="s">
        <v>1098</v>
      </c>
      <c r="M469" t="s">
        <v>372</v>
      </c>
      <c r="P469" s="1">
        <f t="shared" si="15"/>
        <v>178.20000000000002</v>
      </c>
      <c r="Q469">
        <v>178.20000000000002</v>
      </c>
      <c r="R469" s="1">
        <f t="shared" si="15"/>
        <v>1</v>
      </c>
      <c r="S469">
        <v>1</v>
      </c>
      <c r="U469" t="s">
        <v>32</v>
      </c>
      <c r="Z469" t="str" cm="1">
        <f t="array" ref="Z469">_xlfn.TEXTSPLIT(L469, " ")</f>
        <v>MorgenGroeneEnergie</v>
      </c>
    </row>
    <row r="470" spans="1:28" x14ac:dyDescent="0.3">
      <c r="A470" t="s">
        <v>1006</v>
      </c>
      <c r="B470" t="s">
        <v>1017</v>
      </c>
      <c r="C470" t="s">
        <v>1110</v>
      </c>
      <c r="D470" t="s">
        <v>1111</v>
      </c>
      <c r="E470" t="s">
        <v>1112</v>
      </c>
      <c r="F470">
        <v>1</v>
      </c>
      <c r="G470" t="s">
        <v>27</v>
      </c>
      <c r="H470">
        <v>2018</v>
      </c>
      <c r="I470" t="s">
        <v>28</v>
      </c>
      <c r="J470" t="s">
        <v>29</v>
      </c>
      <c r="K470" t="s">
        <v>359</v>
      </c>
      <c r="L470" t="s">
        <v>1113</v>
      </c>
      <c r="M470" t="s">
        <v>972</v>
      </c>
      <c r="P470" s="1">
        <f t="shared" si="15"/>
        <v>115.29</v>
      </c>
      <c r="Q470">
        <v>115.29</v>
      </c>
      <c r="R470" s="1">
        <f t="shared" si="15"/>
        <v>1</v>
      </c>
      <c r="S470">
        <v>1</v>
      </c>
      <c r="U470" t="s">
        <v>36</v>
      </c>
      <c r="Z470" t="str" cm="1">
        <f t="array" ref="Z470:AA470">_xlfn.TEXTSPLIT(L470, " ")</f>
        <v>Dorpsoverleg</v>
      </c>
      <c r="AA470" t="str">
        <v>Milheeze</v>
      </c>
    </row>
    <row r="471" spans="1:28" x14ac:dyDescent="0.3">
      <c r="A471" t="s">
        <v>1006</v>
      </c>
      <c r="B471" t="s">
        <v>1017</v>
      </c>
      <c r="C471" t="s">
        <v>1110</v>
      </c>
      <c r="D471" t="s">
        <v>1114</v>
      </c>
      <c r="E471" t="s">
        <v>1115</v>
      </c>
      <c r="F471">
        <v>1</v>
      </c>
      <c r="G471" t="s">
        <v>27</v>
      </c>
      <c r="H471">
        <v>2021</v>
      </c>
      <c r="I471" t="s">
        <v>28</v>
      </c>
      <c r="J471" t="s">
        <v>29</v>
      </c>
      <c r="K471" t="s">
        <v>605</v>
      </c>
      <c r="L471" t="s">
        <v>600</v>
      </c>
      <c r="M471" t="s">
        <v>1116</v>
      </c>
      <c r="P471" s="1">
        <f t="shared" si="15"/>
        <v>120</v>
      </c>
      <c r="Q471">
        <v>120</v>
      </c>
      <c r="R471" s="1">
        <f t="shared" si="15"/>
        <v>1</v>
      </c>
      <c r="S471">
        <v>1</v>
      </c>
      <c r="U471" t="s">
        <v>36</v>
      </c>
      <c r="Z471" t="str" cm="1">
        <f t="array" ref="Z471:AA471">_xlfn.TEXTSPLIT(L471, " ")</f>
        <v>projectcoöperaties</v>
      </c>
      <c r="AA471" t="str">
        <v>divers</v>
      </c>
    </row>
    <row r="472" spans="1:28" x14ac:dyDescent="0.3">
      <c r="A472" t="s">
        <v>1006</v>
      </c>
      <c r="B472" t="s">
        <v>1017</v>
      </c>
      <c r="C472" t="s">
        <v>1110</v>
      </c>
      <c r="D472" t="s">
        <v>1117</v>
      </c>
      <c r="E472" t="s">
        <v>1118</v>
      </c>
      <c r="F472">
        <v>1</v>
      </c>
      <c r="G472" t="s">
        <v>27</v>
      </c>
      <c r="H472">
        <v>2017</v>
      </c>
      <c r="I472" t="s">
        <v>28</v>
      </c>
      <c r="J472" t="s">
        <v>29</v>
      </c>
      <c r="K472" t="s">
        <v>30</v>
      </c>
      <c r="L472" t="s">
        <v>1119</v>
      </c>
      <c r="M472" t="s">
        <v>972</v>
      </c>
      <c r="O472" t="s">
        <v>1120</v>
      </c>
      <c r="P472" s="1">
        <f t="shared" si="15"/>
        <v>52.5</v>
      </c>
      <c r="Q472">
        <v>52.5</v>
      </c>
      <c r="R472" s="1">
        <f t="shared" si="15"/>
        <v>1</v>
      </c>
      <c r="S472">
        <v>1</v>
      </c>
      <c r="U472" t="s">
        <v>36</v>
      </c>
      <c r="Z472" t="str" cm="1">
        <f t="array" ref="Z472:AA472">_xlfn.TEXTSPLIT(L472, " ")</f>
        <v>Coöperatie</v>
      </c>
      <c r="AA472" t="str">
        <v>Elsendorp</v>
      </c>
    </row>
    <row r="473" spans="1:28" x14ac:dyDescent="0.3">
      <c r="A473" t="s">
        <v>1006</v>
      </c>
      <c r="B473" t="s">
        <v>1017</v>
      </c>
      <c r="C473" t="s">
        <v>1110</v>
      </c>
      <c r="D473" t="s">
        <v>1121</v>
      </c>
      <c r="E473" t="s">
        <v>1122</v>
      </c>
      <c r="F473">
        <v>1</v>
      </c>
      <c r="G473" t="s">
        <v>27</v>
      </c>
      <c r="H473">
        <v>2018</v>
      </c>
      <c r="I473" t="s">
        <v>28</v>
      </c>
      <c r="J473" t="s">
        <v>29</v>
      </c>
      <c r="K473" t="s">
        <v>605</v>
      </c>
      <c r="L473" t="s">
        <v>600</v>
      </c>
      <c r="M473" t="s">
        <v>1123</v>
      </c>
      <c r="O473" t="s">
        <v>1124</v>
      </c>
      <c r="P473" s="1">
        <f t="shared" si="15"/>
        <v>97.44</v>
      </c>
      <c r="Q473">
        <v>97.44</v>
      </c>
      <c r="R473" s="1">
        <f t="shared" si="15"/>
        <v>1</v>
      </c>
      <c r="S473">
        <v>1</v>
      </c>
      <c r="U473" t="s">
        <v>36</v>
      </c>
      <c r="Z473" t="str" cm="1">
        <f t="array" ref="Z473:AA473">_xlfn.TEXTSPLIT(L473, " ")</f>
        <v>projectcoöperaties</v>
      </c>
      <c r="AA473" t="str">
        <v>divers</v>
      </c>
    </row>
    <row r="474" spans="1:28" x14ac:dyDescent="0.3">
      <c r="A474" t="s">
        <v>1006</v>
      </c>
      <c r="B474" t="s">
        <v>1074</v>
      </c>
      <c r="C474" t="s">
        <v>1125</v>
      </c>
      <c r="E474" t="s">
        <v>1126</v>
      </c>
      <c r="F474">
        <v>1</v>
      </c>
      <c r="G474" t="s">
        <v>27</v>
      </c>
      <c r="H474">
        <v>2017</v>
      </c>
      <c r="I474" t="s">
        <v>28</v>
      </c>
      <c r="J474" t="s">
        <v>29</v>
      </c>
      <c r="K474" t="s">
        <v>30</v>
      </c>
      <c r="L474" t="s">
        <v>1127</v>
      </c>
      <c r="P474" s="1">
        <f t="shared" si="15"/>
        <v>29.12</v>
      </c>
      <c r="Q474">
        <v>29.12</v>
      </c>
      <c r="R474" s="1">
        <f t="shared" si="15"/>
        <v>1</v>
      </c>
      <c r="S474">
        <v>1</v>
      </c>
      <c r="U474" t="s">
        <v>36</v>
      </c>
      <c r="Z474" t="str" cm="1">
        <f t="array" ref="Z474:AA474">_xlfn.TEXTSPLIT(L474, " ")</f>
        <v>EnergieGielze</v>
      </c>
      <c r="AA474" t="str">
        <v>Rijen</v>
      </c>
    </row>
    <row r="475" spans="1:28" x14ac:dyDescent="0.3">
      <c r="A475" t="s">
        <v>1006</v>
      </c>
      <c r="B475" t="s">
        <v>1074</v>
      </c>
      <c r="C475" t="s">
        <v>1125</v>
      </c>
      <c r="D475" t="s">
        <v>1128</v>
      </c>
      <c r="E475" t="s">
        <v>1129</v>
      </c>
      <c r="F475">
        <v>1</v>
      </c>
      <c r="G475" t="s">
        <v>27</v>
      </c>
      <c r="H475">
        <v>2020</v>
      </c>
      <c r="I475" t="s">
        <v>28</v>
      </c>
      <c r="J475" t="s">
        <v>29</v>
      </c>
      <c r="K475" t="s">
        <v>30</v>
      </c>
      <c r="L475" t="s">
        <v>1127</v>
      </c>
      <c r="P475" s="1">
        <f t="shared" si="15"/>
        <v>16.8</v>
      </c>
      <c r="Q475">
        <v>16.8</v>
      </c>
      <c r="R475" s="1">
        <f t="shared" si="15"/>
        <v>1</v>
      </c>
      <c r="S475">
        <v>1</v>
      </c>
      <c r="U475" t="s">
        <v>36</v>
      </c>
      <c r="Z475" t="str" cm="1">
        <f t="array" ref="Z475:AA475">_xlfn.TEXTSPLIT(L475, " ")</f>
        <v>EnergieGielze</v>
      </c>
      <c r="AA475" t="str">
        <v>Rijen</v>
      </c>
    </row>
    <row r="476" spans="1:28" x14ac:dyDescent="0.3">
      <c r="A476" t="s">
        <v>1006</v>
      </c>
      <c r="B476" t="s">
        <v>1074</v>
      </c>
      <c r="C476" t="s">
        <v>1125</v>
      </c>
      <c r="D476" t="s">
        <v>1128</v>
      </c>
      <c r="E476" t="s">
        <v>1130</v>
      </c>
      <c r="F476">
        <v>1</v>
      </c>
      <c r="G476" t="s">
        <v>27</v>
      </c>
      <c r="H476">
        <v>2020</v>
      </c>
      <c r="I476" t="s">
        <v>28</v>
      </c>
      <c r="J476" t="s">
        <v>29</v>
      </c>
      <c r="K476" t="s">
        <v>30</v>
      </c>
      <c r="L476" t="s">
        <v>1127</v>
      </c>
      <c r="P476" s="1">
        <f t="shared" si="15"/>
        <v>81.2</v>
      </c>
      <c r="Q476">
        <v>81.2</v>
      </c>
      <c r="R476" s="1">
        <f t="shared" si="15"/>
        <v>1</v>
      </c>
      <c r="S476">
        <v>1</v>
      </c>
      <c r="U476" t="s">
        <v>65</v>
      </c>
      <c r="Z476" t="str" cm="1">
        <f t="array" ref="Z476:AA476">_xlfn.TEXTSPLIT(L476, " ")</f>
        <v>EnergieGielze</v>
      </c>
      <c r="AA476" t="str">
        <v>Rijen</v>
      </c>
    </row>
    <row r="477" spans="1:28" x14ac:dyDescent="0.3">
      <c r="A477" t="s">
        <v>1006</v>
      </c>
      <c r="B477" t="s">
        <v>1074</v>
      </c>
      <c r="C477" t="s">
        <v>1131</v>
      </c>
      <c r="D477" t="s">
        <v>1132</v>
      </c>
      <c r="E477" t="s">
        <v>1133</v>
      </c>
      <c r="F477">
        <v>1</v>
      </c>
      <c r="G477" t="s">
        <v>27</v>
      </c>
      <c r="H477">
        <v>2016</v>
      </c>
      <c r="I477" t="s">
        <v>28</v>
      </c>
      <c r="J477" t="s">
        <v>29</v>
      </c>
      <c r="K477" t="s">
        <v>30</v>
      </c>
      <c r="L477" t="s">
        <v>1134</v>
      </c>
      <c r="P477" s="1">
        <f t="shared" si="15"/>
        <v>162</v>
      </c>
      <c r="Q477">
        <v>162</v>
      </c>
      <c r="R477" s="1">
        <f t="shared" si="15"/>
        <v>1</v>
      </c>
      <c r="S477">
        <v>1</v>
      </c>
      <c r="U477" t="s">
        <v>36</v>
      </c>
      <c r="Z477" t="str" cm="1">
        <f t="array" ref="Z477:AB477">_xlfn.TEXTSPLIT(L477, " ")</f>
        <v>Duurzaam</v>
      </c>
      <c r="AA477" t="str">
        <v>Riel</v>
      </c>
      <c r="AB477" t="str">
        <v>Goirle</v>
      </c>
    </row>
    <row r="478" spans="1:28" x14ac:dyDescent="0.3">
      <c r="A478" t="s">
        <v>1006</v>
      </c>
      <c r="B478" t="s">
        <v>1074</v>
      </c>
      <c r="C478" t="s">
        <v>1131</v>
      </c>
      <c r="D478" t="s">
        <v>1132</v>
      </c>
      <c r="E478" t="s">
        <v>1135</v>
      </c>
      <c r="F478">
        <v>1</v>
      </c>
      <c r="G478" t="s">
        <v>27</v>
      </c>
      <c r="H478">
        <v>2019</v>
      </c>
      <c r="I478" t="s">
        <v>28</v>
      </c>
      <c r="J478" t="s">
        <v>29</v>
      </c>
      <c r="K478" t="s">
        <v>30</v>
      </c>
      <c r="L478" t="s">
        <v>1134</v>
      </c>
      <c r="P478" s="1">
        <f t="shared" si="15"/>
        <v>81</v>
      </c>
      <c r="Q478">
        <v>81</v>
      </c>
      <c r="R478" s="1">
        <f t="shared" si="15"/>
        <v>1</v>
      </c>
      <c r="S478">
        <v>1</v>
      </c>
      <c r="U478" t="s">
        <v>36</v>
      </c>
      <c r="Z478" t="str" cm="1">
        <f t="array" ref="Z478:AB478">_xlfn.TEXTSPLIT(L478, " ")</f>
        <v>Duurzaam</v>
      </c>
      <c r="AA478" t="str">
        <v>Riel</v>
      </c>
      <c r="AB478" t="str">
        <v>Goirle</v>
      </c>
    </row>
    <row r="479" spans="1:28" x14ac:dyDescent="0.3">
      <c r="A479" t="s">
        <v>1006</v>
      </c>
      <c r="B479" t="s">
        <v>1074</v>
      </c>
      <c r="C479" t="s">
        <v>1131</v>
      </c>
      <c r="E479" t="s">
        <v>1136</v>
      </c>
      <c r="F479">
        <v>1</v>
      </c>
      <c r="G479" t="s">
        <v>27</v>
      </c>
      <c r="H479">
        <v>2022</v>
      </c>
      <c r="I479" t="s">
        <v>28</v>
      </c>
      <c r="J479" t="s">
        <v>29</v>
      </c>
      <c r="K479" t="s">
        <v>30</v>
      </c>
      <c r="L479" t="s">
        <v>1134</v>
      </c>
      <c r="P479" s="1">
        <f t="shared" si="15"/>
        <v>99</v>
      </c>
      <c r="Q479">
        <v>99</v>
      </c>
      <c r="R479" s="1">
        <f t="shared" si="15"/>
        <v>1</v>
      </c>
      <c r="S479">
        <v>1</v>
      </c>
      <c r="U479" t="s">
        <v>32</v>
      </c>
      <c r="Z479" t="str" cm="1">
        <f t="array" ref="Z479:AB479">_xlfn.TEXTSPLIT(L479, " ")</f>
        <v>Duurzaam</v>
      </c>
      <c r="AA479" t="str">
        <v>Riel</v>
      </c>
      <c r="AB479" t="str">
        <v>Goirle</v>
      </c>
    </row>
    <row r="480" spans="1:28" x14ac:dyDescent="0.3">
      <c r="A480" t="s">
        <v>1006</v>
      </c>
      <c r="B480" t="s">
        <v>1074</v>
      </c>
      <c r="C480" t="s">
        <v>1131</v>
      </c>
      <c r="E480" t="s">
        <v>1137</v>
      </c>
      <c r="F480">
        <v>1</v>
      </c>
      <c r="G480" t="s">
        <v>27</v>
      </c>
      <c r="H480">
        <v>2022</v>
      </c>
      <c r="I480" t="s">
        <v>28</v>
      </c>
      <c r="J480" t="s">
        <v>29</v>
      </c>
      <c r="K480" t="s">
        <v>30</v>
      </c>
      <c r="L480" t="s">
        <v>1134</v>
      </c>
      <c r="P480" s="1">
        <f t="shared" si="15"/>
        <v>91</v>
      </c>
      <c r="Q480">
        <v>91</v>
      </c>
      <c r="R480" s="1">
        <f t="shared" si="15"/>
        <v>1</v>
      </c>
      <c r="S480">
        <v>1</v>
      </c>
      <c r="U480" t="s">
        <v>32</v>
      </c>
      <c r="Z480" t="str" cm="1">
        <f t="array" ref="Z480:AB480">_xlfn.TEXTSPLIT(L480, " ")</f>
        <v>Duurzaam</v>
      </c>
      <c r="AA480" t="str">
        <v>Riel</v>
      </c>
      <c r="AB480" t="str">
        <v>Goirle</v>
      </c>
    </row>
    <row r="481" spans="1:28" x14ac:dyDescent="0.3">
      <c r="A481" t="s">
        <v>1006</v>
      </c>
      <c r="B481" t="s">
        <v>1074</v>
      </c>
      <c r="C481" t="s">
        <v>1131</v>
      </c>
      <c r="D481" t="s">
        <v>1132</v>
      </c>
      <c r="E481" t="s">
        <v>1138</v>
      </c>
      <c r="F481">
        <v>1</v>
      </c>
      <c r="G481" t="s">
        <v>27</v>
      </c>
      <c r="H481">
        <v>2017</v>
      </c>
      <c r="I481" t="s">
        <v>28</v>
      </c>
      <c r="J481" t="s">
        <v>29</v>
      </c>
      <c r="K481" t="s">
        <v>30</v>
      </c>
      <c r="L481" t="s">
        <v>1134</v>
      </c>
      <c r="P481" s="1">
        <f t="shared" si="15"/>
        <v>157.19999999999999</v>
      </c>
      <c r="Q481">
        <v>157.19999999999999</v>
      </c>
      <c r="R481" s="1">
        <f t="shared" si="15"/>
        <v>1</v>
      </c>
      <c r="S481">
        <v>1</v>
      </c>
      <c r="U481" t="s">
        <v>36</v>
      </c>
      <c r="Z481" t="str" cm="1">
        <f t="array" ref="Z481:AB481">_xlfn.TEXTSPLIT(L481, " ")</f>
        <v>Duurzaam</v>
      </c>
      <c r="AA481" t="str">
        <v>Riel</v>
      </c>
      <c r="AB481" t="str">
        <v>Goirle</v>
      </c>
    </row>
    <row r="482" spans="1:28" x14ac:dyDescent="0.3">
      <c r="A482" t="s">
        <v>1006</v>
      </c>
      <c r="B482" t="s">
        <v>1074</v>
      </c>
      <c r="C482" t="s">
        <v>1131</v>
      </c>
      <c r="E482" t="s">
        <v>1139</v>
      </c>
      <c r="F482">
        <v>1</v>
      </c>
      <c r="G482" t="s">
        <v>27</v>
      </c>
      <c r="H482">
        <v>2018</v>
      </c>
      <c r="I482" t="s">
        <v>28</v>
      </c>
      <c r="J482" t="s">
        <v>29</v>
      </c>
      <c r="K482" t="s">
        <v>30</v>
      </c>
      <c r="L482" t="s">
        <v>1134</v>
      </c>
      <c r="P482" s="1">
        <f t="shared" si="15"/>
        <v>84.6</v>
      </c>
      <c r="Q482">
        <v>84.6</v>
      </c>
      <c r="R482" s="1">
        <f t="shared" si="15"/>
        <v>1</v>
      </c>
      <c r="S482">
        <v>1</v>
      </c>
      <c r="U482" t="s">
        <v>36</v>
      </c>
      <c r="Z482" t="str" cm="1">
        <f t="array" ref="Z482:AB482">_xlfn.TEXTSPLIT(L482, " ")</f>
        <v>Duurzaam</v>
      </c>
      <c r="AA482" t="str">
        <v>Riel</v>
      </c>
      <c r="AB482" t="str">
        <v>Goirle</v>
      </c>
    </row>
    <row r="483" spans="1:28" x14ac:dyDescent="0.3">
      <c r="A483" t="s">
        <v>1006</v>
      </c>
      <c r="B483" t="s">
        <v>1027</v>
      </c>
      <c r="C483" t="s">
        <v>1166</v>
      </c>
      <c r="D483" t="s">
        <v>44</v>
      </c>
      <c r="E483" t="s">
        <v>1140</v>
      </c>
      <c r="F483">
        <v>1</v>
      </c>
      <c r="G483" t="s">
        <v>27</v>
      </c>
      <c r="H483">
        <v>2018</v>
      </c>
      <c r="I483" t="s">
        <v>28</v>
      </c>
      <c r="J483" t="s">
        <v>29</v>
      </c>
      <c r="K483" t="s">
        <v>46</v>
      </c>
      <c r="L483" t="s">
        <v>47</v>
      </c>
      <c r="M483" t="s">
        <v>44</v>
      </c>
      <c r="N483" t="s">
        <v>48</v>
      </c>
      <c r="O483" t="s">
        <v>1141</v>
      </c>
      <c r="P483" s="1">
        <f t="shared" si="15"/>
        <v>54</v>
      </c>
      <c r="Q483">
        <v>54</v>
      </c>
      <c r="R483" s="1">
        <f t="shared" si="15"/>
        <v>0</v>
      </c>
      <c r="S483">
        <v>0</v>
      </c>
      <c r="U483" t="s">
        <v>65</v>
      </c>
      <c r="Z483" t="str" cm="1">
        <f t="array" ref="Z483">_xlfn.TEXTSPLIT(L483, " ")</f>
        <v>crowdfunding</v>
      </c>
    </row>
    <row r="484" spans="1:28" x14ac:dyDescent="0.3">
      <c r="A484" t="s">
        <v>1006</v>
      </c>
      <c r="B484" t="s">
        <v>1027</v>
      </c>
      <c r="C484" t="s">
        <v>1166</v>
      </c>
      <c r="D484" t="s">
        <v>44</v>
      </c>
      <c r="E484" t="s">
        <v>1142</v>
      </c>
      <c r="F484">
        <v>1</v>
      </c>
      <c r="G484" t="s">
        <v>27</v>
      </c>
      <c r="H484">
        <v>2017</v>
      </c>
      <c r="I484" t="s">
        <v>28</v>
      </c>
      <c r="J484" t="s">
        <v>29</v>
      </c>
      <c r="K484" t="s">
        <v>46</v>
      </c>
      <c r="L484" t="s">
        <v>47</v>
      </c>
      <c r="M484" t="s">
        <v>44</v>
      </c>
      <c r="N484" t="s">
        <v>44</v>
      </c>
      <c r="P484" s="1">
        <f t="shared" si="15"/>
        <v>54</v>
      </c>
      <c r="Q484">
        <v>54</v>
      </c>
      <c r="R484" s="1">
        <f t="shared" si="15"/>
        <v>0</v>
      </c>
      <c r="S484">
        <v>0</v>
      </c>
      <c r="U484" t="s">
        <v>65</v>
      </c>
      <c r="Z484" t="str" cm="1">
        <f t="array" ref="Z484">_xlfn.TEXTSPLIT(L484, " ")</f>
        <v>crowdfunding</v>
      </c>
    </row>
    <row r="485" spans="1:28" x14ac:dyDescent="0.3">
      <c r="A485" t="s">
        <v>1006</v>
      </c>
      <c r="B485" t="s">
        <v>1027</v>
      </c>
      <c r="C485" t="s">
        <v>1166</v>
      </c>
      <c r="E485" t="s">
        <v>1143</v>
      </c>
      <c r="F485">
        <v>1</v>
      </c>
      <c r="G485" t="s">
        <v>27</v>
      </c>
      <c r="H485">
        <v>2017</v>
      </c>
      <c r="I485" t="s">
        <v>28</v>
      </c>
      <c r="J485" t="s">
        <v>29</v>
      </c>
      <c r="K485" t="s">
        <v>46</v>
      </c>
      <c r="L485" t="s">
        <v>47</v>
      </c>
      <c r="M485" t="s">
        <v>44</v>
      </c>
      <c r="N485" t="s">
        <v>44</v>
      </c>
      <c r="P485" s="1">
        <f t="shared" si="15"/>
        <v>144.18</v>
      </c>
      <c r="Q485">
        <v>144.18</v>
      </c>
      <c r="R485" s="1">
        <f t="shared" si="15"/>
        <v>0</v>
      </c>
      <c r="S485">
        <v>0</v>
      </c>
      <c r="U485" t="s">
        <v>65</v>
      </c>
      <c r="Z485" t="str" cm="1">
        <f t="array" ref="Z485">_xlfn.TEXTSPLIT(L485, " ")</f>
        <v>crowdfunding</v>
      </c>
    </row>
    <row r="486" spans="1:28" x14ac:dyDescent="0.3">
      <c r="A486" t="s">
        <v>1006</v>
      </c>
      <c r="B486" t="s">
        <v>1007</v>
      </c>
      <c r="C486" t="s">
        <v>1144</v>
      </c>
      <c r="D486" t="s">
        <v>1145</v>
      </c>
      <c r="E486" t="s">
        <v>1146</v>
      </c>
      <c r="F486">
        <v>1</v>
      </c>
      <c r="G486" t="s">
        <v>27</v>
      </c>
      <c r="H486">
        <v>2018</v>
      </c>
      <c r="I486" t="s">
        <v>28</v>
      </c>
      <c r="J486" t="s">
        <v>29</v>
      </c>
      <c r="K486" t="s">
        <v>30</v>
      </c>
      <c r="L486" t="s">
        <v>1147</v>
      </c>
      <c r="P486" s="1">
        <f t="shared" si="15"/>
        <v>80.7</v>
      </c>
      <c r="Q486">
        <v>80.7</v>
      </c>
      <c r="R486" s="1">
        <f t="shared" si="15"/>
        <v>1</v>
      </c>
      <c r="S486">
        <v>1</v>
      </c>
      <c r="U486" t="s">
        <v>36</v>
      </c>
      <c r="Z486" t="str" cm="1">
        <f t="array" ref="Z486">_xlfn.TEXTSPLIT(L486, " ")</f>
        <v>EnergiekHalderberge</v>
      </c>
    </row>
    <row r="487" spans="1:28" x14ac:dyDescent="0.3">
      <c r="A487" t="s">
        <v>1006</v>
      </c>
      <c r="B487" t="s">
        <v>1007</v>
      </c>
      <c r="C487" t="s">
        <v>1144</v>
      </c>
      <c r="D487" t="s">
        <v>1148</v>
      </c>
      <c r="E487" t="s">
        <v>1149</v>
      </c>
      <c r="F487">
        <v>1</v>
      </c>
      <c r="G487" t="s">
        <v>27</v>
      </c>
      <c r="H487">
        <v>2020</v>
      </c>
      <c r="I487" t="s">
        <v>28</v>
      </c>
      <c r="J487" t="s">
        <v>29</v>
      </c>
      <c r="K487" t="s">
        <v>30</v>
      </c>
      <c r="L487" t="s">
        <v>1147</v>
      </c>
      <c r="M487" t="s">
        <v>1150</v>
      </c>
      <c r="P487" s="1">
        <f t="shared" si="15"/>
        <v>184.005</v>
      </c>
      <c r="Q487">
        <v>184.005</v>
      </c>
      <c r="R487" s="1">
        <f t="shared" si="15"/>
        <v>1</v>
      </c>
      <c r="S487">
        <v>1</v>
      </c>
      <c r="U487" t="s">
        <v>36</v>
      </c>
      <c r="Z487" t="str" cm="1">
        <f t="array" ref="Z487">_xlfn.TEXTSPLIT(L487, " ")</f>
        <v>EnergiekHalderberge</v>
      </c>
    </row>
    <row r="488" spans="1:28" x14ac:dyDescent="0.3">
      <c r="A488" t="s">
        <v>1006</v>
      </c>
      <c r="B488" t="s">
        <v>1007</v>
      </c>
      <c r="C488" t="s">
        <v>1144</v>
      </c>
      <c r="D488" t="s">
        <v>1148</v>
      </c>
      <c r="E488" t="s">
        <v>1151</v>
      </c>
      <c r="F488">
        <v>1</v>
      </c>
      <c r="G488" t="s">
        <v>27</v>
      </c>
      <c r="H488">
        <v>2022</v>
      </c>
      <c r="I488" t="s">
        <v>28</v>
      </c>
      <c r="J488" t="s">
        <v>29</v>
      </c>
      <c r="K488" t="s">
        <v>30</v>
      </c>
      <c r="L488" t="s">
        <v>1147</v>
      </c>
      <c r="M488" t="s">
        <v>1150</v>
      </c>
      <c r="P488" s="1">
        <f t="shared" si="15"/>
        <v>418</v>
      </c>
      <c r="Q488">
        <v>418</v>
      </c>
      <c r="R488" s="1">
        <f t="shared" si="15"/>
        <v>1</v>
      </c>
      <c r="S488">
        <v>1</v>
      </c>
      <c r="U488" t="s">
        <v>65</v>
      </c>
      <c r="Z488" t="str" cm="1">
        <f t="array" ref="Z488">_xlfn.TEXTSPLIT(L488, " ")</f>
        <v>EnergiekHalderberge</v>
      </c>
    </row>
    <row r="489" spans="1:28" x14ac:dyDescent="0.3">
      <c r="A489" t="s">
        <v>1006</v>
      </c>
      <c r="B489" t="s">
        <v>1007</v>
      </c>
      <c r="C489" t="s">
        <v>1144</v>
      </c>
      <c r="D489" t="s">
        <v>1152</v>
      </c>
      <c r="E489" t="s">
        <v>1153</v>
      </c>
      <c r="F489">
        <v>1</v>
      </c>
      <c r="G489" t="s">
        <v>27</v>
      </c>
      <c r="H489">
        <v>2016</v>
      </c>
      <c r="I489" t="s">
        <v>28</v>
      </c>
      <c r="J489" t="s">
        <v>29</v>
      </c>
      <c r="K489" t="s">
        <v>30</v>
      </c>
      <c r="L489" t="s">
        <v>1147</v>
      </c>
      <c r="P489" s="1">
        <f t="shared" si="15"/>
        <v>166.4</v>
      </c>
      <c r="Q489">
        <v>166.4</v>
      </c>
      <c r="R489" s="1">
        <f t="shared" si="15"/>
        <v>0</v>
      </c>
      <c r="S489">
        <v>0</v>
      </c>
      <c r="U489" t="s">
        <v>65</v>
      </c>
      <c r="Z489" t="str" cm="1">
        <f t="array" ref="Z489">_xlfn.TEXTSPLIT(L489, " ")</f>
        <v>EnergiekHalderberge</v>
      </c>
    </row>
    <row r="490" spans="1:28" x14ac:dyDescent="0.3">
      <c r="A490" t="s">
        <v>1006</v>
      </c>
      <c r="B490" t="s">
        <v>1007</v>
      </c>
      <c r="C490" t="s">
        <v>1144</v>
      </c>
      <c r="D490" t="s">
        <v>1148</v>
      </c>
      <c r="E490" t="s">
        <v>1154</v>
      </c>
      <c r="F490">
        <v>1</v>
      </c>
      <c r="G490" t="s">
        <v>27</v>
      </c>
      <c r="H490">
        <v>2022</v>
      </c>
      <c r="I490" t="s">
        <v>28</v>
      </c>
      <c r="J490" t="s">
        <v>29</v>
      </c>
      <c r="K490" t="s">
        <v>30</v>
      </c>
      <c r="L490" t="s">
        <v>1147</v>
      </c>
      <c r="M490" t="s">
        <v>1150</v>
      </c>
      <c r="P490" s="1">
        <f t="shared" si="15"/>
        <v>97.28</v>
      </c>
      <c r="Q490">
        <v>97.28</v>
      </c>
      <c r="R490" s="1">
        <f t="shared" si="15"/>
        <v>1</v>
      </c>
      <c r="S490">
        <v>1</v>
      </c>
      <c r="U490" t="s">
        <v>32</v>
      </c>
      <c r="Z490" t="str" cm="1">
        <f t="array" ref="Z490">_xlfn.TEXTSPLIT(L490, " ")</f>
        <v>EnergiekHalderberge</v>
      </c>
    </row>
    <row r="491" spans="1:28" x14ac:dyDescent="0.3">
      <c r="A491" t="s">
        <v>1006</v>
      </c>
      <c r="B491" t="s">
        <v>1007</v>
      </c>
      <c r="C491" t="s">
        <v>1144</v>
      </c>
      <c r="D491" t="s">
        <v>1148</v>
      </c>
      <c r="E491" t="s">
        <v>1155</v>
      </c>
      <c r="F491">
        <v>1</v>
      </c>
      <c r="G491" t="s">
        <v>27</v>
      </c>
      <c r="H491">
        <v>2023</v>
      </c>
      <c r="I491" t="s">
        <v>28</v>
      </c>
      <c r="J491" t="s">
        <v>29</v>
      </c>
      <c r="K491" t="s">
        <v>30</v>
      </c>
      <c r="L491" t="s">
        <v>1147</v>
      </c>
      <c r="M491" t="s">
        <v>1150</v>
      </c>
      <c r="P491" s="1">
        <f t="shared" si="15"/>
        <v>98.8</v>
      </c>
      <c r="Q491">
        <v>98.8</v>
      </c>
      <c r="R491" s="1">
        <f t="shared" si="15"/>
        <v>1</v>
      </c>
      <c r="S491">
        <v>1</v>
      </c>
      <c r="U491" t="s">
        <v>32</v>
      </c>
      <c r="Z491" t="str" cm="1">
        <f t="array" ref="Z491">_xlfn.TEXTSPLIT(L491, " ")</f>
        <v>EnergiekHalderberge</v>
      </c>
    </row>
    <row r="492" spans="1:28" x14ac:dyDescent="0.3">
      <c r="A492" t="s">
        <v>1006</v>
      </c>
      <c r="B492" t="s">
        <v>1074</v>
      </c>
      <c r="C492" t="s">
        <v>1156</v>
      </c>
      <c r="E492" t="s">
        <v>1157</v>
      </c>
      <c r="F492">
        <v>1</v>
      </c>
      <c r="G492" t="s">
        <v>27</v>
      </c>
      <c r="H492">
        <v>2015</v>
      </c>
      <c r="I492" t="s">
        <v>28</v>
      </c>
      <c r="J492" t="s">
        <v>29</v>
      </c>
      <c r="K492" t="s">
        <v>30</v>
      </c>
      <c r="L492" t="s">
        <v>1158</v>
      </c>
      <c r="M492" t="s">
        <v>372</v>
      </c>
      <c r="P492" s="1">
        <f t="shared" si="15"/>
        <v>5.5</v>
      </c>
      <c r="Q492">
        <v>5.5</v>
      </c>
      <c r="R492" s="1">
        <f t="shared" si="15"/>
        <v>1</v>
      </c>
      <c r="S492">
        <v>1</v>
      </c>
      <c r="U492" t="s">
        <v>42</v>
      </c>
      <c r="Z492" t="str" cm="1">
        <f t="array" ref="Z492">_xlfn.TEXTSPLIT(L492, " ")</f>
        <v>EnergiekHeusden</v>
      </c>
    </row>
    <row r="493" spans="1:28" x14ac:dyDescent="0.3">
      <c r="A493" t="s">
        <v>1006</v>
      </c>
      <c r="B493" t="s">
        <v>1074</v>
      </c>
      <c r="C493" t="s">
        <v>1156</v>
      </c>
      <c r="E493" t="s">
        <v>1159</v>
      </c>
      <c r="F493">
        <v>1</v>
      </c>
      <c r="G493" t="s">
        <v>27</v>
      </c>
      <c r="H493">
        <v>2017</v>
      </c>
      <c r="I493" t="s">
        <v>28</v>
      </c>
      <c r="J493" t="s">
        <v>29</v>
      </c>
      <c r="K493" t="s">
        <v>30</v>
      </c>
      <c r="L493" t="s">
        <v>1158</v>
      </c>
      <c r="M493" t="s">
        <v>372</v>
      </c>
      <c r="P493" s="1">
        <f t="shared" si="15"/>
        <v>72.5</v>
      </c>
      <c r="Q493">
        <v>72.5</v>
      </c>
      <c r="R493" s="1">
        <f t="shared" si="15"/>
        <v>1</v>
      </c>
      <c r="S493">
        <v>1</v>
      </c>
      <c r="U493" t="s">
        <v>36</v>
      </c>
      <c r="Z493" t="str" cm="1">
        <f t="array" ref="Z493">_xlfn.TEXTSPLIT(L493, " ")</f>
        <v>EnergiekHeusden</v>
      </c>
    </row>
    <row r="494" spans="1:28" x14ac:dyDescent="0.3">
      <c r="A494" t="s">
        <v>1006</v>
      </c>
      <c r="B494" t="s">
        <v>1074</v>
      </c>
      <c r="C494" t="s">
        <v>1156</v>
      </c>
      <c r="D494" t="s">
        <v>1160</v>
      </c>
      <c r="E494" t="s">
        <v>1161</v>
      </c>
      <c r="F494">
        <v>1</v>
      </c>
      <c r="G494" t="s">
        <v>27</v>
      </c>
      <c r="H494">
        <v>2019</v>
      </c>
      <c r="I494" t="s">
        <v>28</v>
      </c>
      <c r="J494" t="s">
        <v>29</v>
      </c>
      <c r="K494" t="s">
        <v>30</v>
      </c>
      <c r="L494" t="s">
        <v>1158</v>
      </c>
      <c r="M494" t="s">
        <v>372</v>
      </c>
      <c r="P494" s="1">
        <f t="shared" si="15"/>
        <v>140.29999999999998</v>
      </c>
      <c r="Q494">
        <v>140.29999999999998</v>
      </c>
      <c r="R494" s="1">
        <f t="shared" si="15"/>
        <v>1</v>
      </c>
      <c r="S494">
        <v>1</v>
      </c>
      <c r="U494" t="s">
        <v>36</v>
      </c>
      <c r="Z494" t="str" cm="1">
        <f t="array" ref="Z494">_xlfn.TEXTSPLIT(L494, " ")</f>
        <v>EnergiekHeusden</v>
      </c>
    </row>
    <row r="495" spans="1:28" x14ac:dyDescent="0.3">
      <c r="A495" t="s">
        <v>1006</v>
      </c>
      <c r="B495" t="s">
        <v>1074</v>
      </c>
      <c r="C495" t="s">
        <v>1162</v>
      </c>
      <c r="D495" t="s">
        <v>1163</v>
      </c>
      <c r="E495" t="s">
        <v>1164</v>
      </c>
      <c r="F495">
        <v>1</v>
      </c>
      <c r="G495" t="s">
        <v>27</v>
      </c>
      <c r="H495">
        <v>2022</v>
      </c>
      <c r="I495" t="s">
        <v>28</v>
      </c>
      <c r="J495" t="s">
        <v>29</v>
      </c>
      <c r="K495" t="s">
        <v>30</v>
      </c>
      <c r="L495" t="s">
        <v>1165</v>
      </c>
      <c r="P495" s="1">
        <f t="shared" si="15"/>
        <v>99</v>
      </c>
      <c r="Q495">
        <v>99</v>
      </c>
      <c r="R495" s="1">
        <f t="shared" si="15"/>
        <v>1</v>
      </c>
      <c r="S495">
        <v>1</v>
      </c>
      <c r="U495" t="s">
        <v>32</v>
      </c>
      <c r="Z495" t="str" cm="1">
        <f t="array" ref="Z495">_xlfn.TEXTSPLIT(L495, " ")</f>
        <v>Hilverstroom</v>
      </c>
    </row>
    <row r="496" spans="1:28" x14ac:dyDescent="0.3">
      <c r="A496" t="s">
        <v>1006</v>
      </c>
      <c r="B496" t="s">
        <v>1027</v>
      </c>
      <c r="C496" t="s">
        <v>1166</v>
      </c>
      <c r="D496" t="s">
        <v>1167</v>
      </c>
      <c r="E496" t="s">
        <v>1168</v>
      </c>
      <c r="F496">
        <v>1</v>
      </c>
      <c r="G496" t="s">
        <v>27</v>
      </c>
      <c r="H496">
        <v>2017</v>
      </c>
      <c r="I496" t="s">
        <v>28</v>
      </c>
      <c r="J496" t="s">
        <v>29</v>
      </c>
      <c r="K496" t="s">
        <v>30</v>
      </c>
      <c r="L496" t="s">
        <v>1169</v>
      </c>
      <c r="P496" s="1">
        <f t="shared" si="15"/>
        <v>48.36</v>
      </c>
      <c r="Q496">
        <v>48.36</v>
      </c>
      <c r="R496" s="1">
        <f t="shared" si="15"/>
        <v>1</v>
      </c>
      <c r="S496">
        <v>1</v>
      </c>
      <c r="U496" t="s">
        <v>36</v>
      </c>
      <c r="Z496" t="str" cm="1">
        <f t="array" ref="Z496:AA496">_xlfn.TEXTSPLIT(L496, " ")</f>
        <v>CEC</v>
      </c>
      <c r="AA496" t="str">
        <v>u.a</v>
      </c>
    </row>
    <row r="497" spans="1:28" x14ac:dyDescent="0.3">
      <c r="A497" t="s">
        <v>1006</v>
      </c>
      <c r="B497" t="s">
        <v>1027</v>
      </c>
      <c r="C497" t="s">
        <v>1166</v>
      </c>
      <c r="D497" t="s">
        <v>1167</v>
      </c>
      <c r="E497" t="s">
        <v>1170</v>
      </c>
      <c r="F497">
        <v>1</v>
      </c>
      <c r="G497" t="s">
        <v>27</v>
      </c>
      <c r="H497">
        <v>2018</v>
      </c>
      <c r="I497" t="s">
        <v>28</v>
      </c>
      <c r="J497" t="s">
        <v>29</v>
      </c>
      <c r="K497" t="s">
        <v>30</v>
      </c>
      <c r="L497" t="s">
        <v>1169</v>
      </c>
      <c r="P497" s="1">
        <f t="shared" si="15"/>
        <v>52.525000000000006</v>
      </c>
      <c r="Q497">
        <v>52.525000000000006</v>
      </c>
      <c r="R497" s="1">
        <f t="shared" si="15"/>
        <v>1</v>
      </c>
      <c r="S497">
        <v>1</v>
      </c>
      <c r="U497" t="s">
        <v>36</v>
      </c>
      <c r="Z497" t="str" cm="1">
        <f t="array" ref="Z497:AA497">_xlfn.TEXTSPLIT(L497, " ")</f>
        <v>CEC</v>
      </c>
      <c r="AA497" t="str">
        <v>u.a</v>
      </c>
    </row>
    <row r="498" spans="1:28" x14ac:dyDescent="0.3">
      <c r="A498" t="s">
        <v>1006</v>
      </c>
      <c r="B498" t="s">
        <v>1027</v>
      </c>
      <c r="C498" t="s">
        <v>1166</v>
      </c>
      <c r="D498" t="s">
        <v>1171</v>
      </c>
      <c r="E498" t="s">
        <v>1172</v>
      </c>
      <c r="F498">
        <v>1</v>
      </c>
      <c r="G498" t="s">
        <v>27</v>
      </c>
      <c r="H498">
        <v>2020</v>
      </c>
      <c r="I498" t="s">
        <v>28</v>
      </c>
      <c r="J498" t="s">
        <v>29</v>
      </c>
      <c r="K498" t="s">
        <v>30</v>
      </c>
      <c r="L498" t="s">
        <v>1173</v>
      </c>
      <c r="P498" s="1">
        <f t="shared" si="15"/>
        <v>60</v>
      </c>
      <c r="Q498">
        <v>60</v>
      </c>
      <c r="R498" s="1">
        <f t="shared" si="15"/>
        <v>1</v>
      </c>
      <c r="S498">
        <v>1</v>
      </c>
      <c r="U498" t="s">
        <v>36</v>
      </c>
      <c r="Z498" t="str" cm="1">
        <f t="array" ref="Z498:AB498">_xlfn.TEXTSPLIT(L498, " ")</f>
        <v>Energietransitie</v>
      </c>
      <c r="AA498" t="str">
        <v>Maashees</v>
      </c>
      <c r="AB498" t="str">
        <v>(CEM)</v>
      </c>
    </row>
    <row r="499" spans="1:28" x14ac:dyDescent="0.3">
      <c r="A499" t="s">
        <v>1006</v>
      </c>
      <c r="B499" t="s">
        <v>1027</v>
      </c>
      <c r="C499" t="s">
        <v>1166</v>
      </c>
      <c r="D499" t="s">
        <v>1171</v>
      </c>
      <c r="E499" t="s">
        <v>1174</v>
      </c>
      <c r="F499">
        <v>1</v>
      </c>
      <c r="G499" t="s">
        <v>27</v>
      </c>
      <c r="H499">
        <v>2020</v>
      </c>
      <c r="I499" t="s">
        <v>28</v>
      </c>
      <c r="J499" t="s">
        <v>29</v>
      </c>
      <c r="K499" t="s">
        <v>30</v>
      </c>
      <c r="L499" t="s">
        <v>1173</v>
      </c>
      <c r="P499" s="1">
        <f t="shared" si="15"/>
        <v>60</v>
      </c>
      <c r="Q499">
        <v>60</v>
      </c>
      <c r="R499" s="1">
        <f t="shared" si="15"/>
        <v>1</v>
      </c>
      <c r="S499">
        <v>1</v>
      </c>
      <c r="U499" t="s">
        <v>36</v>
      </c>
      <c r="Z499" t="str" cm="1">
        <f t="array" ref="Z499:AB499">_xlfn.TEXTSPLIT(L499, " ")</f>
        <v>Energietransitie</v>
      </c>
      <c r="AA499" t="str">
        <v>Maashees</v>
      </c>
      <c r="AB499" t="str">
        <v>(CEM)</v>
      </c>
    </row>
    <row r="500" spans="1:28" x14ac:dyDescent="0.3">
      <c r="A500" t="s">
        <v>1006</v>
      </c>
      <c r="B500" t="s">
        <v>1074</v>
      </c>
      <c r="C500" t="s">
        <v>1175</v>
      </c>
      <c r="D500" t="s">
        <v>1176</v>
      </c>
      <c r="E500" t="s">
        <v>1177</v>
      </c>
      <c r="F500">
        <v>1</v>
      </c>
      <c r="G500" t="s">
        <v>27</v>
      </c>
      <c r="H500">
        <v>2017</v>
      </c>
      <c r="I500" t="s">
        <v>28</v>
      </c>
      <c r="J500" t="s">
        <v>29</v>
      </c>
      <c r="K500" t="s">
        <v>30</v>
      </c>
      <c r="L500" t="s">
        <v>1178</v>
      </c>
      <c r="N500" t="s">
        <v>81</v>
      </c>
      <c r="O500" t="s">
        <v>1179</v>
      </c>
      <c r="P500" s="1">
        <f t="shared" si="15"/>
        <v>112.32</v>
      </c>
      <c r="Q500">
        <v>112.32</v>
      </c>
      <c r="R500" s="1">
        <f t="shared" si="15"/>
        <v>1</v>
      </c>
      <c r="S500">
        <v>1</v>
      </c>
      <c r="U500" t="s">
        <v>65</v>
      </c>
      <c r="Z500" t="str" cm="1">
        <f t="array" ref="Z500:AB500">_xlfn.TEXTSPLIT(L500, " ")</f>
        <v>ECLOZ</v>
      </c>
      <c r="AA500" t="str">
        <v>(Energiecollectief</v>
      </c>
      <c r="AB500" t="str">
        <v>LoonopZand)</v>
      </c>
    </row>
    <row r="501" spans="1:28" x14ac:dyDescent="0.3">
      <c r="A501" t="s">
        <v>1006</v>
      </c>
      <c r="B501" t="s">
        <v>1074</v>
      </c>
      <c r="C501" t="s">
        <v>1175</v>
      </c>
      <c r="E501" t="s">
        <v>1180</v>
      </c>
      <c r="F501">
        <v>1</v>
      </c>
      <c r="G501" t="s">
        <v>27</v>
      </c>
      <c r="H501">
        <v>2019</v>
      </c>
      <c r="I501" t="s">
        <v>28</v>
      </c>
      <c r="J501" t="s">
        <v>29</v>
      </c>
      <c r="K501" t="s">
        <v>30</v>
      </c>
      <c r="L501" t="s">
        <v>1178</v>
      </c>
      <c r="P501" s="1">
        <f t="shared" si="15"/>
        <v>67.2</v>
      </c>
      <c r="Q501">
        <v>67.2</v>
      </c>
      <c r="R501" s="1">
        <f t="shared" si="15"/>
        <v>1</v>
      </c>
      <c r="S501">
        <v>1</v>
      </c>
      <c r="U501" t="s">
        <v>36</v>
      </c>
      <c r="Z501" t="str" cm="1">
        <f t="array" ref="Z501:AB501">_xlfn.TEXTSPLIT(L501, " ")</f>
        <v>ECLOZ</v>
      </c>
      <c r="AA501" t="str">
        <v>(Energiecollectief</v>
      </c>
      <c r="AB501" t="str">
        <v>LoonopZand)</v>
      </c>
    </row>
    <row r="502" spans="1:28" x14ac:dyDescent="0.3">
      <c r="A502" t="s">
        <v>1006</v>
      </c>
      <c r="B502" t="s">
        <v>1027</v>
      </c>
      <c r="C502" t="s">
        <v>1175</v>
      </c>
      <c r="E502" t="s">
        <v>1181</v>
      </c>
      <c r="F502">
        <v>1</v>
      </c>
      <c r="G502" t="s">
        <v>27</v>
      </c>
      <c r="H502">
        <v>2023</v>
      </c>
      <c r="I502" t="s">
        <v>28</v>
      </c>
      <c r="J502" t="s">
        <v>29</v>
      </c>
      <c r="K502" t="s">
        <v>30</v>
      </c>
      <c r="L502" t="s">
        <v>1182</v>
      </c>
      <c r="P502" s="1">
        <f t="shared" si="15"/>
        <v>82.17</v>
      </c>
      <c r="Q502">
        <v>82.17</v>
      </c>
      <c r="R502" s="1">
        <f t="shared" si="15"/>
        <v>1</v>
      </c>
      <c r="S502">
        <v>1</v>
      </c>
      <c r="U502" t="s">
        <v>32</v>
      </c>
      <c r="Z502" t="str" cm="1">
        <f t="array" ref="Z502:AB502">_xlfn.TEXTSPLIT(L502, " ")</f>
        <v>VET</v>
      </c>
      <c r="AA502" t="str">
        <v>Vught/</v>
      </c>
      <c r="AB502" t="str">
        <v>HOT</v>
      </c>
    </row>
    <row r="503" spans="1:28" x14ac:dyDescent="0.3">
      <c r="A503" t="s">
        <v>1006</v>
      </c>
      <c r="B503" t="s">
        <v>1027</v>
      </c>
      <c r="C503" t="s">
        <v>1183</v>
      </c>
      <c r="D503" t="s">
        <v>1184</v>
      </c>
      <c r="E503" t="s">
        <v>1185</v>
      </c>
      <c r="F503">
        <v>1</v>
      </c>
      <c r="G503" t="s">
        <v>27</v>
      </c>
      <c r="H503">
        <v>2016</v>
      </c>
      <c r="I503" t="s">
        <v>28</v>
      </c>
      <c r="J503" t="s">
        <v>29</v>
      </c>
      <c r="K503" t="s">
        <v>30</v>
      </c>
      <c r="L503" t="s">
        <v>1186</v>
      </c>
      <c r="O503" t="s">
        <v>1187</v>
      </c>
      <c r="P503" s="1">
        <f t="shared" si="15"/>
        <v>62.720000000000006</v>
      </c>
      <c r="Q503">
        <v>62.720000000000006</v>
      </c>
      <c r="R503" s="1">
        <f t="shared" si="15"/>
        <v>1</v>
      </c>
      <c r="S503">
        <v>1</v>
      </c>
      <c r="U503" t="s">
        <v>65</v>
      </c>
      <c r="Z503" t="str" cm="1">
        <f t="array" ref="Z503:AA503">_xlfn.TEXTSPLIT(L503, " ")</f>
        <v>EC</v>
      </c>
      <c r="AA503" t="str">
        <v>Meierijstad</v>
      </c>
    </row>
    <row r="504" spans="1:28" x14ac:dyDescent="0.3">
      <c r="A504" t="s">
        <v>1006</v>
      </c>
      <c r="B504" t="s">
        <v>1027</v>
      </c>
      <c r="C504" t="s">
        <v>1183</v>
      </c>
      <c r="D504" t="s">
        <v>1184</v>
      </c>
      <c r="E504" t="s">
        <v>1188</v>
      </c>
      <c r="F504">
        <v>1</v>
      </c>
      <c r="G504" t="s">
        <v>27</v>
      </c>
      <c r="H504">
        <v>2019</v>
      </c>
      <c r="I504" t="s">
        <v>28</v>
      </c>
      <c r="J504" t="s">
        <v>29</v>
      </c>
      <c r="K504" t="s">
        <v>30</v>
      </c>
      <c r="L504" t="s">
        <v>1186</v>
      </c>
      <c r="O504" t="s">
        <v>1187</v>
      </c>
      <c r="P504" s="1">
        <f t="shared" si="15"/>
        <v>61.600000000000009</v>
      </c>
      <c r="Q504">
        <v>61.600000000000009</v>
      </c>
      <c r="R504" s="1">
        <f t="shared" si="15"/>
        <v>1</v>
      </c>
      <c r="S504">
        <v>1</v>
      </c>
      <c r="U504" t="s">
        <v>65</v>
      </c>
      <c r="Z504" t="str" cm="1">
        <f t="array" ref="Z504:AA504">_xlfn.TEXTSPLIT(L504, " ")</f>
        <v>EC</v>
      </c>
      <c r="AA504" t="str">
        <v>Meierijstad</v>
      </c>
    </row>
    <row r="505" spans="1:28" x14ac:dyDescent="0.3">
      <c r="A505" t="s">
        <v>1006</v>
      </c>
      <c r="B505" t="s">
        <v>1027</v>
      </c>
      <c r="C505" t="s">
        <v>1183</v>
      </c>
      <c r="D505" t="s">
        <v>1189</v>
      </c>
      <c r="E505" t="s">
        <v>1190</v>
      </c>
      <c r="F505">
        <v>1</v>
      </c>
      <c r="G505" t="s">
        <v>27</v>
      </c>
      <c r="H505">
        <v>2019</v>
      </c>
      <c r="I505" t="s">
        <v>28</v>
      </c>
      <c r="J505" t="s">
        <v>29</v>
      </c>
      <c r="K505" t="s">
        <v>46</v>
      </c>
      <c r="L505" t="s">
        <v>47</v>
      </c>
      <c r="N505" t="s">
        <v>81</v>
      </c>
      <c r="P505" s="1">
        <f t="shared" si="15"/>
        <v>480</v>
      </c>
      <c r="Q505">
        <v>480</v>
      </c>
      <c r="R505" s="1">
        <f t="shared" si="15"/>
        <v>0</v>
      </c>
      <c r="S505">
        <v>0</v>
      </c>
      <c r="U505" t="s">
        <v>65</v>
      </c>
      <c r="Z505" t="str" cm="1">
        <f t="array" ref="Z505">_xlfn.TEXTSPLIT(L505, " ")</f>
        <v>crowdfunding</v>
      </c>
    </row>
    <row r="506" spans="1:28" x14ac:dyDescent="0.3">
      <c r="A506" t="s">
        <v>1006</v>
      </c>
      <c r="B506" t="s">
        <v>1027</v>
      </c>
      <c r="C506" t="s">
        <v>1183</v>
      </c>
      <c r="D506" t="s">
        <v>1191</v>
      </c>
      <c r="E506" t="s">
        <v>1192</v>
      </c>
      <c r="F506">
        <v>1</v>
      </c>
      <c r="G506" t="s">
        <v>27</v>
      </c>
      <c r="H506">
        <v>2017</v>
      </c>
      <c r="I506" t="s">
        <v>28</v>
      </c>
      <c r="J506" t="s">
        <v>29</v>
      </c>
      <c r="K506" t="s">
        <v>46</v>
      </c>
      <c r="L506" t="s">
        <v>47</v>
      </c>
      <c r="M506" t="s">
        <v>447</v>
      </c>
      <c r="N506" t="s">
        <v>81</v>
      </c>
      <c r="P506" s="1">
        <f t="shared" si="15"/>
        <v>347.68</v>
      </c>
      <c r="Q506">
        <v>347.68</v>
      </c>
      <c r="R506" s="1">
        <f t="shared" si="15"/>
        <v>0</v>
      </c>
      <c r="S506">
        <v>0</v>
      </c>
      <c r="U506" t="s">
        <v>65</v>
      </c>
      <c r="Z506" t="str" cm="1">
        <f t="array" ref="Z506">_xlfn.TEXTSPLIT(L506, " ")</f>
        <v>crowdfunding</v>
      </c>
    </row>
    <row r="507" spans="1:28" x14ac:dyDescent="0.3">
      <c r="A507" t="s">
        <v>1006</v>
      </c>
      <c r="B507" t="s">
        <v>1017</v>
      </c>
      <c r="C507" t="s">
        <v>6084</v>
      </c>
      <c r="D507" t="s">
        <v>1193</v>
      </c>
      <c r="E507" t="s">
        <v>1194</v>
      </c>
      <c r="F507">
        <v>1</v>
      </c>
      <c r="G507" t="s">
        <v>27</v>
      </c>
      <c r="H507">
        <v>2018</v>
      </c>
      <c r="I507" t="s">
        <v>28</v>
      </c>
      <c r="J507" t="s">
        <v>29</v>
      </c>
      <c r="K507" t="s">
        <v>30</v>
      </c>
      <c r="L507" t="s">
        <v>1098</v>
      </c>
      <c r="M507" t="s">
        <v>372</v>
      </c>
      <c r="P507" s="1">
        <f t="shared" si="15"/>
        <v>56.43</v>
      </c>
      <c r="Q507">
        <v>56.43</v>
      </c>
      <c r="R507" s="1">
        <f t="shared" si="15"/>
        <v>1</v>
      </c>
      <c r="S507">
        <v>1</v>
      </c>
      <c r="U507" t="s">
        <v>36</v>
      </c>
      <c r="Z507" t="str" cm="1">
        <f t="array" ref="Z507">_xlfn.TEXTSPLIT(L507, " ")</f>
        <v>MorgenGroeneEnergie</v>
      </c>
    </row>
    <row r="508" spans="1:28" x14ac:dyDescent="0.3">
      <c r="A508" t="s">
        <v>1006</v>
      </c>
      <c r="B508" t="s">
        <v>1017</v>
      </c>
      <c r="C508" t="s">
        <v>1195</v>
      </c>
      <c r="E508" t="s">
        <v>1196</v>
      </c>
      <c r="F508">
        <v>1</v>
      </c>
      <c r="G508" t="s">
        <v>27</v>
      </c>
      <c r="H508">
        <v>2018</v>
      </c>
      <c r="I508" t="s">
        <v>28</v>
      </c>
      <c r="J508" t="s">
        <v>29</v>
      </c>
      <c r="K508" t="s">
        <v>30</v>
      </c>
      <c r="L508" t="s">
        <v>1197</v>
      </c>
      <c r="M508" t="s">
        <v>372</v>
      </c>
      <c r="P508" s="1">
        <f t="shared" si="15"/>
        <v>102.00000000000001</v>
      </c>
      <c r="Q508">
        <v>102.00000000000001</v>
      </c>
      <c r="R508" s="1">
        <f t="shared" si="15"/>
        <v>1</v>
      </c>
      <c r="S508">
        <v>1</v>
      </c>
      <c r="U508" t="s">
        <v>36</v>
      </c>
      <c r="Z508" t="str" cm="1">
        <f t="array" ref="Z508:AA508">_xlfn.TEXTSPLIT(L508, " ")</f>
        <v>DEC</v>
      </c>
      <c r="AA508" t="str">
        <v>Oisterwijk</v>
      </c>
    </row>
    <row r="509" spans="1:28" x14ac:dyDescent="0.3">
      <c r="A509" t="s">
        <v>1006</v>
      </c>
      <c r="B509" t="s">
        <v>1017</v>
      </c>
      <c r="C509" t="s">
        <v>1195</v>
      </c>
      <c r="E509" t="s">
        <v>1198</v>
      </c>
      <c r="F509">
        <v>1</v>
      </c>
      <c r="G509" t="s">
        <v>27</v>
      </c>
      <c r="H509">
        <v>2019</v>
      </c>
      <c r="I509" t="s">
        <v>28</v>
      </c>
      <c r="J509" t="s">
        <v>29</v>
      </c>
      <c r="K509" t="s">
        <v>30</v>
      </c>
      <c r="L509" t="s">
        <v>1197</v>
      </c>
      <c r="M509" t="s">
        <v>372</v>
      </c>
      <c r="P509" s="1">
        <f t="shared" si="15"/>
        <v>201.6</v>
      </c>
      <c r="Q509">
        <v>201.6</v>
      </c>
      <c r="R509" s="1">
        <f t="shared" si="15"/>
        <v>1</v>
      </c>
      <c r="S509">
        <v>1</v>
      </c>
      <c r="U509" t="s">
        <v>36</v>
      </c>
      <c r="Z509" t="str" cm="1">
        <f t="array" ref="Z509:AA509">_xlfn.TEXTSPLIT(L509, " ")</f>
        <v>DEC</v>
      </c>
      <c r="AA509" t="str">
        <v>Oisterwijk</v>
      </c>
    </row>
    <row r="510" spans="1:28" x14ac:dyDescent="0.3">
      <c r="A510" t="s">
        <v>1006</v>
      </c>
      <c r="B510" t="s">
        <v>1074</v>
      </c>
      <c r="C510" t="s">
        <v>1199</v>
      </c>
      <c r="D510" t="s">
        <v>1200</v>
      </c>
      <c r="E510" t="s">
        <v>1201</v>
      </c>
      <c r="F510">
        <v>1</v>
      </c>
      <c r="G510" t="s">
        <v>27</v>
      </c>
      <c r="H510">
        <v>2019</v>
      </c>
      <c r="I510" t="s">
        <v>28</v>
      </c>
      <c r="J510" t="s">
        <v>29</v>
      </c>
      <c r="K510" t="s">
        <v>30</v>
      </c>
      <c r="L510" t="s">
        <v>1197</v>
      </c>
      <c r="M510" t="s">
        <v>372</v>
      </c>
      <c r="P510" s="1">
        <f t="shared" si="15"/>
        <v>74.400000000000006</v>
      </c>
      <c r="Q510">
        <v>74.400000000000006</v>
      </c>
      <c r="R510" s="1">
        <f t="shared" si="15"/>
        <v>1</v>
      </c>
      <c r="S510">
        <v>1</v>
      </c>
      <c r="U510" t="s">
        <v>36</v>
      </c>
      <c r="Z510" t="str" cm="1">
        <f t="array" ref="Z510:AA510">_xlfn.TEXTSPLIT(L510, " ")</f>
        <v>DEC</v>
      </c>
      <c r="AA510" t="str">
        <v>Oisterwijk</v>
      </c>
    </row>
    <row r="511" spans="1:28" x14ac:dyDescent="0.3">
      <c r="A511" t="s">
        <v>1006</v>
      </c>
      <c r="B511" t="s">
        <v>1074</v>
      </c>
      <c r="C511" t="s">
        <v>1199</v>
      </c>
      <c r="D511" t="s">
        <v>1202</v>
      </c>
      <c r="E511" t="s">
        <v>1203</v>
      </c>
      <c r="F511">
        <v>1</v>
      </c>
      <c r="G511" t="s">
        <v>27</v>
      </c>
      <c r="H511">
        <v>2021</v>
      </c>
      <c r="I511" t="s">
        <v>28</v>
      </c>
      <c r="J511" t="s">
        <v>29</v>
      </c>
      <c r="K511" t="s">
        <v>30</v>
      </c>
      <c r="L511" t="s">
        <v>1197</v>
      </c>
      <c r="M511" t="s">
        <v>372</v>
      </c>
      <c r="P511" s="1">
        <f t="shared" si="15"/>
        <v>70.5</v>
      </c>
      <c r="Q511">
        <v>70.5</v>
      </c>
      <c r="R511" s="1">
        <f t="shared" si="15"/>
        <v>1</v>
      </c>
      <c r="S511">
        <v>1</v>
      </c>
      <c r="U511" t="s">
        <v>32</v>
      </c>
      <c r="Z511" t="str" cm="1">
        <f t="array" ref="Z511:AA511">_xlfn.TEXTSPLIT(L511, " ")</f>
        <v>DEC</v>
      </c>
      <c r="AA511" t="str">
        <v>Oisterwijk</v>
      </c>
    </row>
    <row r="512" spans="1:28" x14ac:dyDescent="0.3">
      <c r="A512" t="s">
        <v>1006</v>
      </c>
      <c r="B512" t="s">
        <v>1074</v>
      </c>
      <c r="C512" t="s">
        <v>1199</v>
      </c>
      <c r="D512" t="s">
        <v>1199</v>
      </c>
      <c r="E512" t="s">
        <v>1204</v>
      </c>
      <c r="F512">
        <v>1</v>
      </c>
      <c r="G512" t="s">
        <v>27</v>
      </c>
      <c r="H512">
        <v>2022</v>
      </c>
      <c r="I512" t="s">
        <v>28</v>
      </c>
      <c r="J512" t="s">
        <v>29</v>
      </c>
      <c r="K512" t="s">
        <v>30</v>
      </c>
      <c r="L512" t="s">
        <v>1197</v>
      </c>
      <c r="M512" t="s">
        <v>372</v>
      </c>
      <c r="P512" s="1">
        <f t="shared" si="15"/>
        <v>99.4</v>
      </c>
      <c r="Q512">
        <v>99.4</v>
      </c>
      <c r="R512" s="1">
        <f t="shared" si="15"/>
        <v>1</v>
      </c>
      <c r="S512">
        <v>1</v>
      </c>
      <c r="U512" t="s">
        <v>32</v>
      </c>
      <c r="Z512" t="str" cm="1">
        <f t="array" ref="Z512:AA512">_xlfn.TEXTSPLIT(L512, " ")</f>
        <v>DEC</v>
      </c>
      <c r="AA512" t="str">
        <v>Oisterwijk</v>
      </c>
    </row>
    <row r="513" spans="1:30" x14ac:dyDescent="0.3">
      <c r="A513" t="s">
        <v>1006</v>
      </c>
      <c r="B513" t="s">
        <v>1074</v>
      </c>
      <c r="C513" t="s">
        <v>1199</v>
      </c>
      <c r="D513" t="s">
        <v>1199</v>
      </c>
      <c r="E513" t="s">
        <v>1205</v>
      </c>
      <c r="F513">
        <v>1</v>
      </c>
      <c r="G513" t="s">
        <v>27</v>
      </c>
      <c r="H513">
        <v>2023</v>
      </c>
      <c r="I513" t="s">
        <v>28</v>
      </c>
      <c r="J513" t="s">
        <v>29</v>
      </c>
      <c r="K513" t="s">
        <v>30</v>
      </c>
      <c r="L513" t="s">
        <v>1197</v>
      </c>
      <c r="P513" s="1">
        <f t="shared" si="15"/>
        <v>97.5</v>
      </c>
      <c r="Q513">
        <v>97.5</v>
      </c>
      <c r="R513" s="1">
        <f t="shared" si="15"/>
        <v>1</v>
      </c>
      <c r="S513">
        <v>1</v>
      </c>
      <c r="U513" t="s">
        <v>32</v>
      </c>
      <c r="Z513" t="str" cm="1">
        <f t="array" ref="Z513:AA513">_xlfn.TEXTSPLIT(L513, " ")</f>
        <v>DEC</v>
      </c>
      <c r="AA513" t="str">
        <v>Oisterwijk</v>
      </c>
    </row>
    <row r="514" spans="1:30" x14ac:dyDescent="0.3">
      <c r="A514" t="s">
        <v>1006</v>
      </c>
      <c r="B514" t="s">
        <v>1074</v>
      </c>
      <c r="C514" t="s">
        <v>1199</v>
      </c>
      <c r="E514" t="s">
        <v>1206</v>
      </c>
      <c r="F514">
        <v>1</v>
      </c>
      <c r="G514" t="s">
        <v>27</v>
      </c>
      <c r="H514">
        <v>2019</v>
      </c>
      <c r="I514" t="s">
        <v>28</v>
      </c>
      <c r="J514" t="s">
        <v>29</v>
      </c>
      <c r="K514" t="s">
        <v>30</v>
      </c>
      <c r="L514" t="s">
        <v>1197</v>
      </c>
      <c r="M514" t="s">
        <v>372</v>
      </c>
      <c r="P514" s="1">
        <f t="shared" ref="P514:R577" si="16">IFERROR(IF(Q514&gt;0,Q514*1,0),0)</f>
        <v>74.400000000000006</v>
      </c>
      <c r="Q514">
        <v>74.400000000000006</v>
      </c>
      <c r="R514" s="1">
        <f t="shared" si="16"/>
        <v>1</v>
      </c>
      <c r="S514">
        <v>1</v>
      </c>
      <c r="U514" t="s">
        <v>36</v>
      </c>
      <c r="Z514" t="str" cm="1">
        <f t="array" ref="Z514:AA514">_xlfn.TEXTSPLIT(L514, " ")</f>
        <v>DEC</v>
      </c>
      <c r="AA514" t="str">
        <v>Oisterwijk</v>
      </c>
    </row>
    <row r="515" spans="1:30" x14ac:dyDescent="0.3">
      <c r="A515" t="s">
        <v>1006</v>
      </c>
      <c r="B515" t="s">
        <v>1074</v>
      </c>
      <c r="C515" t="s">
        <v>1199</v>
      </c>
      <c r="D515" t="s">
        <v>1200</v>
      </c>
      <c r="E515" t="s">
        <v>1207</v>
      </c>
      <c r="F515">
        <v>1</v>
      </c>
      <c r="G515" t="s">
        <v>27</v>
      </c>
      <c r="H515">
        <v>2020</v>
      </c>
      <c r="I515" t="s">
        <v>28</v>
      </c>
      <c r="J515" t="s">
        <v>29</v>
      </c>
      <c r="K515" t="s">
        <v>30</v>
      </c>
      <c r="L515" t="s">
        <v>1197</v>
      </c>
      <c r="M515" t="s">
        <v>372</v>
      </c>
      <c r="P515" s="1">
        <f t="shared" si="16"/>
        <v>68.2</v>
      </c>
      <c r="Q515">
        <v>68.2</v>
      </c>
      <c r="R515" s="1">
        <f t="shared" si="16"/>
        <v>1</v>
      </c>
      <c r="S515">
        <v>1</v>
      </c>
      <c r="U515" t="s">
        <v>36</v>
      </c>
      <c r="Z515" t="str" cm="1">
        <f t="array" ref="Z515:AA515">_xlfn.TEXTSPLIT(L515, " ")</f>
        <v>DEC</v>
      </c>
      <c r="AA515" t="str">
        <v>Oisterwijk</v>
      </c>
    </row>
    <row r="516" spans="1:30" x14ac:dyDescent="0.3">
      <c r="A516" t="s">
        <v>1006</v>
      </c>
      <c r="B516" t="s">
        <v>1074</v>
      </c>
      <c r="C516" t="s">
        <v>1199</v>
      </c>
      <c r="D516" t="s">
        <v>1208</v>
      </c>
      <c r="E516" t="s">
        <v>1209</v>
      </c>
      <c r="F516">
        <v>1</v>
      </c>
      <c r="G516" t="s">
        <v>27</v>
      </c>
      <c r="H516">
        <v>2021</v>
      </c>
      <c r="I516" t="s">
        <v>28</v>
      </c>
      <c r="J516" t="s">
        <v>29</v>
      </c>
      <c r="K516" t="s">
        <v>30</v>
      </c>
      <c r="L516" t="s">
        <v>1197</v>
      </c>
      <c r="M516" t="s">
        <v>372</v>
      </c>
      <c r="P516" s="1">
        <f t="shared" si="16"/>
        <v>97.5</v>
      </c>
      <c r="Q516">
        <v>97.5</v>
      </c>
      <c r="R516" s="1">
        <f t="shared" si="16"/>
        <v>1</v>
      </c>
      <c r="S516">
        <v>1</v>
      </c>
      <c r="U516" t="s">
        <v>36</v>
      </c>
      <c r="Z516" t="str" cm="1">
        <f t="array" ref="Z516:AA516">_xlfn.TEXTSPLIT(L516, " ")</f>
        <v>DEC</v>
      </c>
      <c r="AA516" t="str">
        <v>Oisterwijk</v>
      </c>
    </row>
    <row r="517" spans="1:30" x14ac:dyDescent="0.3">
      <c r="A517" t="s">
        <v>1006</v>
      </c>
      <c r="B517" t="s">
        <v>1027</v>
      </c>
      <c r="C517" t="s">
        <v>1199</v>
      </c>
      <c r="D517" t="s">
        <v>1210</v>
      </c>
      <c r="E517" t="s">
        <v>1211</v>
      </c>
      <c r="F517">
        <v>1</v>
      </c>
      <c r="G517" t="s">
        <v>27</v>
      </c>
      <c r="H517">
        <v>2023</v>
      </c>
      <c r="I517" t="s">
        <v>28</v>
      </c>
      <c r="J517" t="s">
        <v>29</v>
      </c>
      <c r="K517" t="s">
        <v>30</v>
      </c>
      <c r="L517" t="s">
        <v>1182</v>
      </c>
      <c r="P517" s="1">
        <f t="shared" si="16"/>
        <v>92.96</v>
      </c>
      <c r="Q517">
        <v>92.96</v>
      </c>
      <c r="R517" s="1">
        <f t="shared" si="16"/>
        <v>1</v>
      </c>
      <c r="S517">
        <v>1</v>
      </c>
      <c r="U517" t="s">
        <v>32</v>
      </c>
      <c r="Z517" t="str" cm="1">
        <f t="array" ref="Z517:AB517">_xlfn.TEXTSPLIT(L517, " ")</f>
        <v>VET</v>
      </c>
      <c r="AA517" t="str">
        <v>Vught/</v>
      </c>
      <c r="AB517" t="str">
        <v>HOT</v>
      </c>
    </row>
    <row r="518" spans="1:30" x14ac:dyDescent="0.3">
      <c r="A518" t="s">
        <v>1006</v>
      </c>
      <c r="B518" t="s">
        <v>1007</v>
      </c>
      <c r="C518" t="s">
        <v>1212</v>
      </c>
      <c r="D518" t="s">
        <v>44</v>
      </c>
      <c r="E518" t="s">
        <v>1213</v>
      </c>
      <c r="F518">
        <v>1</v>
      </c>
      <c r="G518" t="s">
        <v>27</v>
      </c>
      <c r="H518">
        <v>2019</v>
      </c>
      <c r="I518" t="s">
        <v>28</v>
      </c>
      <c r="J518" t="s">
        <v>29</v>
      </c>
      <c r="K518" t="s">
        <v>46</v>
      </c>
      <c r="L518" t="s">
        <v>47</v>
      </c>
      <c r="M518" t="s">
        <v>44</v>
      </c>
      <c r="N518" t="s">
        <v>48</v>
      </c>
      <c r="P518" s="1">
        <f t="shared" si="16"/>
        <v>515</v>
      </c>
      <c r="Q518">
        <v>515</v>
      </c>
      <c r="R518" s="1">
        <f t="shared" si="16"/>
        <v>0</v>
      </c>
      <c r="S518">
        <v>0</v>
      </c>
      <c r="U518" t="s">
        <v>65</v>
      </c>
      <c r="Z518" t="str" cm="1">
        <f t="array" ref="Z518">_xlfn.TEXTSPLIT(L518, " ")</f>
        <v>crowdfunding</v>
      </c>
    </row>
    <row r="519" spans="1:30" x14ac:dyDescent="0.3">
      <c r="A519" t="s">
        <v>1006</v>
      </c>
      <c r="B519" t="s">
        <v>1007</v>
      </c>
      <c r="C519" t="s">
        <v>1212</v>
      </c>
      <c r="D519" t="s">
        <v>1212</v>
      </c>
      <c r="E519" t="s">
        <v>1214</v>
      </c>
      <c r="F519">
        <v>1</v>
      </c>
      <c r="G519" t="s">
        <v>27</v>
      </c>
      <c r="H519">
        <v>2020</v>
      </c>
      <c r="I519" t="s">
        <v>28</v>
      </c>
      <c r="J519" t="s">
        <v>29</v>
      </c>
      <c r="K519" t="s">
        <v>30</v>
      </c>
      <c r="L519" t="s">
        <v>1215</v>
      </c>
      <c r="P519" s="1">
        <f t="shared" si="16"/>
        <v>161.5</v>
      </c>
      <c r="Q519">
        <v>161.5</v>
      </c>
      <c r="R519" s="1">
        <f t="shared" si="16"/>
        <v>1</v>
      </c>
      <c r="S519">
        <v>1</v>
      </c>
      <c r="U519" t="s">
        <v>65</v>
      </c>
      <c r="Z519" t="str" cm="1">
        <f t="array" ref="Z519:AB519">_xlfn.TEXTSPLIT(L519, " ")</f>
        <v>EC</v>
      </c>
      <c r="AA519" t="str">
        <v>Oosterhout</v>
      </c>
      <c r="AB519" t="str">
        <v>(ONE)</v>
      </c>
    </row>
    <row r="520" spans="1:30" x14ac:dyDescent="0.3">
      <c r="A520" t="s">
        <v>1006</v>
      </c>
      <c r="B520" t="s">
        <v>1007</v>
      </c>
      <c r="C520" t="s">
        <v>1212</v>
      </c>
      <c r="D520" t="s">
        <v>1212</v>
      </c>
      <c r="E520" t="s">
        <v>1216</v>
      </c>
      <c r="F520">
        <v>1</v>
      </c>
      <c r="G520" t="s">
        <v>27</v>
      </c>
      <c r="H520">
        <v>2019</v>
      </c>
      <c r="I520" t="s">
        <v>28</v>
      </c>
      <c r="J520" t="s">
        <v>29</v>
      </c>
      <c r="K520" t="s">
        <v>30</v>
      </c>
      <c r="L520" t="s">
        <v>1215</v>
      </c>
      <c r="M520" t="s">
        <v>1217</v>
      </c>
      <c r="N520" t="s">
        <v>81</v>
      </c>
      <c r="P520" s="1">
        <f t="shared" si="16"/>
        <v>428.09999999999997</v>
      </c>
      <c r="Q520">
        <v>428.09999999999997</v>
      </c>
      <c r="R520" s="1">
        <f t="shared" si="16"/>
        <v>0</v>
      </c>
      <c r="S520">
        <v>0</v>
      </c>
      <c r="U520" t="s">
        <v>65</v>
      </c>
      <c r="Z520" t="str" cm="1">
        <f t="array" ref="Z520:AB520">_xlfn.TEXTSPLIT(L520, " ")</f>
        <v>EC</v>
      </c>
      <c r="AA520" t="str">
        <v>Oosterhout</v>
      </c>
      <c r="AB520" t="str">
        <v>(ONE)</v>
      </c>
    </row>
    <row r="521" spans="1:30" x14ac:dyDescent="0.3">
      <c r="A521" t="s">
        <v>1006</v>
      </c>
      <c r="B521" t="s">
        <v>1007</v>
      </c>
      <c r="C521" t="s">
        <v>1212</v>
      </c>
      <c r="D521" t="s">
        <v>1218</v>
      </c>
      <c r="E521" t="s">
        <v>1219</v>
      </c>
      <c r="F521">
        <v>1</v>
      </c>
      <c r="G521" t="s">
        <v>27</v>
      </c>
      <c r="H521">
        <v>2022</v>
      </c>
      <c r="I521" t="s">
        <v>28</v>
      </c>
      <c r="J521" t="s">
        <v>29</v>
      </c>
      <c r="K521" t="s">
        <v>602</v>
      </c>
      <c r="L521" t="s">
        <v>1220</v>
      </c>
      <c r="M521" t="s">
        <v>1221</v>
      </c>
      <c r="P521" s="1">
        <f t="shared" si="16"/>
        <v>728</v>
      </c>
      <c r="Q521">
        <v>728</v>
      </c>
      <c r="R521" s="1">
        <f t="shared" si="16"/>
        <v>1</v>
      </c>
      <c r="S521">
        <v>1</v>
      </c>
      <c r="U521" t="s">
        <v>36</v>
      </c>
      <c r="Z521" t="str" cm="1">
        <f t="array" ref="Z521">_xlfn.TEXTSPLIT(L521, " ")</f>
        <v>Uitonsdak</v>
      </c>
    </row>
    <row r="522" spans="1:30" x14ac:dyDescent="0.3">
      <c r="A522" t="s">
        <v>1006</v>
      </c>
      <c r="B522" t="s">
        <v>1007</v>
      </c>
      <c r="C522" t="s">
        <v>1212</v>
      </c>
      <c r="D522" t="s">
        <v>1218</v>
      </c>
      <c r="E522" t="s">
        <v>1219</v>
      </c>
      <c r="F522">
        <v>1</v>
      </c>
      <c r="G522" t="s">
        <v>27</v>
      </c>
      <c r="H522">
        <v>2021</v>
      </c>
      <c r="I522" t="s">
        <v>28</v>
      </c>
      <c r="J522" t="s">
        <v>29</v>
      </c>
      <c r="K522" t="s">
        <v>602</v>
      </c>
      <c r="L522" t="s">
        <v>1220</v>
      </c>
      <c r="M522" t="s">
        <v>1221</v>
      </c>
      <c r="P522" s="1">
        <f t="shared" si="16"/>
        <v>931</v>
      </c>
      <c r="Q522">
        <v>931</v>
      </c>
      <c r="R522" s="1">
        <f t="shared" si="16"/>
        <v>1</v>
      </c>
      <c r="S522">
        <v>1</v>
      </c>
      <c r="U522" t="s">
        <v>36</v>
      </c>
      <c r="Z522" t="str" cm="1">
        <f t="array" ref="Z522">_xlfn.TEXTSPLIT(L522, " ")</f>
        <v>Uitonsdak</v>
      </c>
    </row>
    <row r="523" spans="1:30" x14ac:dyDescent="0.3">
      <c r="A523" t="s">
        <v>1006</v>
      </c>
      <c r="B523" t="s">
        <v>1027</v>
      </c>
      <c r="C523" t="s">
        <v>1222</v>
      </c>
      <c r="E523" t="s">
        <v>1223</v>
      </c>
      <c r="F523">
        <v>1</v>
      </c>
      <c r="G523" t="s">
        <v>27</v>
      </c>
      <c r="H523">
        <v>2017</v>
      </c>
      <c r="I523" t="s">
        <v>28</v>
      </c>
      <c r="J523" t="s">
        <v>29</v>
      </c>
      <c r="K523" t="s">
        <v>30</v>
      </c>
      <c r="L523" t="s">
        <v>1224</v>
      </c>
      <c r="O523" t="s">
        <v>1225</v>
      </c>
      <c r="P523" s="1">
        <f t="shared" si="16"/>
        <v>56</v>
      </c>
      <c r="Q523">
        <v>56</v>
      </c>
      <c r="R523" s="1">
        <f t="shared" si="16"/>
        <v>1</v>
      </c>
      <c r="S523">
        <v>1</v>
      </c>
      <c r="U523" t="s">
        <v>36</v>
      </c>
      <c r="Z523" t="str" cm="1">
        <f t="array" ref="Z523:AA523">_xlfn.TEXTSPLIT(L523, " ")</f>
        <v>EC</v>
      </c>
      <c r="AA523" t="str">
        <v>Oss</v>
      </c>
    </row>
    <row r="524" spans="1:30" x14ac:dyDescent="0.3">
      <c r="A524" t="s">
        <v>1006</v>
      </c>
      <c r="B524" t="s">
        <v>1027</v>
      </c>
      <c r="C524" t="s">
        <v>1222</v>
      </c>
      <c r="D524" t="s">
        <v>1226</v>
      </c>
      <c r="E524" t="s">
        <v>1227</v>
      </c>
      <c r="F524">
        <v>1</v>
      </c>
      <c r="G524" t="s">
        <v>27</v>
      </c>
      <c r="H524">
        <v>2019</v>
      </c>
      <c r="I524" t="s">
        <v>28</v>
      </c>
      <c r="J524" t="s">
        <v>29</v>
      </c>
      <c r="K524" t="s">
        <v>359</v>
      </c>
      <c r="L524" t="s">
        <v>1228</v>
      </c>
      <c r="M524" t="s">
        <v>372</v>
      </c>
      <c r="P524" s="1">
        <f t="shared" si="16"/>
        <v>55.199999999999996</v>
      </c>
      <c r="Q524">
        <v>55.199999999999996</v>
      </c>
      <c r="R524" s="1">
        <f t="shared" si="16"/>
        <v>1</v>
      </c>
      <c r="S524">
        <v>1</v>
      </c>
      <c r="U524" t="s">
        <v>36</v>
      </c>
      <c r="Z524" t="str" cm="1">
        <f t="array" ref="Z524:AB524">_xlfn.TEXTSPLIT(L524, " ")</f>
        <v>Zon</v>
      </c>
      <c r="AA524" t="str">
        <v>op</v>
      </c>
      <c r="AB524" t="str">
        <v>Macharen</v>
      </c>
    </row>
    <row r="525" spans="1:30" x14ac:dyDescent="0.3">
      <c r="A525" t="s">
        <v>1006</v>
      </c>
      <c r="B525" t="s">
        <v>1017</v>
      </c>
      <c r="C525" t="s">
        <v>1229</v>
      </c>
      <c r="D525" t="s">
        <v>1230</v>
      </c>
      <c r="E525" t="s">
        <v>1231</v>
      </c>
      <c r="F525">
        <v>1</v>
      </c>
      <c r="G525" t="s">
        <v>27</v>
      </c>
      <c r="H525">
        <v>2018</v>
      </c>
      <c r="I525" t="s">
        <v>28</v>
      </c>
      <c r="J525" t="s">
        <v>29</v>
      </c>
      <c r="K525" t="s">
        <v>46</v>
      </c>
      <c r="L525" t="s">
        <v>47</v>
      </c>
      <c r="N525" t="s">
        <v>81</v>
      </c>
      <c r="P525" s="1">
        <f t="shared" si="16"/>
        <v>555.29999999999995</v>
      </c>
      <c r="Q525">
        <v>555.29999999999995</v>
      </c>
      <c r="R525" s="1">
        <f t="shared" si="16"/>
        <v>0</v>
      </c>
      <c r="S525">
        <v>0</v>
      </c>
      <c r="U525" t="s">
        <v>65</v>
      </c>
      <c r="Z525" t="str" cm="1">
        <f t="array" ref="Z525">_xlfn.TEXTSPLIT(L525, " ")</f>
        <v>crowdfunding</v>
      </c>
    </row>
    <row r="526" spans="1:30" x14ac:dyDescent="0.3">
      <c r="A526" t="s">
        <v>1006</v>
      </c>
      <c r="B526" t="s">
        <v>1027</v>
      </c>
      <c r="C526" s="4" t="s">
        <v>3457</v>
      </c>
      <c r="E526" t="s">
        <v>1232</v>
      </c>
      <c r="F526">
        <v>1</v>
      </c>
      <c r="G526" t="s">
        <v>27</v>
      </c>
      <c r="H526">
        <v>2014</v>
      </c>
      <c r="I526" t="s">
        <v>28</v>
      </c>
      <c r="J526" t="s">
        <v>29</v>
      </c>
      <c r="K526" t="s">
        <v>605</v>
      </c>
      <c r="L526" t="s">
        <v>1233</v>
      </c>
      <c r="M526" t="s">
        <v>1234</v>
      </c>
      <c r="N526" t="s">
        <v>1234</v>
      </c>
      <c r="P526" s="1">
        <f t="shared" si="16"/>
        <v>140</v>
      </c>
      <c r="Q526">
        <v>140</v>
      </c>
      <c r="R526" s="1">
        <f t="shared" si="16"/>
        <v>1</v>
      </c>
      <c r="S526">
        <v>1</v>
      </c>
      <c r="U526" t="s">
        <v>65</v>
      </c>
      <c r="Z526" t="str" cm="1">
        <f t="array" ref="Z526:AD526">_xlfn.TEXTSPLIT(L526, " ")</f>
        <v>Solar</v>
      </c>
      <c r="AA526" t="str">
        <v>Green</v>
      </c>
      <c r="AB526" t="str">
        <v>Point/</v>
      </c>
      <c r="AC526" t="str">
        <v>De</v>
      </c>
      <c r="AD526" t="str">
        <v>Gruyter</v>
      </c>
    </row>
    <row r="527" spans="1:30" x14ac:dyDescent="0.3">
      <c r="A527" t="s">
        <v>1006</v>
      </c>
      <c r="B527" t="s">
        <v>1027</v>
      </c>
      <c r="C527" s="4" t="s">
        <v>3457</v>
      </c>
      <c r="E527" t="s">
        <v>1235</v>
      </c>
      <c r="F527">
        <v>1</v>
      </c>
      <c r="G527" t="s">
        <v>27</v>
      </c>
      <c r="H527">
        <v>2017</v>
      </c>
      <c r="I527" t="s">
        <v>28</v>
      </c>
      <c r="J527" t="s">
        <v>29</v>
      </c>
      <c r="K527" t="s">
        <v>605</v>
      </c>
      <c r="L527" t="s">
        <v>1233</v>
      </c>
      <c r="M527" t="s">
        <v>1234</v>
      </c>
      <c r="N527" t="s">
        <v>1234</v>
      </c>
      <c r="P527" s="1">
        <f t="shared" si="16"/>
        <v>104</v>
      </c>
      <c r="Q527">
        <v>104</v>
      </c>
      <c r="R527" s="1">
        <f t="shared" si="16"/>
        <v>1</v>
      </c>
      <c r="S527">
        <v>1</v>
      </c>
      <c r="U527" t="s">
        <v>65</v>
      </c>
      <c r="Z527" t="str" cm="1">
        <f t="array" ref="Z527:AD527">_xlfn.TEXTSPLIT(L527, " ")</f>
        <v>Solar</v>
      </c>
      <c r="AA527" t="str">
        <v>Green</v>
      </c>
      <c r="AB527" t="str">
        <v>Point/</v>
      </c>
      <c r="AC527" t="str">
        <v>De</v>
      </c>
      <c r="AD527" t="str">
        <v>Gruyter</v>
      </c>
    </row>
    <row r="528" spans="1:30" x14ac:dyDescent="0.3">
      <c r="A528" t="s">
        <v>1006</v>
      </c>
      <c r="B528" t="s">
        <v>1027</v>
      </c>
      <c r="C528" s="4" t="s">
        <v>3457</v>
      </c>
      <c r="D528" t="s">
        <v>1236</v>
      </c>
      <c r="E528" t="s">
        <v>1237</v>
      </c>
      <c r="F528">
        <v>1</v>
      </c>
      <c r="G528" t="s">
        <v>27</v>
      </c>
      <c r="H528">
        <v>2019</v>
      </c>
      <c r="I528" t="s">
        <v>28</v>
      </c>
      <c r="J528" t="s">
        <v>29</v>
      </c>
      <c r="K528" t="s">
        <v>46</v>
      </c>
      <c r="L528" t="s">
        <v>47</v>
      </c>
      <c r="N528" t="s">
        <v>81</v>
      </c>
      <c r="P528" s="1">
        <f t="shared" si="16"/>
        <v>411.59999999999997</v>
      </c>
      <c r="Q528">
        <v>411.59999999999997</v>
      </c>
      <c r="R528" s="1">
        <f t="shared" si="16"/>
        <v>0</v>
      </c>
      <c r="S528">
        <v>0</v>
      </c>
      <c r="U528" t="s">
        <v>65</v>
      </c>
      <c r="Z528" t="str" cm="1">
        <f t="array" ref="Z528">_xlfn.TEXTSPLIT(L528, " ")</f>
        <v>crowdfunding</v>
      </c>
    </row>
    <row r="529" spans="1:31" x14ac:dyDescent="0.3">
      <c r="A529" t="s">
        <v>1006</v>
      </c>
      <c r="B529" t="s">
        <v>1017</v>
      </c>
      <c r="C529" t="s">
        <v>1166</v>
      </c>
      <c r="D529" t="s">
        <v>1238</v>
      </c>
      <c r="E529" t="s">
        <v>1239</v>
      </c>
      <c r="F529">
        <v>1</v>
      </c>
      <c r="G529" t="s">
        <v>27</v>
      </c>
      <c r="H529">
        <v>2019</v>
      </c>
      <c r="I529" t="s">
        <v>28</v>
      </c>
      <c r="J529" t="s">
        <v>29</v>
      </c>
      <c r="K529" t="s">
        <v>605</v>
      </c>
      <c r="L529" t="s">
        <v>600</v>
      </c>
      <c r="M529" t="s">
        <v>1116</v>
      </c>
      <c r="P529" s="1">
        <f t="shared" si="16"/>
        <v>47.1</v>
      </c>
      <c r="Q529">
        <v>47.1</v>
      </c>
      <c r="R529" s="1">
        <f t="shared" si="16"/>
        <v>1</v>
      </c>
      <c r="S529">
        <v>1</v>
      </c>
      <c r="U529" t="s">
        <v>36</v>
      </c>
      <c r="Z529" t="str" cm="1">
        <f t="array" ref="Z529:AA529">_xlfn.TEXTSPLIT(L529, " ")</f>
        <v>projectcoöperaties</v>
      </c>
      <c r="AA529" t="str">
        <v>divers</v>
      </c>
    </row>
    <row r="530" spans="1:31" x14ac:dyDescent="0.3">
      <c r="A530" t="s">
        <v>1006</v>
      </c>
      <c r="B530" t="s">
        <v>1017</v>
      </c>
      <c r="C530" t="s">
        <v>1166</v>
      </c>
      <c r="D530" t="s">
        <v>1238</v>
      </c>
      <c r="E530" t="s">
        <v>1240</v>
      </c>
      <c r="F530">
        <v>1</v>
      </c>
      <c r="G530" t="s">
        <v>27</v>
      </c>
      <c r="H530">
        <v>2022</v>
      </c>
      <c r="I530" t="s">
        <v>28</v>
      </c>
      <c r="J530" t="s">
        <v>29</v>
      </c>
      <c r="K530" t="s">
        <v>605</v>
      </c>
      <c r="L530" t="s">
        <v>1241</v>
      </c>
      <c r="P530" s="1">
        <f t="shared" si="16"/>
        <v>15</v>
      </c>
      <c r="Q530">
        <v>15</v>
      </c>
      <c r="R530" s="1">
        <f t="shared" si="16"/>
        <v>1</v>
      </c>
      <c r="S530">
        <v>1</v>
      </c>
      <c r="U530" t="s">
        <v>32</v>
      </c>
      <c r="Z530" t="str" cm="1">
        <f t="array" ref="Z530:AC530">_xlfn.TEXTSPLIT(L530, " ")</f>
        <v>Zon</v>
      </c>
      <c r="AA530" t="str">
        <v>op</v>
      </c>
      <c r="AB530" t="str">
        <v>de</v>
      </c>
      <c r="AC530" t="str">
        <v>Plak</v>
      </c>
    </row>
    <row r="531" spans="1:31" x14ac:dyDescent="0.3">
      <c r="A531" t="s">
        <v>1006</v>
      </c>
      <c r="B531" t="s">
        <v>1027</v>
      </c>
      <c r="C531" s="4" t="s">
        <v>4418</v>
      </c>
      <c r="E531" t="s">
        <v>1242</v>
      </c>
      <c r="F531">
        <v>1</v>
      </c>
      <c r="G531" t="s">
        <v>27</v>
      </c>
      <c r="H531">
        <v>2018</v>
      </c>
      <c r="I531" t="s">
        <v>28</v>
      </c>
      <c r="J531" t="s">
        <v>29</v>
      </c>
      <c r="K531" t="s">
        <v>30</v>
      </c>
      <c r="L531" t="s">
        <v>1243</v>
      </c>
      <c r="P531" s="1">
        <f t="shared" si="16"/>
        <v>98</v>
      </c>
      <c r="Q531">
        <v>98</v>
      </c>
      <c r="R531" s="1">
        <f t="shared" si="16"/>
        <v>1</v>
      </c>
      <c r="S531">
        <v>1</v>
      </c>
      <c r="U531" t="s">
        <v>65</v>
      </c>
      <c r="Z531" t="str" cm="1">
        <f t="array" ref="Z531">_xlfn.TEXTSPLIT(L531, " ")</f>
        <v>Dommelstroom</v>
      </c>
    </row>
    <row r="532" spans="1:31" x14ac:dyDescent="0.3">
      <c r="A532" t="s">
        <v>1006</v>
      </c>
      <c r="B532" t="s">
        <v>1017</v>
      </c>
      <c r="C532" t="s">
        <v>1244</v>
      </c>
      <c r="E532" t="s">
        <v>1245</v>
      </c>
      <c r="F532">
        <v>1</v>
      </c>
      <c r="G532" t="s">
        <v>27</v>
      </c>
      <c r="H532">
        <v>2019</v>
      </c>
      <c r="I532" t="s">
        <v>28</v>
      </c>
      <c r="J532" t="s">
        <v>29</v>
      </c>
      <c r="K532" t="s">
        <v>30</v>
      </c>
      <c r="L532" t="s">
        <v>1246</v>
      </c>
      <c r="M532" t="s">
        <v>972</v>
      </c>
      <c r="P532" s="1">
        <f t="shared" si="16"/>
        <v>88.2</v>
      </c>
      <c r="Q532">
        <v>88.2</v>
      </c>
      <c r="R532" s="1">
        <f t="shared" si="16"/>
        <v>1</v>
      </c>
      <c r="S532">
        <v>1</v>
      </c>
      <c r="U532" t="s">
        <v>36</v>
      </c>
      <c r="Z532" t="str" cm="1">
        <f t="array" ref="Z532">_xlfn.TEXTSPLIT(L532, " ")</f>
        <v>Zummerepower</v>
      </c>
    </row>
    <row r="533" spans="1:31" x14ac:dyDescent="0.3">
      <c r="A533" t="s">
        <v>1006</v>
      </c>
      <c r="B533" t="s">
        <v>1074</v>
      </c>
      <c r="C533" t="s">
        <v>1247</v>
      </c>
      <c r="E533" t="s">
        <v>1248</v>
      </c>
      <c r="F533">
        <v>1</v>
      </c>
      <c r="G533" t="s">
        <v>27</v>
      </c>
      <c r="H533">
        <v>2021</v>
      </c>
      <c r="I533" t="s">
        <v>28</v>
      </c>
      <c r="J533" t="s">
        <v>29</v>
      </c>
      <c r="K533" t="s">
        <v>30</v>
      </c>
      <c r="L533" t="s">
        <v>1249</v>
      </c>
      <c r="P533" s="1">
        <f t="shared" si="16"/>
        <v>76</v>
      </c>
      <c r="Q533">
        <v>76</v>
      </c>
      <c r="R533" s="1">
        <f t="shared" si="16"/>
        <v>1</v>
      </c>
      <c r="S533">
        <v>1</v>
      </c>
      <c r="U533" t="s">
        <v>32</v>
      </c>
      <c r="Z533" t="str" cm="1">
        <f t="array" ref="Z533">_xlfn.TEXTSPLIT(L533, " ")</f>
        <v>Energiefabriek013</v>
      </c>
    </row>
    <row r="534" spans="1:31" x14ac:dyDescent="0.3">
      <c r="A534" t="s">
        <v>1006</v>
      </c>
      <c r="B534" t="s">
        <v>1074</v>
      </c>
      <c r="C534" t="s">
        <v>1247</v>
      </c>
      <c r="E534" t="s">
        <v>1250</v>
      </c>
      <c r="F534">
        <v>1</v>
      </c>
      <c r="G534" t="s">
        <v>27</v>
      </c>
      <c r="H534">
        <v>2022</v>
      </c>
      <c r="I534" t="s">
        <v>28</v>
      </c>
      <c r="J534" t="s">
        <v>29</v>
      </c>
      <c r="K534" t="s">
        <v>30</v>
      </c>
      <c r="L534" t="s">
        <v>1249</v>
      </c>
      <c r="P534" s="1">
        <f t="shared" si="16"/>
        <v>90</v>
      </c>
      <c r="Q534">
        <v>90</v>
      </c>
      <c r="R534" s="1">
        <f t="shared" si="16"/>
        <v>1</v>
      </c>
      <c r="S534">
        <v>1</v>
      </c>
      <c r="U534" t="s">
        <v>32</v>
      </c>
      <c r="Z534" t="str" cm="1">
        <f t="array" ref="Z534">_xlfn.TEXTSPLIT(L534, " ")</f>
        <v>Energiefabriek013</v>
      </c>
    </row>
    <row r="535" spans="1:31" x14ac:dyDescent="0.3">
      <c r="A535" t="s">
        <v>1006</v>
      </c>
      <c r="B535" t="s">
        <v>1074</v>
      </c>
      <c r="C535" t="s">
        <v>1247</v>
      </c>
      <c r="E535" t="s">
        <v>1251</v>
      </c>
      <c r="F535">
        <v>1</v>
      </c>
      <c r="G535" t="s">
        <v>27</v>
      </c>
      <c r="H535">
        <v>2018</v>
      </c>
      <c r="I535" t="s">
        <v>28</v>
      </c>
      <c r="J535" t="s">
        <v>29</v>
      </c>
      <c r="K535" t="s">
        <v>30</v>
      </c>
      <c r="L535" t="s">
        <v>1249</v>
      </c>
      <c r="P535" s="1">
        <f t="shared" si="16"/>
        <v>205.8</v>
      </c>
      <c r="Q535">
        <v>205.8</v>
      </c>
      <c r="R535" s="1">
        <f t="shared" si="16"/>
        <v>1</v>
      </c>
      <c r="S535">
        <v>1</v>
      </c>
      <c r="U535" t="s">
        <v>36</v>
      </c>
      <c r="Z535" t="str" cm="1">
        <f t="array" ref="Z535">_xlfn.TEXTSPLIT(L535, " ")</f>
        <v>Energiefabriek013</v>
      </c>
    </row>
    <row r="536" spans="1:31" x14ac:dyDescent="0.3">
      <c r="A536" t="s">
        <v>1006</v>
      </c>
      <c r="B536" t="s">
        <v>1074</v>
      </c>
      <c r="C536" t="s">
        <v>1247</v>
      </c>
      <c r="E536" t="s">
        <v>1252</v>
      </c>
      <c r="F536">
        <v>1</v>
      </c>
      <c r="G536" t="s">
        <v>27</v>
      </c>
      <c r="H536">
        <v>2023</v>
      </c>
      <c r="I536" t="s">
        <v>28</v>
      </c>
      <c r="J536" t="s">
        <v>29</v>
      </c>
      <c r="K536" t="s">
        <v>30</v>
      </c>
      <c r="L536" t="s">
        <v>1249</v>
      </c>
      <c r="P536" s="1">
        <f t="shared" si="16"/>
        <v>40.96</v>
      </c>
      <c r="Q536">
        <v>40.96</v>
      </c>
      <c r="R536" s="1">
        <f t="shared" si="16"/>
        <v>1</v>
      </c>
      <c r="S536">
        <v>1</v>
      </c>
      <c r="U536" t="s">
        <v>32</v>
      </c>
      <c r="Z536" t="str" cm="1">
        <f t="array" ref="Z536">_xlfn.TEXTSPLIT(L536, " ")</f>
        <v>Energiefabriek013</v>
      </c>
    </row>
    <row r="537" spans="1:31" x14ac:dyDescent="0.3">
      <c r="A537" t="s">
        <v>1006</v>
      </c>
      <c r="B537" t="s">
        <v>1074</v>
      </c>
      <c r="C537" t="s">
        <v>1247</v>
      </c>
      <c r="E537" t="s">
        <v>1253</v>
      </c>
      <c r="F537">
        <v>1</v>
      </c>
      <c r="G537" t="s">
        <v>27</v>
      </c>
      <c r="H537">
        <v>2020</v>
      </c>
      <c r="I537" t="s">
        <v>28</v>
      </c>
      <c r="J537" t="s">
        <v>29</v>
      </c>
      <c r="K537" t="s">
        <v>30</v>
      </c>
      <c r="L537" t="s">
        <v>1249</v>
      </c>
      <c r="P537" s="1">
        <f t="shared" si="16"/>
        <v>99.2</v>
      </c>
      <c r="Q537">
        <v>99.2</v>
      </c>
      <c r="R537" s="1">
        <f t="shared" si="16"/>
        <v>1</v>
      </c>
      <c r="S537">
        <v>1</v>
      </c>
      <c r="U537" t="s">
        <v>36</v>
      </c>
      <c r="Z537" t="str" cm="1">
        <f t="array" ref="Z537">_xlfn.TEXTSPLIT(L537, " ")</f>
        <v>Energiefabriek013</v>
      </c>
    </row>
    <row r="538" spans="1:31" x14ac:dyDescent="0.3">
      <c r="A538" t="s">
        <v>1006</v>
      </c>
      <c r="B538" t="s">
        <v>1074</v>
      </c>
      <c r="C538" t="s">
        <v>1247</v>
      </c>
      <c r="D538" t="s">
        <v>1254</v>
      </c>
      <c r="E538" t="s">
        <v>1255</v>
      </c>
      <c r="F538">
        <v>1</v>
      </c>
      <c r="G538" t="s">
        <v>27</v>
      </c>
      <c r="H538">
        <v>2019</v>
      </c>
      <c r="I538" t="s">
        <v>28</v>
      </c>
      <c r="J538" t="s">
        <v>29</v>
      </c>
      <c r="K538" t="s">
        <v>30</v>
      </c>
      <c r="L538" t="s">
        <v>1256</v>
      </c>
      <c r="P538" s="1">
        <f t="shared" si="16"/>
        <v>144</v>
      </c>
      <c r="Q538">
        <v>144</v>
      </c>
      <c r="R538" s="1">
        <f t="shared" si="16"/>
        <v>1</v>
      </c>
      <c r="S538">
        <v>1</v>
      </c>
      <c r="U538" t="s">
        <v>36</v>
      </c>
      <c r="Z538" t="str" cm="1">
        <f t="array" ref="Z538:AE538">_xlfn.TEXTSPLIT(L538, " ")</f>
        <v>meerdere</v>
      </c>
      <c r="AA538" t="str">
        <v>cooperaties:</v>
      </c>
      <c r="AB538" t="str">
        <v>EC</v>
      </c>
      <c r="AC538" t="str">
        <v>Udenhout/</v>
      </c>
      <c r="AD538" t="str">
        <v>EC</v>
      </c>
      <c r="AE538" s="5" t="str">
        <v>Berkel-Enschot</v>
      </c>
    </row>
    <row r="539" spans="1:31" x14ac:dyDescent="0.3">
      <c r="A539" t="s">
        <v>1006</v>
      </c>
      <c r="B539" t="s">
        <v>1027</v>
      </c>
      <c r="C539" t="s">
        <v>1257</v>
      </c>
      <c r="D539" t="s">
        <v>1258</v>
      </c>
      <c r="E539" t="s">
        <v>1259</v>
      </c>
      <c r="F539">
        <v>1</v>
      </c>
      <c r="G539" t="s">
        <v>27</v>
      </c>
      <c r="H539">
        <v>2018</v>
      </c>
      <c r="I539" t="s">
        <v>28</v>
      </c>
      <c r="J539" t="s">
        <v>29</v>
      </c>
      <c r="K539" t="s">
        <v>30</v>
      </c>
      <c r="L539" t="s">
        <v>1051</v>
      </c>
      <c r="O539" t="s">
        <v>1260</v>
      </c>
      <c r="P539" s="1">
        <f t="shared" si="16"/>
        <v>59.4</v>
      </c>
      <c r="Q539">
        <v>59.4</v>
      </c>
      <c r="R539" s="1">
        <f t="shared" si="16"/>
        <v>1</v>
      </c>
      <c r="S539">
        <v>1</v>
      </c>
      <c r="U539" t="s">
        <v>36</v>
      </c>
      <c r="Z539" t="str" cm="1">
        <f t="array" ref="Z539:AC539">_xlfn.TEXTSPLIT(L539, " ")</f>
        <v>HOT</v>
      </c>
      <c r="AA539" t="str">
        <v>(Duurzame</v>
      </c>
      <c r="AB539" t="str">
        <v>Energie</v>
      </c>
      <c r="AC539" t="str">
        <v>Haaren)</v>
      </c>
    </row>
    <row r="540" spans="1:31" x14ac:dyDescent="0.3">
      <c r="A540" t="s">
        <v>1006</v>
      </c>
      <c r="B540" t="s">
        <v>1027</v>
      </c>
      <c r="C540" t="s">
        <v>1257</v>
      </c>
      <c r="E540" t="s">
        <v>1261</v>
      </c>
      <c r="F540">
        <v>1</v>
      </c>
      <c r="G540" t="s">
        <v>27</v>
      </c>
      <c r="H540">
        <v>2016</v>
      </c>
      <c r="I540" t="s">
        <v>28</v>
      </c>
      <c r="J540" t="s">
        <v>29</v>
      </c>
      <c r="K540" t="s">
        <v>30</v>
      </c>
      <c r="L540" t="s">
        <v>1262</v>
      </c>
      <c r="M540" t="s">
        <v>1263</v>
      </c>
      <c r="P540" s="1">
        <f t="shared" si="16"/>
        <v>91</v>
      </c>
      <c r="Q540">
        <v>91</v>
      </c>
      <c r="R540" s="1">
        <f t="shared" si="16"/>
        <v>0</v>
      </c>
      <c r="S540">
        <v>0</v>
      </c>
      <c r="U540" t="s">
        <v>65</v>
      </c>
      <c r="Z540" t="str" cm="1">
        <f t="array" ref="Z540:AA540">_xlfn.TEXTSPLIT(L540, " ")</f>
        <v>VET</v>
      </c>
      <c r="AA540" t="str">
        <v>Vught</v>
      </c>
    </row>
    <row r="541" spans="1:31" x14ac:dyDescent="0.3">
      <c r="A541" t="s">
        <v>1006</v>
      </c>
      <c r="B541" t="s">
        <v>1027</v>
      </c>
      <c r="C541" t="s">
        <v>1257</v>
      </c>
      <c r="E541" t="s">
        <v>1264</v>
      </c>
      <c r="F541">
        <v>1</v>
      </c>
      <c r="G541" t="s">
        <v>27</v>
      </c>
      <c r="H541">
        <v>2017</v>
      </c>
      <c r="I541" t="s">
        <v>28</v>
      </c>
      <c r="J541" t="s">
        <v>29</v>
      </c>
      <c r="K541" t="s">
        <v>30</v>
      </c>
      <c r="L541" t="s">
        <v>1262</v>
      </c>
      <c r="M541" t="s">
        <v>1265</v>
      </c>
      <c r="N541" t="s">
        <v>81</v>
      </c>
      <c r="O541" t="s">
        <v>1266</v>
      </c>
      <c r="P541" s="1">
        <f t="shared" si="16"/>
        <v>83.2</v>
      </c>
      <c r="Q541">
        <v>83.2</v>
      </c>
      <c r="R541" s="1">
        <f t="shared" si="16"/>
        <v>0</v>
      </c>
      <c r="S541">
        <v>0</v>
      </c>
      <c r="U541" t="s">
        <v>42</v>
      </c>
      <c r="Z541" t="str" cm="1">
        <f t="array" ref="Z541:AA541">_xlfn.TEXTSPLIT(L541, " ")</f>
        <v>VET</v>
      </c>
      <c r="AA541" t="str">
        <v>Vught</v>
      </c>
    </row>
    <row r="542" spans="1:31" x14ac:dyDescent="0.3">
      <c r="A542" t="s">
        <v>1006</v>
      </c>
      <c r="B542" t="s">
        <v>1027</v>
      </c>
      <c r="C542" t="s">
        <v>1257</v>
      </c>
      <c r="D542" t="s">
        <v>1258</v>
      </c>
      <c r="E542" t="s">
        <v>1267</v>
      </c>
      <c r="F542">
        <v>1</v>
      </c>
      <c r="G542" t="s">
        <v>27</v>
      </c>
      <c r="H542">
        <v>2023</v>
      </c>
      <c r="I542" t="s">
        <v>28</v>
      </c>
      <c r="J542" t="s">
        <v>29</v>
      </c>
      <c r="K542" t="s">
        <v>30</v>
      </c>
      <c r="L542" t="s">
        <v>1182</v>
      </c>
      <c r="P542" s="1">
        <f t="shared" si="16"/>
        <v>90.72</v>
      </c>
      <c r="Q542">
        <v>90.72</v>
      </c>
      <c r="R542" s="1">
        <f t="shared" si="16"/>
        <v>1</v>
      </c>
      <c r="S542">
        <v>1</v>
      </c>
      <c r="U542" t="s">
        <v>32</v>
      </c>
      <c r="Z542" t="str" cm="1">
        <f t="array" ref="Z542:AB542">_xlfn.TEXTSPLIT(L542, " ")</f>
        <v>VET</v>
      </c>
      <c r="AA542" t="str">
        <v>Vught/</v>
      </c>
      <c r="AB542" t="str">
        <v>HOT</v>
      </c>
    </row>
    <row r="543" spans="1:31" x14ac:dyDescent="0.3">
      <c r="A543" t="s">
        <v>1006</v>
      </c>
      <c r="B543" t="s">
        <v>1027</v>
      </c>
      <c r="C543" t="s">
        <v>1257</v>
      </c>
      <c r="E543" t="s">
        <v>1268</v>
      </c>
      <c r="F543">
        <v>1</v>
      </c>
      <c r="G543" t="s">
        <v>27</v>
      </c>
      <c r="H543">
        <v>2022</v>
      </c>
      <c r="I543" t="s">
        <v>28</v>
      </c>
      <c r="J543" t="s">
        <v>29</v>
      </c>
      <c r="K543" t="s">
        <v>599</v>
      </c>
      <c r="L543" t="s">
        <v>812</v>
      </c>
      <c r="P543" s="1">
        <f t="shared" si="16"/>
        <v>28</v>
      </c>
      <c r="Q543">
        <v>28</v>
      </c>
      <c r="R543" s="1">
        <f t="shared" si="16"/>
        <v>1</v>
      </c>
      <c r="S543">
        <v>1</v>
      </c>
      <c r="U543" t="s">
        <v>32</v>
      </c>
      <c r="Z543" t="str" cm="1">
        <f t="array" ref="Z543:AA543">_xlfn.TEXTSPLIT(L543, " ")</f>
        <v>VVE</v>
      </c>
      <c r="AA543" t="str">
        <v>divers</v>
      </c>
    </row>
    <row r="544" spans="1:31" x14ac:dyDescent="0.3">
      <c r="A544" t="s">
        <v>1006</v>
      </c>
      <c r="B544" t="s">
        <v>1017</v>
      </c>
      <c r="C544" t="s">
        <v>1269</v>
      </c>
      <c r="D544" t="s">
        <v>1270</v>
      </c>
      <c r="E544" t="s">
        <v>1271</v>
      </c>
      <c r="F544">
        <v>1</v>
      </c>
      <c r="G544" t="s">
        <v>27</v>
      </c>
      <c r="H544">
        <v>2018</v>
      </c>
      <c r="I544" t="s">
        <v>28</v>
      </c>
      <c r="J544" t="s">
        <v>29</v>
      </c>
      <c r="K544" t="s">
        <v>30</v>
      </c>
      <c r="L544" t="s">
        <v>1272</v>
      </c>
      <c r="M544" t="s">
        <v>972</v>
      </c>
      <c r="P544" s="1">
        <f t="shared" si="16"/>
        <v>67.5</v>
      </c>
      <c r="Q544">
        <v>67.5</v>
      </c>
      <c r="R544" s="1">
        <f t="shared" si="16"/>
        <v>1</v>
      </c>
      <c r="S544">
        <v>1</v>
      </c>
      <c r="U544" t="s">
        <v>36</v>
      </c>
      <c r="Z544" t="str" cm="1">
        <f t="array" ref="Z544:AB544">_xlfn.TEXTSPLIT(L544, " ")</f>
        <v>Waalre</v>
      </c>
      <c r="AA544" t="str">
        <v>Energie</v>
      </c>
      <c r="AB544" t="str">
        <v>Lokaal</v>
      </c>
    </row>
    <row r="545" spans="1:30" x14ac:dyDescent="0.3">
      <c r="A545" t="s">
        <v>1006</v>
      </c>
      <c r="B545" t="s">
        <v>1017</v>
      </c>
      <c r="C545" t="s">
        <v>1269</v>
      </c>
      <c r="D545" t="s">
        <v>1269</v>
      </c>
      <c r="E545" t="s">
        <v>1273</v>
      </c>
      <c r="F545">
        <v>1</v>
      </c>
      <c r="G545" t="s">
        <v>27</v>
      </c>
      <c r="H545">
        <v>2017</v>
      </c>
      <c r="I545" t="s">
        <v>28</v>
      </c>
      <c r="J545" t="s">
        <v>29</v>
      </c>
      <c r="K545" t="s">
        <v>30</v>
      </c>
      <c r="L545" t="s">
        <v>1272</v>
      </c>
      <c r="P545" s="1">
        <f t="shared" si="16"/>
        <v>41.08</v>
      </c>
      <c r="Q545">
        <v>41.08</v>
      </c>
      <c r="R545" s="1">
        <f t="shared" si="16"/>
        <v>1</v>
      </c>
      <c r="S545">
        <v>1</v>
      </c>
      <c r="U545" t="s">
        <v>36</v>
      </c>
      <c r="Z545" t="str" cm="1">
        <f t="array" ref="Z545:AB545">_xlfn.TEXTSPLIT(L545, " ")</f>
        <v>Waalre</v>
      </c>
      <c r="AA545" t="str">
        <v>Energie</v>
      </c>
      <c r="AB545" t="str">
        <v>Lokaal</v>
      </c>
    </row>
    <row r="546" spans="1:30" x14ac:dyDescent="0.3">
      <c r="A546" t="s">
        <v>1006</v>
      </c>
      <c r="B546" t="s">
        <v>1074</v>
      </c>
      <c r="C546" t="s">
        <v>1274</v>
      </c>
      <c r="D546" t="s">
        <v>1275</v>
      </c>
      <c r="E546" t="s">
        <v>1276</v>
      </c>
      <c r="F546">
        <v>1</v>
      </c>
      <c r="G546" t="s">
        <v>27</v>
      </c>
      <c r="H546">
        <v>2022</v>
      </c>
      <c r="I546" t="s">
        <v>28</v>
      </c>
      <c r="J546" t="s">
        <v>29</v>
      </c>
      <c r="K546" t="s">
        <v>602</v>
      </c>
      <c r="L546" t="s">
        <v>1277</v>
      </c>
      <c r="M546" t="s">
        <v>1278</v>
      </c>
      <c r="P546" s="1">
        <f t="shared" si="16"/>
        <v>1743</v>
      </c>
      <c r="Q546">
        <v>1743</v>
      </c>
      <c r="R546" s="1">
        <f t="shared" si="16"/>
        <v>1</v>
      </c>
      <c r="S546">
        <v>1</v>
      </c>
      <c r="U546" t="s">
        <v>36</v>
      </c>
      <c r="Z546" t="str" cm="1">
        <f t="array" ref="Z546">_xlfn.TEXTSPLIT(L546, " ")</f>
        <v>Dakenstroom</v>
      </c>
    </row>
    <row r="547" spans="1:30" x14ac:dyDescent="0.3">
      <c r="A547" t="s">
        <v>1006</v>
      </c>
      <c r="B547" t="s">
        <v>1074</v>
      </c>
      <c r="C547" t="s">
        <v>1274</v>
      </c>
      <c r="D547" t="s">
        <v>1275</v>
      </c>
      <c r="E547" t="s">
        <v>1276</v>
      </c>
      <c r="F547">
        <v>1</v>
      </c>
      <c r="G547" t="s">
        <v>27</v>
      </c>
      <c r="H547">
        <v>2021</v>
      </c>
      <c r="I547" t="s">
        <v>28</v>
      </c>
      <c r="J547" t="s">
        <v>29</v>
      </c>
      <c r="K547" t="s">
        <v>602</v>
      </c>
      <c r="L547" t="s">
        <v>1277</v>
      </c>
      <c r="M547" t="s">
        <v>1278</v>
      </c>
      <c r="P547" s="1">
        <f t="shared" si="16"/>
        <v>512</v>
      </c>
      <c r="Q547">
        <v>512</v>
      </c>
      <c r="R547" s="1">
        <f t="shared" si="16"/>
        <v>1</v>
      </c>
      <c r="S547">
        <v>1</v>
      </c>
      <c r="U547" t="s">
        <v>36</v>
      </c>
      <c r="Z547" t="str" cm="1">
        <f t="array" ref="Z547">_xlfn.TEXTSPLIT(L547, " ")</f>
        <v>Dakenstroom</v>
      </c>
    </row>
    <row r="548" spans="1:30" x14ac:dyDescent="0.3">
      <c r="A548" t="s">
        <v>1006</v>
      </c>
      <c r="B548" t="s">
        <v>1074</v>
      </c>
      <c r="C548" t="s">
        <v>1274</v>
      </c>
      <c r="D548" t="s">
        <v>1275</v>
      </c>
      <c r="E548" t="s">
        <v>1276</v>
      </c>
      <c r="F548">
        <v>1</v>
      </c>
      <c r="G548" t="s">
        <v>27</v>
      </c>
      <c r="H548">
        <v>2020</v>
      </c>
      <c r="I548" t="s">
        <v>28</v>
      </c>
      <c r="J548" t="s">
        <v>29</v>
      </c>
      <c r="K548" t="s">
        <v>602</v>
      </c>
      <c r="L548" t="s">
        <v>1277</v>
      </c>
      <c r="M548" t="s">
        <v>1278</v>
      </c>
      <c r="P548" s="1">
        <f t="shared" si="16"/>
        <v>1347</v>
      </c>
      <c r="Q548">
        <v>1347</v>
      </c>
      <c r="R548" s="1">
        <f t="shared" si="16"/>
        <v>1</v>
      </c>
      <c r="S548">
        <v>1</v>
      </c>
      <c r="U548" t="s">
        <v>36</v>
      </c>
      <c r="Z548" t="str" cm="1">
        <f t="array" ref="Z548">_xlfn.TEXTSPLIT(L548, " ")</f>
        <v>Dakenstroom</v>
      </c>
    </row>
    <row r="549" spans="1:30" x14ac:dyDescent="0.3">
      <c r="A549" t="s">
        <v>1006</v>
      </c>
      <c r="B549" t="s">
        <v>1074</v>
      </c>
      <c r="C549" t="s">
        <v>1274</v>
      </c>
      <c r="D549" t="s">
        <v>1279</v>
      </c>
      <c r="E549" t="s">
        <v>1280</v>
      </c>
      <c r="F549">
        <v>1</v>
      </c>
      <c r="G549" t="s">
        <v>27</v>
      </c>
      <c r="H549">
        <v>2022</v>
      </c>
      <c r="I549" t="s">
        <v>28</v>
      </c>
      <c r="J549" t="s">
        <v>29</v>
      </c>
      <c r="K549" t="s">
        <v>602</v>
      </c>
      <c r="L549" t="s">
        <v>1277</v>
      </c>
      <c r="M549" t="s">
        <v>1278</v>
      </c>
      <c r="P549" s="1">
        <f t="shared" si="16"/>
        <v>357</v>
      </c>
      <c r="Q549">
        <v>357</v>
      </c>
      <c r="R549" s="1">
        <f t="shared" si="16"/>
        <v>1</v>
      </c>
      <c r="S549">
        <v>1</v>
      </c>
      <c r="U549" t="s">
        <v>32</v>
      </c>
      <c r="Z549" t="str" cm="1">
        <f t="array" ref="Z549">_xlfn.TEXTSPLIT(L549, " ")</f>
        <v>Dakenstroom</v>
      </c>
    </row>
    <row r="550" spans="1:30" x14ac:dyDescent="0.3">
      <c r="A550" t="s">
        <v>1006</v>
      </c>
      <c r="B550" t="s">
        <v>1074</v>
      </c>
      <c r="C550" t="s">
        <v>1274</v>
      </c>
      <c r="D550" t="s">
        <v>1279</v>
      </c>
      <c r="E550" t="s">
        <v>1280</v>
      </c>
      <c r="F550">
        <v>1</v>
      </c>
      <c r="G550" t="s">
        <v>27</v>
      </c>
      <c r="H550">
        <v>2022</v>
      </c>
      <c r="I550" t="s">
        <v>28</v>
      </c>
      <c r="J550" t="s">
        <v>29</v>
      </c>
      <c r="K550" t="s">
        <v>602</v>
      </c>
      <c r="L550" t="s">
        <v>1277</v>
      </c>
      <c r="M550" t="s">
        <v>1278</v>
      </c>
      <c r="P550" s="1">
        <f t="shared" si="16"/>
        <v>308</v>
      </c>
      <c r="Q550">
        <v>308</v>
      </c>
      <c r="R550" s="1">
        <f t="shared" si="16"/>
        <v>1</v>
      </c>
      <c r="S550">
        <v>1</v>
      </c>
      <c r="U550" t="s">
        <v>32</v>
      </c>
      <c r="Z550" t="str" cm="1">
        <f t="array" ref="Z550">_xlfn.TEXTSPLIT(L550, " ")</f>
        <v>Dakenstroom</v>
      </c>
    </row>
    <row r="551" spans="1:30" x14ac:dyDescent="0.3">
      <c r="A551" t="s">
        <v>1281</v>
      </c>
      <c r="B551" t="s">
        <v>1282</v>
      </c>
      <c r="C551" t="s">
        <v>1283</v>
      </c>
      <c r="E551" t="s">
        <v>1284</v>
      </c>
      <c r="F551">
        <v>1</v>
      </c>
      <c r="G551" t="s">
        <v>27</v>
      </c>
      <c r="H551">
        <v>2023</v>
      </c>
      <c r="I551" t="s">
        <v>28</v>
      </c>
      <c r="J551" t="s">
        <v>29</v>
      </c>
      <c r="K551" t="s">
        <v>30</v>
      </c>
      <c r="L551" t="s">
        <v>1285</v>
      </c>
      <c r="P551" s="1">
        <f t="shared" si="16"/>
        <v>89.910000000000011</v>
      </c>
      <c r="Q551">
        <v>89.910000000000011</v>
      </c>
      <c r="R551" s="1">
        <f t="shared" si="16"/>
        <v>1</v>
      </c>
      <c r="S551">
        <v>1</v>
      </c>
      <c r="U551" t="s">
        <v>32</v>
      </c>
      <c r="Z551" t="str" cm="1">
        <f t="array" ref="Z551">_xlfn.TEXTSPLIT(L551, " ")</f>
        <v>ECOstroom.nu</v>
      </c>
    </row>
    <row r="552" spans="1:30" x14ac:dyDescent="0.3">
      <c r="A552" t="s">
        <v>1281</v>
      </c>
      <c r="B552" t="s">
        <v>1282</v>
      </c>
      <c r="C552" t="s">
        <v>1283</v>
      </c>
      <c r="E552" t="s">
        <v>1286</v>
      </c>
      <c r="F552">
        <v>1</v>
      </c>
      <c r="G552" t="s">
        <v>27</v>
      </c>
      <c r="H552">
        <v>2023</v>
      </c>
      <c r="I552" t="s">
        <v>28</v>
      </c>
      <c r="J552" t="s">
        <v>29</v>
      </c>
      <c r="K552" t="s">
        <v>30</v>
      </c>
      <c r="L552" t="s">
        <v>1285</v>
      </c>
      <c r="P552" s="1">
        <f t="shared" si="16"/>
        <v>129.6</v>
      </c>
      <c r="Q552">
        <v>129.6</v>
      </c>
      <c r="R552" s="1">
        <f t="shared" si="16"/>
        <v>1</v>
      </c>
      <c r="S552">
        <v>1</v>
      </c>
      <c r="U552" t="s">
        <v>32</v>
      </c>
      <c r="Z552" t="str" cm="1">
        <f t="array" ref="Z552">_xlfn.TEXTSPLIT(L552, " ")</f>
        <v>ECOstroom.nu</v>
      </c>
    </row>
    <row r="553" spans="1:30" x14ac:dyDescent="0.3">
      <c r="A553" t="s">
        <v>1281</v>
      </c>
      <c r="B553" t="s">
        <v>1287</v>
      </c>
      <c r="C553" t="s">
        <v>1288</v>
      </c>
      <c r="E553" t="s">
        <v>1289</v>
      </c>
      <c r="F553">
        <v>1</v>
      </c>
      <c r="G553" t="s">
        <v>27</v>
      </c>
      <c r="H553">
        <v>2018</v>
      </c>
      <c r="I553" t="s">
        <v>28</v>
      </c>
      <c r="J553" t="s">
        <v>29</v>
      </c>
      <c r="K553" t="s">
        <v>30</v>
      </c>
      <c r="L553" t="s">
        <v>1290</v>
      </c>
      <c r="O553" t="s">
        <v>1291</v>
      </c>
      <c r="P553" s="1">
        <f t="shared" si="16"/>
        <v>79.2</v>
      </c>
      <c r="Q553">
        <v>79.2</v>
      </c>
      <c r="R553" s="1">
        <f t="shared" si="16"/>
        <v>1</v>
      </c>
      <c r="S553">
        <v>1</v>
      </c>
      <c r="U553" t="s">
        <v>36</v>
      </c>
      <c r="Z553" t="str" cm="1">
        <f t="array" ref="Z553">_xlfn.TEXTSPLIT(L553, " ")</f>
        <v>AlkmaarEnergie</v>
      </c>
    </row>
    <row r="554" spans="1:30" x14ac:dyDescent="0.3">
      <c r="A554" t="s">
        <v>1281</v>
      </c>
      <c r="B554" t="s">
        <v>1287</v>
      </c>
      <c r="C554" t="s">
        <v>1288</v>
      </c>
      <c r="E554" t="s">
        <v>1292</v>
      </c>
      <c r="F554">
        <v>1</v>
      </c>
      <c r="G554" t="s">
        <v>27</v>
      </c>
      <c r="H554">
        <v>2023</v>
      </c>
      <c r="I554" t="s">
        <v>28</v>
      </c>
      <c r="J554" t="s">
        <v>29</v>
      </c>
      <c r="K554" t="s">
        <v>30</v>
      </c>
      <c r="L554" t="s">
        <v>1290</v>
      </c>
      <c r="P554" s="1">
        <f t="shared" si="16"/>
        <v>38</v>
      </c>
      <c r="Q554">
        <v>38</v>
      </c>
      <c r="R554" s="1">
        <f t="shared" si="16"/>
        <v>1</v>
      </c>
      <c r="S554">
        <v>1</v>
      </c>
      <c r="U554" t="s">
        <v>32</v>
      </c>
      <c r="Z554" t="str" cm="1">
        <f t="array" ref="Z554">_xlfn.TEXTSPLIT(L554, " ")</f>
        <v>AlkmaarEnergie</v>
      </c>
    </row>
    <row r="555" spans="1:30" x14ac:dyDescent="0.3">
      <c r="A555" t="s">
        <v>1281</v>
      </c>
      <c r="B555" t="s">
        <v>1287</v>
      </c>
      <c r="C555" t="s">
        <v>1288</v>
      </c>
      <c r="E555" t="s">
        <v>1293</v>
      </c>
      <c r="F555">
        <v>1</v>
      </c>
      <c r="G555" t="s">
        <v>27</v>
      </c>
      <c r="H555">
        <v>2014</v>
      </c>
      <c r="I555" t="s">
        <v>28</v>
      </c>
      <c r="J555" t="s">
        <v>29</v>
      </c>
      <c r="K555" t="s">
        <v>30</v>
      </c>
      <c r="L555" t="s">
        <v>1294</v>
      </c>
      <c r="P555" s="1">
        <f t="shared" si="16"/>
        <v>5.46</v>
      </c>
      <c r="Q555">
        <v>5.46</v>
      </c>
      <c r="R555" s="1">
        <f t="shared" si="16"/>
        <v>1</v>
      </c>
      <c r="S555">
        <v>1</v>
      </c>
      <c r="U555" t="s">
        <v>42</v>
      </c>
      <c r="Z555" t="str" cm="1">
        <f t="array" ref="Z555:AA555">_xlfn.TEXTSPLIT(L555, " ")</f>
        <v>Alkmaar</v>
      </c>
      <c r="AA555" t="str">
        <v>Energie</v>
      </c>
    </row>
    <row r="556" spans="1:30" x14ac:dyDescent="0.3">
      <c r="A556" t="s">
        <v>1281</v>
      </c>
      <c r="B556" t="s">
        <v>1287</v>
      </c>
      <c r="C556" t="s">
        <v>1288</v>
      </c>
      <c r="E556" t="s">
        <v>1295</v>
      </c>
      <c r="F556">
        <v>1</v>
      </c>
      <c r="G556" t="s">
        <v>27</v>
      </c>
      <c r="H556">
        <v>2014</v>
      </c>
      <c r="I556" t="s">
        <v>28</v>
      </c>
      <c r="J556" t="s">
        <v>29</v>
      </c>
      <c r="K556" t="s">
        <v>30</v>
      </c>
      <c r="L556" t="s">
        <v>1294</v>
      </c>
      <c r="P556" s="1">
        <f t="shared" si="16"/>
        <v>4.9400000000000004</v>
      </c>
      <c r="Q556">
        <v>4.9400000000000004</v>
      </c>
      <c r="R556" s="1">
        <f t="shared" si="16"/>
        <v>1</v>
      </c>
      <c r="S556">
        <v>1</v>
      </c>
      <c r="U556" t="s">
        <v>42</v>
      </c>
      <c r="Z556" t="str" cm="1">
        <f t="array" ref="Z556:AA556">_xlfn.TEXTSPLIT(L556, " ")</f>
        <v>Alkmaar</v>
      </c>
      <c r="AA556" t="str">
        <v>Energie</v>
      </c>
    </row>
    <row r="557" spans="1:30" x14ac:dyDescent="0.3">
      <c r="A557" t="s">
        <v>1281</v>
      </c>
      <c r="B557" t="s">
        <v>1287</v>
      </c>
      <c r="C557" t="s">
        <v>1288</v>
      </c>
      <c r="E557" t="s">
        <v>1296</v>
      </c>
      <c r="F557">
        <v>1</v>
      </c>
      <c r="G557" t="s">
        <v>27</v>
      </c>
      <c r="H557">
        <v>2019</v>
      </c>
      <c r="I557" t="s">
        <v>28</v>
      </c>
      <c r="J557" t="s">
        <v>29</v>
      </c>
      <c r="K557" t="s">
        <v>30</v>
      </c>
      <c r="L557" t="s">
        <v>1294</v>
      </c>
      <c r="P557" s="1">
        <f t="shared" si="16"/>
        <v>62.4</v>
      </c>
      <c r="Q557">
        <v>62.4</v>
      </c>
      <c r="R557" s="1">
        <f t="shared" si="16"/>
        <v>1</v>
      </c>
      <c r="S557">
        <v>1</v>
      </c>
      <c r="U557" t="s">
        <v>36</v>
      </c>
      <c r="Z557" t="str" cm="1">
        <f t="array" ref="Z557:AA557">_xlfn.TEXTSPLIT(L557, " ")</f>
        <v>Alkmaar</v>
      </c>
      <c r="AA557" t="str">
        <v>Energie</v>
      </c>
    </row>
    <row r="558" spans="1:30" x14ac:dyDescent="0.3">
      <c r="A558" t="s">
        <v>1281</v>
      </c>
      <c r="B558" t="s">
        <v>1287</v>
      </c>
      <c r="C558" t="s">
        <v>1288</v>
      </c>
      <c r="D558" t="s">
        <v>1297</v>
      </c>
      <c r="E558" t="s">
        <v>1298</v>
      </c>
      <c r="F558">
        <v>1</v>
      </c>
      <c r="G558" t="s">
        <v>27</v>
      </c>
      <c r="H558">
        <v>2020</v>
      </c>
      <c r="I558" t="s">
        <v>28</v>
      </c>
      <c r="J558" t="s">
        <v>29</v>
      </c>
      <c r="K558" t="s">
        <v>30</v>
      </c>
      <c r="L558" t="s">
        <v>1299</v>
      </c>
      <c r="P558" s="1">
        <f t="shared" si="16"/>
        <v>354.33</v>
      </c>
      <c r="Q558">
        <v>354.33</v>
      </c>
      <c r="R558" s="1">
        <f t="shared" si="16"/>
        <v>1</v>
      </c>
      <c r="S558">
        <v>1</v>
      </c>
      <c r="U558" t="s">
        <v>36</v>
      </c>
      <c r="Z558" t="str" cm="1">
        <f t="array" ref="Z558:AD558">_xlfn.TEXTSPLIT(L558, " ")</f>
        <v>Energie</v>
      </c>
      <c r="AA558" t="str">
        <v>Coöperatie</v>
      </c>
      <c r="AB558" t="str">
        <v>Graft</v>
      </c>
      <c r="AC558" t="str">
        <v>de</v>
      </c>
      <c r="AD558" t="str">
        <v>Rijp</v>
      </c>
    </row>
    <row r="559" spans="1:30" x14ac:dyDescent="0.3">
      <c r="A559" t="s">
        <v>1281</v>
      </c>
      <c r="B559" t="s">
        <v>1287</v>
      </c>
      <c r="C559" t="s">
        <v>1288</v>
      </c>
      <c r="D559" t="s">
        <v>1300</v>
      </c>
      <c r="E559" t="s">
        <v>1301</v>
      </c>
      <c r="F559">
        <v>1</v>
      </c>
      <c r="G559" t="s">
        <v>27</v>
      </c>
      <c r="H559">
        <v>2018</v>
      </c>
      <c r="I559" t="s">
        <v>28</v>
      </c>
      <c r="J559" t="s">
        <v>29</v>
      </c>
      <c r="K559" t="s">
        <v>359</v>
      </c>
      <c r="L559" t="s">
        <v>1302</v>
      </c>
      <c r="M559" t="s">
        <v>372</v>
      </c>
      <c r="P559" s="1">
        <f t="shared" si="16"/>
        <v>80.62</v>
      </c>
      <c r="Q559">
        <v>80.62</v>
      </c>
      <c r="R559" s="1">
        <f t="shared" si="16"/>
        <v>1</v>
      </c>
      <c r="S559">
        <v>1</v>
      </c>
      <c r="U559" t="s">
        <v>36</v>
      </c>
      <c r="Z559" t="str" cm="1">
        <f t="array" ref="Z559:AB559">_xlfn.TEXTSPLIT(L559, " ")</f>
        <v>Zon</v>
      </c>
      <c r="AA559" t="str">
        <v>op</v>
      </c>
      <c r="AB559" t="str">
        <v>Marken</v>
      </c>
    </row>
    <row r="560" spans="1:30" x14ac:dyDescent="0.3">
      <c r="A560" t="s">
        <v>1281</v>
      </c>
      <c r="B560" t="s">
        <v>1282</v>
      </c>
      <c r="C560" t="s">
        <v>1303</v>
      </c>
      <c r="E560" t="s">
        <v>1304</v>
      </c>
      <c r="F560">
        <v>1</v>
      </c>
      <c r="G560" t="s">
        <v>27</v>
      </c>
      <c r="H560">
        <v>2023</v>
      </c>
      <c r="I560" t="s">
        <v>28</v>
      </c>
      <c r="J560" t="s">
        <v>29</v>
      </c>
      <c r="K560" t="s">
        <v>30</v>
      </c>
      <c r="L560" t="s">
        <v>1285</v>
      </c>
      <c r="P560" s="1">
        <f t="shared" si="16"/>
        <v>74</v>
      </c>
      <c r="Q560">
        <v>74</v>
      </c>
      <c r="R560" s="1">
        <f t="shared" si="16"/>
        <v>1</v>
      </c>
      <c r="S560">
        <v>1</v>
      </c>
      <c r="U560" t="s">
        <v>32</v>
      </c>
      <c r="Z560" t="str" cm="1">
        <f t="array" ref="Z560">_xlfn.TEXTSPLIT(L560, " ")</f>
        <v>ECOstroom.nu</v>
      </c>
    </row>
    <row r="561" spans="1:29" x14ac:dyDescent="0.3">
      <c r="A561" t="s">
        <v>1281</v>
      </c>
      <c r="B561" t="s">
        <v>1282</v>
      </c>
      <c r="C561" t="s">
        <v>1303</v>
      </c>
      <c r="E561" t="s">
        <v>1305</v>
      </c>
      <c r="F561">
        <v>1</v>
      </c>
      <c r="G561" t="s">
        <v>27</v>
      </c>
      <c r="H561">
        <v>2023</v>
      </c>
      <c r="I561" t="s">
        <v>28</v>
      </c>
      <c r="J561" t="s">
        <v>29</v>
      </c>
      <c r="K561" t="s">
        <v>30</v>
      </c>
      <c r="L561" t="s">
        <v>1285</v>
      </c>
      <c r="P561" s="1">
        <f t="shared" si="16"/>
        <v>75</v>
      </c>
      <c r="Q561">
        <v>75</v>
      </c>
      <c r="R561" s="1">
        <f t="shared" si="16"/>
        <v>1</v>
      </c>
      <c r="S561">
        <v>1</v>
      </c>
      <c r="U561" t="s">
        <v>32</v>
      </c>
      <c r="Z561" t="str" cm="1">
        <f t="array" ref="Z561">_xlfn.TEXTSPLIT(L561, " ")</f>
        <v>ECOstroom.nu</v>
      </c>
    </row>
    <row r="562" spans="1:29" x14ac:dyDescent="0.3">
      <c r="A562" t="s">
        <v>1281</v>
      </c>
      <c r="B562" t="s">
        <v>1282</v>
      </c>
      <c r="C562" t="s">
        <v>1303</v>
      </c>
      <c r="E562" t="s">
        <v>1306</v>
      </c>
      <c r="F562">
        <v>1</v>
      </c>
      <c r="G562" t="s">
        <v>27</v>
      </c>
      <c r="H562">
        <v>2019</v>
      </c>
      <c r="I562" t="s">
        <v>28</v>
      </c>
      <c r="J562" t="s">
        <v>29</v>
      </c>
      <c r="K562" t="s">
        <v>30</v>
      </c>
      <c r="L562" t="s">
        <v>1285</v>
      </c>
      <c r="P562" s="1">
        <f t="shared" si="16"/>
        <v>58</v>
      </c>
      <c r="Q562">
        <v>58</v>
      </c>
      <c r="R562" s="1">
        <f t="shared" si="16"/>
        <v>1</v>
      </c>
      <c r="S562">
        <v>1</v>
      </c>
      <c r="U562" t="s">
        <v>36</v>
      </c>
      <c r="Z562" t="str" cm="1">
        <f t="array" ref="Z562">_xlfn.TEXTSPLIT(L562, " ")</f>
        <v>ECOstroom.nu</v>
      </c>
    </row>
    <row r="563" spans="1:29" x14ac:dyDescent="0.3">
      <c r="A563" t="s">
        <v>1281</v>
      </c>
      <c r="B563" t="s">
        <v>1282</v>
      </c>
      <c r="C563" t="s">
        <v>1303</v>
      </c>
      <c r="E563" t="s">
        <v>1307</v>
      </c>
      <c r="F563">
        <v>1</v>
      </c>
      <c r="G563" t="s">
        <v>27</v>
      </c>
      <c r="H563">
        <v>2018</v>
      </c>
      <c r="I563" t="s">
        <v>28</v>
      </c>
      <c r="J563" t="s">
        <v>29</v>
      </c>
      <c r="K563" t="s">
        <v>359</v>
      </c>
      <c r="L563" t="s">
        <v>1308</v>
      </c>
      <c r="M563" t="s">
        <v>372</v>
      </c>
      <c r="P563" s="1">
        <f t="shared" si="16"/>
        <v>36.96</v>
      </c>
      <c r="Q563">
        <v>36.96</v>
      </c>
      <c r="R563" s="1">
        <f t="shared" si="16"/>
        <v>1</v>
      </c>
      <c r="S563">
        <v>1</v>
      </c>
      <c r="U563" t="s">
        <v>36</v>
      </c>
      <c r="Z563" t="str" cm="1">
        <f t="array" ref="Z563:AC563">_xlfn.TEXTSPLIT(L563, " ")</f>
        <v>Zon</v>
      </c>
      <c r="AA563" t="str">
        <v>op</v>
      </c>
      <c r="AB563" t="str">
        <v>de</v>
      </c>
      <c r="AC563" t="str">
        <v>Nes</v>
      </c>
    </row>
    <row r="564" spans="1:29" x14ac:dyDescent="0.3">
      <c r="A564" t="s">
        <v>1281</v>
      </c>
      <c r="B564" t="s">
        <v>1282</v>
      </c>
      <c r="C564" t="s">
        <v>1303</v>
      </c>
      <c r="E564" t="s">
        <v>1309</v>
      </c>
      <c r="F564">
        <v>1</v>
      </c>
      <c r="G564" t="s">
        <v>27</v>
      </c>
      <c r="H564">
        <v>2015</v>
      </c>
      <c r="I564" t="s">
        <v>28</v>
      </c>
      <c r="J564" t="s">
        <v>29</v>
      </c>
      <c r="K564" t="s">
        <v>46</v>
      </c>
      <c r="L564" t="s">
        <v>47</v>
      </c>
      <c r="M564" t="s">
        <v>1310</v>
      </c>
      <c r="N564" t="s">
        <v>81</v>
      </c>
      <c r="O564" t="s">
        <v>1311</v>
      </c>
      <c r="P564" s="1">
        <f t="shared" si="16"/>
        <v>71</v>
      </c>
      <c r="Q564">
        <v>71</v>
      </c>
      <c r="R564" s="1">
        <f t="shared" si="16"/>
        <v>0</v>
      </c>
      <c r="S564">
        <v>0</v>
      </c>
      <c r="U564" t="s">
        <v>65</v>
      </c>
      <c r="Z564" t="str" cm="1">
        <f t="array" ref="Z564">_xlfn.TEXTSPLIT(L564, " ")</f>
        <v>crowdfunding</v>
      </c>
    </row>
    <row r="565" spans="1:29" x14ac:dyDescent="0.3">
      <c r="A565" t="s">
        <v>1281</v>
      </c>
      <c r="B565" t="s">
        <v>1282</v>
      </c>
      <c r="C565" t="s">
        <v>1303</v>
      </c>
      <c r="E565" t="s">
        <v>1312</v>
      </c>
      <c r="F565">
        <v>1</v>
      </c>
      <c r="G565" t="s">
        <v>27</v>
      </c>
      <c r="H565">
        <v>2019</v>
      </c>
      <c r="I565" t="s">
        <v>28</v>
      </c>
      <c r="J565" t="s">
        <v>29</v>
      </c>
      <c r="K565" t="s">
        <v>46</v>
      </c>
      <c r="L565" t="s">
        <v>47</v>
      </c>
      <c r="N565" t="s">
        <v>81</v>
      </c>
      <c r="P565" s="1">
        <f t="shared" si="16"/>
        <v>820.8</v>
      </c>
      <c r="Q565">
        <v>820.8</v>
      </c>
      <c r="R565" s="1">
        <f t="shared" si="16"/>
        <v>0</v>
      </c>
      <c r="S565">
        <v>0</v>
      </c>
      <c r="U565" t="s">
        <v>65</v>
      </c>
      <c r="Z565" t="str" cm="1">
        <f t="array" ref="Z565">_xlfn.TEXTSPLIT(L565, " ")</f>
        <v>crowdfunding</v>
      </c>
    </row>
    <row r="566" spans="1:29" x14ac:dyDescent="0.3">
      <c r="A566" t="s">
        <v>1281</v>
      </c>
      <c r="B566" t="s">
        <v>1282</v>
      </c>
      <c r="C566" t="s">
        <v>1313</v>
      </c>
      <c r="E566" t="s">
        <v>1314</v>
      </c>
      <c r="F566">
        <v>1</v>
      </c>
      <c r="G566" t="s">
        <v>27</v>
      </c>
      <c r="H566">
        <v>2023</v>
      </c>
      <c r="I566" t="s">
        <v>28</v>
      </c>
      <c r="J566" t="s">
        <v>29</v>
      </c>
      <c r="K566" t="s">
        <v>30</v>
      </c>
      <c r="L566" t="s">
        <v>1315</v>
      </c>
      <c r="P566" s="1">
        <f t="shared" si="16"/>
        <v>59</v>
      </c>
      <c r="Q566">
        <v>59</v>
      </c>
      <c r="R566" s="1">
        <f t="shared" si="16"/>
        <v>1</v>
      </c>
      <c r="S566">
        <v>1</v>
      </c>
      <c r="U566" t="s">
        <v>32</v>
      </c>
      <c r="Z566" t="str" cm="1">
        <f t="array" ref="Z566">_xlfn.TEXTSPLIT(L566, " ")</f>
        <v>AmsterdamEnergie</v>
      </c>
    </row>
    <row r="567" spans="1:29" x14ac:dyDescent="0.3">
      <c r="A567" t="s">
        <v>1281</v>
      </c>
      <c r="B567" t="s">
        <v>1282</v>
      </c>
      <c r="C567" t="s">
        <v>1313</v>
      </c>
      <c r="E567" t="s">
        <v>1316</v>
      </c>
      <c r="F567">
        <v>1</v>
      </c>
      <c r="G567" t="s">
        <v>27</v>
      </c>
      <c r="H567">
        <v>2019</v>
      </c>
      <c r="I567" t="s">
        <v>28</v>
      </c>
      <c r="J567" t="s">
        <v>29</v>
      </c>
      <c r="K567" t="s">
        <v>30</v>
      </c>
      <c r="L567" t="s">
        <v>1315</v>
      </c>
      <c r="O567" t="s">
        <v>1317</v>
      </c>
      <c r="P567" s="1">
        <f t="shared" si="16"/>
        <v>43.550000000000004</v>
      </c>
      <c r="Q567">
        <v>43.550000000000004</v>
      </c>
      <c r="R567" s="1">
        <f t="shared" si="16"/>
        <v>1</v>
      </c>
      <c r="S567">
        <v>1</v>
      </c>
      <c r="U567" t="s">
        <v>36</v>
      </c>
      <c r="Z567" t="str" cm="1">
        <f t="array" ref="Z567">_xlfn.TEXTSPLIT(L567, " ")</f>
        <v>AmsterdamEnergie</v>
      </c>
    </row>
    <row r="568" spans="1:29" x14ac:dyDescent="0.3">
      <c r="A568" t="s">
        <v>1281</v>
      </c>
      <c r="B568" t="s">
        <v>1282</v>
      </c>
      <c r="C568" t="s">
        <v>1313</v>
      </c>
      <c r="E568" t="s">
        <v>1318</v>
      </c>
      <c r="F568">
        <v>1</v>
      </c>
      <c r="G568" t="s">
        <v>27</v>
      </c>
      <c r="H568">
        <v>2020</v>
      </c>
      <c r="I568" t="s">
        <v>28</v>
      </c>
      <c r="J568" t="s">
        <v>29</v>
      </c>
      <c r="K568" t="s">
        <v>30</v>
      </c>
      <c r="L568" t="s">
        <v>1315</v>
      </c>
      <c r="O568" t="s">
        <v>1317</v>
      </c>
      <c r="P568" s="1">
        <f t="shared" si="16"/>
        <v>40.535000000000004</v>
      </c>
      <c r="Q568">
        <v>40.535000000000004</v>
      </c>
      <c r="R568" s="1">
        <f t="shared" si="16"/>
        <v>1</v>
      </c>
      <c r="S568">
        <v>1</v>
      </c>
      <c r="U568" t="s">
        <v>36</v>
      </c>
      <c r="Z568" t="str" cm="1">
        <f t="array" ref="Z568">_xlfn.TEXTSPLIT(L568, " ")</f>
        <v>AmsterdamEnergie</v>
      </c>
    </row>
    <row r="569" spans="1:29" x14ac:dyDescent="0.3">
      <c r="A569" t="s">
        <v>1281</v>
      </c>
      <c r="B569" t="s">
        <v>1282</v>
      </c>
      <c r="C569" t="s">
        <v>1313</v>
      </c>
      <c r="E569" t="s">
        <v>1319</v>
      </c>
      <c r="F569">
        <v>1</v>
      </c>
      <c r="G569" t="s">
        <v>27</v>
      </c>
      <c r="H569">
        <v>2021</v>
      </c>
      <c r="I569" t="s">
        <v>28</v>
      </c>
      <c r="J569" t="s">
        <v>29</v>
      </c>
      <c r="K569" t="s">
        <v>30</v>
      </c>
      <c r="L569" t="s">
        <v>1315</v>
      </c>
      <c r="O569" t="s">
        <v>1317</v>
      </c>
      <c r="P569" s="1">
        <f t="shared" si="16"/>
        <v>60.970000000000006</v>
      </c>
      <c r="Q569">
        <v>60.970000000000006</v>
      </c>
      <c r="R569" s="1">
        <f t="shared" si="16"/>
        <v>1</v>
      </c>
      <c r="S569">
        <v>1</v>
      </c>
      <c r="U569" t="s">
        <v>32</v>
      </c>
      <c r="Z569" t="str" cm="1">
        <f t="array" ref="Z569">_xlfn.TEXTSPLIT(L569, " ")</f>
        <v>AmsterdamEnergie</v>
      </c>
    </row>
    <row r="570" spans="1:29" x14ac:dyDescent="0.3">
      <c r="A570" t="s">
        <v>1281</v>
      </c>
      <c r="B570" t="s">
        <v>1282</v>
      </c>
      <c r="C570" t="s">
        <v>1313</v>
      </c>
      <c r="E570" t="s">
        <v>1320</v>
      </c>
      <c r="F570">
        <v>1</v>
      </c>
      <c r="G570" t="s">
        <v>27</v>
      </c>
      <c r="H570">
        <v>2023</v>
      </c>
      <c r="I570" t="s">
        <v>28</v>
      </c>
      <c r="J570" t="s">
        <v>29</v>
      </c>
      <c r="K570" t="s">
        <v>30</v>
      </c>
      <c r="L570" t="s">
        <v>1315</v>
      </c>
      <c r="O570" t="s">
        <v>1317</v>
      </c>
      <c r="P570" s="1">
        <f t="shared" si="16"/>
        <v>59</v>
      </c>
      <c r="Q570">
        <v>59</v>
      </c>
      <c r="R570" s="1">
        <f t="shared" si="16"/>
        <v>1</v>
      </c>
      <c r="S570">
        <v>1</v>
      </c>
      <c r="U570" t="s">
        <v>32</v>
      </c>
      <c r="Z570" t="str" cm="1">
        <f t="array" ref="Z570">_xlfn.TEXTSPLIT(L570, " ")</f>
        <v>AmsterdamEnergie</v>
      </c>
    </row>
    <row r="571" spans="1:29" x14ac:dyDescent="0.3">
      <c r="A571" t="s">
        <v>1281</v>
      </c>
      <c r="B571" t="s">
        <v>1282</v>
      </c>
      <c r="C571" t="s">
        <v>1313</v>
      </c>
      <c r="E571" t="s">
        <v>1321</v>
      </c>
      <c r="F571">
        <v>1</v>
      </c>
      <c r="G571" t="s">
        <v>27</v>
      </c>
      <c r="H571">
        <v>2017</v>
      </c>
      <c r="I571" t="s">
        <v>28</v>
      </c>
      <c r="J571" t="s">
        <v>29</v>
      </c>
      <c r="K571" t="s">
        <v>30</v>
      </c>
      <c r="L571" t="s">
        <v>1315</v>
      </c>
      <c r="O571" t="s">
        <v>1322</v>
      </c>
      <c r="P571" s="1">
        <f t="shared" si="16"/>
        <v>83.475000000000009</v>
      </c>
      <c r="Q571">
        <v>83.475000000000009</v>
      </c>
      <c r="R571" s="1">
        <f t="shared" si="16"/>
        <v>1</v>
      </c>
      <c r="S571">
        <v>1</v>
      </c>
      <c r="U571" t="s">
        <v>65</v>
      </c>
      <c r="Z571" t="str" cm="1">
        <f t="array" ref="Z571">_xlfn.TEXTSPLIT(L571, " ")</f>
        <v>AmsterdamEnergie</v>
      </c>
    </row>
    <row r="572" spans="1:29" x14ac:dyDescent="0.3">
      <c r="A572" t="s">
        <v>1281</v>
      </c>
      <c r="B572" t="s">
        <v>1282</v>
      </c>
      <c r="C572" t="s">
        <v>1313</v>
      </c>
      <c r="E572" t="s">
        <v>1323</v>
      </c>
      <c r="F572">
        <v>1</v>
      </c>
      <c r="G572" t="s">
        <v>27</v>
      </c>
      <c r="H572">
        <v>2016</v>
      </c>
      <c r="I572" t="s">
        <v>28</v>
      </c>
      <c r="J572" t="s">
        <v>29</v>
      </c>
      <c r="K572" t="s">
        <v>30</v>
      </c>
      <c r="L572" t="s">
        <v>1315</v>
      </c>
      <c r="O572" t="s">
        <v>1322</v>
      </c>
      <c r="P572" s="1">
        <f t="shared" si="16"/>
        <v>58.760000000000005</v>
      </c>
      <c r="Q572">
        <v>58.760000000000005</v>
      </c>
      <c r="R572" s="1">
        <f t="shared" si="16"/>
        <v>1</v>
      </c>
      <c r="S572">
        <v>1</v>
      </c>
      <c r="U572" t="s">
        <v>36</v>
      </c>
      <c r="Z572" t="str" cm="1">
        <f t="array" ref="Z572">_xlfn.TEXTSPLIT(L572, " ")</f>
        <v>AmsterdamEnergie</v>
      </c>
    </row>
    <row r="573" spans="1:29" x14ac:dyDescent="0.3">
      <c r="A573" t="s">
        <v>1281</v>
      </c>
      <c r="B573" t="s">
        <v>1282</v>
      </c>
      <c r="C573" t="s">
        <v>1313</v>
      </c>
      <c r="E573" t="s">
        <v>1324</v>
      </c>
      <c r="F573">
        <v>1</v>
      </c>
      <c r="G573" t="s">
        <v>27</v>
      </c>
      <c r="H573">
        <v>2018</v>
      </c>
      <c r="I573" t="s">
        <v>28</v>
      </c>
      <c r="J573" t="s">
        <v>29</v>
      </c>
      <c r="K573" t="s">
        <v>30</v>
      </c>
      <c r="L573" t="s">
        <v>1285</v>
      </c>
      <c r="P573" s="1">
        <f t="shared" si="16"/>
        <v>480</v>
      </c>
      <c r="Q573">
        <v>480</v>
      </c>
      <c r="R573" s="1">
        <f t="shared" si="16"/>
        <v>1</v>
      </c>
      <c r="S573">
        <v>1</v>
      </c>
      <c r="U573" t="s">
        <v>65</v>
      </c>
      <c r="Z573" t="str" cm="1">
        <f t="array" ref="Z573">_xlfn.TEXTSPLIT(L573, " ")</f>
        <v>ECOstroom.nu</v>
      </c>
    </row>
    <row r="574" spans="1:29" x14ac:dyDescent="0.3">
      <c r="A574" t="s">
        <v>1281</v>
      </c>
      <c r="B574" t="s">
        <v>1282</v>
      </c>
      <c r="C574" t="s">
        <v>1313</v>
      </c>
      <c r="E574" t="s">
        <v>1325</v>
      </c>
      <c r="F574">
        <v>1</v>
      </c>
      <c r="G574" t="s">
        <v>27</v>
      </c>
      <c r="H574">
        <v>2018</v>
      </c>
      <c r="I574" t="s">
        <v>28</v>
      </c>
      <c r="J574" t="s">
        <v>29</v>
      </c>
      <c r="K574" t="s">
        <v>30</v>
      </c>
      <c r="L574" t="s">
        <v>1285</v>
      </c>
      <c r="O574" t="s">
        <v>1326</v>
      </c>
      <c r="P574" s="1">
        <f t="shared" si="16"/>
        <v>99</v>
      </c>
      <c r="Q574">
        <v>99</v>
      </c>
      <c r="R574" s="1">
        <f t="shared" si="16"/>
        <v>1</v>
      </c>
      <c r="S574">
        <v>1</v>
      </c>
      <c r="U574" t="s">
        <v>36</v>
      </c>
      <c r="Z574" t="str" cm="1">
        <f t="array" ref="Z574">_xlfn.TEXTSPLIT(L574, " ")</f>
        <v>ECOstroom.nu</v>
      </c>
    </row>
    <row r="575" spans="1:29" x14ac:dyDescent="0.3">
      <c r="A575" t="s">
        <v>1281</v>
      </c>
      <c r="B575" t="s">
        <v>1282</v>
      </c>
      <c r="C575" t="s">
        <v>1313</v>
      </c>
      <c r="E575" t="s">
        <v>1327</v>
      </c>
      <c r="F575">
        <v>1</v>
      </c>
      <c r="G575" t="s">
        <v>27</v>
      </c>
      <c r="H575">
        <v>2017</v>
      </c>
      <c r="I575" t="s">
        <v>28</v>
      </c>
      <c r="J575" t="s">
        <v>29</v>
      </c>
      <c r="K575" t="s">
        <v>30</v>
      </c>
      <c r="L575" t="s">
        <v>1285</v>
      </c>
      <c r="P575" s="1">
        <f t="shared" si="16"/>
        <v>39.44</v>
      </c>
      <c r="Q575">
        <v>39.44</v>
      </c>
      <c r="R575" s="1">
        <f t="shared" si="16"/>
        <v>1</v>
      </c>
      <c r="S575">
        <v>1</v>
      </c>
      <c r="U575" t="s">
        <v>36</v>
      </c>
      <c r="Z575" t="str" cm="1">
        <f t="array" ref="Z575">_xlfn.TEXTSPLIT(L575, " ")</f>
        <v>ECOstroom.nu</v>
      </c>
    </row>
    <row r="576" spans="1:29" x14ac:dyDescent="0.3">
      <c r="A576" t="s">
        <v>1281</v>
      </c>
      <c r="B576" t="s">
        <v>1282</v>
      </c>
      <c r="C576" t="s">
        <v>1313</v>
      </c>
      <c r="E576" t="s">
        <v>1328</v>
      </c>
      <c r="F576">
        <v>1</v>
      </c>
      <c r="G576" t="s">
        <v>27</v>
      </c>
      <c r="H576">
        <v>2015</v>
      </c>
      <c r="I576" t="s">
        <v>28</v>
      </c>
      <c r="J576" t="s">
        <v>29</v>
      </c>
      <c r="K576" t="s">
        <v>30</v>
      </c>
      <c r="L576" t="s">
        <v>1285</v>
      </c>
      <c r="P576" s="1">
        <f t="shared" si="16"/>
        <v>88</v>
      </c>
      <c r="Q576">
        <v>88</v>
      </c>
      <c r="R576" s="1">
        <f t="shared" si="16"/>
        <v>1</v>
      </c>
      <c r="S576">
        <v>1</v>
      </c>
      <c r="U576" t="s">
        <v>65</v>
      </c>
      <c r="Z576" t="str" cm="1">
        <f t="array" ref="Z576">_xlfn.TEXTSPLIT(L576, " ")</f>
        <v>ECOstroom.nu</v>
      </c>
    </row>
    <row r="577" spans="1:26" x14ac:dyDescent="0.3">
      <c r="A577" t="s">
        <v>1281</v>
      </c>
      <c r="B577" t="s">
        <v>1282</v>
      </c>
      <c r="C577" t="s">
        <v>1313</v>
      </c>
      <c r="E577" t="s">
        <v>1329</v>
      </c>
      <c r="F577">
        <v>1</v>
      </c>
      <c r="G577" t="s">
        <v>27</v>
      </c>
      <c r="H577">
        <v>2023</v>
      </c>
      <c r="I577" t="s">
        <v>28</v>
      </c>
      <c r="J577" t="s">
        <v>29</v>
      </c>
      <c r="K577" t="s">
        <v>30</v>
      </c>
      <c r="L577" t="s">
        <v>1285</v>
      </c>
      <c r="P577" s="1">
        <f t="shared" si="16"/>
        <v>99.4</v>
      </c>
      <c r="Q577">
        <v>99.4</v>
      </c>
      <c r="R577" s="1">
        <f t="shared" si="16"/>
        <v>1</v>
      </c>
      <c r="S577">
        <v>1</v>
      </c>
      <c r="U577" t="s">
        <v>32</v>
      </c>
      <c r="Z577" t="str" cm="1">
        <f t="array" ref="Z577">_xlfn.TEXTSPLIT(L577, " ")</f>
        <v>ECOstroom.nu</v>
      </c>
    </row>
    <row r="578" spans="1:26" x14ac:dyDescent="0.3">
      <c r="A578" t="s">
        <v>1281</v>
      </c>
      <c r="B578" t="s">
        <v>1282</v>
      </c>
      <c r="C578" t="s">
        <v>1313</v>
      </c>
      <c r="E578" t="s">
        <v>1330</v>
      </c>
      <c r="F578">
        <v>1</v>
      </c>
      <c r="G578" t="s">
        <v>27</v>
      </c>
      <c r="H578">
        <v>2023</v>
      </c>
      <c r="I578" t="s">
        <v>28</v>
      </c>
      <c r="J578" t="s">
        <v>29</v>
      </c>
      <c r="K578" t="s">
        <v>30</v>
      </c>
      <c r="L578" t="s">
        <v>1285</v>
      </c>
      <c r="P578" s="1">
        <f t="shared" ref="P578:R641" si="17">IFERROR(IF(Q578&gt;0,Q578*1,0),0)</f>
        <v>89</v>
      </c>
      <c r="Q578">
        <v>89</v>
      </c>
      <c r="R578" s="1">
        <f t="shared" si="17"/>
        <v>1</v>
      </c>
      <c r="S578">
        <v>1</v>
      </c>
      <c r="U578" t="s">
        <v>32</v>
      </c>
      <c r="Z578" t="str" cm="1">
        <f t="array" ref="Z578">_xlfn.TEXTSPLIT(L578, " ")</f>
        <v>ECOstroom.nu</v>
      </c>
    </row>
    <row r="579" spans="1:26" x14ac:dyDescent="0.3">
      <c r="A579" t="s">
        <v>1281</v>
      </c>
      <c r="B579" t="s">
        <v>1282</v>
      </c>
      <c r="C579" t="s">
        <v>1313</v>
      </c>
      <c r="E579" t="s">
        <v>1331</v>
      </c>
      <c r="F579">
        <v>1</v>
      </c>
      <c r="G579" t="s">
        <v>27</v>
      </c>
      <c r="H579">
        <v>2023</v>
      </c>
      <c r="I579" t="s">
        <v>28</v>
      </c>
      <c r="J579" t="s">
        <v>29</v>
      </c>
      <c r="K579" t="s">
        <v>30</v>
      </c>
      <c r="L579" t="s">
        <v>1285</v>
      </c>
      <c r="P579" s="1">
        <f t="shared" si="17"/>
        <v>86</v>
      </c>
      <c r="Q579">
        <v>86</v>
      </c>
      <c r="R579" s="1">
        <f t="shared" si="17"/>
        <v>1</v>
      </c>
      <c r="S579">
        <v>1</v>
      </c>
      <c r="U579" t="s">
        <v>32</v>
      </c>
      <c r="Z579" t="str" cm="1">
        <f t="array" ref="Z579">_xlfn.TEXTSPLIT(L579, " ")</f>
        <v>ECOstroom.nu</v>
      </c>
    </row>
    <row r="580" spans="1:26" x14ac:dyDescent="0.3">
      <c r="A580" t="s">
        <v>1281</v>
      </c>
      <c r="B580" t="s">
        <v>1282</v>
      </c>
      <c r="C580" t="s">
        <v>1313</v>
      </c>
      <c r="E580" t="s">
        <v>1332</v>
      </c>
      <c r="F580">
        <v>1</v>
      </c>
      <c r="G580" t="s">
        <v>27</v>
      </c>
      <c r="H580">
        <v>2022</v>
      </c>
      <c r="I580" t="s">
        <v>28</v>
      </c>
      <c r="J580" t="s">
        <v>29</v>
      </c>
      <c r="K580" t="s">
        <v>30</v>
      </c>
      <c r="L580" t="s">
        <v>1285</v>
      </c>
      <c r="P580" s="1">
        <f t="shared" si="17"/>
        <v>56.16</v>
      </c>
      <c r="Q580">
        <v>56.16</v>
      </c>
      <c r="R580" s="1">
        <f t="shared" si="17"/>
        <v>1</v>
      </c>
      <c r="S580">
        <v>1</v>
      </c>
      <c r="U580" t="s">
        <v>32</v>
      </c>
      <c r="Z580" t="str" cm="1">
        <f t="array" ref="Z580">_xlfn.TEXTSPLIT(L580, " ")</f>
        <v>ECOstroom.nu</v>
      </c>
    </row>
    <row r="581" spans="1:26" x14ac:dyDescent="0.3">
      <c r="A581" t="s">
        <v>1281</v>
      </c>
      <c r="B581" t="s">
        <v>1282</v>
      </c>
      <c r="C581" t="s">
        <v>1313</v>
      </c>
      <c r="E581" t="s">
        <v>1333</v>
      </c>
      <c r="F581">
        <v>1</v>
      </c>
      <c r="G581" t="s">
        <v>27</v>
      </c>
      <c r="H581">
        <v>2018</v>
      </c>
      <c r="I581" t="s">
        <v>28</v>
      </c>
      <c r="J581" t="s">
        <v>29</v>
      </c>
      <c r="K581" t="s">
        <v>30</v>
      </c>
      <c r="L581" t="s">
        <v>1285</v>
      </c>
      <c r="P581" s="1">
        <f t="shared" si="17"/>
        <v>169.79999999999998</v>
      </c>
      <c r="Q581">
        <v>169.79999999999998</v>
      </c>
      <c r="R581" s="1">
        <f t="shared" si="17"/>
        <v>1</v>
      </c>
      <c r="S581">
        <v>1</v>
      </c>
      <c r="U581" t="s">
        <v>36</v>
      </c>
      <c r="Z581" t="str" cm="1">
        <f t="array" ref="Z581">_xlfn.TEXTSPLIT(L581, " ")</f>
        <v>ECOstroom.nu</v>
      </c>
    </row>
    <row r="582" spans="1:26" x14ac:dyDescent="0.3">
      <c r="A582" t="s">
        <v>1281</v>
      </c>
      <c r="B582" t="s">
        <v>1282</v>
      </c>
      <c r="C582" t="s">
        <v>1313</v>
      </c>
      <c r="E582" t="s">
        <v>1334</v>
      </c>
      <c r="F582">
        <v>1</v>
      </c>
      <c r="G582" t="s">
        <v>27</v>
      </c>
      <c r="H582">
        <v>2019</v>
      </c>
      <c r="I582" t="s">
        <v>28</v>
      </c>
      <c r="J582" t="s">
        <v>29</v>
      </c>
      <c r="K582" t="s">
        <v>30</v>
      </c>
      <c r="L582" t="s">
        <v>1285</v>
      </c>
      <c r="P582" s="1">
        <f t="shared" si="17"/>
        <v>29</v>
      </c>
      <c r="Q582">
        <v>29</v>
      </c>
      <c r="R582" s="1">
        <f t="shared" si="17"/>
        <v>1</v>
      </c>
      <c r="S582">
        <v>1</v>
      </c>
      <c r="U582" t="s">
        <v>36</v>
      </c>
      <c r="Z582" t="str" cm="1">
        <f t="array" ref="Z582">_xlfn.TEXTSPLIT(L582, " ")</f>
        <v>ECOstroom.nu</v>
      </c>
    </row>
    <row r="583" spans="1:26" x14ac:dyDescent="0.3">
      <c r="A583" t="s">
        <v>1281</v>
      </c>
      <c r="B583" t="s">
        <v>1282</v>
      </c>
      <c r="C583" t="s">
        <v>1313</v>
      </c>
      <c r="E583" t="s">
        <v>1335</v>
      </c>
      <c r="F583">
        <v>1</v>
      </c>
      <c r="G583" t="s">
        <v>27</v>
      </c>
      <c r="H583">
        <v>2016</v>
      </c>
      <c r="I583" t="s">
        <v>28</v>
      </c>
      <c r="J583" t="s">
        <v>29</v>
      </c>
      <c r="K583" t="s">
        <v>30</v>
      </c>
      <c r="L583" t="s">
        <v>1285</v>
      </c>
      <c r="P583" s="1">
        <f t="shared" si="17"/>
        <v>71.760000000000005</v>
      </c>
      <c r="Q583">
        <v>71.760000000000005</v>
      </c>
      <c r="R583" s="1">
        <f t="shared" si="17"/>
        <v>1</v>
      </c>
      <c r="S583">
        <v>1</v>
      </c>
      <c r="U583" t="s">
        <v>36</v>
      </c>
      <c r="Z583" t="str" cm="1">
        <f t="array" ref="Z583">_xlfn.TEXTSPLIT(L583, " ")</f>
        <v>ECOstroom.nu</v>
      </c>
    </row>
    <row r="584" spans="1:26" x14ac:dyDescent="0.3">
      <c r="A584" t="s">
        <v>1281</v>
      </c>
      <c r="B584" t="s">
        <v>1282</v>
      </c>
      <c r="C584" t="s">
        <v>1313</v>
      </c>
      <c r="E584" t="s">
        <v>1336</v>
      </c>
      <c r="F584">
        <v>1</v>
      </c>
      <c r="G584" t="s">
        <v>27</v>
      </c>
      <c r="H584">
        <v>2018</v>
      </c>
      <c r="I584" t="s">
        <v>28</v>
      </c>
      <c r="J584" t="s">
        <v>29</v>
      </c>
      <c r="K584" t="s">
        <v>30</v>
      </c>
      <c r="L584" t="s">
        <v>1285</v>
      </c>
      <c r="P584" s="1">
        <f t="shared" si="17"/>
        <v>307.2</v>
      </c>
      <c r="Q584">
        <v>307.2</v>
      </c>
      <c r="R584" s="1">
        <f t="shared" si="17"/>
        <v>1</v>
      </c>
      <c r="S584">
        <v>1</v>
      </c>
      <c r="U584" t="s">
        <v>36</v>
      </c>
      <c r="Z584" t="str" cm="1">
        <f t="array" ref="Z584">_xlfn.TEXTSPLIT(L584, " ")</f>
        <v>ECOstroom.nu</v>
      </c>
    </row>
    <row r="585" spans="1:26" x14ac:dyDescent="0.3">
      <c r="A585" t="s">
        <v>1281</v>
      </c>
      <c r="B585" t="s">
        <v>1282</v>
      </c>
      <c r="C585" t="s">
        <v>1313</v>
      </c>
      <c r="E585" t="s">
        <v>1337</v>
      </c>
      <c r="F585">
        <v>1</v>
      </c>
      <c r="G585" t="s">
        <v>27</v>
      </c>
      <c r="H585">
        <v>2017</v>
      </c>
      <c r="I585" t="s">
        <v>28</v>
      </c>
      <c r="J585" t="s">
        <v>29</v>
      </c>
      <c r="K585" t="s">
        <v>30</v>
      </c>
      <c r="L585" t="s">
        <v>1285</v>
      </c>
      <c r="P585" s="1">
        <f t="shared" si="17"/>
        <v>95.68</v>
      </c>
      <c r="Q585">
        <v>95.68</v>
      </c>
      <c r="R585" s="1">
        <f t="shared" si="17"/>
        <v>1</v>
      </c>
      <c r="S585">
        <v>1</v>
      </c>
      <c r="U585" t="s">
        <v>36</v>
      </c>
      <c r="Z585" t="str" cm="1">
        <f t="array" ref="Z585">_xlfn.TEXTSPLIT(L585, " ")</f>
        <v>ECOstroom.nu</v>
      </c>
    </row>
    <row r="586" spans="1:26" x14ac:dyDescent="0.3">
      <c r="A586" t="s">
        <v>1281</v>
      </c>
      <c r="B586" t="s">
        <v>1282</v>
      </c>
      <c r="C586" t="s">
        <v>1313</v>
      </c>
      <c r="E586" t="s">
        <v>1338</v>
      </c>
      <c r="F586">
        <v>1</v>
      </c>
      <c r="G586" t="s">
        <v>27</v>
      </c>
      <c r="H586">
        <v>2018</v>
      </c>
      <c r="I586" t="s">
        <v>28</v>
      </c>
      <c r="J586" t="s">
        <v>29</v>
      </c>
      <c r="K586" t="s">
        <v>30</v>
      </c>
      <c r="L586" t="s">
        <v>1285</v>
      </c>
      <c r="P586" s="1">
        <f t="shared" si="17"/>
        <v>30.9</v>
      </c>
      <c r="Q586">
        <v>30.9</v>
      </c>
      <c r="R586" s="1">
        <f t="shared" si="17"/>
        <v>1</v>
      </c>
      <c r="S586">
        <v>1</v>
      </c>
      <c r="U586" t="s">
        <v>36</v>
      </c>
      <c r="Z586" t="str" cm="1">
        <f t="array" ref="Z586">_xlfn.TEXTSPLIT(L586, " ")</f>
        <v>ECOstroom.nu</v>
      </c>
    </row>
    <row r="587" spans="1:26" x14ac:dyDescent="0.3">
      <c r="A587" t="s">
        <v>1281</v>
      </c>
      <c r="B587" t="s">
        <v>1282</v>
      </c>
      <c r="C587" t="s">
        <v>1313</v>
      </c>
      <c r="E587" t="s">
        <v>1339</v>
      </c>
      <c r="F587">
        <v>1</v>
      </c>
      <c r="G587" t="s">
        <v>27</v>
      </c>
      <c r="H587">
        <v>2020</v>
      </c>
      <c r="I587" t="s">
        <v>28</v>
      </c>
      <c r="J587" t="s">
        <v>29</v>
      </c>
      <c r="K587" t="s">
        <v>30</v>
      </c>
      <c r="L587" t="s">
        <v>1285</v>
      </c>
      <c r="P587" s="1">
        <f t="shared" si="17"/>
        <v>111.63</v>
      </c>
      <c r="Q587">
        <v>111.63</v>
      </c>
      <c r="R587" s="1">
        <f t="shared" si="17"/>
        <v>1</v>
      </c>
      <c r="S587">
        <v>1</v>
      </c>
      <c r="U587" t="s">
        <v>65</v>
      </c>
      <c r="Z587" t="str" cm="1">
        <f t="array" ref="Z587">_xlfn.TEXTSPLIT(L587, " ")</f>
        <v>ECOstroom.nu</v>
      </c>
    </row>
    <row r="588" spans="1:26" x14ac:dyDescent="0.3">
      <c r="A588" t="s">
        <v>1281</v>
      </c>
      <c r="B588" t="s">
        <v>1282</v>
      </c>
      <c r="C588" t="s">
        <v>1313</v>
      </c>
      <c r="E588" t="s">
        <v>1340</v>
      </c>
      <c r="F588">
        <v>1</v>
      </c>
      <c r="G588" t="s">
        <v>27</v>
      </c>
      <c r="H588">
        <v>2020</v>
      </c>
      <c r="I588" t="s">
        <v>28</v>
      </c>
      <c r="J588" t="s">
        <v>29</v>
      </c>
      <c r="K588" t="s">
        <v>30</v>
      </c>
      <c r="L588" t="s">
        <v>1285</v>
      </c>
      <c r="P588" s="1">
        <f t="shared" si="17"/>
        <v>65.88</v>
      </c>
      <c r="Q588">
        <v>65.88</v>
      </c>
      <c r="R588" s="1">
        <f t="shared" si="17"/>
        <v>1</v>
      </c>
      <c r="S588">
        <v>1</v>
      </c>
      <c r="U588" t="s">
        <v>36</v>
      </c>
      <c r="Z588" t="str" cm="1">
        <f t="array" ref="Z588">_xlfn.TEXTSPLIT(L588, " ")</f>
        <v>ECOstroom.nu</v>
      </c>
    </row>
    <row r="589" spans="1:26" x14ac:dyDescent="0.3">
      <c r="A589" t="s">
        <v>1281</v>
      </c>
      <c r="B589" t="s">
        <v>1282</v>
      </c>
      <c r="C589" t="s">
        <v>1313</v>
      </c>
      <c r="E589" t="s">
        <v>1341</v>
      </c>
      <c r="F589">
        <v>1</v>
      </c>
      <c r="G589" t="s">
        <v>27</v>
      </c>
      <c r="H589">
        <v>2020</v>
      </c>
      <c r="I589" t="s">
        <v>28</v>
      </c>
      <c r="J589" t="s">
        <v>29</v>
      </c>
      <c r="K589" t="s">
        <v>30</v>
      </c>
      <c r="L589" t="s">
        <v>1285</v>
      </c>
      <c r="P589" s="1">
        <f t="shared" si="17"/>
        <v>119.56</v>
      </c>
      <c r="Q589">
        <v>119.56</v>
      </c>
      <c r="R589" s="1">
        <f t="shared" si="17"/>
        <v>1</v>
      </c>
      <c r="S589">
        <v>1</v>
      </c>
      <c r="U589" t="s">
        <v>65</v>
      </c>
      <c r="Z589" t="str" cm="1">
        <f t="array" ref="Z589">_xlfn.TEXTSPLIT(L589, " ")</f>
        <v>ECOstroom.nu</v>
      </c>
    </row>
    <row r="590" spans="1:26" x14ac:dyDescent="0.3">
      <c r="A590" t="s">
        <v>1281</v>
      </c>
      <c r="B590" t="s">
        <v>1282</v>
      </c>
      <c r="C590" t="s">
        <v>1313</v>
      </c>
      <c r="E590" t="s">
        <v>1342</v>
      </c>
      <c r="F590">
        <v>1</v>
      </c>
      <c r="G590" t="s">
        <v>27</v>
      </c>
      <c r="H590">
        <v>2019</v>
      </c>
      <c r="I590" t="s">
        <v>28</v>
      </c>
      <c r="J590" t="s">
        <v>29</v>
      </c>
      <c r="K590" t="s">
        <v>30</v>
      </c>
      <c r="L590" t="s">
        <v>1285</v>
      </c>
      <c r="P590" s="1">
        <f t="shared" si="17"/>
        <v>170</v>
      </c>
      <c r="Q590">
        <v>170</v>
      </c>
      <c r="R590" s="1">
        <f t="shared" si="17"/>
        <v>1</v>
      </c>
      <c r="S590">
        <v>1</v>
      </c>
      <c r="U590" t="s">
        <v>65</v>
      </c>
      <c r="Z590" t="str" cm="1">
        <f t="array" ref="Z590">_xlfn.TEXTSPLIT(L590, " ")</f>
        <v>ECOstroom.nu</v>
      </c>
    </row>
    <row r="591" spans="1:26" x14ac:dyDescent="0.3">
      <c r="A591" t="s">
        <v>1281</v>
      </c>
      <c r="B591" t="s">
        <v>1282</v>
      </c>
      <c r="C591" t="s">
        <v>1313</v>
      </c>
      <c r="E591" t="s">
        <v>1343</v>
      </c>
      <c r="F591">
        <v>1</v>
      </c>
      <c r="G591" t="s">
        <v>27</v>
      </c>
      <c r="H591">
        <v>2020</v>
      </c>
      <c r="I591" t="s">
        <v>28</v>
      </c>
      <c r="J591" t="s">
        <v>29</v>
      </c>
      <c r="K591" t="s">
        <v>30</v>
      </c>
      <c r="L591" t="s">
        <v>1285</v>
      </c>
      <c r="P591" s="1">
        <f t="shared" si="17"/>
        <v>39.04</v>
      </c>
      <c r="Q591">
        <v>39.04</v>
      </c>
      <c r="R591" s="1">
        <f t="shared" si="17"/>
        <v>1</v>
      </c>
      <c r="S591">
        <v>1</v>
      </c>
      <c r="U591" t="s">
        <v>36</v>
      </c>
      <c r="Z591" t="str" cm="1">
        <f t="array" ref="Z591">_xlfn.TEXTSPLIT(L591, " ")</f>
        <v>ECOstroom.nu</v>
      </c>
    </row>
    <row r="592" spans="1:26" x14ac:dyDescent="0.3">
      <c r="A592" t="s">
        <v>1281</v>
      </c>
      <c r="B592" t="s">
        <v>1282</v>
      </c>
      <c r="C592" t="s">
        <v>1313</v>
      </c>
      <c r="E592" t="s">
        <v>1344</v>
      </c>
      <c r="F592">
        <v>1</v>
      </c>
      <c r="G592" t="s">
        <v>27</v>
      </c>
      <c r="H592">
        <v>2019</v>
      </c>
      <c r="I592" t="s">
        <v>28</v>
      </c>
      <c r="J592" t="s">
        <v>29</v>
      </c>
      <c r="K592" t="s">
        <v>30</v>
      </c>
      <c r="L592" t="s">
        <v>1285</v>
      </c>
      <c r="P592" s="1">
        <f t="shared" si="17"/>
        <v>33</v>
      </c>
      <c r="Q592">
        <v>33</v>
      </c>
      <c r="R592" s="1">
        <f t="shared" si="17"/>
        <v>1</v>
      </c>
      <c r="S592">
        <v>1</v>
      </c>
      <c r="U592" t="s">
        <v>36</v>
      </c>
      <c r="Z592" t="str" cm="1">
        <f t="array" ref="Z592">_xlfn.TEXTSPLIT(L592, " ")</f>
        <v>ECOstroom.nu</v>
      </c>
    </row>
    <row r="593" spans="1:30" x14ac:dyDescent="0.3">
      <c r="A593" t="s">
        <v>1281</v>
      </c>
      <c r="B593" t="s">
        <v>1282</v>
      </c>
      <c r="C593" t="s">
        <v>1313</v>
      </c>
      <c r="E593" t="s">
        <v>1345</v>
      </c>
      <c r="F593">
        <v>1</v>
      </c>
      <c r="G593" t="s">
        <v>27</v>
      </c>
      <c r="H593">
        <v>2019</v>
      </c>
      <c r="I593" t="s">
        <v>28</v>
      </c>
      <c r="J593" t="s">
        <v>29</v>
      </c>
      <c r="K593" t="s">
        <v>30</v>
      </c>
      <c r="L593" t="s">
        <v>1285</v>
      </c>
      <c r="P593" s="1">
        <f t="shared" si="17"/>
        <v>66</v>
      </c>
      <c r="Q593">
        <v>66</v>
      </c>
      <c r="R593" s="1">
        <f t="shared" si="17"/>
        <v>1</v>
      </c>
      <c r="S593">
        <v>1</v>
      </c>
      <c r="U593" t="s">
        <v>36</v>
      </c>
      <c r="Z593" t="str" cm="1">
        <f t="array" ref="Z593">_xlfn.TEXTSPLIT(L593, " ")</f>
        <v>ECOstroom.nu</v>
      </c>
    </row>
    <row r="594" spans="1:30" x14ac:dyDescent="0.3">
      <c r="A594" t="s">
        <v>1281</v>
      </c>
      <c r="B594" t="s">
        <v>1282</v>
      </c>
      <c r="C594" t="s">
        <v>1313</v>
      </c>
      <c r="D594" t="s">
        <v>1346</v>
      </c>
      <c r="E594" t="s">
        <v>1347</v>
      </c>
      <c r="F594">
        <v>1</v>
      </c>
      <c r="G594" t="s">
        <v>27</v>
      </c>
      <c r="H594">
        <v>2022</v>
      </c>
      <c r="I594" t="s">
        <v>28</v>
      </c>
      <c r="J594" t="s">
        <v>29</v>
      </c>
      <c r="K594" t="s">
        <v>30</v>
      </c>
      <c r="L594" t="s">
        <v>1285</v>
      </c>
      <c r="P594" s="1">
        <f t="shared" si="17"/>
        <v>70.56</v>
      </c>
      <c r="Q594">
        <v>70.56</v>
      </c>
      <c r="R594" s="1">
        <f t="shared" si="17"/>
        <v>1</v>
      </c>
      <c r="S594">
        <v>1</v>
      </c>
      <c r="U594" t="s">
        <v>32</v>
      </c>
      <c r="Z594" t="str" cm="1">
        <f t="array" ref="Z594">_xlfn.TEXTSPLIT(L594, " ")</f>
        <v>ECOstroom.nu</v>
      </c>
    </row>
    <row r="595" spans="1:30" x14ac:dyDescent="0.3">
      <c r="A595" t="s">
        <v>1281</v>
      </c>
      <c r="B595" t="s">
        <v>1282</v>
      </c>
      <c r="C595" t="s">
        <v>1313</v>
      </c>
      <c r="E595" t="s">
        <v>1348</v>
      </c>
      <c r="F595">
        <v>1</v>
      </c>
      <c r="G595" t="s">
        <v>27</v>
      </c>
      <c r="H595">
        <v>2020</v>
      </c>
      <c r="I595" t="s">
        <v>28</v>
      </c>
      <c r="J595" t="s">
        <v>29</v>
      </c>
      <c r="K595" t="s">
        <v>30</v>
      </c>
      <c r="L595" t="s">
        <v>1285</v>
      </c>
      <c r="P595" s="1">
        <f t="shared" si="17"/>
        <v>75.48</v>
      </c>
      <c r="Q595">
        <v>75.48</v>
      </c>
      <c r="R595" s="1">
        <f t="shared" si="17"/>
        <v>1</v>
      </c>
      <c r="S595">
        <v>1</v>
      </c>
      <c r="U595" t="s">
        <v>36</v>
      </c>
      <c r="Z595" t="str" cm="1">
        <f t="array" ref="Z595">_xlfn.TEXTSPLIT(L595, " ")</f>
        <v>ECOstroom.nu</v>
      </c>
    </row>
    <row r="596" spans="1:30" x14ac:dyDescent="0.3">
      <c r="A596" t="s">
        <v>1281</v>
      </c>
      <c r="B596" t="s">
        <v>1282</v>
      </c>
      <c r="C596" t="s">
        <v>1313</v>
      </c>
      <c r="E596" t="s">
        <v>1349</v>
      </c>
      <c r="F596">
        <v>1</v>
      </c>
      <c r="G596" t="s">
        <v>27</v>
      </c>
      <c r="H596">
        <v>2014</v>
      </c>
      <c r="I596" t="s">
        <v>28</v>
      </c>
      <c r="J596" t="s">
        <v>29</v>
      </c>
      <c r="K596" t="s">
        <v>46</v>
      </c>
      <c r="L596" t="s">
        <v>47</v>
      </c>
      <c r="N596" t="s">
        <v>693</v>
      </c>
      <c r="O596" t="s">
        <v>1350</v>
      </c>
      <c r="P596" s="1">
        <f t="shared" si="17"/>
        <v>14.56</v>
      </c>
      <c r="Q596">
        <v>14.56</v>
      </c>
      <c r="R596" s="1">
        <f t="shared" si="17"/>
        <v>0</v>
      </c>
      <c r="S596">
        <v>0</v>
      </c>
      <c r="U596" t="s">
        <v>42</v>
      </c>
      <c r="Z596" t="str" cm="1">
        <f t="array" ref="Z596">_xlfn.TEXTSPLIT(L596, " ")</f>
        <v>crowdfunding</v>
      </c>
    </row>
    <row r="597" spans="1:30" x14ac:dyDescent="0.3">
      <c r="A597" t="s">
        <v>1281</v>
      </c>
      <c r="B597" t="s">
        <v>1282</v>
      </c>
      <c r="C597" t="s">
        <v>1313</v>
      </c>
      <c r="E597" t="s">
        <v>1351</v>
      </c>
      <c r="F597">
        <v>1</v>
      </c>
      <c r="G597" t="s">
        <v>27</v>
      </c>
      <c r="H597">
        <v>2016</v>
      </c>
      <c r="I597" t="s">
        <v>28</v>
      </c>
      <c r="J597" t="s">
        <v>29</v>
      </c>
      <c r="K597" t="s">
        <v>46</v>
      </c>
      <c r="L597" t="s">
        <v>47</v>
      </c>
      <c r="N597" t="s">
        <v>693</v>
      </c>
      <c r="O597" t="s">
        <v>694</v>
      </c>
      <c r="P597" s="1">
        <f t="shared" si="17"/>
        <v>27.56</v>
      </c>
      <c r="Q597">
        <v>27.56</v>
      </c>
      <c r="R597" s="1">
        <f t="shared" si="17"/>
        <v>0</v>
      </c>
      <c r="S597">
        <v>0</v>
      </c>
      <c r="U597" t="s">
        <v>65</v>
      </c>
      <c r="Z597" t="str" cm="1">
        <f t="array" ref="Z597">_xlfn.TEXTSPLIT(L597, " ")</f>
        <v>crowdfunding</v>
      </c>
    </row>
    <row r="598" spans="1:30" x14ac:dyDescent="0.3">
      <c r="A598" t="s">
        <v>1281</v>
      </c>
      <c r="B598" t="s">
        <v>1282</v>
      </c>
      <c r="C598" t="s">
        <v>1313</v>
      </c>
      <c r="D598" t="s">
        <v>44</v>
      </c>
      <c r="E598" t="s">
        <v>1352</v>
      </c>
      <c r="F598">
        <v>1</v>
      </c>
      <c r="G598" t="s">
        <v>27</v>
      </c>
      <c r="H598">
        <v>2018</v>
      </c>
      <c r="I598" t="s">
        <v>28</v>
      </c>
      <c r="J598" t="s">
        <v>29</v>
      </c>
      <c r="K598" t="s">
        <v>46</v>
      </c>
      <c r="L598" t="s">
        <v>47</v>
      </c>
      <c r="M598" t="s">
        <v>381</v>
      </c>
      <c r="N598" t="s">
        <v>48</v>
      </c>
      <c r="O598" t="s">
        <v>1353</v>
      </c>
      <c r="P598" s="1">
        <f t="shared" si="17"/>
        <v>413.09999999999997</v>
      </c>
      <c r="Q598">
        <v>413.09999999999997</v>
      </c>
      <c r="R598" s="1">
        <f t="shared" si="17"/>
        <v>0</v>
      </c>
      <c r="S598">
        <v>0</v>
      </c>
      <c r="U598" t="s">
        <v>65</v>
      </c>
      <c r="Z598" t="str" cm="1">
        <f t="array" ref="Z598">_xlfn.TEXTSPLIT(L598, " ")</f>
        <v>crowdfunding</v>
      </c>
    </row>
    <row r="599" spans="1:30" x14ac:dyDescent="0.3">
      <c r="A599" t="s">
        <v>1281</v>
      </c>
      <c r="B599" t="s">
        <v>1282</v>
      </c>
      <c r="C599" t="s">
        <v>1313</v>
      </c>
      <c r="E599" t="s">
        <v>1354</v>
      </c>
      <c r="F599">
        <v>1</v>
      </c>
      <c r="G599" t="s">
        <v>27</v>
      </c>
      <c r="H599">
        <v>2020</v>
      </c>
      <c r="I599" t="s">
        <v>28</v>
      </c>
      <c r="J599" t="s">
        <v>29</v>
      </c>
      <c r="K599" t="s">
        <v>599</v>
      </c>
      <c r="L599" t="s">
        <v>1355</v>
      </c>
      <c r="M599" t="s">
        <v>1356</v>
      </c>
      <c r="P599" s="1">
        <f t="shared" si="17"/>
        <v>34.86</v>
      </c>
      <c r="Q599">
        <v>34.86</v>
      </c>
      <c r="R599" s="1">
        <f t="shared" si="17"/>
        <v>1</v>
      </c>
      <c r="S599">
        <v>1</v>
      </c>
      <c r="U599" t="s">
        <v>36</v>
      </c>
      <c r="Z599" t="str" cm="1">
        <f t="array" ref="Z599:AB599">_xlfn.TEXTSPLIT(L599, " ")</f>
        <v>Zon</v>
      </c>
      <c r="AA599" t="str">
        <v>op</v>
      </c>
      <c r="AB599" t="str">
        <v>Blazerpad</v>
      </c>
    </row>
    <row r="600" spans="1:30" x14ac:dyDescent="0.3">
      <c r="A600" t="s">
        <v>1281</v>
      </c>
      <c r="B600" t="s">
        <v>1282</v>
      </c>
      <c r="C600" t="s">
        <v>1313</v>
      </c>
      <c r="E600" t="s">
        <v>1357</v>
      </c>
      <c r="F600">
        <v>1</v>
      </c>
      <c r="G600" t="s">
        <v>27</v>
      </c>
      <c r="H600">
        <v>2020</v>
      </c>
      <c r="I600" t="s">
        <v>28</v>
      </c>
      <c r="J600" t="s">
        <v>29</v>
      </c>
      <c r="K600" t="s">
        <v>599</v>
      </c>
      <c r="L600" t="s">
        <v>1358</v>
      </c>
      <c r="M600" t="s">
        <v>1356</v>
      </c>
      <c r="P600" s="1">
        <f t="shared" si="17"/>
        <v>53.6</v>
      </c>
      <c r="Q600">
        <v>53.6</v>
      </c>
      <c r="R600" s="1">
        <f t="shared" si="17"/>
        <v>1</v>
      </c>
      <c r="S600">
        <v>1</v>
      </c>
      <c r="U600" t="s">
        <v>36</v>
      </c>
      <c r="Z600" t="str" cm="1">
        <f t="array" ref="Z600:AB600">_xlfn.TEXTSPLIT(L600, " ")</f>
        <v>Zon</v>
      </c>
      <c r="AA600" t="str">
        <v>op</v>
      </c>
      <c r="AB600" t="str">
        <v>BoLoPlein</v>
      </c>
    </row>
    <row r="601" spans="1:30" x14ac:dyDescent="0.3">
      <c r="A601" t="s">
        <v>1281</v>
      </c>
      <c r="B601" t="s">
        <v>1282</v>
      </c>
      <c r="C601" t="s">
        <v>1313</v>
      </c>
      <c r="E601" t="s">
        <v>1359</v>
      </c>
      <c r="F601">
        <v>1</v>
      </c>
      <c r="G601" t="s">
        <v>27</v>
      </c>
      <c r="H601">
        <v>2019</v>
      </c>
      <c r="I601" t="s">
        <v>28</v>
      </c>
      <c r="J601" t="s">
        <v>29</v>
      </c>
      <c r="K601" t="s">
        <v>359</v>
      </c>
      <c r="L601" t="s">
        <v>1360</v>
      </c>
      <c r="M601" t="s">
        <v>1356</v>
      </c>
      <c r="P601" s="1">
        <f t="shared" si="17"/>
        <v>42.6</v>
      </c>
      <c r="Q601">
        <v>42.6</v>
      </c>
      <c r="R601" s="1">
        <f t="shared" si="17"/>
        <v>1</v>
      </c>
      <c r="S601">
        <v>1</v>
      </c>
      <c r="U601" t="s">
        <v>36</v>
      </c>
      <c r="Z601" t="str" cm="1">
        <f t="array" ref="Z601:AB601">_xlfn.TEXTSPLIT(L601, " ")</f>
        <v>Zon</v>
      </c>
      <c r="AA601" t="str">
        <v>op</v>
      </c>
      <c r="AB601" t="str">
        <v>Ceram</v>
      </c>
    </row>
    <row r="602" spans="1:30" x14ac:dyDescent="0.3">
      <c r="A602" t="s">
        <v>1281</v>
      </c>
      <c r="B602" t="s">
        <v>1282</v>
      </c>
      <c r="C602" t="s">
        <v>1313</v>
      </c>
      <c r="E602" t="s">
        <v>1361</v>
      </c>
      <c r="F602">
        <v>1</v>
      </c>
      <c r="G602" t="s">
        <v>27</v>
      </c>
      <c r="H602">
        <v>2021</v>
      </c>
      <c r="I602" t="s">
        <v>28</v>
      </c>
      <c r="J602" t="s">
        <v>29</v>
      </c>
      <c r="K602" t="s">
        <v>359</v>
      </c>
      <c r="L602" t="s">
        <v>1362</v>
      </c>
      <c r="M602" t="s">
        <v>372</v>
      </c>
      <c r="P602" s="1">
        <f t="shared" si="17"/>
        <v>86.25</v>
      </c>
      <c r="Q602">
        <v>86.25</v>
      </c>
      <c r="R602" s="1">
        <f t="shared" si="17"/>
        <v>1</v>
      </c>
      <c r="S602">
        <v>1</v>
      </c>
      <c r="U602" t="s">
        <v>36</v>
      </c>
      <c r="Z602" t="str" cm="1">
        <f t="array" ref="Z602:AD602">_xlfn.TEXTSPLIT(L602, " ")</f>
        <v>Zon</v>
      </c>
      <c r="AA602" t="str">
        <v>op</v>
      </c>
      <c r="AB602" t="str">
        <v>Het</v>
      </c>
      <c r="AC602" t="str">
        <v>Dok</v>
      </c>
      <c r="AD602" t="str">
        <v>(VVE)</v>
      </c>
    </row>
    <row r="603" spans="1:30" x14ac:dyDescent="0.3">
      <c r="A603" t="s">
        <v>1281</v>
      </c>
      <c r="B603" t="s">
        <v>1282</v>
      </c>
      <c r="C603" t="s">
        <v>1313</v>
      </c>
      <c r="E603" t="s">
        <v>1363</v>
      </c>
      <c r="F603">
        <v>1</v>
      </c>
      <c r="G603" t="s">
        <v>27</v>
      </c>
      <c r="H603">
        <v>2023</v>
      </c>
      <c r="I603" t="s">
        <v>28</v>
      </c>
      <c r="J603" t="s">
        <v>29</v>
      </c>
      <c r="K603" t="s">
        <v>359</v>
      </c>
      <c r="L603" t="s">
        <v>1362</v>
      </c>
      <c r="M603" t="s">
        <v>372</v>
      </c>
      <c r="P603" s="1">
        <f t="shared" si="17"/>
        <v>77.400000000000006</v>
      </c>
      <c r="Q603">
        <v>77.400000000000006</v>
      </c>
      <c r="R603" s="1">
        <f t="shared" si="17"/>
        <v>1</v>
      </c>
      <c r="S603">
        <v>1</v>
      </c>
      <c r="U603" t="s">
        <v>32</v>
      </c>
      <c r="Z603" t="str" cm="1">
        <f t="array" ref="Z603:AD603">_xlfn.TEXTSPLIT(L603, " ")</f>
        <v>Zon</v>
      </c>
      <c r="AA603" t="str">
        <v>op</v>
      </c>
      <c r="AB603" t="str">
        <v>Het</v>
      </c>
      <c r="AC603" t="str">
        <v>Dok</v>
      </c>
      <c r="AD603" t="str">
        <v>(VVE)</v>
      </c>
    </row>
    <row r="604" spans="1:30" x14ac:dyDescent="0.3">
      <c r="A604" t="s">
        <v>1281</v>
      </c>
      <c r="B604" t="s">
        <v>1282</v>
      </c>
      <c r="C604" t="s">
        <v>1313</v>
      </c>
      <c r="E604" t="s">
        <v>1364</v>
      </c>
      <c r="F604">
        <v>1</v>
      </c>
      <c r="G604" t="s">
        <v>27</v>
      </c>
      <c r="H604">
        <v>2020</v>
      </c>
      <c r="I604" t="s">
        <v>28</v>
      </c>
      <c r="J604" t="s">
        <v>29</v>
      </c>
      <c r="K604" t="s">
        <v>599</v>
      </c>
      <c r="L604" t="s">
        <v>1365</v>
      </c>
      <c r="M604" t="s">
        <v>1356</v>
      </c>
      <c r="P604" s="1">
        <f t="shared" si="17"/>
        <v>61.2</v>
      </c>
      <c r="Q604">
        <v>61.2</v>
      </c>
      <c r="R604" s="1">
        <f t="shared" si="17"/>
        <v>1</v>
      </c>
      <c r="S604">
        <v>1</v>
      </c>
      <c r="U604" t="s">
        <v>36</v>
      </c>
      <c r="Z604" t="str" cm="1">
        <f t="array" ref="Z604:AD604">_xlfn.TEXTSPLIT(L604, " ")</f>
        <v>Zon</v>
      </c>
      <c r="AA604" t="str">
        <v>op</v>
      </c>
      <c r="AB604" t="str">
        <v>Hof</v>
      </c>
      <c r="AC604" t="str">
        <v>van</v>
      </c>
      <c r="AD604" t="str">
        <v>Hoytema</v>
      </c>
    </row>
    <row r="605" spans="1:30" x14ac:dyDescent="0.3">
      <c r="A605" t="s">
        <v>1281</v>
      </c>
      <c r="B605" t="s">
        <v>1282</v>
      </c>
      <c r="C605" t="s">
        <v>1313</v>
      </c>
      <c r="E605" t="s">
        <v>1366</v>
      </c>
      <c r="F605">
        <v>1</v>
      </c>
      <c r="G605" t="s">
        <v>27</v>
      </c>
      <c r="H605">
        <v>2020</v>
      </c>
      <c r="I605" t="s">
        <v>28</v>
      </c>
      <c r="J605" t="s">
        <v>29</v>
      </c>
      <c r="K605" t="s">
        <v>599</v>
      </c>
      <c r="L605" t="s">
        <v>1367</v>
      </c>
      <c r="M605" t="s">
        <v>1356</v>
      </c>
      <c r="P605" s="1">
        <f t="shared" si="17"/>
        <v>78</v>
      </c>
      <c r="Q605">
        <v>78</v>
      </c>
      <c r="R605" s="1">
        <f t="shared" si="17"/>
        <v>1</v>
      </c>
      <c r="S605">
        <v>1</v>
      </c>
      <c r="U605" t="s">
        <v>36</v>
      </c>
      <c r="Z605" t="str" cm="1">
        <f t="array" ref="Z605:AB605">_xlfn.TEXTSPLIT(L605, " ")</f>
        <v>Zon</v>
      </c>
      <c r="AA605" t="str">
        <v>op</v>
      </c>
      <c r="AB605" t="str">
        <v>Hoogkade</v>
      </c>
    </row>
    <row r="606" spans="1:30" x14ac:dyDescent="0.3">
      <c r="A606" t="s">
        <v>1281</v>
      </c>
      <c r="B606" t="s">
        <v>1282</v>
      </c>
      <c r="C606" t="s">
        <v>1313</v>
      </c>
      <c r="E606" t="s">
        <v>1368</v>
      </c>
      <c r="F606">
        <v>1</v>
      </c>
      <c r="G606" t="s">
        <v>27</v>
      </c>
      <c r="H606">
        <v>2021</v>
      </c>
      <c r="I606" t="s">
        <v>28</v>
      </c>
      <c r="J606" t="s">
        <v>29</v>
      </c>
      <c r="K606" t="s">
        <v>599</v>
      </c>
      <c r="L606" t="s">
        <v>1369</v>
      </c>
      <c r="M606" t="s">
        <v>1356</v>
      </c>
      <c r="P606" s="1">
        <f t="shared" si="17"/>
        <v>57.6</v>
      </c>
      <c r="Q606">
        <v>57.6</v>
      </c>
      <c r="R606" s="1">
        <f t="shared" si="17"/>
        <v>1</v>
      </c>
      <c r="S606">
        <v>1</v>
      </c>
      <c r="U606" t="s">
        <v>36</v>
      </c>
      <c r="Z606" t="str" cm="1">
        <f t="array" ref="Z606:AB606">_xlfn.TEXTSPLIT(L606, " ")</f>
        <v>Zon</v>
      </c>
      <c r="AA606" t="str">
        <v>op</v>
      </c>
      <c r="AB606" t="str">
        <v>Ijburg</v>
      </c>
    </row>
    <row r="607" spans="1:30" x14ac:dyDescent="0.3">
      <c r="A607" t="s">
        <v>1281</v>
      </c>
      <c r="B607" t="s">
        <v>1282</v>
      </c>
      <c r="C607" t="s">
        <v>1313</v>
      </c>
      <c r="E607" t="s">
        <v>1370</v>
      </c>
      <c r="F607">
        <v>1</v>
      </c>
      <c r="G607" t="s">
        <v>27</v>
      </c>
      <c r="H607">
        <v>2019</v>
      </c>
      <c r="I607" t="s">
        <v>28</v>
      </c>
      <c r="J607" t="s">
        <v>29</v>
      </c>
      <c r="K607" t="s">
        <v>359</v>
      </c>
      <c r="L607" t="s">
        <v>1371</v>
      </c>
      <c r="M607" t="s">
        <v>372</v>
      </c>
      <c r="P607" s="1">
        <f t="shared" si="17"/>
        <v>103.52999999999999</v>
      </c>
      <c r="Q607">
        <v>103.52999999999999</v>
      </c>
      <c r="R607" s="1">
        <f t="shared" si="17"/>
        <v>1</v>
      </c>
      <c r="S607">
        <v>1</v>
      </c>
      <c r="U607" t="s">
        <v>36</v>
      </c>
      <c r="Z607" t="str" cm="1">
        <f t="array" ref="Z607:AB607">_xlfn.TEXTSPLIT(L607, " ")</f>
        <v>Zon</v>
      </c>
      <c r="AA607" t="str">
        <v>op</v>
      </c>
      <c r="AB607" t="str">
        <v>Kattenburg</v>
      </c>
    </row>
    <row r="608" spans="1:30" x14ac:dyDescent="0.3">
      <c r="A608" t="s">
        <v>1281</v>
      </c>
      <c r="B608" t="s">
        <v>1282</v>
      </c>
      <c r="C608" t="s">
        <v>1313</v>
      </c>
      <c r="E608" t="s">
        <v>1372</v>
      </c>
      <c r="F608">
        <v>1</v>
      </c>
      <c r="G608" t="s">
        <v>27</v>
      </c>
      <c r="H608">
        <v>2011</v>
      </c>
      <c r="I608" t="s">
        <v>28</v>
      </c>
      <c r="J608" t="s">
        <v>29</v>
      </c>
      <c r="K608" t="s">
        <v>359</v>
      </c>
      <c r="L608" t="s">
        <v>1373</v>
      </c>
      <c r="M608" t="s">
        <v>372</v>
      </c>
      <c r="P608" s="1">
        <f t="shared" si="17"/>
        <v>14.7</v>
      </c>
      <c r="Q608">
        <v>14.7</v>
      </c>
      <c r="R608" s="1">
        <f t="shared" si="17"/>
        <v>1</v>
      </c>
      <c r="S608">
        <v>1</v>
      </c>
      <c r="U608" t="s">
        <v>42</v>
      </c>
      <c r="Z608" t="str" cm="1">
        <f t="array" ref="Z608:AC608">_xlfn.TEXTSPLIT(L608, " ")</f>
        <v>Zon</v>
      </c>
      <c r="AA608" t="str">
        <v>op</v>
      </c>
      <c r="AB608" t="str">
        <v>landelijk</v>
      </c>
      <c r="AC608" t="str">
        <v>Noord</v>
      </c>
    </row>
    <row r="609" spans="1:30" x14ac:dyDescent="0.3">
      <c r="A609" t="s">
        <v>1281</v>
      </c>
      <c r="B609" t="s">
        <v>1282</v>
      </c>
      <c r="C609" t="s">
        <v>1313</v>
      </c>
      <c r="E609" t="s">
        <v>1374</v>
      </c>
      <c r="F609">
        <v>1</v>
      </c>
      <c r="G609" t="s">
        <v>27</v>
      </c>
      <c r="H609">
        <v>2015</v>
      </c>
      <c r="I609" t="s">
        <v>28</v>
      </c>
      <c r="J609" t="s">
        <v>29</v>
      </c>
      <c r="K609" t="s">
        <v>359</v>
      </c>
      <c r="L609" t="s">
        <v>1375</v>
      </c>
      <c r="M609" t="s">
        <v>372</v>
      </c>
      <c r="O609" t="s">
        <v>1376</v>
      </c>
      <c r="P609" s="1">
        <f t="shared" si="17"/>
        <v>31.2</v>
      </c>
      <c r="Q609">
        <v>31.2</v>
      </c>
      <c r="R609" s="1">
        <f t="shared" si="17"/>
        <v>1</v>
      </c>
      <c r="S609">
        <v>1</v>
      </c>
      <c r="U609" t="s">
        <v>36</v>
      </c>
      <c r="Z609" t="str" cm="1">
        <f t="array" ref="Z609:AC609">_xlfn.TEXTSPLIT(L609, " ")</f>
        <v>Zon</v>
      </c>
      <c r="AA609" t="str">
        <v>op</v>
      </c>
      <c r="AB609" t="str">
        <v>Ons</v>
      </c>
      <c r="AC609" t="str">
        <v>Dorp</v>
      </c>
    </row>
    <row r="610" spans="1:30" x14ac:dyDescent="0.3">
      <c r="A610" t="s">
        <v>1281</v>
      </c>
      <c r="B610" t="s">
        <v>1282</v>
      </c>
      <c r="C610" t="s">
        <v>1313</v>
      </c>
      <c r="E610" t="s">
        <v>1377</v>
      </c>
      <c r="F610">
        <v>1</v>
      </c>
      <c r="G610" t="s">
        <v>27</v>
      </c>
      <c r="H610">
        <v>2019</v>
      </c>
      <c r="I610" t="s">
        <v>28</v>
      </c>
      <c r="J610" t="s">
        <v>29</v>
      </c>
      <c r="K610" t="s">
        <v>359</v>
      </c>
      <c r="L610" t="s">
        <v>1378</v>
      </c>
      <c r="M610" t="s">
        <v>372</v>
      </c>
      <c r="P610" s="1">
        <f t="shared" si="17"/>
        <v>278.72999999999996</v>
      </c>
      <c r="Q610">
        <v>278.72999999999996</v>
      </c>
      <c r="R610" s="1">
        <f t="shared" si="17"/>
        <v>1</v>
      </c>
      <c r="S610">
        <v>1</v>
      </c>
      <c r="U610" t="s">
        <v>36</v>
      </c>
      <c r="Z610" t="str" cm="1">
        <f t="array" ref="Z610:AB610">_xlfn.TEXTSPLIT(L610, " ")</f>
        <v>Zon</v>
      </c>
      <c r="AA610" t="str">
        <v>op</v>
      </c>
      <c r="AB610" t="str">
        <v>Poppendam</v>
      </c>
    </row>
    <row r="611" spans="1:30" x14ac:dyDescent="0.3">
      <c r="A611" t="s">
        <v>1281</v>
      </c>
      <c r="B611" t="s">
        <v>1282</v>
      </c>
      <c r="C611" t="s">
        <v>1313</v>
      </c>
      <c r="E611" t="s">
        <v>1379</v>
      </c>
      <c r="F611">
        <v>1</v>
      </c>
      <c r="G611" t="s">
        <v>27</v>
      </c>
      <c r="H611">
        <v>2019</v>
      </c>
      <c r="I611" t="s">
        <v>28</v>
      </c>
      <c r="J611" t="s">
        <v>29</v>
      </c>
      <c r="K611" t="s">
        <v>359</v>
      </c>
      <c r="L611" t="s">
        <v>1380</v>
      </c>
      <c r="M611" t="s">
        <v>372</v>
      </c>
      <c r="P611" s="1">
        <f t="shared" si="17"/>
        <v>75.69</v>
      </c>
      <c r="Q611">
        <v>75.69</v>
      </c>
      <c r="R611" s="1">
        <f t="shared" si="17"/>
        <v>1</v>
      </c>
      <c r="S611">
        <v>1</v>
      </c>
      <c r="U611" t="s">
        <v>36</v>
      </c>
      <c r="Z611" t="str" cm="1">
        <f t="array" ref="Z611:AB611">_xlfn.TEXTSPLIT(L611, " ")</f>
        <v>Zon</v>
      </c>
      <c r="AA611" t="str">
        <v>op</v>
      </c>
      <c r="AB611" t="str">
        <v>Stadhoeve</v>
      </c>
    </row>
    <row r="612" spans="1:30" x14ac:dyDescent="0.3">
      <c r="A612" t="s">
        <v>1281</v>
      </c>
      <c r="B612" t="s">
        <v>1282</v>
      </c>
      <c r="C612" t="s">
        <v>1313</v>
      </c>
      <c r="E612" t="s">
        <v>1381</v>
      </c>
      <c r="F612">
        <v>1</v>
      </c>
      <c r="G612" t="s">
        <v>27</v>
      </c>
      <c r="H612">
        <v>2015</v>
      </c>
      <c r="I612" t="s">
        <v>28</v>
      </c>
      <c r="J612" t="s">
        <v>29</v>
      </c>
      <c r="K612" t="s">
        <v>359</v>
      </c>
      <c r="L612" t="s">
        <v>1380</v>
      </c>
      <c r="M612" t="s">
        <v>372</v>
      </c>
      <c r="P612" s="1">
        <f t="shared" si="17"/>
        <v>47.7</v>
      </c>
      <c r="Q612">
        <v>47.7</v>
      </c>
      <c r="R612" s="1">
        <f t="shared" si="17"/>
        <v>1</v>
      </c>
      <c r="S612">
        <v>1</v>
      </c>
      <c r="U612" t="s">
        <v>36</v>
      </c>
      <c r="Z612" t="str" cm="1">
        <f t="array" ref="Z612:AB612">_xlfn.TEXTSPLIT(L612, " ")</f>
        <v>Zon</v>
      </c>
      <c r="AA612" t="str">
        <v>op</v>
      </c>
      <c r="AB612" t="str">
        <v>Stadhoeve</v>
      </c>
    </row>
    <row r="613" spans="1:30" x14ac:dyDescent="0.3">
      <c r="A613" t="s">
        <v>1281</v>
      </c>
      <c r="B613" t="s">
        <v>1282</v>
      </c>
      <c r="C613" t="s">
        <v>1313</v>
      </c>
      <c r="E613" t="s">
        <v>1382</v>
      </c>
      <c r="F613">
        <v>1</v>
      </c>
      <c r="G613" t="s">
        <v>27</v>
      </c>
      <c r="H613">
        <v>2018</v>
      </c>
      <c r="I613" t="s">
        <v>28</v>
      </c>
      <c r="J613" t="s">
        <v>29</v>
      </c>
      <c r="K613" t="s">
        <v>599</v>
      </c>
      <c r="L613" t="s">
        <v>1382</v>
      </c>
      <c r="M613" t="s">
        <v>372</v>
      </c>
      <c r="P613" s="1">
        <f t="shared" si="17"/>
        <v>87.42</v>
      </c>
      <c r="Q613">
        <v>87.42</v>
      </c>
      <c r="R613" s="1">
        <f t="shared" si="17"/>
        <v>1</v>
      </c>
      <c r="S613">
        <v>1</v>
      </c>
      <c r="U613" t="s">
        <v>36</v>
      </c>
      <c r="Z613" t="str" cm="1">
        <f t="array" ref="Z613:AD613">_xlfn.TEXTSPLIT(L613, " ")</f>
        <v>Zon</v>
      </c>
      <c r="AA613" t="str">
        <v>op</v>
      </c>
      <c r="AB613" t="str">
        <v>Theo</v>
      </c>
      <c r="AC613" t="str">
        <v>Bosch</v>
      </c>
      <c r="AD613" t="str">
        <v>(VVE)</v>
      </c>
    </row>
    <row r="614" spans="1:30" x14ac:dyDescent="0.3">
      <c r="A614" t="s">
        <v>1281</v>
      </c>
      <c r="B614" t="s">
        <v>1282</v>
      </c>
      <c r="C614" t="s">
        <v>1313</v>
      </c>
      <c r="E614" t="s">
        <v>1383</v>
      </c>
      <c r="F614">
        <v>1</v>
      </c>
      <c r="G614" t="s">
        <v>27</v>
      </c>
      <c r="H614">
        <v>2021</v>
      </c>
      <c r="I614" t="s">
        <v>28</v>
      </c>
      <c r="J614" t="s">
        <v>29</v>
      </c>
      <c r="K614" t="s">
        <v>599</v>
      </c>
      <c r="L614" t="s">
        <v>1384</v>
      </c>
      <c r="M614" t="s">
        <v>1356</v>
      </c>
      <c r="P614" s="1">
        <f t="shared" si="17"/>
        <v>40.659999999999997</v>
      </c>
      <c r="Q614">
        <v>40.659999999999997</v>
      </c>
      <c r="R614" s="1">
        <f t="shared" si="17"/>
        <v>1</v>
      </c>
      <c r="S614">
        <v>1</v>
      </c>
      <c r="U614" t="s">
        <v>36</v>
      </c>
      <c r="Z614" t="str" cm="1">
        <f t="array" ref="Z614:AD614">_xlfn.TEXTSPLIT(L614, " ")</f>
        <v>Zon</v>
      </c>
      <c r="AA614" t="str">
        <v>op</v>
      </c>
      <c r="AB614" t="str">
        <v>VvE</v>
      </c>
      <c r="AC614" t="str">
        <v>Nieuw</v>
      </c>
      <c r="AD614" t="str">
        <v>Amstel</v>
      </c>
    </row>
    <row r="615" spans="1:30" x14ac:dyDescent="0.3">
      <c r="A615" t="s">
        <v>1281</v>
      </c>
      <c r="B615" t="s">
        <v>1282</v>
      </c>
      <c r="C615" t="s">
        <v>1313</v>
      </c>
      <c r="E615" t="s">
        <v>1385</v>
      </c>
      <c r="F615">
        <v>1</v>
      </c>
      <c r="G615" t="s">
        <v>27</v>
      </c>
      <c r="H615">
        <v>2017</v>
      </c>
      <c r="I615" t="s">
        <v>28</v>
      </c>
      <c r="J615" t="s">
        <v>29</v>
      </c>
      <c r="K615" t="s">
        <v>359</v>
      </c>
      <c r="L615" t="s">
        <v>1386</v>
      </c>
      <c r="M615" t="s">
        <v>372</v>
      </c>
      <c r="O615" t="s">
        <v>1387</v>
      </c>
      <c r="P615" s="1">
        <f t="shared" si="17"/>
        <v>66.25</v>
      </c>
      <c r="Q615">
        <v>66.25</v>
      </c>
      <c r="R615" s="1">
        <f t="shared" si="17"/>
        <v>1</v>
      </c>
      <c r="S615">
        <v>1</v>
      </c>
      <c r="U615" t="s">
        <v>36</v>
      </c>
      <c r="Z615" t="str" cm="1">
        <f t="array" ref="Z615:AB615">_xlfn.TEXTSPLIT(L615, " ")</f>
        <v>Zon</v>
      </c>
      <c r="AA615" t="str">
        <v>op</v>
      </c>
      <c r="AB615" t="str">
        <v>Zeeburg</v>
      </c>
    </row>
    <row r="616" spans="1:30" x14ac:dyDescent="0.3">
      <c r="A616" t="s">
        <v>1281</v>
      </c>
      <c r="B616" t="s">
        <v>1282</v>
      </c>
      <c r="C616" t="s">
        <v>1313</v>
      </c>
      <c r="E616" t="s">
        <v>1388</v>
      </c>
      <c r="F616">
        <v>1</v>
      </c>
      <c r="G616" t="s">
        <v>27</v>
      </c>
      <c r="H616">
        <v>2016</v>
      </c>
      <c r="I616" t="s">
        <v>28</v>
      </c>
      <c r="J616" t="s">
        <v>29</v>
      </c>
      <c r="K616" t="s">
        <v>46</v>
      </c>
      <c r="L616" t="s">
        <v>47</v>
      </c>
      <c r="M616" t="s">
        <v>1310</v>
      </c>
      <c r="N616" t="s">
        <v>81</v>
      </c>
      <c r="P616" s="1">
        <f t="shared" si="17"/>
        <v>6.48</v>
      </c>
      <c r="Q616">
        <v>6.48</v>
      </c>
      <c r="R616" s="1">
        <f t="shared" si="17"/>
        <v>0</v>
      </c>
      <c r="S616">
        <v>0</v>
      </c>
      <c r="U616" t="s">
        <v>42</v>
      </c>
      <c r="Z616" t="str" cm="1">
        <f t="array" ref="Z616">_xlfn.TEXTSPLIT(L616, " ")</f>
        <v>crowdfunding</v>
      </c>
    </row>
    <row r="617" spans="1:30" x14ac:dyDescent="0.3">
      <c r="A617" t="s">
        <v>1281</v>
      </c>
      <c r="B617" t="s">
        <v>1282</v>
      </c>
      <c r="C617" t="s">
        <v>1313</v>
      </c>
      <c r="E617" t="s">
        <v>1389</v>
      </c>
      <c r="F617">
        <v>1</v>
      </c>
      <c r="G617" t="s">
        <v>27</v>
      </c>
      <c r="H617">
        <v>2017</v>
      </c>
      <c r="I617" t="s">
        <v>28</v>
      </c>
      <c r="J617" t="s">
        <v>29</v>
      </c>
      <c r="K617" t="s">
        <v>46</v>
      </c>
      <c r="L617" t="s">
        <v>47</v>
      </c>
      <c r="N617" t="s">
        <v>81</v>
      </c>
      <c r="P617" s="1">
        <f t="shared" si="17"/>
        <v>63.96</v>
      </c>
      <c r="Q617">
        <v>63.96</v>
      </c>
      <c r="R617" s="1">
        <f t="shared" si="17"/>
        <v>0</v>
      </c>
      <c r="S617">
        <v>0</v>
      </c>
      <c r="U617" t="s">
        <v>65</v>
      </c>
      <c r="Z617" t="str" cm="1">
        <f t="array" ref="Z617">_xlfn.TEXTSPLIT(L617, " ")</f>
        <v>crowdfunding</v>
      </c>
    </row>
    <row r="618" spans="1:30" x14ac:dyDescent="0.3">
      <c r="A618" t="s">
        <v>1281</v>
      </c>
      <c r="B618" t="s">
        <v>1282</v>
      </c>
      <c r="C618" t="s">
        <v>1313</v>
      </c>
      <c r="E618" t="s">
        <v>1390</v>
      </c>
      <c r="F618">
        <v>1</v>
      </c>
      <c r="G618" t="s">
        <v>27</v>
      </c>
      <c r="H618">
        <v>2019</v>
      </c>
      <c r="I618" t="s">
        <v>28</v>
      </c>
      <c r="J618" t="s">
        <v>29</v>
      </c>
      <c r="K618" t="s">
        <v>46</v>
      </c>
      <c r="L618" t="s">
        <v>47</v>
      </c>
      <c r="N618" t="s">
        <v>81</v>
      </c>
      <c r="O618" t="s">
        <v>1391</v>
      </c>
      <c r="P618" s="1">
        <f t="shared" si="17"/>
        <v>225.6</v>
      </c>
      <c r="Q618">
        <v>225.6</v>
      </c>
      <c r="R618" s="1">
        <f t="shared" si="17"/>
        <v>0</v>
      </c>
      <c r="S618">
        <v>0</v>
      </c>
      <c r="U618" t="s">
        <v>65</v>
      </c>
      <c r="Z618" t="str" cm="1">
        <f t="array" ref="Z618">_xlfn.TEXTSPLIT(L618, " ")</f>
        <v>crowdfunding</v>
      </c>
    </row>
    <row r="619" spans="1:30" x14ac:dyDescent="0.3">
      <c r="A619" t="s">
        <v>1281</v>
      </c>
      <c r="B619" t="s">
        <v>1282</v>
      </c>
      <c r="C619" t="s">
        <v>1313</v>
      </c>
      <c r="E619" t="s">
        <v>1392</v>
      </c>
      <c r="F619">
        <v>1</v>
      </c>
      <c r="G619" t="s">
        <v>27</v>
      </c>
      <c r="H619">
        <v>2017</v>
      </c>
      <c r="I619" t="s">
        <v>28</v>
      </c>
      <c r="J619" t="s">
        <v>29</v>
      </c>
      <c r="K619" t="s">
        <v>46</v>
      </c>
      <c r="L619" t="s">
        <v>47</v>
      </c>
      <c r="N619" t="s">
        <v>81</v>
      </c>
      <c r="P619" s="1">
        <f t="shared" si="17"/>
        <v>48.06</v>
      </c>
      <c r="Q619">
        <v>48.06</v>
      </c>
      <c r="R619" s="1">
        <f t="shared" si="17"/>
        <v>0</v>
      </c>
      <c r="S619">
        <v>0</v>
      </c>
      <c r="U619" t="s">
        <v>65</v>
      </c>
      <c r="Z619" t="str" cm="1">
        <f t="array" ref="Z619">_xlfn.TEXTSPLIT(L619, " ")</f>
        <v>crowdfunding</v>
      </c>
    </row>
    <row r="620" spans="1:30" x14ac:dyDescent="0.3">
      <c r="A620" t="s">
        <v>1281</v>
      </c>
      <c r="B620" t="s">
        <v>1282</v>
      </c>
      <c r="C620" t="s">
        <v>1313</v>
      </c>
      <c r="E620" t="s">
        <v>1393</v>
      </c>
      <c r="F620">
        <v>1</v>
      </c>
      <c r="G620" t="s">
        <v>27</v>
      </c>
      <c r="H620">
        <v>2017</v>
      </c>
      <c r="I620" t="s">
        <v>28</v>
      </c>
      <c r="J620" t="s">
        <v>29</v>
      </c>
      <c r="K620" t="s">
        <v>46</v>
      </c>
      <c r="L620" t="s">
        <v>47</v>
      </c>
      <c r="N620" t="s">
        <v>81</v>
      </c>
      <c r="P620" s="1">
        <f t="shared" si="17"/>
        <v>48.06</v>
      </c>
      <c r="Q620">
        <v>48.06</v>
      </c>
      <c r="R620" s="1">
        <f t="shared" si="17"/>
        <v>0</v>
      </c>
      <c r="S620">
        <v>0</v>
      </c>
      <c r="U620" t="s">
        <v>65</v>
      </c>
      <c r="Z620" t="str" cm="1">
        <f t="array" ref="Z620">_xlfn.TEXTSPLIT(L620, " ")</f>
        <v>crowdfunding</v>
      </c>
    </row>
    <row r="621" spans="1:30" x14ac:dyDescent="0.3">
      <c r="A621" t="s">
        <v>1281</v>
      </c>
      <c r="B621" t="s">
        <v>1282</v>
      </c>
      <c r="C621" t="s">
        <v>1313</v>
      </c>
      <c r="E621" t="s">
        <v>1394</v>
      </c>
      <c r="F621">
        <v>1</v>
      </c>
      <c r="G621" t="s">
        <v>27</v>
      </c>
      <c r="H621">
        <v>2018</v>
      </c>
      <c r="I621" t="s">
        <v>28</v>
      </c>
      <c r="J621" t="s">
        <v>29</v>
      </c>
      <c r="K621" t="s">
        <v>46</v>
      </c>
      <c r="L621" t="s">
        <v>47</v>
      </c>
      <c r="M621" t="s">
        <v>1395</v>
      </c>
      <c r="N621" t="s">
        <v>81</v>
      </c>
      <c r="P621" s="1">
        <f t="shared" si="17"/>
        <v>103.95</v>
      </c>
      <c r="Q621">
        <v>103.95</v>
      </c>
      <c r="R621" s="1">
        <f t="shared" si="17"/>
        <v>0</v>
      </c>
      <c r="S621">
        <v>0</v>
      </c>
      <c r="U621" t="s">
        <v>65</v>
      </c>
      <c r="Z621" t="str" cm="1">
        <f t="array" ref="Z621">_xlfn.TEXTSPLIT(L621, " ")</f>
        <v>crowdfunding</v>
      </c>
    </row>
    <row r="622" spans="1:30" x14ac:dyDescent="0.3">
      <c r="A622" t="s">
        <v>1281</v>
      </c>
      <c r="B622" t="s">
        <v>1282</v>
      </c>
      <c r="C622" t="s">
        <v>1313</v>
      </c>
      <c r="E622" t="s">
        <v>1396</v>
      </c>
      <c r="F622">
        <v>1</v>
      </c>
      <c r="G622" t="s">
        <v>27</v>
      </c>
      <c r="H622">
        <v>2018</v>
      </c>
      <c r="I622" t="s">
        <v>28</v>
      </c>
      <c r="J622" t="s">
        <v>29</v>
      </c>
      <c r="K622" t="s">
        <v>46</v>
      </c>
      <c r="L622" t="s">
        <v>47</v>
      </c>
      <c r="N622" t="s">
        <v>81</v>
      </c>
      <c r="P622" s="1">
        <f t="shared" si="17"/>
        <v>3029.7400000000002</v>
      </c>
      <c r="Q622">
        <v>3029.7400000000002</v>
      </c>
      <c r="R622" s="1">
        <f t="shared" si="17"/>
        <v>0</v>
      </c>
      <c r="S622">
        <v>0</v>
      </c>
      <c r="U622" t="s">
        <v>65</v>
      </c>
      <c r="Z622" t="str" cm="1">
        <f t="array" ref="Z622">_xlfn.TEXTSPLIT(L622, " ")</f>
        <v>crowdfunding</v>
      </c>
    </row>
    <row r="623" spans="1:30" x14ac:dyDescent="0.3">
      <c r="A623" t="s">
        <v>1281</v>
      </c>
      <c r="B623" t="s">
        <v>1282</v>
      </c>
      <c r="C623" t="s">
        <v>1313</v>
      </c>
      <c r="E623" t="s">
        <v>1397</v>
      </c>
      <c r="F623">
        <v>1</v>
      </c>
      <c r="G623" t="s">
        <v>27</v>
      </c>
      <c r="H623">
        <v>2018</v>
      </c>
      <c r="I623" t="s">
        <v>28</v>
      </c>
      <c r="J623" t="s">
        <v>29</v>
      </c>
      <c r="K623" t="s">
        <v>46</v>
      </c>
      <c r="L623" t="s">
        <v>47</v>
      </c>
      <c r="M623" t="s">
        <v>1395</v>
      </c>
      <c r="N623" t="s">
        <v>81</v>
      </c>
      <c r="P623" s="1">
        <f t="shared" si="17"/>
        <v>54</v>
      </c>
      <c r="Q623">
        <v>54</v>
      </c>
      <c r="R623" s="1">
        <f t="shared" si="17"/>
        <v>0</v>
      </c>
      <c r="S623">
        <v>0</v>
      </c>
      <c r="U623" t="s">
        <v>65</v>
      </c>
      <c r="Z623" t="str" cm="1">
        <f t="array" ref="Z623">_xlfn.TEXTSPLIT(L623, " ")</f>
        <v>crowdfunding</v>
      </c>
    </row>
    <row r="624" spans="1:30" x14ac:dyDescent="0.3">
      <c r="A624" t="s">
        <v>1281</v>
      </c>
      <c r="B624" t="s">
        <v>1282</v>
      </c>
      <c r="C624" t="s">
        <v>1313</v>
      </c>
      <c r="E624" t="s">
        <v>1398</v>
      </c>
      <c r="F624">
        <v>1</v>
      </c>
      <c r="G624" t="s">
        <v>27</v>
      </c>
      <c r="H624">
        <v>2019</v>
      </c>
      <c r="I624" t="s">
        <v>28</v>
      </c>
      <c r="J624" t="s">
        <v>29</v>
      </c>
      <c r="K624" t="s">
        <v>46</v>
      </c>
      <c r="L624" t="s">
        <v>47</v>
      </c>
      <c r="M624" t="s">
        <v>1395</v>
      </c>
      <c r="N624" t="s">
        <v>81</v>
      </c>
      <c r="P624" s="1">
        <f t="shared" si="17"/>
        <v>134.4</v>
      </c>
      <c r="Q624">
        <v>134.4</v>
      </c>
      <c r="R624" s="1">
        <f t="shared" si="17"/>
        <v>0</v>
      </c>
      <c r="S624">
        <v>0</v>
      </c>
      <c r="U624" t="s">
        <v>65</v>
      </c>
      <c r="Z624" t="str" cm="1">
        <f t="array" ref="Z624">_xlfn.TEXTSPLIT(L624, " ")</f>
        <v>crowdfunding</v>
      </c>
    </row>
    <row r="625" spans="1:26" x14ac:dyDescent="0.3">
      <c r="A625" t="s">
        <v>1281</v>
      </c>
      <c r="B625" t="s">
        <v>1282</v>
      </c>
      <c r="C625" t="s">
        <v>1313</v>
      </c>
      <c r="E625" t="s">
        <v>1399</v>
      </c>
      <c r="F625">
        <v>1</v>
      </c>
      <c r="G625" t="s">
        <v>27</v>
      </c>
      <c r="H625">
        <v>2016</v>
      </c>
      <c r="I625" t="s">
        <v>28</v>
      </c>
      <c r="J625" t="s">
        <v>29</v>
      </c>
      <c r="K625" t="s">
        <v>46</v>
      </c>
      <c r="L625" t="s">
        <v>47</v>
      </c>
      <c r="M625" t="s">
        <v>1400</v>
      </c>
      <c r="N625" t="s">
        <v>81</v>
      </c>
      <c r="O625" t="s">
        <v>1401</v>
      </c>
      <c r="P625" s="1">
        <f t="shared" si="17"/>
        <v>22.8</v>
      </c>
      <c r="Q625">
        <v>22.8</v>
      </c>
      <c r="R625" s="1">
        <f t="shared" si="17"/>
        <v>0</v>
      </c>
      <c r="S625">
        <v>0</v>
      </c>
      <c r="U625" t="s">
        <v>42</v>
      </c>
      <c r="Z625" t="str" cm="1">
        <f t="array" ref="Z625">_xlfn.TEXTSPLIT(L625, " ")</f>
        <v>crowdfunding</v>
      </c>
    </row>
    <row r="626" spans="1:26" x14ac:dyDescent="0.3">
      <c r="A626" t="s">
        <v>1281</v>
      </c>
      <c r="B626" t="s">
        <v>1282</v>
      </c>
      <c r="C626" t="s">
        <v>1313</v>
      </c>
      <c r="E626" t="s">
        <v>1402</v>
      </c>
      <c r="F626">
        <v>1</v>
      </c>
      <c r="G626" t="s">
        <v>27</v>
      </c>
      <c r="H626">
        <v>2017</v>
      </c>
      <c r="I626" t="s">
        <v>28</v>
      </c>
      <c r="J626" t="s">
        <v>29</v>
      </c>
      <c r="K626" t="s">
        <v>46</v>
      </c>
      <c r="L626" t="s">
        <v>47</v>
      </c>
      <c r="N626" t="s">
        <v>81</v>
      </c>
      <c r="P626" s="1">
        <f t="shared" si="17"/>
        <v>64.800000000000011</v>
      </c>
      <c r="Q626">
        <v>64.800000000000011</v>
      </c>
      <c r="R626" s="1">
        <f t="shared" si="17"/>
        <v>0</v>
      </c>
      <c r="S626">
        <v>0</v>
      </c>
      <c r="U626" t="s">
        <v>65</v>
      </c>
      <c r="Z626" t="str" cm="1">
        <f t="array" ref="Z626">_xlfn.TEXTSPLIT(L626, " ")</f>
        <v>crowdfunding</v>
      </c>
    </row>
    <row r="627" spans="1:26" x14ac:dyDescent="0.3">
      <c r="A627" t="s">
        <v>1281</v>
      </c>
      <c r="B627" t="s">
        <v>1282</v>
      </c>
      <c r="C627" t="s">
        <v>1313</v>
      </c>
      <c r="E627" t="s">
        <v>1403</v>
      </c>
      <c r="F627">
        <v>1</v>
      </c>
      <c r="G627" t="s">
        <v>27</v>
      </c>
      <c r="H627">
        <v>2021</v>
      </c>
      <c r="I627" t="s">
        <v>28</v>
      </c>
      <c r="J627" t="s">
        <v>29</v>
      </c>
      <c r="K627" t="s">
        <v>30</v>
      </c>
      <c r="L627" t="s">
        <v>1404</v>
      </c>
      <c r="M627" t="s">
        <v>1405</v>
      </c>
      <c r="O627" t="s">
        <v>1406</v>
      </c>
      <c r="P627" s="1">
        <f t="shared" si="17"/>
        <v>35.36</v>
      </c>
      <c r="Q627">
        <v>35.36</v>
      </c>
      <c r="R627" s="1">
        <f t="shared" si="17"/>
        <v>1</v>
      </c>
      <c r="S627">
        <v>1</v>
      </c>
      <c r="U627" t="s">
        <v>65</v>
      </c>
      <c r="Z627" t="str" cm="1">
        <f t="array" ref="Z627">_xlfn.TEXTSPLIT(L627, " ")</f>
        <v>Zuiderlicht</v>
      </c>
    </row>
    <row r="628" spans="1:26" x14ac:dyDescent="0.3">
      <c r="A628" t="s">
        <v>1281</v>
      </c>
      <c r="B628" t="s">
        <v>1282</v>
      </c>
      <c r="C628" t="s">
        <v>1313</v>
      </c>
      <c r="E628" t="s">
        <v>1407</v>
      </c>
      <c r="F628">
        <v>1</v>
      </c>
      <c r="G628" t="s">
        <v>27</v>
      </c>
      <c r="H628">
        <v>2018</v>
      </c>
      <c r="I628" t="s">
        <v>28</v>
      </c>
      <c r="J628" t="s">
        <v>29</v>
      </c>
      <c r="K628" t="s">
        <v>30</v>
      </c>
      <c r="L628" t="s">
        <v>1404</v>
      </c>
      <c r="P628" s="1">
        <f t="shared" si="17"/>
        <v>40.96</v>
      </c>
      <c r="Q628">
        <v>40.96</v>
      </c>
      <c r="R628" s="1">
        <f t="shared" si="17"/>
        <v>1</v>
      </c>
      <c r="S628">
        <v>1</v>
      </c>
      <c r="U628" t="s">
        <v>65</v>
      </c>
      <c r="Z628" t="str" cm="1">
        <f t="array" ref="Z628">_xlfn.TEXTSPLIT(L628, " ")</f>
        <v>Zuiderlicht</v>
      </c>
    </row>
    <row r="629" spans="1:26" x14ac:dyDescent="0.3">
      <c r="A629" t="s">
        <v>1281</v>
      </c>
      <c r="B629" t="s">
        <v>1282</v>
      </c>
      <c r="C629" t="s">
        <v>1313</v>
      </c>
      <c r="E629" t="s">
        <v>1408</v>
      </c>
      <c r="F629">
        <v>1</v>
      </c>
      <c r="G629" t="s">
        <v>27</v>
      </c>
      <c r="H629">
        <v>2018</v>
      </c>
      <c r="I629" t="s">
        <v>28</v>
      </c>
      <c r="J629" t="s">
        <v>29</v>
      </c>
      <c r="K629" t="s">
        <v>30</v>
      </c>
      <c r="L629" t="s">
        <v>1404</v>
      </c>
      <c r="P629" s="1">
        <f t="shared" si="17"/>
        <v>41.6</v>
      </c>
      <c r="Q629">
        <v>41.6</v>
      </c>
      <c r="R629" s="1">
        <f t="shared" si="17"/>
        <v>1</v>
      </c>
      <c r="S629">
        <v>1</v>
      </c>
      <c r="U629" t="s">
        <v>65</v>
      </c>
      <c r="Z629" t="str" cm="1">
        <f t="array" ref="Z629">_xlfn.TEXTSPLIT(L629, " ")</f>
        <v>Zuiderlicht</v>
      </c>
    </row>
    <row r="630" spans="1:26" x14ac:dyDescent="0.3">
      <c r="A630" t="s">
        <v>1281</v>
      </c>
      <c r="B630" t="s">
        <v>1282</v>
      </c>
      <c r="C630" t="s">
        <v>1313</v>
      </c>
      <c r="E630" t="s">
        <v>1409</v>
      </c>
      <c r="F630">
        <v>1</v>
      </c>
      <c r="G630" t="s">
        <v>27</v>
      </c>
      <c r="H630">
        <v>2018</v>
      </c>
      <c r="I630" t="s">
        <v>28</v>
      </c>
      <c r="J630" t="s">
        <v>29</v>
      </c>
      <c r="K630" t="s">
        <v>30</v>
      </c>
      <c r="L630" t="s">
        <v>1404</v>
      </c>
      <c r="P630" s="1">
        <f t="shared" si="17"/>
        <v>72.960000000000008</v>
      </c>
      <c r="Q630">
        <v>72.960000000000008</v>
      </c>
      <c r="R630" s="1">
        <f t="shared" si="17"/>
        <v>1</v>
      </c>
      <c r="S630">
        <v>1</v>
      </c>
      <c r="U630" t="s">
        <v>65</v>
      </c>
      <c r="Z630" t="str" cm="1">
        <f t="array" ref="Z630">_xlfn.TEXTSPLIT(L630, " ")</f>
        <v>Zuiderlicht</v>
      </c>
    </row>
    <row r="631" spans="1:26" x14ac:dyDescent="0.3">
      <c r="A631" t="s">
        <v>1281</v>
      </c>
      <c r="B631" t="s">
        <v>1282</v>
      </c>
      <c r="C631" t="s">
        <v>1313</v>
      </c>
      <c r="E631" t="s">
        <v>1410</v>
      </c>
      <c r="F631">
        <v>1</v>
      </c>
      <c r="G631" t="s">
        <v>27</v>
      </c>
      <c r="H631">
        <v>2018</v>
      </c>
      <c r="I631" t="s">
        <v>28</v>
      </c>
      <c r="J631" t="s">
        <v>29</v>
      </c>
      <c r="K631" t="s">
        <v>30</v>
      </c>
      <c r="L631" t="s">
        <v>1404</v>
      </c>
      <c r="P631" s="1">
        <f t="shared" si="17"/>
        <v>65.28</v>
      </c>
      <c r="Q631">
        <v>65.28</v>
      </c>
      <c r="R631" s="1">
        <f t="shared" si="17"/>
        <v>1</v>
      </c>
      <c r="S631">
        <v>1</v>
      </c>
      <c r="U631" t="s">
        <v>65</v>
      </c>
      <c r="Z631" t="str" cm="1">
        <f t="array" ref="Z631">_xlfn.TEXTSPLIT(L631, " ")</f>
        <v>Zuiderlicht</v>
      </c>
    </row>
    <row r="632" spans="1:26" x14ac:dyDescent="0.3">
      <c r="A632" t="s">
        <v>1281</v>
      </c>
      <c r="B632" t="s">
        <v>1282</v>
      </c>
      <c r="C632" t="s">
        <v>1313</v>
      </c>
      <c r="E632" t="s">
        <v>1411</v>
      </c>
      <c r="F632">
        <v>1</v>
      </c>
      <c r="G632" t="s">
        <v>27</v>
      </c>
      <c r="H632">
        <v>2015</v>
      </c>
      <c r="I632" t="s">
        <v>28</v>
      </c>
      <c r="J632" t="s">
        <v>29</v>
      </c>
      <c r="K632" t="s">
        <v>30</v>
      </c>
      <c r="L632" t="s">
        <v>1404</v>
      </c>
      <c r="P632" s="1">
        <f t="shared" si="17"/>
        <v>46.28</v>
      </c>
      <c r="Q632">
        <v>46.28</v>
      </c>
      <c r="R632" s="1">
        <f t="shared" si="17"/>
        <v>1</v>
      </c>
      <c r="S632">
        <v>1</v>
      </c>
      <c r="U632" t="s">
        <v>65</v>
      </c>
      <c r="Z632" t="str" cm="1">
        <f t="array" ref="Z632">_xlfn.TEXTSPLIT(L632, " ")</f>
        <v>Zuiderlicht</v>
      </c>
    </row>
    <row r="633" spans="1:26" x14ac:dyDescent="0.3">
      <c r="A633" t="s">
        <v>1281</v>
      </c>
      <c r="B633" t="s">
        <v>1282</v>
      </c>
      <c r="C633" t="s">
        <v>1313</v>
      </c>
      <c r="E633" t="s">
        <v>1412</v>
      </c>
      <c r="F633">
        <v>1</v>
      </c>
      <c r="G633" t="s">
        <v>27</v>
      </c>
      <c r="H633">
        <v>2019</v>
      </c>
      <c r="I633" t="s">
        <v>28</v>
      </c>
      <c r="J633" t="s">
        <v>29</v>
      </c>
      <c r="K633" t="s">
        <v>30</v>
      </c>
      <c r="L633" t="s">
        <v>1404</v>
      </c>
      <c r="M633" t="s">
        <v>1413</v>
      </c>
      <c r="O633" t="s">
        <v>1414</v>
      </c>
      <c r="P633" s="1">
        <f t="shared" si="17"/>
        <v>51.024999999999999</v>
      </c>
      <c r="Q633">
        <v>51.024999999999999</v>
      </c>
      <c r="R633" s="1">
        <f t="shared" si="17"/>
        <v>1</v>
      </c>
      <c r="S633">
        <v>1</v>
      </c>
      <c r="U633" t="s">
        <v>65</v>
      </c>
      <c r="Z633" t="str" cm="1">
        <f t="array" ref="Z633">_xlfn.TEXTSPLIT(L633, " ")</f>
        <v>Zuiderlicht</v>
      </c>
    </row>
    <row r="634" spans="1:26" x14ac:dyDescent="0.3">
      <c r="A634" t="s">
        <v>1281</v>
      </c>
      <c r="B634" t="s">
        <v>1282</v>
      </c>
      <c r="C634" t="s">
        <v>1313</v>
      </c>
      <c r="D634" t="s">
        <v>1415</v>
      </c>
      <c r="E634" t="s">
        <v>1416</v>
      </c>
      <c r="F634">
        <v>1</v>
      </c>
      <c r="G634" t="s">
        <v>27</v>
      </c>
      <c r="H634">
        <v>2019</v>
      </c>
      <c r="I634" t="s">
        <v>28</v>
      </c>
      <c r="J634" t="s">
        <v>29</v>
      </c>
      <c r="K634" t="s">
        <v>30</v>
      </c>
      <c r="L634" t="s">
        <v>1404</v>
      </c>
      <c r="M634" t="s">
        <v>1417</v>
      </c>
      <c r="O634" t="s">
        <v>1418</v>
      </c>
      <c r="P634" s="1">
        <f t="shared" si="17"/>
        <v>65.960000000000008</v>
      </c>
      <c r="Q634">
        <v>65.960000000000008</v>
      </c>
      <c r="R634" s="1">
        <f t="shared" si="17"/>
        <v>1</v>
      </c>
      <c r="S634">
        <v>1</v>
      </c>
      <c r="U634" t="s">
        <v>65</v>
      </c>
      <c r="Z634" t="str" cm="1">
        <f t="array" ref="Z634">_xlfn.TEXTSPLIT(L634, " ")</f>
        <v>Zuiderlicht</v>
      </c>
    </row>
    <row r="635" spans="1:26" x14ac:dyDescent="0.3">
      <c r="A635" t="s">
        <v>1281</v>
      </c>
      <c r="B635" t="s">
        <v>1282</v>
      </c>
      <c r="C635" t="s">
        <v>1313</v>
      </c>
      <c r="E635" t="s">
        <v>1419</v>
      </c>
      <c r="F635">
        <v>1</v>
      </c>
      <c r="G635" t="s">
        <v>27</v>
      </c>
      <c r="H635">
        <v>2021</v>
      </c>
      <c r="I635" t="s">
        <v>28</v>
      </c>
      <c r="J635" t="s">
        <v>29</v>
      </c>
      <c r="K635" t="s">
        <v>30</v>
      </c>
      <c r="L635" t="s">
        <v>1404</v>
      </c>
      <c r="P635" s="1">
        <f t="shared" si="17"/>
        <v>74.800000000000011</v>
      </c>
      <c r="Q635">
        <v>74.800000000000011</v>
      </c>
      <c r="R635" s="1">
        <f t="shared" si="17"/>
        <v>1</v>
      </c>
      <c r="S635">
        <v>1</v>
      </c>
      <c r="U635" t="s">
        <v>65</v>
      </c>
      <c r="Z635" t="str" cm="1">
        <f t="array" ref="Z635">_xlfn.TEXTSPLIT(L635, " ")</f>
        <v>Zuiderlicht</v>
      </c>
    </row>
    <row r="636" spans="1:26" x14ac:dyDescent="0.3">
      <c r="A636" t="s">
        <v>1281</v>
      </c>
      <c r="B636" t="s">
        <v>1282</v>
      </c>
      <c r="C636" t="s">
        <v>1313</v>
      </c>
      <c r="E636" t="s">
        <v>1420</v>
      </c>
      <c r="F636">
        <v>1</v>
      </c>
      <c r="G636" t="s">
        <v>27</v>
      </c>
      <c r="H636">
        <v>2019</v>
      </c>
      <c r="I636" t="s">
        <v>28</v>
      </c>
      <c r="J636" t="s">
        <v>29</v>
      </c>
      <c r="K636" t="s">
        <v>30</v>
      </c>
      <c r="L636" t="s">
        <v>1404</v>
      </c>
      <c r="M636" t="s">
        <v>1413</v>
      </c>
      <c r="P636" s="1">
        <f t="shared" si="17"/>
        <v>40.950000000000003</v>
      </c>
      <c r="Q636">
        <v>40.950000000000003</v>
      </c>
      <c r="R636" s="1">
        <f t="shared" si="17"/>
        <v>1</v>
      </c>
      <c r="S636">
        <v>1</v>
      </c>
      <c r="U636" t="s">
        <v>36</v>
      </c>
      <c r="Z636" t="str" cm="1">
        <f t="array" ref="Z636">_xlfn.TEXTSPLIT(L636, " ")</f>
        <v>Zuiderlicht</v>
      </c>
    </row>
    <row r="637" spans="1:26" x14ac:dyDescent="0.3">
      <c r="A637" t="s">
        <v>1281</v>
      </c>
      <c r="B637" t="s">
        <v>1282</v>
      </c>
      <c r="C637" t="s">
        <v>1313</v>
      </c>
      <c r="E637" t="s">
        <v>1421</v>
      </c>
      <c r="F637">
        <v>1</v>
      </c>
      <c r="G637" t="s">
        <v>27</v>
      </c>
      <c r="H637">
        <v>2021</v>
      </c>
      <c r="I637" t="s">
        <v>28</v>
      </c>
      <c r="J637" t="s">
        <v>29</v>
      </c>
      <c r="K637" t="s">
        <v>30</v>
      </c>
      <c r="L637" t="s">
        <v>1404</v>
      </c>
      <c r="P637" s="1">
        <f t="shared" si="17"/>
        <v>416.84000000000003</v>
      </c>
      <c r="Q637">
        <v>416.84000000000003</v>
      </c>
      <c r="R637" s="1">
        <f t="shared" si="17"/>
        <v>1</v>
      </c>
      <c r="S637">
        <v>1</v>
      </c>
      <c r="U637" t="s">
        <v>65</v>
      </c>
      <c r="Z637" t="str" cm="1">
        <f t="array" ref="Z637">_xlfn.TEXTSPLIT(L637, " ")</f>
        <v>Zuiderlicht</v>
      </c>
    </row>
    <row r="638" spans="1:26" x14ac:dyDescent="0.3">
      <c r="A638" t="s">
        <v>1281</v>
      </c>
      <c r="B638" t="s">
        <v>1282</v>
      </c>
      <c r="C638" t="s">
        <v>1313</v>
      </c>
      <c r="E638" t="s">
        <v>1422</v>
      </c>
      <c r="F638">
        <v>1</v>
      </c>
      <c r="G638" t="s">
        <v>27</v>
      </c>
      <c r="H638">
        <v>2015</v>
      </c>
      <c r="I638" t="s">
        <v>28</v>
      </c>
      <c r="J638" t="s">
        <v>29</v>
      </c>
      <c r="K638" t="s">
        <v>30</v>
      </c>
      <c r="L638" t="s">
        <v>1404</v>
      </c>
      <c r="P638" s="1">
        <f t="shared" si="17"/>
        <v>124.8</v>
      </c>
      <c r="Q638">
        <v>124.8</v>
      </c>
      <c r="R638" s="1">
        <f t="shared" si="17"/>
        <v>1</v>
      </c>
      <c r="S638">
        <v>1</v>
      </c>
      <c r="U638" t="s">
        <v>65</v>
      </c>
      <c r="Z638" t="str" cm="1">
        <f t="array" ref="Z638">_xlfn.TEXTSPLIT(L638, " ")</f>
        <v>Zuiderlicht</v>
      </c>
    </row>
    <row r="639" spans="1:26" x14ac:dyDescent="0.3">
      <c r="A639" t="s">
        <v>1281</v>
      </c>
      <c r="B639" t="s">
        <v>1282</v>
      </c>
      <c r="C639" t="s">
        <v>1313</v>
      </c>
      <c r="E639" t="s">
        <v>1423</v>
      </c>
      <c r="F639">
        <v>1</v>
      </c>
      <c r="G639" t="s">
        <v>27</v>
      </c>
      <c r="H639">
        <v>2017</v>
      </c>
      <c r="I639" t="s">
        <v>28</v>
      </c>
      <c r="J639" t="s">
        <v>29</v>
      </c>
      <c r="K639" t="s">
        <v>30</v>
      </c>
      <c r="L639" t="s">
        <v>1404</v>
      </c>
      <c r="P639" s="1">
        <f t="shared" si="17"/>
        <v>212.3</v>
      </c>
      <c r="Q639">
        <v>212.3</v>
      </c>
      <c r="R639" s="1">
        <f t="shared" si="17"/>
        <v>1</v>
      </c>
      <c r="S639">
        <v>1</v>
      </c>
      <c r="U639" t="s">
        <v>65</v>
      </c>
      <c r="Z639" t="str" cm="1">
        <f t="array" ref="Z639">_xlfn.TEXTSPLIT(L639, " ")</f>
        <v>Zuiderlicht</v>
      </c>
    </row>
    <row r="640" spans="1:26" x14ac:dyDescent="0.3">
      <c r="A640" t="s">
        <v>1281</v>
      </c>
      <c r="B640" t="s">
        <v>1282</v>
      </c>
      <c r="C640" t="s">
        <v>1313</v>
      </c>
      <c r="E640" t="s">
        <v>1424</v>
      </c>
      <c r="F640">
        <v>1</v>
      </c>
      <c r="G640" t="s">
        <v>27</v>
      </c>
      <c r="H640">
        <v>2021</v>
      </c>
      <c r="I640" t="s">
        <v>28</v>
      </c>
      <c r="J640" t="s">
        <v>29</v>
      </c>
      <c r="K640" t="s">
        <v>30</v>
      </c>
      <c r="L640" t="s">
        <v>1404</v>
      </c>
      <c r="M640" t="s">
        <v>1405</v>
      </c>
      <c r="O640" t="s">
        <v>1425</v>
      </c>
      <c r="P640" s="1">
        <f t="shared" si="17"/>
        <v>203.43</v>
      </c>
      <c r="Q640">
        <v>203.43</v>
      </c>
      <c r="R640" s="1">
        <f t="shared" si="17"/>
        <v>1</v>
      </c>
      <c r="S640">
        <v>1</v>
      </c>
      <c r="U640" t="s">
        <v>65</v>
      </c>
      <c r="Z640" t="str" cm="1">
        <f t="array" ref="Z640">_xlfn.TEXTSPLIT(L640, " ")</f>
        <v>Zuiderlicht</v>
      </c>
    </row>
    <row r="641" spans="1:28" x14ac:dyDescent="0.3">
      <c r="A641" t="s">
        <v>1281</v>
      </c>
      <c r="B641" t="s">
        <v>1282</v>
      </c>
      <c r="C641" t="s">
        <v>1313</v>
      </c>
      <c r="E641" t="s">
        <v>1426</v>
      </c>
      <c r="F641">
        <v>1</v>
      </c>
      <c r="G641" t="s">
        <v>27</v>
      </c>
      <c r="H641">
        <v>2018</v>
      </c>
      <c r="I641" t="s">
        <v>28</v>
      </c>
      <c r="J641" t="s">
        <v>29</v>
      </c>
      <c r="K641" t="s">
        <v>30</v>
      </c>
      <c r="L641" t="s">
        <v>1404</v>
      </c>
      <c r="P641" s="1">
        <f t="shared" si="17"/>
        <v>10.88</v>
      </c>
      <c r="Q641">
        <v>10.88</v>
      </c>
      <c r="R641" s="1">
        <f t="shared" si="17"/>
        <v>1</v>
      </c>
      <c r="S641">
        <v>1</v>
      </c>
      <c r="U641" t="s">
        <v>36</v>
      </c>
      <c r="Z641" t="str" cm="1">
        <f t="array" ref="Z641">_xlfn.TEXTSPLIT(L641, " ")</f>
        <v>Zuiderlicht</v>
      </c>
    </row>
    <row r="642" spans="1:28" x14ac:dyDescent="0.3">
      <c r="A642" t="s">
        <v>1281</v>
      </c>
      <c r="B642" t="s">
        <v>1282</v>
      </c>
      <c r="C642" t="s">
        <v>1313</v>
      </c>
      <c r="E642" t="s">
        <v>1427</v>
      </c>
      <c r="F642">
        <v>1</v>
      </c>
      <c r="G642" t="s">
        <v>27</v>
      </c>
      <c r="H642">
        <v>2021</v>
      </c>
      <c r="I642" t="s">
        <v>28</v>
      </c>
      <c r="J642" t="s">
        <v>29</v>
      </c>
      <c r="K642" t="s">
        <v>30</v>
      </c>
      <c r="L642" t="s">
        <v>1404</v>
      </c>
      <c r="P642" s="1">
        <f t="shared" ref="P642:R705" si="18">IFERROR(IF(Q642&gt;0,Q642*1,0),0)</f>
        <v>27.84</v>
      </c>
      <c r="Q642">
        <v>27.84</v>
      </c>
      <c r="R642" s="1">
        <f t="shared" si="18"/>
        <v>1</v>
      </c>
      <c r="S642">
        <v>1</v>
      </c>
      <c r="U642" t="s">
        <v>36</v>
      </c>
      <c r="Z642" t="str" cm="1">
        <f t="array" ref="Z642">_xlfn.TEXTSPLIT(L642, " ")</f>
        <v>Zuiderlicht</v>
      </c>
    </row>
    <row r="643" spans="1:28" x14ac:dyDescent="0.3">
      <c r="A643" t="s">
        <v>1281</v>
      </c>
      <c r="B643" t="s">
        <v>1282</v>
      </c>
      <c r="C643" t="s">
        <v>1313</v>
      </c>
      <c r="E643" t="s">
        <v>1428</v>
      </c>
      <c r="F643">
        <v>1</v>
      </c>
      <c r="G643" t="s">
        <v>27</v>
      </c>
      <c r="H643">
        <v>2023</v>
      </c>
      <c r="I643" t="s">
        <v>28</v>
      </c>
      <c r="J643" t="s">
        <v>29</v>
      </c>
      <c r="K643" t="s">
        <v>30</v>
      </c>
      <c r="L643" t="s">
        <v>1404</v>
      </c>
      <c r="P643" s="1">
        <f t="shared" si="18"/>
        <v>25</v>
      </c>
      <c r="Q643">
        <v>25</v>
      </c>
      <c r="R643" s="1">
        <f t="shared" si="18"/>
        <v>1</v>
      </c>
      <c r="S643">
        <v>1</v>
      </c>
      <c r="U643" t="s">
        <v>32</v>
      </c>
      <c r="Z643" t="str" cm="1">
        <f t="array" ref="Z643">_xlfn.TEXTSPLIT(L643, " ")</f>
        <v>Zuiderlicht</v>
      </c>
    </row>
    <row r="644" spans="1:28" x14ac:dyDescent="0.3">
      <c r="A644" t="s">
        <v>1281</v>
      </c>
      <c r="B644" t="s">
        <v>1282</v>
      </c>
      <c r="C644" t="s">
        <v>1313</v>
      </c>
      <c r="E644" t="s">
        <v>1429</v>
      </c>
      <c r="F644">
        <v>1</v>
      </c>
      <c r="G644" t="s">
        <v>27</v>
      </c>
      <c r="H644">
        <v>2022</v>
      </c>
      <c r="I644" t="s">
        <v>28</v>
      </c>
      <c r="J644" t="s">
        <v>29</v>
      </c>
      <c r="K644" t="s">
        <v>30</v>
      </c>
      <c r="L644" t="s">
        <v>1404</v>
      </c>
      <c r="M644" t="s">
        <v>1413</v>
      </c>
      <c r="O644" t="s">
        <v>1430</v>
      </c>
      <c r="P644" s="1">
        <f t="shared" si="18"/>
        <v>41.54</v>
      </c>
      <c r="Q644">
        <v>41.54</v>
      </c>
      <c r="R644" s="1">
        <f t="shared" si="18"/>
        <v>1</v>
      </c>
      <c r="S644">
        <v>1</v>
      </c>
      <c r="U644" t="s">
        <v>32</v>
      </c>
      <c r="Z644" t="str" cm="1">
        <f t="array" ref="Z644">_xlfn.TEXTSPLIT(L644, " ")</f>
        <v>Zuiderlicht</v>
      </c>
    </row>
    <row r="645" spans="1:28" x14ac:dyDescent="0.3">
      <c r="A645" t="s">
        <v>1281</v>
      </c>
      <c r="B645" t="s">
        <v>1282</v>
      </c>
      <c r="C645" t="s">
        <v>1313</v>
      </c>
      <c r="E645" t="s">
        <v>1431</v>
      </c>
      <c r="F645">
        <v>1</v>
      </c>
      <c r="G645" t="s">
        <v>27</v>
      </c>
      <c r="H645">
        <v>2019</v>
      </c>
      <c r="I645" t="s">
        <v>28</v>
      </c>
      <c r="J645" t="s">
        <v>29</v>
      </c>
      <c r="K645" t="s">
        <v>30</v>
      </c>
      <c r="L645" t="s">
        <v>1404</v>
      </c>
      <c r="M645" t="s">
        <v>1413</v>
      </c>
      <c r="O645" t="s">
        <v>1432</v>
      </c>
      <c r="P645" s="1">
        <f t="shared" si="18"/>
        <v>31.96</v>
      </c>
      <c r="Q645">
        <v>31.96</v>
      </c>
      <c r="R645" s="1">
        <f t="shared" si="18"/>
        <v>1</v>
      </c>
      <c r="S645">
        <v>1</v>
      </c>
      <c r="U645" t="s">
        <v>65</v>
      </c>
      <c r="Z645" t="str" cm="1">
        <f t="array" ref="Z645">_xlfn.TEXTSPLIT(L645, " ")</f>
        <v>Zuiderlicht</v>
      </c>
    </row>
    <row r="646" spans="1:28" x14ac:dyDescent="0.3">
      <c r="A646" t="s">
        <v>1281</v>
      </c>
      <c r="B646" t="s">
        <v>1282</v>
      </c>
      <c r="C646" t="s">
        <v>1313</v>
      </c>
      <c r="E646" t="s">
        <v>1433</v>
      </c>
      <c r="F646">
        <v>1</v>
      </c>
      <c r="G646" t="s">
        <v>27</v>
      </c>
      <c r="H646">
        <v>2017</v>
      </c>
      <c r="I646" t="s">
        <v>28</v>
      </c>
      <c r="J646" t="s">
        <v>29</v>
      </c>
      <c r="K646" t="s">
        <v>30</v>
      </c>
      <c r="L646" t="s">
        <v>1285</v>
      </c>
      <c r="P646" s="1">
        <f t="shared" si="18"/>
        <v>36.92</v>
      </c>
      <c r="Q646">
        <v>36.92</v>
      </c>
      <c r="R646" s="1">
        <f t="shared" si="18"/>
        <v>0</v>
      </c>
      <c r="S646">
        <v>0</v>
      </c>
      <c r="U646" t="s">
        <v>42</v>
      </c>
      <c r="Z646" t="str" cm="1">
        <f t="array" ref="Z646">_xlfn.TEXTSPLIT(L646, " ")</f>
        <v>ECOstroom.nu</v>
      </c>
    </row>
    <row r="647" spans="1:28" x14ac:dyDescent="0.3">
      <c r="A647" t="s">
        <v>1281</v>
      </c>
      <c r="B647" t="s">
        <v>1287</v>
      </c>
      <c r="C647" t="s">
        <v>1434</v>
      </c>
      <c r="D647" t="s">
        <v>1435</v>
      </c>
      <c r="E647" t="s">
        <v>1436</v>
      </c>
      <c r="F647">
        <v>1</v>
      </c>
      <c r="G647" t="s">
        <v>27</v>
      </c>
      <c r="H647">
        <v>2016</v>
      </c>
      <c r="I647" t="s">
        <v>28</v>
      </c>
      <c r="J647" t="s">
        <v>29</v>
      </c>
      <c r="K647" t="s">
        <v>30</v>
      </c>
      <c r="L647" t="s">
        <v>1437</v>
      </c>
      <c r="P647" s="1">
        <f t="shared" si="18"/>
        <v>153.99</v>
      </c>
      <c r="Q647">
        <v>153.99</v>
      </c>
      <c r="R647" s="1">
        <f t="shared" si="18"/>
        <v>0</v>
      </c>
      <c r="S647">
        <v>0</v>
      </c>
      <c r="U647" t="s">
        <v>65</v>
      </c>
      <c r="Z647" t="str" cm="1">
        <f t="array" ref="Z647">_xlfn.TEXTSPLIT(L647, " ")</f>
        <v>BergenEnergie</v>
      </c>
    </row>
    <row r="648" spans="1:28" x14ac:dyDescent="0.3">
      <c r="A648" t="s">
        <v>1281</v>
      </c>
      <c r="B648" t="s">
        <v>1287</v>
      </c>
      <c r="C648" t="s">
        <v>1434</v>
      </c>
      <c r="D648" t="s">
        <v>1435</v>
      </c>
      <c r="E648" t="s">
        <v>1438</v>
      </c>
      <c r="F648">
        <v>1</v>
      </c>
      <c r="G648" t="s">
        <v>27</v>
      </c>
      <c r="H648">
        <v>2015</v>
      </c>
      <c r="I648" t="s">
        <v>28</v>
      </c>
      <c r="J648" t="s">
        <v>29</v>
      </c>
      <c r="K648" t="s">
        <v>30</v>
      </c>
      <c r="L648" t="s">
        <v>1437</v>
      </c>
      <c r="P648" s="1">
        <f t="shared" si="18"/>
        <v>47.5</v>
      </c>
      <c r="Q648">
        <v>47.5</v>
      </c>
      <c r="R648" s="1">
        <f t="shared" si="18"/>
        <v>1</v>
      </c>
      <c r="S648">
        <v>1</v>
      </c>
      <c r="U648" t="s">
        <v>36</v>
      </c>
      <c r="Z648" t="str" cm="1">
        <f t="array" ref="Z648">_xlfn.TEXTSPLIT(L648, " ")</f>
        <v>BergenEnergie</v>
      </c>
    </row>
    <row r="649" spans="1:28" x14ac:dyDescent="0.3">
      <c r="A649" t="s">
        <v>1281</v>
      </c>
      <c r="B649" t="s">
        <v>1287</v>
      </c>
      <c r="C649" t="s">
        <v>1434</v>
      </c>
      <c r="D649" t="s">
        <v>1435</v>
      </c>
      <c r="E649" t="s">
        <v>1439</v>
      </c>
      <c r="F649">
        <v>1</v>
      </c>
      <c r="G649" t="s">
        <v>27</v>
      </c>
      <c r="H649">
        <v>2016</v>
      </c>
      <c r="I649" t="s">
        <v>28</v>
      </c>
      <c r="J649" t="s">
        <v>29</v>
      </c>
      <c r="K649" t="s">
        <v>30</v>
      </c>
      <c r="L649" t="s">
        <v>1437</v>
      </c>
      <c r="P649" s="1">
        <f t="shared" si="18"/>
        <v>30</v>
      </c>
      <c r="Q649">
        <v>30</v>
      </c>
      <c r="R649" s="1">
        <f t="shared" si="18"/>
        <v>1</v>
      </c>
      <c r="S649">
        <v>1</v>
      </c>
      <c r="U649" t="s">
        <v>36</v>
      </c>
      <c r="Z649" t="str" cm="1">
        <f t="array" ref="Z649">_xlfn.TEXTSPLIT(L649, " ")</f>
        <v>BergenEnergie</v>
      </c>
    </row>
    <row r="650" spans="1:28" x14ac:dyDescent="0.3">
      <c r="A650" t="s">
        <v>1281</v>
      </c>
      <c r="B650" t="s">
        <v>1287</v>
      </c>
      <c r="C650" t="s">
        <v>1440</v>
      </c>
      <c r="D650" t="s">
        <v>1441</v>
      </c>
      <c r="E650" t="s">
        <v>1442</v>
      </c>
      <c r="F650">
        <v>1</v>
      </c>
      <c r="G650" t="s">
        <v>27</v>
      </c>
      <c r="H650">
        <v>2016</v>
      </c>
      <c r="I650" t="s">
        <v>28</v>
      </c>
      <c r="J650" t="s">
        <v>29</v>
      </c>
      <c r="K650" t="s">
        <v>30</v>
      </c>
      <c r="L650" t="s">
        <v>1443</v>
      </c>
      <c r="O650" t="s">
        <v>1444</v>
      </c>
      <c r="P650" s="1">
        <f t="shared" si="18"/>
        <v>87.5</v>
      </c>
      <c r="Q650">
        <v>87.5</v>
      </c>
      <c r="R650" s="1">
        <f t="shared" si="18"/>
        <v>1</v>
      </c>
      <c r="S650">
        <v>1</v>
      </c>
      <c r="U650" t="s">
        <v>42</v>
      </c>
      <c r="Z650" t="str" cm="1">
        <f t="array" ref="Z650">_xlfn.TEXTSPLIT(L650, " ")</f>
        <v>NHEC</v>
      </c>
    </row>
    <row r="651" spans="1:28" x14ac:dyDescent="0.3">
      <c r="A651" t="s">
        <v>1281</v>
      </c>
      <c r="B651" t="s">
        <v>1287</v>
      </c>
      <c r="C651" t="s">
        <v>1445</v>
      </c>
      <c r="D651" t="s">
        <v>1446</v>
      </c>
      <c r="E651" t="s">
        <v>1447</v>
      </c>
      <c r="F651">
        <v>1</v>
      </c>
      <c r="G651" t="s">
        <v>27</v>
      </c>
      <c r="H651">
        <v>2015</v>
      </c>
      <c r="I651" t="s">
        <v>28</v>
      </c>
      <c r="J651" t="s">
        <v>29</v>
      </c>
      <c r="K651" t="s">
        <v>30</v>
      </c>
      <c r="L651" t="s">
        <v>1448</v>
      </c>
      <c r="M651" t="s">
        <v>372</v>
      </c>
      <c r="P651" s="1">
        <f t="shared" si="18"/>
        <v>16.899999999999999</v>
      </c>
      <c r="Q651">
        <v>16.899999999999999</v>
      </c>
      <c r="R651" s="1">
        <f t="shared" si="18"/>
        <v>1</v>
      </c>
      <c r="S651">
        <v>1</v>
      </c>
      <c r="U651" t="s">
        <v>42</v>
      </c>
      <c r="Z651" t="str" cm="1">
        <f t="array" ref="Z651">_xlfn.TEXTSPLIT(L651, " ")</f>
        <v>CALorie</v>
      </c>
    </row>
    <row r="652" spans="1:28" x14ac:dyDescent="0.3">
      <c r="A652" t="s">
        <v>1281</v>
      </c>
      <c r="B652" t="s">
        <v>1287</v>
      </c>
      <c r="C652" t="s">
        <v>1445</v>
      </c>
      <c r="E652" t="s">
        <v>1449</v>
      </c>
      <c r="F652">
        <v>1</v>
      </c>
      <c r="G652" t="s">
        <v>27</v>
      </c>
      <c r="H652">
        <v>2022</v>
      </c>
      <c r="I652" t="s">
        <v>28</v>
      </c>
      <c r="J652" t="s">
        <v>29</v>
      </c>
      <c r="K652" t="s">
        <v>30</v>
      </c>
      <c r="L652" t="s">
        <v>1448</v>
      </c>
      <c r="M652" t="s">
        <v>372</v>
      </c>
      <c r="P652" s="1">
        <f t="shared" si="18"/>
        <v>162</v>
      </c>
      <c r="Q652">
        <v>162</v>
      </c>
      <c r="R652" s="1">
        <f t="shared" si="18"/>
        <v>1</v>
      </c>
      <c r="S652">
        <v>1</v>
      </c>
      <c r="U652" t="s">
        <v>32</v>
      </c>
      <c r="Z652" t="str" cm="1">
        <f t="array" ref="Z652">_xlfn.TEXTSPLIT(L652, " ")</f>
        <v>CALorie</v>
      </c>
    </row>
    <row r="653" spans="1:28" x14ac:dyDescent="0.3">
      <c r="A653" t="s">
        <v>1281</v>
      </c>
      <c r="B653" t="s">
        <v>1287</v>
      </c>
      <c r="C653" t="s">
        <v>1445</v>
      </c>
      <c r="E653" t="s">
        <v>1450</v>
      </c>
      <c r="F653">
        <v>1</v>
      </c>
      <c r="G653" t="s">
        <v>27</v>
      </c>
      <c r="H653">
        <v>2013</v>
      </c>
      <c r="I653" t="s">
        <v>28</v>
      </c>
      <c r="J653" t="s">
        <v>29</v>
      </c>
      <c r="K653" t="s">
        <v>30</v>
      </c>
      <c r="L653" t="s">
        <v>1448</v>
      </c>
      <c r="M653" t="s">
        <v>372</v>
      </c>
      <c r="P653" s="1">
        <f t="shared" si="18"/>
        <v>28.5</v>
      </c>
      <c r="Q653">
        <v>28.5</v>
      </c>
      <c r="R653" s="1">
        <f t="shared" si="18"/>
        <v>1</v>
      </c>
      <c r="S653">
        <v>1</v>
      </c>
      <c r="U653" t="s">
        <v>42</v>
      </c>
      <c r="Z653" t="str" cm="1">
        <f t="array" ref="Z653">_xlfn.TEXTSPLIT(L653, " ")</f>
        <v>CALorie</v>
      </c>
    </row>
    <row r="654" spans="1:28" x14ac:dyDescent="0.3">
      <c r="A654" t="s">
        <v>1281</v>
      </c>
      <c r="B654" t="s">
        <v>1287</v>
      </c>
      <c r="C654" t="s">
        <v>1451</v>
      </c>
      <c r="D654" t="s">
        <v>1451</v>
      </c>
      <c r="E654" t="s">
        <v>1452</v>
      </c>
      <c r="F654">
        <v>1</v>
      </c>
      <c r="G654" t="s">
        <v>27</v>
      </c>
      <c r="H654">
        <v>2023</v>
      </c>
      <c r="I654" t="s">
        <v>28</v>
      </c>
      <c r="J654" t="s">
        <v>29</v>
      </c>
      <c r="K654" t="s">
        <v>30</v>
      </c>
      <c r="L654" t="s">
        <v>1453</v>
      </c>
      <c r="P654" s="1">
        <f t="shared" si="18"/>
        <v>4.92</v>
      </c>
      <c r="Q654">
        <v>4.92</v>
      </c>
      <c r="R654" s="1">
        <f t="shared" si="18"/>
        <v>1</v>
      </c>
      <c r="S654">
        <v>1</v>
      </c>
      <c r="U654" t="s">
        <v>42</v>
      </c>
      <c r="Z654" t="str" cm="1">
        <f t="array" ref="Z654:AB654">_xlfn.TEXTSPLIT(L654, " ")</f>
        <v>HCWC</v>
      </c>
      <c r="AA654" t="str">
        <v>De</v>
      </c>
      <c r="AB654" t="str">
        <v>Eendragt</v>
      </c>
    </row>
    <row r="655" spans="1:28" x14ac:dyDescent="0.3">
      <c r="A655" t="s">
        <v>1281</v>
      </c>
      <c r="B655" t="s">
        <v>1287</v>
      </c>
      <c r="C655" t="s">
        <v>1451</v>
      </c>
      <c r="E655" t="s">
        <v>1454</v>
      </c>
      <c r="F655">
        <v>1</v>
      </c>
      <c r="G655" t="s">
        <v>27</v>
      </c>
      <c r="H655">
        <v>2022</v>
      </c>
      <c r="I655" t="s">
        <v>28</v>
      </c>
      <c r="J655" t="s">
        <v>29</v>
      </c>
      <c r="K655" t="s">
        <v>30</v>
      </c>
      <c r="L655" t="s">
        <v>1453</v>
      </c>
      <c r="P655" s="1">
        <f t="shared" si="18"/>
        <v>37.5</v>
      </c>
      <c r="Q655">
        <v>37.5</v>
      </c>
      <c r="R655" s="1">
        <f t="shared" si="18"/>
        <v>1</v>
      </c>
      <c r="S655">
        <v>1</v>
      </c>
      <c r="U655" t="s">
        <v>42</v>
      </c>
      <c r="Z655" t="str" cm="1">
        <f t="array" ref="Z655:AB655">_xlfn.TEXTSPLIT(L655, " ")</f>
        <v>HCWC</v>
      </c>
      <c r="AA655" t="str">
        <v>De</v>
      </c>
      <c r="AB655" t="str">
        <v>Eendragt</v>
      </c>
    </row>
    <row r="656" spans="1:28" x14ac:dyDescent="0.3">
      <c r="A656" t="s">
        <v>1281</v>
      </c>
      <c r="B656" t="s">
        <v>1287</v>
      </c>
      <c r="C656" t="s">
        <v>1451</v>
      </c>
      <c r="E656" t="s">
        <v>1455</v>
      </c>
      <c r="F656">
        <v>1</v>
      </c>
      <c r="G656" t="s">
        <v>27</v>
      </c>
      <c r="H656">
        <v>2020</v>
      </c>
      <c r="I656" t="s">
        <v>28</v>
      </c>
      <c r="J656" t="s">
        <v>29</v>
      </c>
      <c r="K656" t="s">
        <v>30</v>
      </c>
      <c r="L656" t="s">
        <v>1453</v>
      </c>
      <c r="P656" s="1">
        <f t="shared" si="18"/>
        <v>64.86</v>
      </c>
      <c r="Q656">
        <v>64.86</v>
      </c>
      <c r="R656" s="1">
        <f t="shared" si="18"/>
        <v>1</v>
      </c>
      <c r="S656">
        <v>1</v>
      </c>
      <c r="U656" t="s">
        <v>42</v>
      </c>
      <c r="Z656" t="str" cm="1">
        <f t="array" ref="Z656:AB656">_xlfn.TEXTSPLIT(L656, " ")</f>
        <v>HCWC</v>
      </c>
      <c r="AA656" t="str">
        <v>De</v>
      </c>
      <c r="AB656" t="str">
        <v>Eendragt</v>
      </c>
    </row>
    <row r="657" spans="1:28" x14ac:dyDescent="0.3">
      <c r="A657" t="s">
        <v>1281</v>
      </c>
      <c r="B657" t="s">
        <v>1282</v>
      </c>
      <c r="C657" t="s">
        <v>1456</v>
      </c>
      <c r="E657" t="s">
        <v>1457</v>
      </c>
      <c r="F657">
        <v>1</v>
      </c>
      <c r="G657" t="s">
        <v>27</v>
      </c>
      <c r="H657">
        <v>2019</v>
      </c>
      <c r="I657" t="s">
        <v>28</v>
      </c>
      <c r="J657" t="s">
        <v>29</v>
      </c>
      <c r="K657" t="s">
        <v>30</v>
      </c>
      <c r="L657" t="s">
        <v>1285</v>
      </c>
      <c r="P657" s="1">
        <f t="shared" si="18"/>
        <v>74</v>
      </c>
      <c r="Q657">
        <v>74</v>
      </c>
      <c r="R657" s="1">
        <f t="shared" si="18"/>
        <v>1</v>
      </c>
      <c r="S657">
        <v>1</v>
      </c>
      <c r="U657" t="s">
        <v>36</v>
      </c>
      <c r="Z657" t="str" cm="1">
        <f t="array" ref="Z657">_xlfn.TEXTSPLIT(L657, " ")</f>
        <v>ECOstroom.nu</v>
      </c>
    </row>
    <row r="658" spans="1:28" x14ac:dyDescent="0.3">
      <c r="A658" t="s">
        <v>1281</v>
      </c>
      <c r="B658" t="s">
        <v>1282</v>
      </c>
      <c r="C658" t="s">
        <v>1456</v>
      </c>
      <c r="E658" t="s">
        <v>1458</v>
      </c>
      <c r="F658">
        <v>1</v>
      </c>
      <c r="G658" t="s">
        <v>27</v>
      </c>
      <c r="H658">
        <v>2019</v>
      </c>
      <c r="I658" t="s">
        <v>28</v>
      </c>
      <c r="J658" t="s">
        <v>29</v>
      </c>
      <c r="K658" t="s">
        <v>30</v>
      </c>
      <c r="L658" t="s">
        <v>1285</v>
      </c>
      <c r="P658" s="1">
        <f t="shared" si="18"/>
        <v>72</v>
      </c>
      <c r="Q658">
        <v>72</v>
      </c>
      <c r="R658" s="1">
        <f t="shared" si="18"/>
        <v>1</v>
      </c>
      <c r="S658">
        <v>1</v>
      </c>
      <c r="U658" t="s">
        <v>36</v>
      </c>
      <c r="Z658" t="str" cm="1">
        <f t="array" ref="Z658">_xlfn.TEXTSPLIT(L658, " ")</f>
        <v>ECOstroom.nu</v>
      </c>
    </row>
    <row r="659" spans="1:28" x14ac:dyDescent="0.3">
      <c r="A659" t="s">
        <v>1281</v>
      </c>
      <c r="B659" t="s">
        <v>1287</v>
      </c>
      <c r="C659" t="s">
        <v>1459</v>
      </c>
      <c r="D659" t="s">
        <v>1460</v>
      </c>
      <c r="E659" t="s">
        <v>1461</v>
      </c>
      <c r="F659">
        <v>1</v>
      </c>
      <c r="G659" t="s">
        <v>27</v>
      </c>
      <c r="H659">
        <v>2019</v>
      </c>
      <c r="I659" t="s">
        <v>28</v>
      </c>
      <c r="J659" t="s">
        <v>29</v>
      </c>
      <c r="K659" t="s">
        <v>30</v>
      </c>
      <c r="L659" t="s">
        <v>1462</v>
      </c>
      <c r="P659" s="1">
        <f t="shared" si="18"/>
        <v>23.56</v>
      </c>
      <c r="Q659">
        <v>23.56</v>
      </c>
      <c r="R659" s="1">
        <f t="shared" si="18"/>
        <v>1</v>
      </c>
      <c r="S659">
        <v>1</v>
      </c>
      <c r="U659" t="s">
        <v>36</v>
      </c>
      <c r="Z659" t="str" cm="1">
        <f t="array" ref="Z659:AB659">_xlfn.TEXTSPLIT(L659, " ")</f>
        <v>Zonnecoöperatie</v>
      </c>
      <c r="AA659" t="str">
        <v>West</v>
      </c>
      <c r="AB659" t="str">
        <v>Friesland</v>
      </c>
    </row>
    <row r="660" spans="1:28" x14ac:dyDescent="0.3">
      <c r="A660" t="s">
        <v>1281</v>
      </c>
      <c r="B660" t="s">
        <v>1287</v>
      </c>
      <c r="C660" t="s">
        <v>1459</v>
      </c>
      <c r="D660" t="s">
        <v>1463</v>
      </c>
      <c r="E660" t="s">
        <v>1464</v>
      </c>
      <c r="F660">
        <v>1</v>
      </c>
      <c r="G660" t="s">
        <v>27</v>
      </c>
      <c r="H660">
        <v>2023</v>
      </c>
      <c r="I660" t="s">
        <v>28</v>
      </c>
      <c r="J660" t="s">
        <v>29</v>
      </c>
      <c r="K660" t="s">
        <v>30</v>
      </c>
      <c r="L660" t="s">
        <v>1465</v>
      </c>
      <c r="P660" s="1">
        <f t="shared" si="18"/>
        <v>55</v>
      </c>
      <c r="Q660">
        <v>55</v>
      </c>
      <c r="R660" s="1">
        <f t="shared" si="18"/>
        <v>1</v>
      </c>
      <c r="S660">
        <v>1</v>
      </c>
      <c r="U660" t="s">
        <v>32</v>
      </c>
      <c r="Z660" t="str" cm="1">
        <f t="array" ref="Z660:AA660">_xlfn.TEXTSPLIT(L660, " ")</f>
        <v>Zonnecoöperatie</v>
      </c>
      <c r="AA660" t="str">
        <v>WestFriesland</v>
      </c>
    </row>
    <row r="661" spans="1:28" x14ac:dyDescent="0.3">
      <c r="A661" t="s">
        <v>1281</v>
      </c>
      <c r="B661" t="s">
        <v>1287</v>
      </c>
      <c r="C661" t="s">
        <v>1466</v>
      </c>
      <c r="D661" t="s">
        <v>1467</v>
      </c>
      <c r="E661" t="s">
        <v>1468</v>
      </c>
      <c r="F661">
        <v>1</v>
      </c>
      <c r="G661" t="s">
        <v>27</v>
      </c>
      <c r="H661">
        <v>2016</v>
      </c>
      <c r="I661" t="s">
        <v>28</v>
      </c>
      <c r="J661" t="s">
        <v>29</v>
      </c>
      <c r="K661" t="s">
        <v>46</v>
      </c>
      <c r="L661" t="s">
        <v>47</v>
      </c>
      <c r="N661" t="s">
        <v>81</v>
      </c>
      <c r="O661" t="s">
        <v>1469</v>
      </c>
      <c r="P661" s="1">
        <f t="shared" si="18"/>
        <v>264.75</v>
      </c>
      <c r="Q661">
        <v>264.75</v>
      </c>
      <c r="R661" s="1">
        <f t="shared" si="18"/>
        <v>0</v>
      </c>
      <c r="S661">
        <v>0</v>
      </c>
      <c r="U661" t="s">
        <v>65</v>
      </c>
      <c r="Z661" t="str" cm="1">
        <f t="array" ref="Z661">_xlfn.TEXTSPLIT(L661, " ")</f>
        <v>crowdfunding</v>
      </c>
    </row>
    <row r="662" spans="1:28" x14ac:dyDescent="0.3">
      <c r="A662" t="s">
        <v>1281</v>
      </c>
      <c r="B662" t="s">
        <v>1282</v>
      </c>
      <c r="C662" t="s">
        <v>1466</v>
      </c>
      <c r="D662" t="s">
        <v>1470</v>
      </c>
      <c r="E662" t="s">
        <v>1471</v>
      </c>
      <c r="F662">
        <v>1</v>
      </c>
      <c r="G662" t="s">
        <v>27</v>
      </c>
      <c r="H662">
        <v>2019</v>
      </c>
      <c r="I662" t="s">
        <v>28</v>
      </c>
      <c r="J662" t="s">
        <v>29</v>
      </c>
      <c r="K662" t="s">
        <v>359</v>
      </c>
      <c r="L662" t="s">
        <v>1472</v>
      </c>
      <c r="M662" t="s">
        <v>372</v>
      </c>
      <c r="P662" s="1">
        <f t="shared" si="18"/>
        <v>89.600000000000009</v>
      </c>
      <c r="Q662">
        <v>89.600000000000009</v>
      </c>
      <c r="R662" s="1">
        <f t="shared" si="18"/>
        <v>1</v>
      </c>
      <c r="S662">
        <v>1</v>
      </c>
      <c r="U662" t="s">
        <v>36</v>
      </c>
      <c r="Z662" t="str" cm="1">
        <f t="array" ref="Z662:AB662">_xlfn.TEXTSPLIT(L662, " ")</f>
        <v>Zon</v>
      </c>
      <c r="AA662" t="str">
        <v>op</v>
      </c>
      <c r="AB662" t="str">
        <v>Edam-Volendam</v>
      </c>
    </row>
    <row r="663" spans="1:28" x14ac:dyDescent="0.3">
      <c r="A663" t="s">
        <v>1281</v>
      </c>
      <c r="B663" t="s">
        <v>1282</v>
      </c>
      <c r="C663" t="s">
        <v>1466</v>
      </c>
      <c r="D663" t="s">
        <v>1473</v>
      </c>
      <c r="E663" t="s">
        <v>1474</v>
      </c>
      <c r="F663">
        <v>1</v>
      </c>
      <c r="G663" t="s">
        <v>27</v>
      </c>
      <c r="H663">
        <v>2020</v>
      </c>
      <c r="I663" t="s">
        <v>28</v>
      </c>
      <c r="J663" t="s">
        <v>29</v>
      </c>
      <c r="K663" t="s">
        <v>359</v>
      </c>
      <c r="L663" t="s">
        <v>1472</v>
      </c>
      <c r="M663" t="s">
        <v>372</v>
      </c>
      <c r="P663" s="1">
        <f t="shared" si="18"/>
        <v>84</v>
      </c>
      <c r="Q663">
        <v>84</v>
      </c>
      <c r="R663" s="1">
        <f t="shared" si="18"/>
        <v>1</v>
      </c>
      <c r="S663">
        <v>1</v>
      </c>
      <c r="U663" t="s">
        <v>36</v>
      </c>
      <c r="Z663" t="str" cm="1">
        <f t="array" ref="Z663:AB663">_xlfn.TEXTSPLIT(L663, " ")</f>
        <v>Zon</v>
      </c>
      <c r="AA663" t="str">
        <v>op</v>
      </c>
      <c r="AB663" t="str">
        <v>Edam-Volendam</v>
      </c>
    </row>
    <row r="664" spans="1:28" x14ac:dyDescent="0.3">
      <c r="A664" t="s">
        <v>1281</v>
      </c>
      <c r="B664" t="s">
        <v>1287</v>
      </c>
      <c r="C664" t="s">
        <v>1475</v>
      </c>
      <c r="D664" t="s">
        <v>1476</v>
      </c>
      <c r="E664" t="s">
        <v>1477</v>
      </c>
      <c r="F664">
        <v>1</v>
      </c>
      <c r="G664" t="s">
        <v>27</v>
      </c>
      <c r="H664">
        <v>2016</v>
      </c>
      <c r="I664" t="s">
        <v>28</v>
      </c>
      <c r="J664" t="s">
        <v>29</v>
      </c>
      <c r="K664" t="s">
        <v>30</v>
      </c>
      <c r="L664" t="s">
        <v>1465</v>
      </c>
      <c r="P664" s="1">
        <f t="shared" si="18"/>
        <v>21.84</v>
      </c>
      <c r="Q664">
        <v>21.84</v>
      </c>
      <c r="R664" s="1">
        <f t="shared" si="18"/>
        <v>1</v>
      </c>
      <c r="S664">
        <v>1</v>
      </c>
      <c r="U664" t="s">
        <v>36</v>
      </c>
      <c r="Z664" t="str" cm="1">
        <f t="array" ref="Z664:AA664">_xlfn.TEXTSPLIT(L664, " ")</f>
        <v>Zonnecoöperatie</v>
      </c>
      <c r="AA664" t="str">
        <v>WestFriesland</v>
      </c>
    </row>
    <row r="665" spans="1:28" x14ac:dyDescent="0.3">
      <c r="A665" t="s">
        <v>1281</v>
      </c>
      <c r="B665" t="s">
        <v>1282</v>
      </c>
      <c r="C665" t="s">
        <v>1478</v>
      </c>
      <c r="D665" t="s">
        <v>1479</v>
      </c>
      <c r="E665" t="s">
        <v>1480</v>
      </c>
      <c r="F665">
        <v>1</v>
      </c>
      <c r="G665" t="s">
        <v>27</v>
      </c>
      <c r="H665">
        <v>2014</v>
      </c>
      <c r="I665" t="s">
        <v>28</v>
      </c>
      <c r="J665" t="s">
        <v>29</v>
      </c>
      <c r="K665" t="s">
        <v>30</v>
      </c>
      <c r="L665" t="s">
        <v>1481</v>
      </c>
      <c r="P665" s="1">
        <f t="shared" si="18"/>
        <v>13</v>
      </c>
      <c r="Q665">
        <v>13</v>
      </c>
      <c r="R665" s="1">
        <f t="shared" si="18"/>
        <v>1</v>
      </c>
      <c r="S665">
        <v>1</v>
      </c>
      <c r="U665" t="s">
        <v>42</v>
      </c>
      <c r="Z665" t="str" cm="1">
        <f t="array" ref="Z665">_xlfn.TEXTSPLIT(L665, " ")</f>
        <v>WattNu</v>
      </c>
    </row>
    <row r="666" spans="1:28" x14ac:dyDescent="0.3">
      <c r="A666" t="s">
        <v>1281</v>
      </c>
      <c r="B666" t="s">
        <v>1282</v>
      </c>
      <c r="C666" t="s">
        <v>1478</v>
      </c>
      <c r="D666" t="s">
        <v>1479</v>
      </c>
      <c r="E666" t="s">
        <v>1482</v>
      </c>
      <c r="F666">
        <v>1</v>
      </c>
      <c r="G666" t="s">
        <v>27</v>
      </c>
      <c r="H666">
        <v>2015</v>
      </c>
      <c r="I666" t="s">
        <v>28</v>
      </c>
      <c r="J666" t="s">
        <v>29</v>
      </c>
      <c r="K666" t="s">
        <v>30</v>
      </c>
      <c r="L666" t="s">
        <v>1481</v>
      </c>
      <c r="P666" s="1">
        <f t="shared" si="18"/>
        <v>21.58</v>
      </c>
      <c r="Q666">
        <v>21.58</v>
      </c>
      <c r="R666" s="1">
        <f t="shared" si="18"/>
        <v>1</v>
      </c>
      <c r="S666">
        <v>1</v>
      </c>
      <c r="U666" t="s">
        <v>42</v>
      </c>
      <c r="Z666" t="str" cm="1">
        <f t="array" ref="Z666">_xlfn.TEXTSPLIT(L666, " ")</f>
        <v>WattNu</v>
      </c>
    </row>
    <row r="667" spans="1:28" x14ac:dyDescent="0.3">
      <c r="A667" t="s">
        <v>1281</v>
      </c>
      <c r="B667" t="s">
        <v>1282</v>
      </c>
      <c r="C667" t="s">
        <v>1478</v>
      </c>
      <c r="D667" t="s">
        <v>1483</v>
      </c>
      <c r="E667" t="s">
        <v>1484</v>
      </c>
      <c r="F667">
        <v>1</v>
      </c>
      <c r="G667" t="s">
        <v>27</v>
      </c>
      <c r="H667">
        <v>2023</v>
      </c>
      <c r="I667" t="s">
        <v>28</v>
      </c>
      <c r="J667" t="s">
        <v>29</v>
      </c>
      <c r="K667" t="s">
        <v>30</v>
      </c>
      <c r="L667" t="s">
        <v>1481</v>
      </c>
      <c r="P667" s="1">
        <f t="shared" si="18"/>
        <v>64.5</v>
      </c>
      <c r="Q667">
        <v>64.5</v>
      </c>
      <c r="R667" s="1">
        <f t="shared" si="18"/>
        <v>1</v>
      </c>
      <c r="S667">
        <v>1</v>
      </c>
      <c r="U667" t="s">
        <v>32</v>
      </c>
      <c r="Z667" t="str" cm="1">
        <f t="array" ref="Z667">_xlfn.TEXTSPLIT(L667, " ")</f>
        <v>WattNu</v>
      </c>
    </row>
    <row r="668" spans="1:28" x14ac:dyDescent="0.3">
      <c r="A668" t="s">
        <v>1281</v>
      </c>
      <c r="B668" t="s">
        <v>1282</v>
      </c>
      <c r="C668" t="s">
        <v>1478</v>
      </c>
      <c r="D668" t="s">
        <v>1483</v>
      </c>
      <c r="E668" t="s">
        <v>1485</v>
      </c>
      <c r="F668">
        <v>1</v>
      </c>
      <c r="G668" t="s">
        <v>27</v>
      </c>
      <c r="H668">
        <v>2022</v>
      </c>
      <c r="I668" t="s">
        <v>28</v>
      </c>
      <c r="J668" t="s">
        <v>29</v>
      </c>
      <c r="K668" t="s">
        <v>30</v>
      </c>
      <c r="L668" t="s">
        <v>1481</v>
      </c>
      <c r="P668" s="1">
        <f t="shared" si="18"/>
        <v>80.25</v>
      </c>
      <c r="Q668">
        <v>80.25</v>
      </c>
      <c r="R668" s="1">
        <f t="shared" si="18"/>
        <v>1</v>
      </c>
      <c r="S668">
        <v>1</v>
      </c>
      <c r="U668" t="s">
        <v>32</v>
      </c>
      <c r="Z668" t="str" cm="1">
        <f t="array" ref="Z668">_xlfn.TEXTSPLIT(L668, " ")</f>
        <v>WattNu</v>
      </c>
    </row>
    <row r="669" spans="1:28" x14ac:dyDescent="0.3">
      <c r="A669" t="s">
        <v>1281</v>
      </c>
      <c r="B669" t="s">
        <v>1282</v>
      </c>
      <c r="C669" t="s">
        <v>1478</v>
      </c>
      <c r="D669" t="s">
        <v>1479</v>
      </c>
      <c r="E669" t="s">
        <v>1486</v>
      </c>
      <c r="F669">
        <v>1</v>
      </c>
      <c r="G669" t="s">
        <v>27</v>
      </c>
      <c r="H669">
        <v>2023</v>
      </c>
      <c r="I669" t="s">
        <v>28</v>
      </c>
      <c r="J669" t="s">
        <v>29</v>
      </c>
      <c r="K669" t="s">
        <v>30</v>
      </c>
      <c r="L669" t="s">
        <v>1481</v>
      </c>
      <c r="P669" s="1">
        <f t="shared" si="18"/>
        <v>152.30500000000001</v>
      </c>
      <c r="Q669">
        <v>152.30500000000001</v>
      </c>
      <c r="R669" s="1">
        <f t="shared" si="18"/>
        <v>1</v>
      </c>
      <c r="S669">
        <v>1</v>
      </c>
      <c r="U669" t="s">
        <v>32</v>
      </c>
      <c r="Z669" t="str" cm="1">
        <f t="array" ref="Z669">_xlfn.TEXTSPLIT(L669, " ")</f>
        <v>WattNu</v>
      </c>
    </row>
    <row r="670" spans="1:28" x14ac:dyDescent="0.3">
      <c r="A670" t="s">
        <v>1281</v>
      </c>
      <c r="B670" t="s">
        <v>1282</v>
      </c>
      <c r="C670" t="s">
        <v>1478</v>
      </c>
      <c r="D670" t="s">
        <v>1483</v>
      </c>
      <c r="E670" t="s">
        <v>1487</v>
      </c>
      <c r="F670">
        <v>1</v>
      </c>
      <c r="G670" t="s">
        <v>27</v>
      </c>
      <c r="H670">
        <v>2020</v>
      </c>
      <c r="I670" t="s">
        <v>28</v>
      </c>
      <c r="J670" t="s">
        <v>29</v>
      </c>
      <c r="K670" t="s">
        <v>30</v>
      </c>
      <c r="L670" t="s">
        <v>1481</v>
      </c>
      <c r="P670" s="1">
        <f t="shared" si="18"/>
        <v>70.400000000000006</v>
      </c>
      <c r="Q670">
        <v>70.400000000000006</v>
      </c>
      <c r="R670" s="1">
        <f t="shared" si="18"/>
        <v>1</v>
      </c>
      <c r="S670">
        <v>1</v>
      </c>
      <c r="U670" t="s">
        <v>36</v>
      </c>
      <c r="Z670" t="str" cm="1">
        <f t="array" ref="Z670">_xlfn.TEXTSPLIT(L670, " ")</f>
        <v>WattNu</v>
      </c>
    </row>
    <row r="671" spans="1:28" x14ac:dyDescent="0.3">
      <c r="A671" t="s">
        <v>1281</v>
      </c>
      <c r="B671" t="s">
        <v>1282</v>
      </c>
      <c r="C671" t="s">
        <v>1478</v>
      </c>
      <c r="D671" t="s">
        <v>1479</v>
      </c>
      <c r="E671" t="s">
        <v>1488</v>
      </c>
      <c r="F671">
        <v>1</v>
      </c>
      <c r="G671" t="s">
        <v>27</v>
      </c>
      <c r="H671">
        <v>2023</v>
      </c>
      <c r="I671" t="s">
        <v>28</v>
      </c>
      <c r="J671" t="s">
        <v>29</v>
      </c>
      <c r="K671" t="s">
        <v>30</v>
      </c>
      <c r="L671" t="s">
        <v>1481</v>
      </c>
      <c r="P671" s="1">
        <f t="shared" si="18"/>
        <v>161.28</v>
      </c>
      <c r="Q671">
        <v>161.28</v>
      </c>
      <c r="R671" s="1">
        <f t="shared" si="18"/>
        <v>1</v>
      </c>
      <c r="S671">
        <v>1</v>
      </c>
      <c r="U671" t="s">
        <v>32</v>
      </c>
      <c r="Z671" t="str" cm="1">
        <f t="array" ref="Z671">_xlfn.TEXTSPLIT(L671, " ")</f>
        <v>WattNu</v>
      </c>
    </row>
    <row r="672" spans="1:28" x14ac:dyDescent="0.3">
      <c r="A672" t="s">
        <v>1281</v>
      </c>
      <c r="B672" t="s">
        <v>1282</v>
      </c>
      <c r="C672" t="s">
        <v>1478</v>
      </c>
      <c r="D672" t="s">
        <v>1479</v>
      </c>
      <c r="E672" t="s">
        <v>1489</v>
      </c>
      <c r="F672">
        <v>1</v>
      </c>
      <c r="G672" t="s">
        <v>27</v>
      </c>
      <c r="H672">
        <v>2023</v>
      </c>
      <c r="I672" t="s">
        <v>28</v>
      </c>
      <c r="J672" t="s">
        <v>29</v>
      </c>
      <c r="K672" t="s">
        <v>30</v>
      </c>
      <c r="L672" t="s">
        <v>1481</v>
      </c>
      <c r="P672" s="1">
        <f t="shared" si="18"/>
        <v>61.5</v>
      </c>
      <c r="Q672">
        <v>61.5</v>
      </c>
      <c r="R672" s="1">
        <f t="shared" si="18"/>
        <v>1</v>
      </c>
      <c r="S672">
        <v>1</v>
      </c>
      <c r="U672" t="s">
        <v>32</v>
      </c>
      <c r="Z672" t="str" cm="1">
        <f t="array" ref="Z672">_xlfn.TEXTSPLIT(L672, " ")</f>
        <v>WattNu</v>
      </c>
    </row>
    <row r="673" spans="1:28" x14ac:dyDescent="0.3">
      <c r="A673" t="s">
        <v>1281</v>
      </c>
      <c r="B673" t="s">
        <v>1282</v>
      </c>
      <c r="C673" t="s">
        <v>1478</v>
      </c>
      <c r="D673" t="s">
        <v>1479</v>
      </c>
      <c r="E673" t="s">
        <v>1490</v>
      </c>
      <c r="F673">
        <v>1</v>
      </c>
      <c r="G673" t="s">
        <v>27</v>
      </c>
      <c r="H673">
        <v>2019</v>
      </c>
      <c r="I673" t="s">
        <v>28</v>
      </c>
      <c r="J673" t="s">
        <v>29</v>
      </c>
      <c r="K673" t="s">
        <v>30</v>
      </c>
      <c r="L673" t="s">
        <v>1481</v>
      </c>
      <c r="P673" s="1">
        <f t="shared" si="18"/>
        <v>128.71</v>
      </c>
      <c r="Q673">
        <v>128.71</v>
      </c>
      <c r="R673" s="1">
        <f t="shared" si="18"/>
        <v>1</v>
      </c>
      <c r="S673">
        <v>1</v>
      </c>
      <c r="U673" t="s">
        <v>36</v>
      </c>
      <c r="Z673" t="str" cm="1">
        <f t="array" ref="Z673">_xlfn.TEXTSPLIT(L673, " ")</f>
        <v>WattNu</v>
      </c>
    </row>
    <row r="674" spans="1:28" x14ac:dyDescent="0.3">
      <c r="A674" t="s">
        <v>1281</v>
      </c>
      <c r="B674" t="s">
        <v>1282</v>
      </c>
      <c r="C674" t="s">
        <v>1491</v>
      </c>
      <c r="E674" t="s">
        <v>1492</v>
      </c>
      <c r="F674">
        <v>1</v>
      </c>
      <c r="G674" t="s">
        <v>27</v>
      </c>
      <c r="H674">
        <v>2015</v>
      </c>
      <c r="I674" t="s">
        <v>28</v>
      </c>
      <c r="J674" t="s">
        <v>29</v>
      </c>
      <c r="K674" t="s">
        <v>30</v>
      </c>
      <c r="L674" t="s">
        <v>1493</v>
      </c>
      <c r="N674" t="s">
        <v>1494</v>
      </c>
      <c r="P674" s="1">
        <f t="shared" si="18"/>
        <v>370.42500000000001</v>
      </c>
      <c r="Q674">
        <v>370.42500000000001</v>
      </c>
      <c r="R674" s="1">
        <f t="shared" si="18"/>
        <v>1</v>
      </c>
      <c r="S674">
        <v>1</v>
      </c>
      <c r="U674" t="s">
        <v>36</v>
      </c>
      <c r="Z674" t="str" cm="1">
        <f t="array" ref="Z674:AA674">_xlfn.TEXTSPLIT(L674, " ")</f>
        <v>DE</v>
      </c>
      <c r="AA674" t="str">
        <v>Ramplaan</v>
      </c>
    </row>
    <row r="675" spans="1:28" x14ac:dyDescent="0.3">
      <c r="A675" t="s">
        <v>1281</v>
      </c>
      <c r="B675" t="s">
        <v>1282</v>
      </c>
      <c r="C675" t="s">
        <v>1491</v>
      </c>
      <c r="D675" t="s">
        <v>1491</v>
      </c>
      <c r="E675" t="s">
        <v>1495</v>
      </c>
      <c r="F675">
        <v>1</v>
      </c>
      <c r="G675" t="s">
        <v>27</v>
      </c>
      <c r="H675">
        <v>2017</v>
      </c>
      <c r="I675" t="s">
        <v>28</v>
      </c>
      <c r="J675" t="s">
        <v>29</v>
      </c>
      <c r="K675" t="s">
        <v>30</v>
      </c>
      <c r="L675" t="s">
        <v>1496</v>
      </c>
      <c r="M675" t="s">
        <v>1497</v>
      </c>
      <c r="P675" s="1">
        <f t="shared" si="18"/>
        <v>75.399999999999991</v>
      </c>
      <c r="Q675">
        <v>75.399999999999991</v>
      </c>
      <c r="R675" s="1">
        <f t="shared" si="18"/>
        <v>1</v>
      </c>
      <c r="S675">
        <v>1</v>
      </c>
      <c r="U675" t="s">
        <v>36</v>
      </c>
      <c r="Z675" t="str" cm="1">
        <f t="array" ref="Z675">_xlfn.TEXTSPLIT(L675, " ")</f>
        <v>Noorderlicht</v>
      </c>
    </row>
    <row r="676" spans="1:28" x14ac:dyDescent="0.3">
      <c r="A676" t="s">
        <v>1281</v>
      </c>
      <c r="B676" t="s">
        <v>1282</v>
      </c>
      <c r="C676" t="s">
        <v>1491</v>
      </c>
      <c r="D676" t="s">
        <v>1498</v>
      </c>
      <c r="E676" t="s">
        <v>1499</v>
      </c>
      <c r="F676">
        <v>1</v>
      </c>
      <c r="G676" t="s">
        <v>27</v>
      </c>
      <c r="H676">
        <v>2016</v>
      </c>
      <c r="I676" t="s">
        <v>28</v>
      </c>
      <c r="J676" t="s">
        <v>29</v>
      </c>
      <c r="K676" t="s">
        <v>30</v>
      </c>
      <c r="L676" t="s">
        <v>1500</v>
      </c>
      <c r="M676" t="s">
        <v>372</v>
      </c>
      <c r="P676" s="1">
        <f t="shared" si="18"/>
        <v>72</v>
      </c>
      <c r="Q676">
        <v>72</v>
      </c>
      <c r="R676" s="1">
        <f t="shared" si="18"/>
        <v>1</v>
      </c>
      <c r="S676">
        <v>1</v>
      </c>
      <c r="U676" t="s">
        <v>1004</v>
      </c>
      <c r="Z676" t="str" cm="1">
        <f t="array" ref="Z676:AA676">_xlfn.TEXTSPLIT(L676, " ")</f>
        <v>Haarlem</v>
      </c>
      <c r="AA676" t="str">
        <v>Noorderlicht</v>
      </c>
    </row>
    <row r="677" spans="1:28" x14ac:dyDescent="0.3">
      <c r="A677" t="s">
        <v>1281</v>
      </c>
      <c r="B677" t="s">
        <v>1282</v>
      </c>
      <c r="C677" t="s">
        <v>1491</v>
      </c>
      <c r="E677" t="s">
        <v>1501</v>
      </c>
      <c r="F677">
        <v>1</v>
      </c>
      <c r="G677" t="s">
        <v>27</v>
      </c>
      <c r="H677">
        <v>2018</v>
      </c>
      <c r="I677" t="s">
        <v>28</v>
      </c>
      <c r="J677" t="s">
        <v>29</v>
      </c>
      <c r="K677" t="s">
        <v>30</v>
      </c>
      <c r="L677" t="s">
        <v>1502</v>
      </c>
      <c r="M677" t="s">
        <v>1503</v>
      </c>
      <c r="P677" s="1">
        <f t="shared" si="18"/>
        <v>153.72</v>
      </c>
      <c r="Q677">
        <v>153.72</v>
      </c>
      <c r="R677" s="1">
        <f t="shared" si="18"/>
        <v>1</v>
      </c>
      <c r="S677">
        <v>1</v>
      </c>
      <c r="U677" t="s">
        <v>36</v>
      </c>
      <c r="Z677" t="str" cm="1">
        <f t="array" ref="Z677">_xlfn.TEXTSPLIT(L677, " ")</f>
        <v>KennemerKracht</v>
      </c>
    </row>
    <row r="678" spans="1:28" x14ac:dyDescent="0.3">
      <c r="A678" t="s">
        <v>1281</v>
      </c>
      <c r="B678" t="s">
        <v>1282</v>
      </c>
      <c r="C678" t="s">
        <v>1491</v>
      </c>
      <c r="E678" t="s">
        <v>1504</v>
      </c>
      <c r="F678">
        <v>1</v>
      </c>
      <c r="G678" t="s">
        <v>27</v>
      </c>
      <c r="H678">
        <v>2019</v>
      </c>
      <c r="I678" t="s">
        <v>28</v>
      </c>
      <c r="J678" t="s">
        <v>29</v>
      </c>
      <c r="K678" t="s">
        <v>30</v>
      </c>
      <c r="L678" t="s">
        <v>1505</v>
      </c>
      <c r="M678" t="s">
        <v>1503</v>
      </c>
      <c r="O678" t="s">
        <v>1506</v>
      </c>
      <c r="P678" s="1">
        <f t="shared" si="18"/>
        <v>66</v>
      </c>
      <c r="Q678">
        <v>66</v>
      </c>
      <c r="R678" s="1">
        <f t="shared" si="18"/>
        <v>1</v>
      </c>
      <c r="S678">
        <v>1</v>
      </c>
      <c r="U678" t="s">
        <v>36</v>
      </c>
      <c r="Z678" t="str" cm="1">
        <f t="array" ref="Z678">_xlfn.TEXTSPLIT(L678, " ")</f>
        <v>SpaarneCollectief</v>
      </c>
    </row>
    <row r="679" spans="1:28" x14ac:dyDescent="0.3">
      <c r="A679" t="s">
        <v>1281</v>
      </c>
      <c r="B679" t="s">
        <v>1282</v>
      </c>
      <c r="C679" t="s">
        <v>1491</v>
      </c>
      <c r="E679" t="s">
        <v>1507</v>
      </c>
      <c r="F679">
        <v>1</v>
      </c>
      <c r="G679" t="s">
        <v>27</v>
      </c>
      <c r="H679">
        <v>2021</v>
      </c>
      <c r="I679" t="s">
        <v>28</v>
      </c>
      <c r="J679" t="s">
        <v>29</v>
      </c>
      <c r="K679" t="s">
        <v>30</v>
      </c>
      <c r="L679" t="s">
        <v>1502</v>
      </c>
      <c r="M679" t="s">
        <v>1503</v>
      </c>
      <c r="P679" s="1">
        <f t="shared" si="18"/>
        <v>267.71999999999997</v>
      </c>
      <c r="Q679">
        <v>267.71999999999997</v>
      </c>
      <c r="R679" s="1">
        <f t="shared" si="18"/>
        <v>1</v>
      </c>
      <c r="S679">
        <v>1</v>
      </c>
      <c r="U679" t="s">
        <v>36</v>
      </c>
      <c r="Z679" t="str" cm="1">
        <f t="array" ref="Z679">_xlfn.TEXTSPLIT(L679, " ")</f>
        <v>KennemerKracht</v>
      </c>
    </row>
    <row r="680" spans="1:28" x14ac:dyDescent="0.3">
      <c r="A680" t="s">
        <v>1281</v>
      </c>
      <c r="B680" t="s">
        <v>1282</v>
      </c>
      <c r="C680" t="s">
        <v>1491</v>
      </c>
      <c r="E680" t="s">
        <v>1508</v>
      </c>
      <c r="F680">
        <v>1</v>
      </c>
      <c r="G680" t="s">
        <v>27</v>
      </c>
      <c r="H680">
        <v>2019</v>
      </c>
      <c r="I680" t="s">
        <v>28</v>
      </c>
      <c r="J680" t="s">
        <v>29</v>
      </c>
      <c r="K680" t="s">
        <v>30</v>
      </c>
      <c r="L680" t="s">
        <v>1502</v>
      </c>
      <c r="M680" t="s">
        <v>1503</v>
      </c>
      <c r="P680" s="1">
        <f t="shared" si="18"/>
        <v>81.599999999999994</v>
      </c>
      <c r="Q680">
        <v>81.599999999999994</v>
      </c>
      <c r="R680" s="1">
        <f t="shared" si="18"/>
        <v>1</v>
      </c>
      <c r="S680">
        <v>1</v>
      </c>
      <c r="U680" t="s">
        <v>36</v>
      </c>
      <c r="Z680" t="str" cm="1">
        <f t="array" ref="Z680">_xlfn.TEXTSPLIT(L680, " ")</f>
        <v>KennemerKracht</v>
      </c>
    </row>
    <row r="681" spans="1:28" x14ac:dyDescent="0.3">
      <c r="A681" t="s">
        <v>1281</v>
      </c>
      <c r="B681" t="s">
        <v>1282</v>
      </c>
      <c r="C681" t="s">
        <v>1491</v>
      </c>
      <c r="E681" t="s">
        <v>1509</v>
      </c>
      <c r="F681">
        <v>1</v>
      </c>
      <c r="G681" t="s">
        <v>27</v>
      </c>
      <c r="H681">
        <v>2020</v>
      </c>
      <c r="I681" t="s">
        <v>28</v>
      </c>
      <c r="J681" t="s">
        <v>29</v>
      </c>
      <c r="K681" t="s">
        <v>30</v>
      </c>
      <c r="L681" t="s">
        <v>1502</v>
      </c>
      <c r="M681" t="s">
        <v>1503</v>
      </c>
      <c r="P681" s="1">
        <f t="shared" si="18"/>
        <v>313.95</v>
      </c>
      <c r="Q681">
        <v>313.95</v>
      </c>
      <c r="R681" s="1">
        <f t="shared" si="18"/>
        <v>1</v>
      </c>
      <c r="S681">
        <v>1</v>
      </c>
      <c r="U681" t="s">
        <v>36</v>
      </c>
      <c r="Z681" t="str" cm="1">
        <f t="array" ref="Z681">_xlfn.TEXTSPLIT(L681, " ")</f>
        <v>KennemerKracht</v>
      </c>
    </row>
    <row r="682" spans="1:28" x14ac:dyDescent="0.3">
      <c r="A682" t="s">
        <v>1281</v>
      </c>
      <c r="B682" t="s">
        <v>1282</v>
      </c>
      <c r="C682" t="s">
        <v>1491</v>
      </c>
      <c r="D682" t="s">
        <v>1510</v>
      </c>
      <c r="E682" t="s">
        <v>1511</v>
      </c>
      <c r="F682">
        <v>1</v>
      </c>
      <c r="G682" t="s">
        <v>27</v>
      </c>
      <c r="H682">
        <v>2021</v>
      </c>
      <c r="I682" t="s">
        <v>28</v>
      </c>
      <c r="J682" t="s">
        <v>29</v>
      </c>
      <c r="K682" t="s">
        <v>359</v>
      </c>
      <c r="L682" t="s">
        <v>1512</v>
      </c>
      <c r="O682" t="s">
        <v>1513</v>
      </c>
      <c r="P682" s="1">
        <f t="shared" si="18"/>
        <v>213.59</v>
      </c>
      <c r="Q682">
        <v>213.59</v>
      </c>
      <c r="R682" s="1">
        <f t="shared" si="18"/>
        <v>1</v>
      </c>
      <c r="S682">
        <v>1</v>
      </c>
      <c r="U682" t="s">
        <v>36</v>
      </c>
      <c r="Z682" t="str" cm="1">
        <f t="array" ref="Z682:AB682">_xlfn.TEXTSPLIT(L682, " ")</f>
        <v>Kweekzon</v>
      </c>
      <c r="AA682" t="str">
        <v>Coöperatieve</v>
      </c>
      <c r="AB682" t="str">
        <v>Energie</v>
      </c>
    </row>
    <row r="683" spans="1:28" x14ac:dyDescent="0.3">
      <c r="A683" t="s">
        <v>1281</v>
      </c>
      <c r="B683" t="s">
        <v>1282</v>
      </c>
      <c r="C683" t="s">
        <v>1491</v>
      </c>
      <c r="E683" t="s">
        <v>1514</v>
      </c>
      <c r="F683">
        <v>1</v>
      </c>
      <c r="G683" t="s">
        <v>27</v>
      </c>
      <c r="H683">
        <v>2016</v>
      </c>
      <c r="I683" t="s">
        <v>28</v>
      </c>
      <c r="J683" t="s">
        <v>29</v>
      </c>
      <c r="K683" t="s">
        <v>30</v>
      </c>
      <c r="L683" t="s">
        <v>1515</v>
      </c>
      <c r="O683" t="s">
        <v>1516</v>
      </c>
      <c r="P683" s="1">
        <f t="shared" si="18"/>
        <v>67.86</v>
      </c>
      <c r="Q683">
        <v>67.86</v>
      </c>
      <c r="R683" s="1">
        <f t="shared" si="18"/>
        <v>1</v>
      </c>
      <c r="S683">
        <v>1</v>
      </c>
      <c r="U683" t="s">
        <v>36</v>
      </c>
      <c r="Z683" t="str" cm="1">
        <f t="array" ref="Z683">_xlfn.TEXTSPLIT(L683, " ")</f>
        <v>Spaarnezaam</v>
      </c>
    </row>
    <row r="684" spans="1:28" x14ac:dyDescent="0.3">
      <c r="A684" t="s">
        <v>1281</v>
      </c>
      <c r="B684" t="s">
        <v>1282</v>
      </c>
      <c r="C684" t="s">
        <v>1491</v>
      </c>
      <c r="D684" t="s">
        <v>1517</v>
      </c>
      <c r="E684" t="s">
        <v>1518</v>
      </c>
      <c r="F684">
        <v>1</v>
      </c>
      <c r="G684" t="s">
        <v>27</v>
      </c>
      <c r="H684">
        <v>2022</v>
      </c>
      <c r="I684" t="s">
        <v>28</v>
      </c>
      <c r="J684" t="s">
        <v>29</v>
      </c>
      <c r="K684" t="s">
        <v>30</v>
      </c>
      <c r="L684" t="s">
        <v>1515</v>
      </c>
      <c r="P684" s="1">
        <f t="shared" si="18"/>
        <v>81.320000000000007</v>
      </c>
      <c r="Q684">
        <v>81.320000000000007</v>
      </c>
      <c r="R684" s="1">
        <f t="shared" si="18"/>
        <v>1</v>
      </c>
      <c r="S684">
        <v>1</v>
      </c>
      <c r="U684" t="s">
        <v>32</v>
      </c>
      <c r="Z684" t="str" cm="1">
        <f t="array" ref="Z684">_xlfn.TEXTSPLIT(L684, " ")</f>
        <v>Spaarnezaam</v>
      </c>
    </row>
    <row r="685" spans="1:28" x14ac:dyDescent="0.3">
      <c r="A685" t="s">
        <v>1281</v>
      </c>
      <c r="B685" t="s">
        <v>1282</v>
      </c>
      <c r="C685" t="s">
        <v>1491</v>
      </c>
      <c r="E685" t="s">
        <v>1519</v>
      </c>
      <c r="F685">
        <v>1</v>
      </c>
      <c r="G685" t="s">
        <v>27</v>
      </c>
      <c r="H685">
        <v>2022</v>
      </c>
      <c r="I685" t="s">
        <v>28</v>
      </c>
      <c r="J685" t="s">
        <v>29</v>
      </c>
      <c r="K685" t="s">
        <v>30</v>
      </c>
      <c r="L685" t="s">
        <v>1515</v>
      </c>
      <c r="P685" s="1">
        <f t="shared" si="18"/>
        <v>68.02</v>
      </c>
      <c r="Q685">
        <v>68.02</v>
      </c>
      <c r="R685" s="1">
        <f t="shared" si="18"/>
        <v>1</v>
      </c>
      <c r="S685">
        <v>1</v>
      </c>
      <c r="U685" t="s">
        <v>32</v>
      </c>
      <c r="Z685" t="str" cm="1">
        <f t="array" ref="Z685">_xlfn.TEXTSPLIT(L685, " ")</f>
        <v>Spaarnezaam</v>
      </c>
    </row>
    <row r="686" spans="1:28" x14ac:dyDescent="0.3">
      <c r="A686" t="s">
        <v>1281</v>
      </c>
      <c r="B686" t="s">
        <v>1282</v>
      </c>
      <c r="C686" t="s">
        <v>1491</v>
      </c>
      <c r="E686" t="s">
        <v>1520</v>
      </c>
      <c r="F686">
        <v>1</v>
      </c>
      <c r="G686" t="s">
        <v>27</v>
      </c>
      <c r="H686">
        <v>2015</v>
      </c>
      <c r="I686" t="s">
        <v>28</v>
      </c>
      <c r="J686" t="s">
        <v>29</v>
      </c>
      <c r="K686" t="s">
        <v>30</v>
      </c>
      <c r="L686" t="s">
        <v>1521</v>
      </c>
      <c r="M686" t="s">
        <v>372</v>
      </c>
      <c r="P686" s="1">
        <f t="shared" si="18"/>
        <v>27.5</v>
      </c>
      <c r="Q686">
        <v>27.5</v>
      </c>
      <c r="R686" s="1">
        <f t="shared" si="18"/>
        <v>1</v>
      </c>
      <c r="S686">
        <v>1</v>
      </c>
      <c r="U686" t="s">
        <v>36</v>
      </c>
      <c r="Z686" t="str" cm="1">
        <f t="array" ref="Z686:AB686">_xlfn.TEXTSPLIT(L686, " ")</f>
        <v>Zon</v>
      </c>
      <c r="AA686" t="str">
        <v>op</v>
      </c>
      <c r="AB686" t="str">
        <v>Garenkokerkwartier</v>
      </c>
    </row>
    <row r="687" spans="1:28" x14ac:dyDescent="0.3">
      <c r="A687" t="s">
        <v>1281</v>
      </c>
      <c r="B687" t="s">
        <v>1282</v>
      </c>
      <c r="C687" t="s">
        <v>1491</v>
      </c>
      <c r="E687" t="s">
        <v>1522</v>
      </c>
      <c r="F687">
        <v>1</v>
      </c>
      <c r="G687" t="s">
        <v>27</v>
      </c>
      <c r="H687">
        <v>2019</v>
      </c>
      <c r="I687" t="s">
        <v>28</v>
      </c>
      <c r="J687" t="s">
        <v>29</v>
      </c>
      <c r="K687" t="s">
        <v>46</v>
      </c>
      <c r="L687" t="s">
        <v>47</v>
      </c>
      <c r="N687" t="s">
        <v>81</v>
      </c>
      <c r="O687" t="s">
        <v>1391</v>
      </c>
      <c r="P687" s="1">
        <f t="shared" si="18"/>
        <v>253.79999999999998</v>
      </c>
      <c r="Q687">
        <v>253.79999999999998</v>
      </c>
      <c r="R687" s="1">
        <f t="shared" si="18"/>
        <v>0</v>
      </c>
      <c r="S687">
        <v>0</v>
      </c>
      <c r="U687" t="s">
        <v>65</v>
      </c>
      <c r="Z687" t="str" cm="1">
        <f t="array" ref="Z687">_xlfn.TEXTSPLIT(L687, " ")</f>
        <v>crowdfunding</v>
      </c>
    </row>
    <row r="688" spans="1:28" x14ac:dyDescent="0.3">
      <c r="A688" t="s">
        <v>1281</v>
      </c>
      <c r="B688" t="s">
        <v>1282</v>
      </c>
      <c r="C688" t="s">
        <v>1523</v>
      </c>
      <c r="E688" t="s">
        <v>1524</v>
      </c>
      <c r="F688">
        <v>1</v>
      </c>
      <c r="G688" t="s">
        <v>27</v>
      </c>
      <c r="H688">
        <v>2023</v>
      </c>
      <c r="I688" t="s">
        <v>28</v>
      </c>
      <c r="J688" t="s">
        <v>29</v>
      </c>
      <c r="K688" t="s">
        <v>30</v>
      </c>
      <c r="L688" t="s">
        <v>1285</v>
      </c>
      <c r="P688" s="1">
        <f t="shared" si="18"/>
        <v>65</v>
      </c>
      <c r="Q688">
        <v>65</v>
      </c>
      <c r="R688" s="1">
        <f t="shared" si="18"/>
        <v>1</v>
      </c>
      <c r="S688">
        <v>1</v>
      </c>
      <c r="U688" t="s">
        <v>32</v>
      </c>
      <c r="Z688" t="str" cm="1">
        <f t="array" ref="Z688">_xlfn.TEXTSPLIT(L688, " ")</f>
        <v>ECOstroom.nu</v>
      </c>
    </row>
    <row r="689" spans="1:28" x14ac:dyDescent="0.3">
      <c r="A689" t="s">
        <v>1281</v>
      </c>
      <c r="B689" t="s">
        <v>1282</v>
      </c>
      <c r="C689" t="s">
        <v>1523</v>
      </c>
      <c r="E689" t="s">
        <v>1525</v>
      </c>
      <c r="F689">
        <v>1</v>
      </c>
      <c r="G689" t="s">
        <v>27</v>
      </c>
      <c r="H689">
        <v>2014</v>
      </c>
      <c r="I689" t="s">
        <v>28</v>
      </c>
      <c r="J689" t="s">
        <v>29</v>
      </c>
      <c r="K689" t="s">
        <v>359</v>
      </c>
      <c r="L689" t="s">
        <v>1526</v>
      </c>
      <c r="M689" t="s">
        <v>372</v>
      </c>
      <c r="O689" t="s">
        <v>1527</v>
      </c>
      <c r="P689" s="1">
        <f t="shared" si="18"/>
        <v>14</v>
      </c>
      <c r="Q689">
        <v>14</v>
      </c>
      <c r="R689" s="1">
        <f t="shared" si="18"/>
        <v>1</v>
      </c>
      <c r="S689">
        <v>1</v>
      </c>
      <c r="U689" t="s">
        <v>36</v>
      </c>
      <c r="Z689" t="str" cm="1">
        <f t="array" ref="Z689:AB689">_xlfn.TEXTSPLIT(L689, " ")</f>
        <v>Zon</v>
      </c>
      <c r="AA689" t="str">
        <v>op</v>
      </c>
      <c r="AB689" t="str">
        <v>Heemstede</v>
      </c>
    </row>
    <row r="690" spans="1:28" x14ac:dyDescent="0.3">
      <c r="A690" t="s">
        <v>1281</v>
      </c>
      <c r="B690" t="s">
        <v>1282</v>
      </c>
      <c r="C690" t="s">
        <v>1523</v>
      </c>
      <c r="E690" t="s">
        <v>1528</v>
      </c>
      <c r="F690">
        <v>1</v>
      </c>
      <c r="G690" t="s">
        <v>27</v>
      </c>
      <c r="H690">
        <v>2014</v>
      </c>
      <c r="I690" t="s">
        <v>28</v>
      </c>
      <c r="J690" t="s">
        <v>29</v>
      </c>
      <c r="K690" t="s">
        <v>359</v>
      </c>
      <c r="L690" t="s">
        <v>1526</v>
      </c>
      <c r="M690" t="s">
        <v>372</v>
      </c>
      <c r="O690" t="s">
        <v>1527</v>
      </c>
      <c r="P690" s="1">
        <f t="shared" si="18"/>
        <v>28.885000000000002</v>
      </c>
      <c r="Q690">
        <v>28.885000000000002</v>
      </c>
      <c r="R690" s="1">
        <f t="shared" si="18"/>
        <v>1</v>
      </c>
      <c r="S690">
        <v>1</v>
      </c>
      <c r="U690" t="s">
        <v>36</v>
      </c>
      <c r="Z690" t="str" cm="1">
        <f t="array" ref="Z690:AB690">_xlfn.TEXTSPLIT(L690, " ")</f>
        <v>Zon</v>
      </c>
      <c r="AA690" t="str">
        <v>op</v>
      </c>
      <c r="AB690" t="str">
        <v>Heemstede</v>
      </c>
    </row>
    <row r="691" spans="1:28" x14ac:dyDescent="0.3">
      <c r="A691" t="s">
        <v>1281</v>
      </c>
      <c r="B691" t="s">
        <v>1282</v>
      </c>
      <c r="C691" t="s">
        <v>1523</v>
      </c>
      <c r="E691" t="s">
        <v>1529</v>
      </c>
      <c r="F691">
        <v>1</v>
      </c>
      <c r="G691" t="s">
        <v>27</v>
      </c>
      <c r="H691">
        <v>2014</v>
      </c>
      <c r="I691" t="s">
        <v>28</v>
      </c>
      <c r="J691" t="s">
        <v>29</v>
      </c>
      <c r="K691" t="s">
        <v>359</v>
      </c>
      <c r="L691" t="s">
        <v>1526</v>
      </c>
      <c r="M691" t="s">
        <v>372</v>
      </c>
      <c r="O691" t="s">
        <v>1527</v>
      </c>
      <c r="P691" s="1">
        <f t="shared" si="18"/>
        <v>10.6</v>
      </c>
      <c r="Q691">
        <v>10.6</v>
      </c>
      <c r="R691" s="1">
        <f t="shared" si="18"/>
        <v>1</v>
      </c>
      <c r="S691">
        <v>1</v>
      </c>
      <c r="U691" t="s">
        <v>36</v>
      </c>
      <c r="Z691" t="str" cm="1">
        <f t="array" ref="Z691:AB691">_xlfn.TEXTSPLIT(L691, " ")</f>
        <v>Zon</v>
      </c>
      <c r="AA691" t="str">
        <v>op</v>
      </c>
      <c r="AB691" t="str">
        <v>Heemstede</v>
      </c>
    </row>
    <row r="692" spans="1:28" x14ac:dyDescent="0.3">
      <c r="A692" t="s">
        <v>1281</v>
      </c>
      <c r="B692" t="s">
        <v>1282</v>
      </c>
      <c r="C692" t="s">
        <v>1523</v>
      </c>
      <c r="E692" t="s">
        <v>1530</v>
      </c>
      <c r="F692">
        <v>1</v>
      </c>
      <c r="G692" t="s">
        <v>27</v>
      </c>
      <c r="H692">
        <v>2015</v>
      </c>
      <c r="I692" t="s">
        <v>28</v>
      </c>
      <c r="J692" t="s">
        <v>29</v>
      </c>
      <c r="K692" t="s">
        <v>359</v>
      </c>
      <c r="L692" t="s">
        <v>1526</v>
      </c>
      <c r="M692" t="s">
        <v>372</v>
      </c>
      <c r="O692" t="s">
        <v>1527</v>
      </c>
      <c r="P692" s="1">
        <f t="shared" si="18"/>
        <v>51</v>
      </c>
      <c r="Q692">
        <v>51</v>
      </c>
      <c r="R692" s="1">
        <f t="shared" si="18"/>
        <v>1</v>
      </c>
      <c r="S692">
        <v>1</v>
      </c>
      <c r="U692" t="s">
        <v>36</v>
      </c>
      <c r="Z692" t="str" cm="1">
        <f t="array" ref="Z692:AB692">_xlfn.TEXTSPLIT(L692, " ")</f>
        <v>Zon</v>
      </c>
      <c r="AA692" t="str">
        <v>op</v>
      </c>
      <c r="AB692" t="str">
        <v>Heemstede</v>
      </c>
    </row>
    <row r="693" spans="1:28" x14ac:dyDescent="0.3">
      <c r="A693" t="s">
        <v>1281</v>
      </c>
      <c r="B693" t="s">
        <v>1282</v>
      </c>
      <c r="C693" t="s">
        <v>1523</v>
      </c>
      <c r="E693" t="s">
        <v>1531</v>
      </c>
      <c r="F693">
        <v>1</v>
      </c>
      <c r="G693" t="s">
        <v>27</v>
      </c>
      <c r="H693">
        <v>2017</v>
      </c>
      <c r="I693" t="s">
        <v>28</v>
      </c>
      <c r="J693" t="s">
        <v>29</v>
      </c>
      <c r="K693" t="s">
        <v>359</v>
      </c>
      <c r="L693" t="s">
        <v>1526</v>
      </c>
      <c r="M693" t="s">
        <v>372</v>
      </c>
      <c r="P693" s="1">
        <f t="shared" si="18"/>
        <v>72.08</v>
      </c>
      <c r="Q693">
        <v>72.08</v>
      </c>
      <c r="R693" s="1">
        <f t="shared" si="18"/>
        <v>1</v>
      </c>
      <c r="S693">
        <v>1</v>
      </c>
      <c r="U693" t="s">
        <v>36</v>
      </c>
      <c r="Z693" t="str" cm="1">
        <f t="array" ref="Z693:AB693">_xlfn.TEXTSPLIT(L693, " ")</f>
        <v>Zon</v>
      </c>
      <c r="AA693" t="str">
        <v>op</v>
      </c>
      <c r="AB693" t="str">
        <v>Heemstede</v>
      </c>
    </row>
    <row r="694" spans="1:28" x14ac:dyDescent="0.3">
      <c r="A694" t="s">
        <v>1281</v>
      </c>
      <c r="B694" t="s">
        <v>1282</v>
      </c>
      <c r="C694" t="s">
        <v>1523</v>
      </c>
      <c r="E694" t="s">
        <v>1532</v>
      </c>
      <c r="F694">
        <v>1</v>
      </c>
      <c r="G694" t="s">
        <v>27</v>
      </c>
      <c r="H694">
        <v>2018</v>
      </c>
      <c r="I694" t="s">
        <v>28</v>
      </c>
      <c r="J694" t="s">
        <v>29</v>
      </c>
      <c r="K694" t="s">
        <v>359</v>
      </c>
      <c r="L694" t="s">
        <v>1526</v>
      </c>
      <c r="M694" t="s">
        <v>372</v>
      </c>
      <c r="P694" s="1">
        <f t="shared" si="18"/>
        <v>76.8</v>
      </c>
      <c r="Q694">
        <v>76.8</v>
      </c>
      <c r="R694" s="1">
        <f t="shared" si="18"/>
        <v>1</v>
      </c>
      <c r="S694">
        <v>1</v>
      </c>
      <c r="U694" t="s">
        <v>36</v>
      </c>
      <c r="Z694" t="str" cm="1">
        <f t="array" ref="Z694:AB694">_xlfn.TEXTSPLIT(L694, " ")</f>
        <v>Zon</v>
      </c>
      <c r="AA694" t="str">
        <v>op</v>
      </c>
      <c r="AB694" t="str">
        <v>Heemstede</v>
      </c>
    </row>
    <row r="695" spans="1:28" x14ac:dyDescent="0.3">
      <c r="A695" t="s">
        <v>1281</v>
      </c>
      <c r="B695" t="s">
        <v>1282</v>
      </c>
      <c r="C695" t="s">
        <v>1523</v>
      </c>
      <c r="E695" t="s">
        <v>1533</v>
      </c>
      <c r="F695">
        <v>1</v>
      </c>
      <c r="G695" t="s">
        <v>27</v>
      </c>
      <c r="H695">
        <v>2020</v>
      </c>
      <c r="I695" t="s">
        <v>28</v>
      </c>
      <c r="J695" t="s">
        <v>29</v>
      </c>
      <c r="K695" t="s">
        <v>359</v>
      </c>
      <c r="L695" t="s">
        <v>1526</v>
      </c>
      <c r="M695" t="s">
        <v>372</v>
      </c>
      <c r="P695" s="1">
        <f t="shared" si="18"/>
        <v>26.24</v>
      </c>
      <c r="Q695">
        <v>26.24</v>
      </c>
      <c r="R695" s="1">
        <f t="shared" si="18"/>
        <v>1</v>
      </c>
      <c r="S695">
        <v>1</v>
      </c>
      <c r="U695" t="s">
        <v>36</v>
      </c>
      <c r="Z695" t="str" cm="1">
        <f t="array" ref="Z695:AB695">_xlfn.TEXTSPLIT(L695, " ")</f>
        <v>Zon</v>
      </c>
      <c r="AA695" t="str">
        <v>op</v>
      </c>
      <c r="AB695" t="str">
        <v>Heemstede</v>
      </c>
    </row>
    <row r="696" spans="1:28" x14ac:dyDescent="0.3">
      <c r="A696" t="s">
        <v>1281</v>
      </c>
      <c r="B696" t="s">
        <v>1282</v>
      </c>
      <c r="C696" t="s">
        <v>1523</v>
      </c>
      <c r="E696" t="s">
        <v>742</v>
      </c>
      <c r="F696">
        <v>1</v>
      </c>
      <c r="G696" t="s">
        <v>27</v>
      </c>
      <c r="H696">
        <v>2023</v>
      </c>
      <c r="I696" t="s">
        <v>28</v>
      </c>
      <c r="J696" t="s">
        <v>29</v>
      </c>
      <c r="K696" t="s">
        <v>602</v>
      </c>
      <c r="L696" t="s">
        <v>743</v>
      </c>
      <c r="M696" t="s">
        <v>743</v>
      </c>
      <c r="P696" s="1">
        <f t="shared" si="18"/>
        <v>268</v>
      </c>
      <c r="Q696">
        <v>268</v>
      </c>
      <c r="R696" s="1">
        <f t="shared" si="18"/>
        <v>1</v>
      </c>
      <c r="S696">
        <v>1</v>
      </c>
      <c r="U696" t="s">
        <v>32</v>
      </c>
      <c r="Z696" t="str" cm="1">
        <f t="array" ref="Z696">_xlfn.TEXTSPLIT(L696, " ")</f>
        <v>Zonnebuur</v>
      </c>
    </row>
    <row r="697" spans="1:28" x14ac:dyDescent="0.3">
      <c r="A697" t="s">
        <v>1281</v>
      </c>
      <c r="B697" t="s">
        <v>1287</v>
      </c>
      <c r="C697" t="s">
        <v>1534</v>
      </c>
      <c r="D697" t="s">
        <v>1534</v>
      </c>
      <c r="E697" t="s">
        <v>1535</v>
      </c>
      <c r="F697">
        <v>1</v>
      </c>
      <c r="G697" t="s">
        <v>27</v>
      </c>
      <c r="H697">
        <v>2017</v>
      </c>
      <c r="I697" t="s">
        <v>28</v>
      </c>
      <c r="J697" t="s">
        <v>29</v>
      </c>
      <c r="K697" t="s">
        <v>30</v>
      </c>
      <c r="L697" t="s">
        <v>1536</v>
      </c>
      <c r="M697" t="s">
        <v>372</v>
      </c>
      <c r="P697" s="1">
        <f t="shared" si="18"/>
        <v>72.08</v>
      </c>
      <c r="Q697">
        <v>72.08</v>
      </c>
      <c r="R697" s="1">
        <f t="shared" si="18"/>
        <v>1</v>
      </c>
      <c r="S697">
        <v>1</v>
      </c>
      <c r="U697" t="s">
        <v>36</v>
      </c>
      <c r="Z697" t="str" cm="1">
        <f t="array" ref="Z697">_xlfn.TEXTSPLIT(L697, " ")</f>
        <v>HeilooEnergie</v>
      </c>
    </row>
    <row r="698" spans="1:28" x14ac:dyDescent="0.3">
      <c r="A698" t="s">
        <v>1281</v>
      </c>
      <c r="B698" t="s">
        <v>1287</v>
      </c>
      <c r="C698" t="s">
        <v>1534</v>
      </c>
      <c r="D698" t="s">
        <v>1534</v>
      </c>
      <c r="E698" t="s">
        <v>1537</v>
      </c>
      <c r="F698">
        <v>1</v>
      </c>
      <c r="G698" t="s">
        <v>27</v>
      </c>
      <c r="H698">
        <v>2018</v>
      </c>
      <c r="I698" t="s">
        <v>28</v>
      </c>
      <c r="J698" t="s">
        <v>29</v>
      </c>
      <c r="K698" t="s">
        <v>30</v>
      </c>
      <c r="L698" t="s">
        <v>1536</v>
      </c>
      <c r="M698" t="s">
        <v>372</v>
      </c>
      <c r="P698" s="1">
        <f t="shared" si="18"/>
        <v>78.08</v>
      </c>
      <c r="Q698">
        <v>78.08</v>
      </c>
      <c r="R698" s="1">
        <f t="shared" si="18"/>
        <v>1</v>
      </c>
      <c r="S698">
        <v>1</v>
      </c>
      <c r="U698" t="s">
        <v>36</v>
      </c>
      <c r="Z698" t="str" cm="1">
        <f t="array" ref="Z698">_xlfn.TEXTSPLIT(L698, " ")</f>
        <v>HeilooEnergie</v>
      </c>
    </row>
    <row r="699" spans="1:28" x14ac:dyDescent="0.3">
      <c r="A699" t="s">
        <v>1281</v>
      </c>
      <c r="B699" t="s">
        <v>1287</v>
      </c>
      <c r="C699" t="s">
        <v>1534</v>
      </c>
      <c r="D699" t="s">
        <v>1534</v>
      </c>
      <c r="E699" t="s">
        <v>1538</v>
      </c>
      <c r="F699">
        <v>1</v>
      </c>
      <c r="G699" t="s">
        <v>27</v>
      </c>
      <c r="H699">
        <v>2017</v>
      </c>
      <c r="I699" t="s">
        <v>28</v>
      </c>
      <c r="J699" t="s">
        <v>29</v>
      </c>
      <c r="K699" t="s">
        <v>30</v>
      </c>
      <c r="L699" t="s">
        <v>1536</v>
      </c>
      <c r="M699" t="s">
        <v>372</v>
      </c>
      <c r="P699" s="1">
        <f t="shared" si="18"/>
        <v>56.7</v>
      </c>
      <c r="Q699">
        <v>56.7</v>
      </c>
      <c r="R699" s="1">
        <f t="shared" si="18"/>
        <v>1</v>
      </c>
      <c r="S699">
        <v>1</v>
      </c>
      <c r="U699" t="s">
        <v>36</v>
      </c>
      <c r="Z699" t="str" cm="1">
        <f t="array" ref="Z699">_xlfn.TEXTSPLIT(L699, " ")</f>
        <v>HeilooEnergie</v>
      </c>
    </row>
    <row r="700" spans="1:28" x14ac:dyDescent="0.3">
      <c r="A700" t="s">
        <v>1281</v>
      </c>
      <c r="B700" t="s">
        <v>1287</v>
      </c>
      <c r="C700" t="s">
        <v>1534</v>
      </c>
      <c r="D700" t="s">
        <v>1534</v>
      </c>
      <c r="E700" t="s">
        <v>1539</v>
      </c>
      <c r="F700">
        <v>1</v>
      </c>
      <c r="G700" t="s">
        <v>27</v>
      </c>
      <c r="H700">
        <v>2019</v>
      </c>
      <c r="I700" t="s">
        <v>28</v>
      </c>
      <c r="J700" t="s">
        <v>29</v>
      </c>
      <c r="K700" t="s">
        <v>30</v>
      </c>
      <c r="L700" t="s">
        <v>1536</v>
      </c>
      <c r="M700" t="s">
        <v>372</v>
      </c>
      <c r="P700" s="1">
        <f t="shared" si="18"/>
        <v>55.68</v>
      </c>
      <c r="Q700">
        <v>55.68</v>
      </c>
      <c r="R700" s="1">
        <f t="shared" si="18"/>
        <v>1</v>
      </c>
      <c r="S700">
        <v>1</v>
      </c>
      <c r="U700" t="s">
        <v>36</v>
      </c>
      <c r="Z700" t="str" cm="1">
        <f t="array" ref="Z700">_xlfn.TEXTSPLIT(L700, " ")</f>
        <v>HeilooEnergie</v>
      </c>
    </row>
    <row r="701" spans="1:28" x14ac:dyDescent="0.3">
      <c r="A701" t="s">
        <v>1281</v>
      </c>
      <c r="B701" t="s">
        <v>1282</v>
      </c>
      <c r="C701" t="s">
        <v>1540</v>
      </c>
      <c r="D701" t="s">
        <v>1541</v>
      </c>
      <c r="E701" t="s">
        <v>1542</v>
      </c>
      <c r="F701">
        <v>1</v>
      </c>
      <c r="G701" t="s">
        <v>27</v>
      </c>
      <c r="H701">
        <v>2019</v>
      </c>
      <c r="I701" t="s">
        <v>28</v>
      </c>
      <c r="J701" t="s">
        <v>29</v>
      </c>
      <c r="K701" t="s">
        <v>30</v>
      </c>
      <c r="L701" t="s">
        <v>1543</v>
      </c>
      <c r="P701" s="1">
        <f t="shared" si="18"/>
        <v>60</v>
      </c>
      <c r="Q701">
        <v>60</v>
      </c>
      <c r="R701" s="1">
        <f t="shared" si="18"/>
        <v>0</v>
      </c>
      <c r="S701">
        <v>0</v>
      </c>
      <c r="U701" t="s">
        <v>65</v>
      </c>
      <c r="Z701" t="str" cm="1">
        <f t="array" ref="Z701:AA701">_xlfn.TEXTSPLIT(L701, " ")</f>
        <v>HET</v>
      </c>
      <c r="AA701" t="str">
        <v>Hilversum</v>
      </c>
    </row>
    <row r="702" spans="1:28" x14ac:dyDescent="0.3">
      <c r="A702" t="s">
        <v>1281</v>
      </c>
      <c r="B702" t="s">
        <v>1282</v>
      </c>
      <c r="C702" t="s">
        <v>1540</v>
      </c>
      <c r="D702" t="s">
        <v>1544</v>
      </c>
      <c r="E702" t="s">
        <v>1545</v>
      </c>
      <c r="F702">
        <v>1</v>
      </c>
      <c r="G702" t="s">
        <v>27</v>
      </c>
      <c r="H702">
        <v>2019</v>
      </c>
      <c r="I702" t="s">
        <v>28</v>
      </c>
      <c r="J702" t="s">
        <v>29</v>
      </c>
      <c r="K702" t="s">
        <v>30</v>
      </c>
      <c r="L702" t="s">
        <v>1543</v>
      </c>
      <c r="M702" t="s">
        <v>1546</v>
      </c>
      <c r="P702" s="1">
        <f t="shared" si="18"/>
        <v>43.199999999999996</v>
      </c>
      <c r="Q702">
        <v>43.199999999999996</v>
      </c>
      <c r="R702" s="1">
        <f t="shared" si="18"/>
        <v>1</v>
      </c>
      <c r="S702">
        <v>1</v>
      </c>
      <c r="U702" t="s">
        <v>65</v>
      </c>
      <c r="Z702" t="str" cm="1">
        <f t="array" ref="Z702:AA702">_xlfn.TEXTSPLIT(L702, " ")</f>
        <v>HET</v>
      </c>
      <c r="AA702" t="str">
        <v>Hilversum</v>
      </c>
    </row>
    <row r="703" spans="1:28" x14ac:dyDescent="0.3">
      <c r="A703" t="s">
        <v>1281</v>
      </c>
      <c r="B703" t="s">
        <v>1282</v>
      </c>
      <c r="C703" t="s">
        <v>1540</v>
      </c>
      <c r="D703" t="s">
        <v>1544</v>
      </c>
      <c r="E703" t="s">
        <v>1547</v>
      </c>
      <c r="F703">
        <v>1</v>
      </c>
      <c r="G703" t="s">
        <v>27</v>
      </c>
      <c r="H703">
        <v>2019</v>
      </c>
      <c r="I703" t="s">
        <v>28</v>
      </c>
      <c r="J703" t="s">
        <v>29</v>
      </c>
      <c r="K703" t="s">
        <v>30</v>
      </c>
      <c r="L703" t="s">
        <v>1543</v>
      </c>
      <c r="M703" t="s">
        <v>1546</v>
      </c>
      <c r="P703" s="1">
        <f t="shared" si="18"/>
        <v>51</v>
      </c>
      <c r="Q703">
        <v>51</v>
      </c>
      <c r="R703" s="1">
        <f t="shared" si="18"/>
        <v>1</v>
      </c>
      <c r="S703">
        <v>1</v>
      </c>
      <c r="U703" t="s">
        <v>36</v>
      </c>
      <c r="Z703" t="str" cm="1">
        <f t="array" ref="Z703:AA703">_xlfn.TEXTSPLIT(L703, " ")</f>
        <v>HET</v>
      </c>
      <c r="AA703" t="str">
        <v>Hilversum</v>
      </c>
    </row>
    <row r="704" spans="1:28" x14ac:dyDescent="0.3">
      <c r="A704" t="s">
        <v>1281</v>
      </c>
      <c r="B704" t="s">
        <v>1282</v>
      </c>
      <c r="C704" t="s">
        <v>1540</v>
      </c>
      <c r="E704" t="s">
        <v>1548</v>
      </c>
      <c r="F704">
        <v>1</v>
      </c>
      <c r="G704" t="s">
        <v>27</v>
      </c>
      <c r="H704">
        <v>2016</v>
      </c>
      <c r="I704" t="s">
        <v>28</v>
      </c>
      <c r="J704" t="s">
        <v>29</v>
      </c>
      <c r="K704" t="s">
        <v>30</v>
      </c>
      <c r="L704" t="s">
        <v>1549</v>
      </c>
      <c r="O704" t="s">
        <v>1550</v>
      </c>
      <c r="P704" s="1">
        <f t="shared" si="18"/>
        <v>27.225000000000001</v>
      </c>
      <c r="Q704">
        <v>27.225000000000001</v>
      </c>
      <c r="R704" s="1">
        <f t="shared" si="18"/>
        <v>1</v>
      </c>
      <c r="S704">
        <v>1</v>
      </c>
      <c r="U704" t="s">
        <v>36</v>
      </c>
      <c r="Z704" t="str" cm="1">
        <f t="array" ref="Z704">_xlfn.TEXTSPLIT(L704, " ")</f>
        <v>Hilverzon</v>
      </c>
    </row>
    <row r="705" spans="1:27" x14ac:dyDescent="0.3">
      <c r="A705" t="s">
        <v>1281</v>
      </c>
      <c r="B705" t="s">
        <v>1282</v>
      </c>
      <c r="C705" t="s">
        <v>1540</v>
      </c>
      <c r="E705" t="s">
        <v>1551</v>
      </c>
      <c r="F705">
        <v>1</v>
      </c>
      <c r="G705" t="s">
        <v>27</v>
      </c>
      <c r="H705">
        <v>2018</v>
      </c>
      <c r="I705" t="s">
        <v>28</v>
      </c>
      <c r="J705" t="s">
        <v>29</v>
      </c>
      <c r="K705" t="s">
        <v>30</v>
      </c>
      <c r="L705" t="s">
        <v>1549</v>
      </c>
      <c r="O705" t="s">
        <v>1552</v>
      </c>
      <c r="P705" s="1">
        <f t="shared" si="18"/>
        <v>216.16000000000003</v>
      </c>
      <c r="Q705">
        <v>216.16000000000003</v>
      </c>
      <c r="R705" s="1">
        <f t="shared" si="18"/>
        <v>1</v>
      </c>
      <c r="S705">
        <v>1</v>
      </c>
      <c r="U705" t="s">
        <v>36</v>
      </c>
      <c r="Z705" t="str" cm="1">
        <f t="array" ref="Z705">_xlfn.TEXTSPLIT(L705, " ")</f>
        <v>Hilverzon</v>
      </c>
    </row>
    <row r="706" spans="1:27" x14ac:dyDescent="0.3">
      <c r="A706" t="s">
        <v>1281</v>
      </c>
      <c r="B706" t="s">
        <v>1282</v>
      </c>
      <c r="C706" t="s">
        <v>1540</v>
      </c>
      <c r="E706" t="s">
        <v>1553</v>
      </c>
      <c r="F706">
        <v>1</v>
      </c>
      <c r="G706" t="s">
        <v>27</v>
      </c>
      <c r="H706">
        <v>2018</v>
      </c>
      <c r="I706" t="s">
        <v>28</v>
      </c>
      <c r="J706" t="s">
        <v>29</v>
      </c>
      <c r="K706" t="s">
        <v>30</v>
      </c>
      <c r="L706" t="s">
        <v>1549</v>
      </c>
      <c r="O706" t="s">
        <v>1552</v>
      </c>
      <c r="P706" s="1">
        <f t="shared" ref="P706:R769" si="19">IFERROR(IF(Q706&gt;0,Q706*1,0),0)</f>
        <v>147.84</v>
      </c>
      <c r="Q706">
        <v>147.84</v>
      </c>
      <c r="R706" s="1">
        <f t="shared" si="19"/>
        <v>1</v>
      </c>
      <c r="S706">
        <v>1</v>
      </c>
      <c r="U706" t="s">
        <v>36</v>
      </c>
      <c r="Z706" t="str" cm="1">
        <f t="array" ref="Z706">_xlfn.TEXTSPLIT(L706, " ")</f>
        <v>Hilverzon</v>
      </c>
    </row>
    <row r="707" spans="1:27" x14ac:dyDescent="0.3">
      <c r="A707" t="s">
        <v>1281</v>
      </c>
      <c r="B707" t="s">
        <v>1282</v>
      </c>
      <c r="C707" t="s">
        <v>1540</v>
      </c>
      <c r="E707" t="s">
        <v>1554</v>
      </c>
      <c r="F707">
        <v>1</v>
      </c>
      <c r="G707" t="s">
        <v>27</v>
      </c>
      <c r="H707">
        <v>2017</v>
      </c>
      <c r="I707" t="s">
        <v>28</v>
      </c>
      <c r="J707" t="s">
        <v>29</v>
      </c>
      <c r="K707" t="s">
        <v>30</v>
      </c>
      <c r="L707" t="s">
        <v>1549</v>
      </c>
      <c r="O707" t="s">
        <v>1555</v>
      </c>
      <c r="P707" s="1">
        <f t="shared" si="19"/>
        <v>85.25</v>
      </c>
      <c r="Q707">
        <v>85.25</v>
      </c>
      <c r="R707" s="1">
        <f t="shared" si="19"/>
        <v>1</v>
      </c>
      <c r="S707">
        <v>1</v>
      </c>
      <c r="U707" t="s">
        <v>36</v>
      </c>
      <c r="Z707" t="str" cm="1">
        <f t="array" ref="Z707">_xlfn.TEXTSPLIT(L707, " ")</f>
        <v>Hilverzon</v>
      </c>
    </row>
    <row r="708" spans="1:27" x14ac:dyDescent="0.3">
      <c r="A708" t="s">
        <v>1281</v>
      </c>
      <c r="B708" t="s">
        <v>1282</v>
      </c>
      <c r="C708" t="s">
        <v>1540</v>
      </c>
      <c r="E708" t="s">
        <v>1556</v>
      </c>
      <c r="F708">
        <v>1</v>
      </c>
      <c r="G708" t="s">
        <v>27</v>
      </c>
      <c r="H708">
        <v>2017</v>
      </c>
      <c r="I708" t="s">
        <v>28</v>
      </c>
      <c r="J708" t="s">
        <v>29</v>
      </c>
      <c r="K708" t="s">
        <v>30</v>
      </c>
      <c r="L708" t="s">
        <v>1549</v>
      </c>
      <c r="P708" s="1">
        <f t="shared" si="19"/>
        <v>75.075000000000003</v>
      </c>
      <c r="Q708">
        <v>75.075000000000003</v>
      </c>
      <c r="R708" s="1">
        <f t="shared" si="19"/>
        <v>1</v>
      </c>
      <c r="S708">
        <v>1</v>
      </c>
      <c r="U708" t="s">
        <v>36</v>
      </c>
      <c r="Z708" t="str" cm="1">
        <f t="array" ref="Z708">_xlfn.TEXTSPLIT(L708, " ")</f>
        <v>Hilverzon</v>
      </c>
    </row>
    <row r="709" spans="1:27" x14ac:dyDescent="0.3">
      <c r="A709" t="s">
        <v>1281</v>
      </c>
      <c r="B709" t="s">
        <v>1282</v>
      </c>
      <c r="C709" t="s">
        <v>1540</v>
      </c>
      <c r="E709" t="s">
        <v>1557</v>
      </c>
      <c r="F709">
        <v>1</v>
      </c>
      <c r="G709" t="s">
        <v>27</v>
      </c>
      <c r="H709">
        <v>2017</v>
      </c>
      <c r="I709" t="s">
        <v>28</v>
      </c>
      <c r="J709" t="s">
        <v>29</v>
      </c>
      <c r="K709" t="s">
        <v>30</v>
      </c>
      <c r="L709" t="s">
        <v>1549</v>
      </c>
      <c r="O709" t="s">
        <v>1552</v>
      </c>
      <c r="P709" s="1">
        <f t="shared" si="19"/>
        <v>115.5</v>
      </c>
      <c r="Q709">
        <v>115.5</v>
      </c>
      <c r="R709" s="1">
        <f t="shared" si="19"/>
        <v>1</v>
      </c>
      <c r="S709">
        <v>1</v>
      </c>
      <c r="U709" t="s">
        <v>36</v>
      </c>
      <c r="Z709" t="str" cm="1">
        <f t="array" ref="Z709">_xlfn.TEXTSPLIT(L709, " ")</f>
        <v>Hilverzon</v>
      </c>
    </row>
    <row r="710" spans="1:27" x14ac:dyDescent="0.3">
      <c r="A710" t="s">
        <v>1281</v>
      </c>
      <c r="B710" t="s">
        <v>1282</v>
      </c>
      <c r="C710" t="s">
        <v>1540</v>
      </c>
      <c r="E710" t="s">
        <v>1558</v>
      </c>
      <c r="F710">
        <v>1</v>
      </c>
      <c r="G710" t="s">
        <v>27</v>
      </c>
      <c r="H710">
        <v>2020</v>
      </c>
      <c r="I710" t="s">
        <v>28</v>
      </c>
      <c r="J710" t="s">
        <v>29</v>
      </c>
      <c r="K710" t="s">
        <v>30</v>
      </c>
      <c r="L710" t="s">
        <v>1549</v>
      </c>
      <c r="P710" s="1">
        <f t="shared" si="19"/>
        <v>43.5</v>
      </c>
      <c r="Q710">
        <v>43.5</v>
      </c>
      <c r="R710" s="1">
        <f t="shared" si="19"/>
        <v>1</v>
      </c>
      <c r="S710">
        <v>1</v>
      </c>
      <c r="U710" t="s">
        <v>65</v>
      </c>
      <c r="Z710" t="str" cm="1">
        <f t="array" ref="Z710">_xlfn.TEXTSPLIT(L710, " ")</f>
        <v>Hilverzon</v>
      </c>
    </row>
    <row r="711" spans="1:27" x14ac:dyDescent="0.3">
      <c r="A711" t="s">
        <v>1281</v>
      </c>
      <c r="B711" t="s">
        <v>1282</v>
      </c>
      <c r="C711" t="s">
        <v>1540</v>
      </c>
      <c r="E711" t="s">
        <v>1559</v>
      </c>
      <c r="F711">
        <v>1</v>
      </c>
      <c r="G711" t="s">
        <v>27</v>
      </c>
      <c r="H711">
        <v>2021</v>
      </c>
      <c r="I711" t="s">
        <v>28</v>
      </c>
      <c r="J711" t="s">
        <v>29</v>
      </c>
      <c r="K711" t="s">
        <v>30</v>
      </c>
      <c r="L711" t="s">
        <v>1549</v>
      </c>
      <c r="O711" t="s">
        <v>1560</v>
      </c>
      <c r="P711" s="1">
        <f t="shared" si="19"/>
        <v>74</v>
      </c>
      <c r="Q711">
        <v>74</v>
      </c>
      <c r="R711" s="1">
        <f t="shared" si="19"/>
        <v>1</v>
      </c>
      <c r="S711">
        <v>1</v>
      </c>
      <c r="U711" t="s">
        <v>36</v>
      </c>
      <c r="Z711" t="str" cm="1">
        <f t="array" ref="Z711">_xlfn.TEXTSPLIT(L711, " ")</f>
        <v>Hilverzon</v>
      </c>
    </row>
    <row r="712" spans="1:27" x14ac:dyDescent="0.3">
      <c r="A712" t="s">
        <v>1281</v>
      </c>
      <c r="B712" t="s">
        <v>1282</v>
      </c>
      <c r="C712" t="s">
        <v>1540</v>
      </c>
      <c r="E712" t="s">
        <v>1561</v>
      </c>
      <c r="F712">
        <v>1</v>
      </c>
      <c r="G712" t="s">
        <v>27</v>
      </c>
      <c r="H712">
        <v>2019</v>
      </c>
      <c r="I712" t="s">
        <v>28</v>
      </c>
      <c r="J712" t="s">
        <v>29</v>
      </c>
      <c r="K712" t="s">
        <v>30</v>
      </c>
      <c r="L712" t="s">
        <v>1549</v>
      </c>
      <c r="P712" s="1">
        <f t="shared" si="19"/>
        <v>37.699999999999996</v>
      </c>
      <c r="Q712">
        <v>37.699999999999996</v>
      </c>
      <c r="R712" s="1">
        <f t="shared" si="19"/>
        <v>1</v>
      </c>
      <c r="S712">
        <v>1</v>
      </c>
      <c r="U712" t="s">
        <v>36</v>
      </c>
      <c r="Z712" t="str" cm="1">
        <f t="array" ref="Z712">_xlfn.TEXTSPLIT(L712, " ")</f>
        <v>Hilverzon</v>
      </c>
    </row>
    <row r="713" spans="1:27" x14ac:dyDescent="0.3">
      <c r="A713" t="s">
        <v>1281</v>
      </c>
      <c r="B713" t="s">
        <v>1282</v>
      </c>
      <c r="C713" t="s">
        <v>1540</v>
      </c>
      <c r="E713" t="s">
        <v>1562</v>
      </c>
      <c r="F713">
        <v>1</v>
      </c>
      <c r="G713" t="s">
        <v>27</v>
      </c>
      <c r="H713">
        <v>2019</v>
      </c>
      <c r="I713" t="s">
        <v>28</v>
      </c>
      <c r="J713" t="s">
        <v>29</v>
      </c>
      <c r="K713" t="s">
        <v>30</v>
      </c>
      <c r="L713" t="s">
        <v>1549</v>
      </c>
      <c r="P713" s="1">
        <f t="shared" si="19"/>
        <v>49.3</v>
      </c>
      <c r="Q713">
        <v>49.3</v>
      </c>
      <c r="R713" s="1">
        <f t="shared" si="19"/>
        <v>1</v>
      </c>
      <c r="S713">
        <v>1</v>
      </c>
      <c r="U713" t="s">
        <v>36</v>
      </c>
      <c r="Z713" t="str" cm="1">
        <f t="array" ref="Z713">_xlfn.TEXTSPLIT(L713, " ")</f>
        <v>Hilverzon</v>
      </c>
    </row>
    <row r="714" spans="1:27" x14ac:dyDescent="0.3">
      <c r="A714" t="s">
        <v>1281</v>
      </c>
      <c r="B714" t="s">
        <v>1282</v>
      </c>
      <c r="C714" t="s">
        <v>1540</v>
      </c>
      <c r="E714" t="s">
        <v>1563</v>
      </c>
      <c r="F714">
        <v>1</v>
      </c>
      <c r="G714" t="s">
        <v>27</v>
      </c>
      <c r="H714">
        <v>2018</v>
      </c>
      <c r="I714" t="s">
        <v>28</v>
      </c>
      <c r="J714" t="s">
        <v>29</v>
      </c>
      <c r="K714" t="s">
        <v>30</v>
      </c>
      <c r="L714" t="s">
        <v>1549</v>
      </c>
      <c r="O714" t="s">
        <v>1564</v>
      </c>
      <c r="P714" s="1">
        <f t="shared" si="19"/>
        <v>594</v>
      </c>
      <c r="Q714">
        <v>594</v>
      </c>
      <c r="R714" s="1">
        <f t="shared" si="19"/>
        <v>1</v>
      </c>
      <c r="S714">
        <v>1</v>
      </c>
      <c r="U714" t="s">
        <v>36</v>
      </c>
      <c r="Z714" t="str" cm="1">
        <f t="array" ref="Z714">_xlfn.TEXTSPLIT(L714, " ")</f>
        <v>Hilverzon</v>
      </c>
    </row>
    <row r="715" spans="1:27" x14ac:dyDescent="0.3">
      <c r="A715" t="s">
        <v>1281</v>
      </c>
      <c r="B715" t="s">
        <v>1282</v>
      </c>
      <c r="C715" s="4" t="s">
        <v>2644</v>
      </c>
      <c r="E715" t="s">
        <v>1566</v>
      </c>
      <c r="F715">
        <v>1</v>
      </c>
      <c r="G715" t="s">
        <v>27</v>
      </c>
      <c r="H715">
        <v>2015</v>
      </c>
      <c r="I715" t="s">
        <v>28</v>
      </c>
      <c r="J715" t="s">
        <v>29</v>
      </c>
      <c r="K715" t="s">
        <v>46</v>
      </c>
      <c r="L715" t="s">
        <v>47</v>
      </c>
      <c r="M715" t="s">
        <v>44</v>
      </c>
      <c r="N715" t="s">
        <v>48</v>
      </c>
      <c r="O715" t="s">
        <v>1567</v>
      </c>
      <c r="P715" s="1">
        <f t="shared" si="19"/>
        <v>133</v>
      </c>
      <c r="Q715">
        <v>133</v>
      </c>
      <c r="R715" s="1">
        <f t="shared" si="19"/>
        <v>0</v>
      </c>
      <c r="S715">
        <v>0</v>
      </c>
      <c r="U715" t="s">
        <v>42</v>
      </c>
      <c r="Z715" t="str" cm="1">
        <f t="array" ref="Z715">_xlfn.TEXTSPLIT(L715, " ")</f>
        <v>crowdfunding</v>
      </c>
    </row>
    <row r="716" spans="1:27" x14ac:dyDescent="0.3">
      <c r="A716" t="s">
        <v>1281</v>
      </c>
      <c r="B716" t="s">
        <v>1282</v>
      </c>
      <c r="C716" s="4" t="s">
        <v>2644</v>
      </c>
      <c r="E716" t="s">
        <v>1568</v>
      </c>
      <c r="F716">
        <v>1</v>
      </c>
      <c r="G716" t="s">
        <v>27</v>
      </c>
      <c r="H716">
        <v>2019</v>
      </c>
      <c r="I716" t="s">
        <v>28</v>
      </c>
      <c r="J716" t="s">
        <v>29</v>
      </c>
      <c r="K716" t="s">
        <v>46</v>
      </c>
      <c r="L716" t="s">
        <v>47</v>
      </c>
      <c r="N716" t="s">
        <v>81</v>
      </c>
      <c r="O716" t="s">
        <v>1391</v>
      </c>
      <c r="P716" s="1">
        <f t="shared" si="19"/>
        <v>173.7</v>
      </c>
      <c r="Q716">
        <v>173.7</v>
      </c>
      <c r="R716" s="1">
        <f t="shared" si="19"/>
        <v>0</v>
      </c>
      <c r="S716">
        <v>0</v>
      </c>
      <c r="U716" t="s">
        <v>65</v>
      </c>
      <c r="Z716" t="str" cm="1">
        <f t="array" ref="Z716">_xlfn.TEXTSPLIT(L716, " ")</f>
        <v>crowdfunding</v>
      </c>
    </row>
    <row r="717" spans="1:27" x14ac:dyDescent="0.3">
      <c r="A717" t="s">
        <v>1281</v>
      </c>
      <c r="B717" t="s">
        <v>1287</v>
      </c>
      <c r="C717" t="s">
        <v>1569</v>
      </c>
      <c r="D717" t="s">
        <v>1476</v>
      </c>
      <c r="E717" t="s">
        <v>1570</v>
      </c>
      <c r="F717">
        <v>1</v>
      </c>
      <c r="G717" t="s">
        <v>27</v>
      </c>
      <c r="H717">
        <v>2018</v>
      </c>
      <c r="I717" t="s">
        <v>28</v>
      </c>
      <c r="J717" t="s">
        <v>29</v>
      </c>
      <c r="K717" t="s">
        <v>30</v>
      </c>
      <c r="L717" t="s">
        <v>1465</v>
      </c>
      <c r="P717" s="1">
        <f t="shared" si="19"/>
        <v>60</v>
      </c>
      <c r="Q717">
        <v>60</v>
      </c>
      <c r="R717" s="1">
        <f t="shared" si="19"/>
        <v>1</v>
      </c>
      <c r="S717">
        <v>1</v>
      </c>
      <c r="U717" t="s">
        <v>36</v>
      </c>
      <c r="Z717" t="str" cm="1">
        <f t="array" ref="Z717:AA717">_xlfn.TEXTSPLIT(L717, " ")</f>
        <v>Zonnecoöperatie</v>
      </c>
      <c r="AA717" t="str">
        <v>WestFriesland</v>
      </c>
    </row>
    <row r="718" spans="1:27" x14ac:dyDescent="0.3">
      <c r="A718" t="s">
        <v>1281</v>
      </c>
      <c r="B718" t="s">
        <v>1287</v>
      </c>
      <c r="C718" t="s">
        <v>1569</v>
      </c>
      <c r="D718" t="s">
        <v>1571</v>
      </c>
      <c r="E718" t="s">
        <v>1572</v>
      </c>
      <c r="F718">
        <v>1</v>
      </c>
      <c r="G718" t="s">
        <v>27</v>
      </c>
      <c r="H718">
        <v>2019</v>
      </c>
      <c r="I718" t="s">
        <v>28</v>
      </c>
      <c r="J718" t="s">
        <v>29</v>
      </c>
      <c r="K718" t="s">
        <v>30</v>
      </c>
      <c r="L718" t="s">
        <v>1465</v>
      </c>
      <c r="O718" t="s">
        <v>1573</v>
      </c>
      <c r="P718" s="1">
        <f t="shared" si="19"/>
        <v>68.399999999999991</v>
      </c>
      <c r="Q718">
        <v>68.399999999999991</v>
      </c>
      <c r="R718" s="1">
        <f t="shared" si="19"/>
        <v>1</v>
      </c>
      <c r="S718">
        <v>1</v>
      </c>
      <c r="U718" t="s">
        <v>36</v>
      </c>
      <c r="Z718" t="str" cm="1">
        <f t="array" ref="Z718:AA718">_xlfn.TEXTSPLIT(L718, " ")</f>
        <v>Zonnecoöperatie</v>
      </c>
      <c r="AA718" t="str">
        <v>WestFriesland</v>
      </c>
    </row>
    <row r="719" spans="1:27" x14ac:dyDescent="0.3">
      <c r="A719" t="s">
        <v>1281</v>
      </c>
      <c r="B719" t="s">
        <v>1287</v>
      </c>
      <c r="C719" s="4" t="s">
        <v>4543</v>
      </c>
      <c r="D719" t="s">
        <v>1574</v>
      </c>
      <c r="E719" t="s">
        <v>1575</v>
      </c>
      <c r="F719">
        <v>1</v>
      </c>
      <c r="G719" t="s">
        <v>27</v>
      </c>
      <c r="H719">
        <v>2018</v>
      </c>
      <c r="I719" t="s">
        <v>28</v>
      </c>
      <c r="J719" t="s">
        <v>29</v>
      </c>
      <c r="K719" t="s">
        <v>46</v>
      </c>
      <c r="L719" t="s">
        <v>47</v>
      </c>
      <c r="N719" t="s">
        <v>81</v>
      </c>
      <c r="P719" s="1">
        <f t="shared" si="19"/>
        <v>137.5</v>
      </c>
      <c r="Q719">
        <v>137.5</v>
      </c>
      <c r="R719" s="1">
        <f t="shared" si="19"/>
        <v>0</v>
      </c>
      <c r="S719">
        <v>0</v>
      </c>
      <c r="U719" t="s">
        <v>65</v>
      </c>
      <c r="Z719" t="str" cm="1">
        <f t="array" ref="Z719">_xlfn.TEXTSPLIT(L719, " ")</f>
        <v>crowdfunding</v>
      </c>
    </row>
    <row r="720" spans="1:27" x14ac:dyDescent="0.3">
      <c r="A720" t="s">
        <v>1281</v>
      </c>
      <c r="B720" t="s">
        <v>1287</v>
      </c>
      <c r="C720" t="s">
        <v>1576</v>
      </c>
      <c r="D720" t="s">
        <v>1577</v>
      </c>
      <c r="E720" t="s">
        <v>1578</v>
      </c>
      <c r="F720">
        <v>1</v>
      </c>
      <c r="G720" t="s">
        <v>27</v>
      </c>
      <c r="H720">
        <v>2015</v>
      </c>
      <c r="I720" t="s">
        <v>28</v>
      </c>
      <c r="J720" t="s">
        <v>29</v>
      </c>
      <c r="K720" t="s">
        <v>605</v>
      </c>
      <c r="L720" t="s">
        <v>600</v>
      </c>
      <c r="N720" t="s">
        <v>1579</v>
      </c>
      <c r="O720" t="s">
        <v>1580</v>
      </c>
      <c r="P720" s="1">
        <f t="shared" si="19"/>
        <v>181.48</v>
      </c>
      <c r="Q720">
        <v>181.48</v>
      </c>
      <c r="R720" s="1">
        <f t="shared" si="19"/>
        <v>1</v>
      </c>
      <c r="S720">
        <v>1</v>
      </c>
      <c r="U720" t="s">
        <v>36</v>
      </c>
      <c r="Z720" t="str" cm="1">
        <f t="array" ref="Z720:AA720">_xlfn.TEXTSPLIT(L720, " ")</f>
        <v>projectcoöperaties</v>
      </c>
      <c r="AA720" t="str">
        <v>divers</v>
      </c>
    </row>
    <row r="721" spans="1:28" x14ac:dyDescent="0.3">
      <c r="A721" t="s">
        <v>1281</v>
      </c>
      <c r="B721" t="s">
        <v>1282</v>
      </c>
      <c r="C721" t="s">
        <v>1581</v>
      </c>
      <c r="D721" t="s">
        <v>1582</v>
      </c>
      <c r="E721" t="s">
        <v>1583</v>
      </c>
      <c r="F721">
        <v>1</v>
      </c>
      <c r="G721" t="s">
        <v>27</v>
      </c>
      <c r="H721">
        <v>2023</v>
      </c>
      <c r="I721" t="s">
        <v>28</v>
      </c>
      <c r="J721" t="s">
        <v>29</v>
      </c>
      <c r="K721" t="s">
        <v>30</v>
      </c>
      <c r="L721" t="s">
        <v>1584</v>
      </c>
      <c r="M721" t="s">
        <v>1581</v>
      </c>
      <c r="P721" s="1">
        <f t="shared" si="19"/>
        <v>40</v>
      </c>
      <c r="Q721">
        <v>40</v>
      </c>
      <c r="R721" s="1">
        <f t="shared" si="19"/>
        <v>1</v>
      </c>
      <c r="S721">
        <v>1</v>
      </c>
      <c r="U721" t="s">
        <v>32</v>
      </c>
      <c r="Z721" t="str" cm="1">
        <f t="array" ref="Z721:AA721">_xlfn.TEXTSPLIT(L721, " ")</f>
        <v>Ouder-Amstel</v>
      </c>
      <c r="AA721" t="str">
        <v>Energie</v>
      </c>
    </row>
    <row r="722" spans="1:28" x14ac:dyDescent="0.3">
      <c r="A722" t="s">
        <v>1281</v>
      </c>
      <c r="B722" t="s">
        <v>1282</v>
      </c>
      <c r="C722" t="s">
        <v>1585</v>
      </c>
      <c r="D722" t="s">
        <v>1586</v>
      </c>
      <c r="E722" t="s">
        <v>1587</v>
      </c>
      <c r="F722">
        <v>1</v>
      </c>
      <c r="G722" t="s">
        <v>27</v>
      </c>
      <c r="H722">
        <v>2021</v>
      </c>
      <c r="I722" t="s">
        <v>28</v>
      </c>
      <c r="J722" t="s">
        <v>29</v>
      </c>
      <c r="K722" t="s">
        <v>30</v>
      </c>
      <c r="L722" t="s">
        <v>1588</v>
      </c>
      <c r="O722" t="s">
        <v>1589</v>
      </c>
      <c r="P722" s="1">
        <f t="shared" si="19"/>
        <v>299.7</v>
      </c>
      <c r="Q722">
        <v>299.7</v>
      </c>
      <c r="R722" s="1">
        <f t="shared" si="19"/>
        <v>1</v>
      </c>
      <c r="S722">
        <v>1</v>
      </c>
      <c r="U722" t="s">
        <v>36</v>
      </c>
      <c r="Z722" t="str" cm="1">
        <f t="array" ref="Z722:AB722">_xlfn.TEXTSPLIT(L722, " ")</f>
        <v>Zon</v>
      </c>
      <c r="AA722" t="str">
        <v>op</v>
      </c>
      <c r="AB722" t="str">
        <v>Purmerend</v>
      </c>
    </row>
    <row r="723" spans="1:28" x14ac:dyDescent="0.3">
      <c r="A723" t="s">
        <v>1281</v>
      </c>
      <c r="B723" t="s">
        <v>1282</v>
      </c>
      <c r="C723" t="s">
        <v>1585</v>
      </c>
      <c r="D723" t="s">
        <v>1586</v>
      </c>
      <c r="E723" t="s">
        <v>1590</v>
      </c>
      <c r="F723">
        <v>1</v>
      </c>
      <c r="G723" t="s">
        <v>27</v>
      </c>
      <c r="H723">
        <v>2022</v>
      </c>
      <c r="I723" t="s">
        <v>28</v>
      </c>
      <c r="J723" t="s">
        <v>29</v>
      </c>
      <c r="K723" t="s">
        <v>30</v>
      </c>
      <c r="L723" t="s">
        <v>1588</v>
      </c>
      <c r="O723" t="s">
        <v>1589</v>
      </c>
      <c r="P723" s="1">
        <f t="shared" si="19"/>
        <v>169.2</v>
      </c>
      <c r="Q723">
        <v>169.2</v>
      </c>
      <c r="R723" s="1">
        <f t="shared" si="19"/>
        <v>1</v>
      </c>
      <c r="S723">
        <v>1</v>
      </c>
      <c r="U723" t="s">
        <v>32</v>
      </c>
      <c r="Z723" t="str" cm="1">
        <f t="array" ref="Z723:AB723">_xlfn.TEXTSPLIT(L723, " ")</f>
        <v>Zon</v>
      </c>
      <c r="AA723" t="str">
        <v>op</v>
      </c>
      <c r="AB723" t="str">
        <v>Purmerend</v>
      </c>
    </row>
    <row r="724" spans="1:28" x14ac:dyDescent="0.3">
      <c r="A724" t="s">
        <v>1281</v>
      </c>
      <c r="B724" t="s">
        <v>1282</v>
      </c>
      <c r="C724" t="s">
        <v>1585</v>
      </c>
      <c r="D724" t="s">
        <v>1586</v>
      </c>
      <c r="E724" t="s">
        <v>1591</v>
      </c>
      <c r="F724">
        <v>1</v>
      </c>
      <c r="G724" t="s">
        <v>27</v>
      </c>
      <c r="H724">
        <v>2016</v>
      </c>
      <c r="I724" t="s">
        <v>28</v>
      </c>
      <c r="J724" t="s">
        <v>29</v>
      </c>
      <c r="K724" t="s">
        <v>30</v>
      </c>
      <c r="L724" t="s">
        <v>1588</v>
      </c>
      <c r="M724" t="s">
        <v>372</v>
      </c>
      <c r="P724" s="1">
        <f t="shared" si="19"/>
        <v>70.72</v>
      </c>
      <c r="Q724">
        <v>70.72</v>
      </c>
      <c r="R724" s="1">
        <f t="shared" si="19"/>
        <v>1</v>
      </c>
      <c r="S724">
        <v>1</v>
      </c>
      <c r="U724" t="s">
        <v>36</v>
      </c>
      <c r="Z724" t="str" cm="1">
        <f t="array" ref="Z724:AB724">_xlfn.TEXTSPLIT(L724, " ")</f>
        <v>Zon</v>
      </c>
      <c r="AA724" t="str">
        <v>op</v>
      </c>
      <c r="AB724" t="str">
        <v>Purmerend</v>
      </c>
    </row>
    <row r="725" spans="1:28" x14ac:dyDescent="0.3">
      <c r="A725" t="s">
        <v>1281</v>
      </c>
      <c r="B725" t="s">
        <v>1282</v>
      </c>
      <c r="C725" t="s">
        <v>1585</v>
      </c>
      <c r="D725" t="s">
        <v>1586</v>
      </c>
      <c r="E725" t="s">
        <v>1592</v>
      </c>
      <c r="F725">
        <v>1</v>
      </c>
      <c r="G725" t="s">
        <v>27</v>
      </c>
      <c r="H725">
        <v>2018</v>
      </c>
      <c r="I725" t="s">
        <v>28</v>
      </c>
      <c r="J725" t="s">
        <v>29</v>
      </c>
      <c r="K725" t="s">
        <v>30</v>
      </c>
      <c r="L725" t="s">
        <v>1588</v>
      </c>
      <c r="M725" t="s">
        <v>372</v>
      </c>
      <c r="P725" s="1">
        <f t="shared" si="19"/>
        <v>44.82</v>
      </c>
      <c r="Q725">
        <v>44.82</v>
      </c>
      <c r="R725" s="1">
        <f t="shared" si="19"/>
        <v>1</v>
      </c>
      <c r="S725">
        <v>1</v>
      </c>
      <c r="U725" t="s">
        <v>36</v>
      </c>
      <c r="Z725" t="str" cm="1">
        <f t="array" ref="Z725:AB725">_xlfn.TEXTSPLIT(L725, " ")</f>
        <v>Zon</v>
      </c>
      <c r="AA725" t="str">
        <v>op</v>
      </c>
      <c r="AB725" t="str">
        <v>Purmerend</v>
      </c>
    </row>
    <row r="726" spans="1:28" x14ac:dyDescent="0.3">
      <c r="A726" t="s">
        <v>1281</v>
      </c>
      <c r="B726" t="s">
        <v>1282</v>
      </c>
      <c r="C726" t="s">
        <v>1585</v>
      </c>
      <c r="D726" t="s">
        <v>1586</v>
      </c>
      <c r="E726" t="s">
        <v>1593</v>
      </c>
      <c r="F726">
        <v>1</v>
      </c>
      <c r="G726" t="s">
        <v>27</v>
      </c>
      <c r="H726">
        <v>2019</v>
      </c>
      <c r="I726" t="s">
        <v>28</v>
      </c>
      <c r="J726" t="s">
        <v>29</v>
      </c>
      <c r="K726" t="s">
        <v>30</v>
      </c>
      <c r="L726" t="s">
        <v>1588</v>
      </c>
      <c r="M726" t="s">
        <v>372</v>
      </c>
      <c r="P726" s="1">
        <f t="shared" si="19"/>
        <v>109.2</v>
      </c>
      <c r="Q726">
        <v>109.2</v>
      </c>
      <c r="R726" s="1">
        <f t="shared" si="19"/>
        <v>1</v>
      </c>
      <c r="S726">
        <v>1</v>
      </c>
      <c r="U726" t="s">
        <v>36</v>
      </c>
      <c r="Z726" t="str" cm="1">
        <f t="array" ref="Z726:AB726">_xlfn.TEXTSPLIT(L726, " ")</f>
        <v>Zon</v>
      </c>
      <c r="AA726" t="str">
        <v>op</v>
      </c>
      <c r="AB726" t="str">
        <v>Purmerend</v>
      </c>
    </row>
    <row r="727" spans="1:28" x14ac:dyDescent="0.3">
      <c r="A727" t="s">
        <v>1281</v>
      </c>
      <c r="B727" t="s">
        <v>1287</v>
      </c>
      <c r="C727" t="s">
        <v>1594</v>
      </c>
      <c r="D727" t="s">
        <v>1595</v>
      </c>
      <c r="E727" t="s">
        <v>1596</v>
      </c>
      <c r="F727">
        <v>1</v>
      </c>
      <c r="G727" t="s">
        <v>27</v>
      </c>
      <c r="H727">
        <v>2019</v>
      </c>
      <c r="I727" t="s">
        <v>28</v>
      </c>
      <c r="J727" t="s">
        <v>29</v>
      </c>
      <c r="K727" t="s">
        <v>30</v>
      </c>
      <c r="L727" t="s">
        <v>1597</v>
      </c>
      <c r="P727" s="1">
        <f t="shared" si="19"/>
        <v>174.25</v>
      </c>
      <c r="Q727">
        <v>174.25</v>
      </c>
      <c r="R727" s="1">
        <f t="shared" si="19"/>
        <v>1</v>
      </c>
      <c r="S727">
        <v>1</v>
      </c>
      <c r="U727" t="s">
        <v>65</v>
      </c>
      <c r="Z727" t="str" cm="1">
        <f t="array" ref="Z727">_xlfn.TEXTSPLIT(L727, " ")</f>
        <v>Kennemerwind</v>
      </c>
    </row>
    <row r="728" spans="1:28" x14ac:dyDescent="0.3">
      <c r="A728" t="s">
        <v>1281</v>
      </c>
      <c r="B728" t="s">
        <v>1287</v>
      </c>
      <c r="C728" t="s">
        <v>1594</v>
      </c>
      <c r="D728" t="s">
        <v>1598</v>
      </c>
      <c r="E728" t="s">
        <v>1599</v>
      </c>
      <c r="F728">
        <v>1</v>
      </c>
      <c r="G728" t="s">
        <v>27</v>
      </c>
      <c r="H728">
        <v>2019</v>
      </c>
      <c r="I728" t="s">
        <v>28</v>
      </c>
      <c r="J728" t="s">
        <v>29</v>
      </c>
      <c r="K728" t="s">
        <v>30</v>
      </c>
      <c r="L728" t="s">
        <v>1597</v>
      </c>
      <c r="P728" s="1">
        <f t="shared" si="19"/>
        <v>249.86500000000001</v>
      </c>
      <c r="Q728">
        <v>249.86500000000001</v>
      </c>
      <c r="R728" s="1">
        <f t="shared" si="19"/>
        <v>1</v>
      </c>
      <c r="S728">
        <v>1</v>
      </c>
      <c r="U728" t="s">
        <v>65</v>
      </c>
      <c r="Z728" t="str" cm="1">
        <f t="array" ref="Z728">_xlfn.TEXTSPLIT(L728, " ")</f>
        <v>Kennemerwind</v>
      </c>
    </row>
    <row r="729" spans="1:28" x14ac:dyDescent="0.3">
      <c r="A729" t="s">
        <v>1281</v>
      </c>
      <c r="B729" t="s">
        <v>1287</v>
      </c>
      <c r="C729" t="s">
        <v>1594</v>
      </c>
      <c r="D729" t="s">
        <v>1600</v>
      </c>
      <c r="E729" t="s">
        <v>1601</v>
      </c>
      <c r="F729">
        <v>1</v>
      </c>
      <c r="G729" t="s">
        <v>27</v>
      </c>
      <c r="H729">
        <v>2020</v>
      </c>
      <c r="I729" t="s">
        <v>28</v>
      </c>
      <c r="J729" t="s">
        <v>29</v>
      </c>
      <c r="K729" t="s">
        <v>30</v>
      </c>
      <c r="L729" t="s">
        <v>1597</v>
      </c>
      <c r="P729" s="1">
        <f t="shared" si="19"/>
        <v>300.3</v>
      </c>
      <c r="Q729">
        <v>300.3</v>
      </c>
      <c r="R729" s="1">
        <f t="shared" si="19"/>
        <v>1</v>
      </c>
      <c r="S729">
        <v>1</v>
      </c>
      <c r="U729" t="s">
        <v>65</v>
      </c>
      <c r="Z729" t="str" cm="1">
        <f t="array" ref="Z729">_xlfn.TEXTSPLIT(L729, " ")</f>
        <v>Kennemerwind</v>
      </c>
    </row>
    <row r="730" spans="1:28" x14ac:dyDescent="0.3">
      <c r="A730" t="s">
        <v>1281</v>
      </c>
      <c r="B730" t="s">
        <v>1287</v>
      </c>
      <c r="C730" t="s">
        <v>1594</v>
      </c>
      <c r="D730" t="s">
        <v>1595</v>
      </c>
      <c r="E730" t="s">
        <v>1602</v>
      </c>
      <c r="F730">
        <v>1</v>
      </c>
      <c r="G730" t="s">
        <v>27</v>
      </c>
      <c r="H730">
        <v>2020</v>
      </c>
      <c r="I730" t="s">
        <v>28</v>
      </c>
      <c r="J730" t="s">
        <v>29</v>
      </c>
      <c r="K730" t="s">
        <v>30</v>
      </c>
      <c r="L730" t="s">
        <v>1443</v>
      </c>
      <c r="P730" s="1">
        <f t="shared" si="19"/>
        <v>86.399999999999991</v>
      </c>
      <c r="Q730">
        <v>86.399999999999991</v>
      </c>
      <c r="R730" s="1">
        <f t="shared" si="19"/>
        <v>1</v>
      </c>
      <c r="S730">
        <v>1</v>
      </c>
      <c r="U730" t="s">
        <v>36</v>
      </c>
      <c r="Z730" t="str" cm="1">
        <f t="array" ref="Z730">_xlfn.TEXTSPLIT(L730, " ")</f>
        <v>NHEC</v>
      </c>
    </row>
    <row r="731" spans="1:28" x14ac:dyDescent="0.3">
      <c r="A731" t="s">
        <v>1281</v>
      </c>
      <c r="B731" t="s">
        <v>1287</v>
      </c>
      <c r="C731" t="s">
        <v>1594</v>
      </c>
      <c r="D731" t="s">
        <v>1603</v>
      </c>
      <c r="E731" t="s">
        <v>1604</v>
      </c>
      <c r="F731">
        <v>1</v>
      </c>
      <c r="G731" t="s">
        <v>27</v>
      </c>
      <c r="H731">
        <v>2016</v>
      </c>
      <c r="I731" t="s">
        <v>28</v>
      </c>
      <c r="J731" t="s">
        <v>29</v>
      </c>
      <c r="K731" t="s">
        <v>46</v>
      </c>
      <c r="L731" t="s">
        <v>47</v>
      </c>
      <c r="M731" t="s">
        <v>1605</v>
      </c>
      <c r="N731" t="s">
        <v>81</v>
      </c>
      <c r="P731" s="1">
        <f t="shared" si="19"/>
        <v>194</v>
      </c>
      <c r="Q731">
        <v>194</v>
      </c>
      <c r="R731" s="1">
        <f t="shared" si="19"/>
        <v>0</v>
      </c>
      <c r="S731">
        <v>0</v>
      </c>
      <c r="U731" t="s">
        <v>65</v>
      </c>
      <c r="Z731" t="str" cm="1">
        <f t="array" ref="Z731">_xlfn.TEXTSPLIT(L731, " ")</f>
        <v>crowdfunding</v>
      </c>
    </row>
    <row r="732" spans="1:28" x14ac:dyDescent="0.3">
      <c r="A732" t="s">
        <v>1281</v>
      </c>
      <c r="B732" t="s">
        <v>1287</v>
      </c>
      <c r="C732" t="s">
        <v>1606</v>
      </c>
      <c r="D732" t="s">
        <v>1607</v>
      </c>
      <c r="E732" t="s">
        <v>1608</v>
      </c>
      <c r="F732">
        <v>1</v>
      </c>
      <c r="G732" t="s">
        <v>27</v>
      </c>
      <c r="H732">
        <v>2015</v>
      </c>
      <c r="I732" t="s">
        <v>28</v>
      </c>
      <c r="J732" t="s">
        <v>29</v>
      </c>
      <c r="K732" t="s">
        <v>30</v>
      </c>
      <c r="L732" t="s">
        <v>1462</v>
      </c>
      <c r="P732" s="1">
        <f t="shared" si="19"/>
        <v>62.4</v>
      </c>
      <c r="Q732">
        <v>62.4</v>
      </c>
      <c r="R732" s="1">
        <f t="shared" si="19"/>
        <v>1</v>
      </c>
      <c r="S732">
        <v>1</v>
      </c>
      <c r="U732" t="s">
        <v>36</v>
      </c>
      <c r="Z732" t="str" cm="1">
        <f t="array" ref="Z732:AB732">_xlfn.TEXTSPLIT(L732, " ")</f>
        <v>Zonnecoöperatie</v>
      </c>
      <c r="AA732" t="str">
        <v>West</v>
      </c>
      <c r="AB732" t="str">
        <v>Friesland</v>
      </c>
    </row>
    <row r="733" spans="1:28" x14ac:dyDescent="0.3">
      <c r="A733" t="s">
        <v>1281</v>
      </c>
      <c r="B733" t="s">
        <v>1287</v>
      </c>
      <c r="C733" t="s">
        <v>1606</v>
      </c>
      <c r="D733" t="s">
        <v>1609</v>
      </c>
      <c r="E733" t="s">
        <v>1610</v>
      </c>
      <c r="F733">
        <v>1</v>
      </c>
      <c r="G733" t="s">
        <v>27</v>
      </c>
      <c r="H733">
        <v>2017</v>
      </c>
      <c r="I733" t="s">
        <v>28</v>
      </c>
      <c r="J733" t="s">
        <v>29</v>
      </c>
      <c r="K733" t="s">
        <v>30</v>
      </c>
      <c r="L733" t="s">
        <v>1462</v>
      </c>
      <c r="P733" s="1">
        <f t="shared" si="19"/>
        <v>54.34</v>
      </c>
      <c r="Q733">
        <v>54.34</v>
      </c>
      <c r="R733" s="1">
        <f t="shared" si="19"/>
        <v>1</v>
      </c>
      <c r="S733">
        <v>1</v>
      </c>
      <c r="U733" t="s">
        <v>36</v>
      </c>
      <c r="Z733" t="str" cm="1">
        <f t="array" ref="Z733:AB733">_xlfn.TEXTSPLIT(L733, " ")</f>
        <v>Zonnecoöperatie</v>
      </c>
      <c r="AA733" t="str">
        <v>West</v>
      </c>
      <c r="AB733" t="str">
        <v>Friesland</v>
      </c>
    </row>
    <row r="734" spans="1:28" x14ac:dyDescent="0.3">
      <c r="A734" t="s">
        <v>1281</v>
      </c>
      <c r="B734" t="s">
        <v>1287</v>
      </c>
      <c r="C734" t="s">
        <v>1611</v>
      </c>
      <c r="D734" t="s">
        <v>1612</v>
      </c>
      <c r="E734" t="s">
        <v>1613</v>
      </c>
      <c r="F734">
        <v>1</v>
      </c>
      <c r="G734" t="s">
        <v>27</v>
      </c>
      <c r="H734">
        <v>2020</v>
      </c>
      <c r="I734" t="s">
        <v>28</v>
      </c>
      <c r="J734" t="s">
        <v>29</v>
      </c>
      <c r="K734" t="s">
        <v>30</v>
      </c>
      <c r="L734" t="s">
        <v>1614</v>
      </c>
      <c r="O734" t="s">
        <v>1615</v>
      </c>
      <c r="P734" s="1">
        <f t="shared" si="19"/>
        <v>90</v>
      </c>
      <c r="Q734">
        <v>90</v>
      </c>
      <c r="R734" s="1">
        <f t="shared" si="19"/>
        <v>1</v>
      </c>
      <c r="S734">
        <v>1</v>
      </c>
      <c r="U734" t="s">
        <v>36</v>
      </c>
      <c r="Z734" t="str" cm="1">
        <f t="array" ref="Z734:AA734">_xlfn.TEXTSPLIT(L734, " ")</f>
        <v>Texel</v>
      </c>
      <c r="AA734" t="str">
        <v>Energie</v>
      </c>
    </row>
    <row r="735" spans="1:28" x14ac:dyDescent="0.3">
      <c r="A735" t="s">
        <v>1281</v>
      </c>
      <c r="B735" t="s">
        <v>1287</v>
      </c>
      <c r="C735" t="s">
        <v>1611</v>
      </c>
      <c r="D735" t="s">
        <v>1616</v>
      </c>
      <c r="E735" t="s">
        <v>1617</v>
      </c>
      <c r="F735">
        <v>1</v>
      </c>
      <c r="G735" t="s">
        <v>27</v>
      </c>
      <c r="H735">
        <v>2020</v>
      </c>
      <c r="I735" t="s">
        <v>28</v>
      </c>
      <c r="J735" t="s">
        <v>29</v>
      </c>
      <c r="K735" t="s">
        <v>30</v>
      </c>
      <c r="L735" t="s">
        <v>1614</v>
      </c>
      <c r="O735" t="s">
        <v>1615</v>
      </c>
      <c r="P735" s="1">
        <f t="shared" si="19"/>
        <v>60</v>
      </c>
      <c r="Q735">
        <v>60</v>
      </c>
      <c r="R735" s="1">
        <f t="shared" si="19"/>
        <v>1</v>
      </c>
      <c r="S735">
        <v>1</v>
      </c>
      <c r="U735" t="s">
        <v>36</v>
      </c>
      <c r="Z735" t="str" cm="1">
        <f t="array" ref="Z735:AA735">_xlfn.TEXTSPLIT(L735, " ")</f>
        <v>Texel</v>
      </c>
      <c r="AA735" t="str">
        <v>Energie</v>
      </c>
    </row>
    <row r="736" spans="1:28" x14ac:dyDescent="0.3">
      <c r="A736" t="s">
        <v>1281</v>
      </c>
      <c r="B736" t="s">
        <v>1287</v>
      </c>
      <c r="C736" t="s">
        <v>1611</v>
      </c>
      <c r="D736" t="s">
        <v>1616</v>
      </c>
      <c r="E736" t="s">
        <v>1618</v>
      </c>
      <c r="F736">
        <v>1</v>
      </c>
      <c r="G736" t="s">
        <v>27</v>
      </c>
      <c r="H736">
        <v>2019</v>
      </c>
      <c r="I736" t="s">
        <v>28</v>
      </c>
      <c r="J736" t="s">
        <v>29</v>
      </c>
      <c r="K736" t="s">
        <v>30</v>
      </c>
      <c r="L736" t="s">
        <v>1614</v>
      </c>
      <c r="M736" t="s">
        <v>1619</v>
      </c>
      <c r="O736" t="s">
        <v>1615</v>
      </c>
      <c r="P736" s="1">
        <f t="shared" si="19"/>
        <v>81</v>
      </c>
      <c r="Q736">
        <v>81</v>
      </c>
      <c r="R736" s="1">
        <f t="shared" si="19"/>
        <v>1</v>
      </c>
      <c r="S736">
        <v>1</v>
      </c>
      <c r="U736" t="s">
        <v>36</v>
      </c>
      <c r="Z736" t="str" cm="1">
        <f t="array" ref="Z736:AA736">_xlfn.TEXTSPLIT(L736, " ")</f>
        <v>Texel</v>
      </c>
      <c r="AA736" t="str">
        <v>Energie</v>
      </c>
    </row>
    <row r="737" spans="1:32" x14ac:dyDescent="0.3">
      <c r="A737" t="s">
        <v>1281</v>
      </c>
      <c r="B737" t="s">
        <v>1287</v>
      </c>
      <c r="C737" t="s">
        <v>1611</v>
      </c>
      <c r="D737" t="s">
        <v>1620</v>
      </c>
      <c r="E737" t="s">
        <v>1621</v>
      </c>
      <c r="F737">
        <v>1</v>
      </c>
      <c r="G737" t="s">
        <v>27</v>
      </c>
      <c r="H737">
        <v>2015</v>
      </c>
      <c r="I737" t="s">
        <v>28</v>
      </c>
      <c r="J737" t="s">
        <v>29</v>
      </c>
      <c r="K737" t="s">
        <v>30</v>
      </c>
      <c r="L737" t="s">
        <v>1614</v>
      </c>
      <c r="P737" s="1">
        <f t="shared" si="19"/>
        <v>162</v>
      </c>
      <c r="Q737">
        <v>162</v>
      </c>
      <c r="R737" s="1">
        <f t="shared" si="19"/>
        <v>1</v>
      </c>
      <c r="S737">
        <v>1</v>
      </c>
      <c r="U737" t="s">
        <v>42</v>
      </c>
      <c r="Z737" t="str" cm="1">
        <f t="array" ref="Z737:AA737">_xlfn.TEXTSPLIT(L737, " ")</f>
        <v>Texel</v>
      </c>
      <c r="AA737" t="str">
        <v>Energie</v>
      </c>
    </row>
    <row r="738" spans="1:32" x14ac:dyDescent="0.3">
      <c r="A738" t="s">
        <v>1281</v>
      </c>
      <c r="B738" t="s">
        <v>1287</v>
      </c>
      <c r="C738" t="s">
        <v>1611</v>
      </c>
      <c r="D738" t="s">
        <v>1616</v>
      </c>
      <c r="E738" t="s">
        <v>1622</v>
      </c>
      <c r="F738">
        <v>1</v>
      </c>
      <c r="G738" t="s">
        <v>27</v>
      </c>
      <c r="H738">
        <v>2018</v>
      </c>
      <c r="I738" t="s">
        <v>28</v>
      </c>
      <c r="J738" t="s">
        <v>29</v>
      </c>
      <c r="K738" t="s">
        <v>30</v>
      </c>
      <c r="L738" t="s">
        <v>1614</v>
      </c>
      <c r="M738" t="s">
        <v>1623</v>
      </c>
      <c r="O738" t="s">
        <v>1624</v>
      </c>
      <c r="P738" s="1">
        <f t="shared" si="19"/>
        <v>62.720000000000006</v>
      </c>
      <c r="Q738">
        <v>62.720000000000006</v>
      </c>
      <c r="R738" s="1">
        <f t="shared" si="19"/>
        <v>1</v>
      </c>
      <c r="S738">
        <v>1</v>
      </c>
      <c r="U738" t="s">
        <v>36</v>
      </c>
      <c r="Z738" t="str" cm="1">
        <f t="array" ref="Z738:AA738">_xlfn.TEXTSPLIT(L738, " ")</f>
        <v>Texel</v>
      </c>
      <c r="AA738" t="str">
        <v>Energie</v>
      </c>
    </row>
    <row r="739" spans="1:32" x14ac:dyDescent="0.3">
      <c r="A739" t="s">
        <v>1281</v>
      </c>
      <c r="B739" t="s">
        <v>1282</v>
      </c>
      <c r="C739" t="s">
        <v>1625</v>
      </c>
      <c r="D739" t="s">
        <v>1626</v>
      </c>
      <c r="E739" t="s">
        <v>1627</v>
      </c>
      <c r="F739">
        <v>1</v>
      </c>
      <c r="G739" t="s">
        <v>27</v>
      </c>
      <c r="H739">
        <v>2020</v>
      </c>
      <c r="I739" t="s">
        <v>28</v>
      </c>
      <c r="J739" t="s">
        <v>29</v>
      </c>
      <c r="K739" t="s">
        <v>30</v>
      </c>
      <c r="L739" t="s">
        <v>1628</v>
      </c>
      <c r="M739" t="s">
        <v>1503</v>
      </c>
      <c r="P739" s="1">
        <f t="shared" si="19"/>
        <v>27.200000000000003</v>
      </c>
      <c r="Q739">
        <v>27.200000000000003</v>
      </c>
      <c r="R739" s="1">
        <f t="shared" si="19"/>
        <v>1</v>
      </c>
      <c r="S739">
        <v>1</v>
      </c>
      <c r="U739" t="s">
        <v>36</v>
      </c>
      <c r="Z739" t="str" cm="1">
        <f t="array" ref="Z739:AA739">_xlfn.TEXTSPLIT(L739, " ")</f>
        <v>EC</v>
      </c>
      <c r="AA739" t="str">
        <v>Velsen</v>
      </c>
    </row>
    <row r="740" spans="1:32" x14ac:dyDescent="0.3">
      <c r="A740" t="s">
        <v>1281</v>
      </c>
      <c r="B740" t="s">
        <v>1282</v>
      </c>
      <c r="C740" t="s">
        <v>1625</v>
      </c>
      <c r="D740" t="s">
        <v>1629</v>
      </c>
      <c r="E740" t="s">
        <v>1630</v>
      </c>
      <c r="F740">
        <v>1</v>
      </c>
      <c r="G740" t="s">
        <v>27</v>
      </c>
      <c r="H740">
        <v>2021</v>
      </c>
      <c r="I740" t="s">
        <v>28</v>
      </c>
      <c r="J740" t="s">
        <v>29</v>
      </c>
      <c r="K740" t="s">
        <v>30</v>
      </c>
      <c r="L740" t="s">
        <v>1502</v>
      </c>
      <c r="M740" t="s">
        <v>1503</v>
      </c>
      <c r="P740" s="1">
        <f t="shared" si="19"/>
        <v>64.38</v>
      </c>
      <c r="Q740">
        <v>64.38</v>
      </c>
      <c r="R740" s="1">
        <f t="shared" si="19"/>
        <v>1</v>
      </c>
      <c r="S740">
        <v>1</v>
      </c>
      <c r="U740" t="s">
        <v>36</v>
      </c>
      <c r="Z740" t="str" cm="1">
        <f t="array" ref="Z740">_xlfn.TEXTSPLIT(L740, " ")</f>
        <v>KennemerKracht</v>
      </c>
    </row>
    <row r="741" spans="1:32" x14ac:dyDescent="0.3">
      <c r="A741" t="s">
        <v>1281</v>
      </c>
      <c r="B741" t="s">
        <v>1282</v>
      </c>
      <c r="C741" t="s">
        <v>1631</v>
      </c>
      <c r="E741" t="s">
        <v>1632</v>
      </c>
      <c r="F741">
        <v>1</v>
      </c>
      <c r="G741" t="s">
        <v>27</v>
      </c>
      <c r="H741">
        <v>2013</v>
      </c>
      <c r="I741" t="s">
        <v>28</v>
      </c>
      <c r="J741" t="s">
        <v>29</v>
      </c>
      <c r="K741" t="s">
        <v>30</v>
      </c>
      <c r="L741" t="s">
        <v>1633</v>
      </c>
      <c r="O741" t="s">
        <v>1634</v>
      </c>
      <c r="P741" s="1">
        <f t="shared" si="19"/>
        <v>11.7</v>
      </c>
      <c r="Q741">
        <v>11.7</v>
      </c>
      <c r="R741" s="1">
        <f t="shared" si="19"/>
        <v>1</v>
      </c>
      <c r="S741">
        <v>1</v>
      </c>
      <c r="U741" t="s">
        <v>42</v>
      </c>
      <c r="Z741" t="str" cm="1">
        <f t="array" ref="Z741:AF741">_xlfn.TEXTSPLIT(L741, " ")</f>
        <v>Coöperatie</v>
      </c>
      <c r="AA741" t="str">
        <v>Windenergie</v>
      </c>
      <c r="AB741" t="str">
        <v>Waterland</v>
      </c>
      <c r="AC741" t="str">
        <v>(CWW)/</v>
      </c>
      <c r="AD741" t="str">
        <v>Stichting</v>
      </c>
      <c r="AE741" s="5" t="str">
        <v>Duurzaam</v>
      </c>
      <c r="AF741" s="5" t="str">
        <v>Waterland</v>
      </c>
    </row>
    <row r="742" spans="1:32" x14ac:dyDescent="0.3">
      <c r="A742" t="s">
        <v>1281</v>
      </c>
      <c r="B742" t="s">
        <v>1282</v>
      </c>
      <c r="C742" t="s">
        <v>1631</v>
      </c>
      <c r="D742" t="s">
        <v>1635</v>
      </c>
      <c r="E742" t="s">
        <v>1636</v>
      </c>
      <c r="F742">
        <v>1</v>
      </c>
      <c r="G742" t="s">
        <v>27</v>
      </c>
      <c r="H742">
        <v>2017</v>
      </c>
      <c r="I742" t="s">
        <v>28</v>
      </c>
      <c r="J742" t="s">
        <v>29</v>
      </c>
      <c r="K742" t="s">
        <v>30</v>
      </c>
      <c r="L742" t="s">
        <v>1637</v>
      </c>
      <c r="P742" s="1">
        <f t="shared" si="19"/>
        <v>28.05</v>
      </c>
      <c r="Q742">
        <v>28.05</v>
      </c>
      <c r="R742" s="1">
        <f t="shared" si="19"/>
        <v>1</v>
      </c>
      <c r="S742">
        <v>1</v>
      </c>
      <c r="U742" t="s">
        <v>36</v>
      </c>
      <c r="Z742" t="str" cm="1">
        <f t="array" ref="Z742:AA742">_xlfn.TEXTSPLIT(L742, " ")</f>
        <v>Groen</v>
      </c>
      <c r="AA742" t="str">
        <v>Waterland</v>
      </c>
    </row>
    <row r="743" spans="1:32" x14ac:dyDescent="0.3">
      <c r="A743" t="s">
        <v>1281</v>
      </c>
      <c r="B743" t="s">
        <v>1282</v>
      </c>
      <c r="C743" t="s">
        <v>1631</v>
      </c>
      <c r="D743" t="s">
        <v>1638</v>
      </c>
      <c r="E743" t="s">
        <v>1639</v>
      </c>
      <c r="F743">
        <v>1</v>
      </c>
      <c r="G743" t="s">
        <v>27</v>
      </c>
      <c r="H743">
        <v>2015</v>
      </c>
      <c r="I743" t="s">
        <v>28</v>
      </c>
      <c r="J743" t="s">
        <v>29</v>
      </c>
      <c r="K743" t="s">
        <v>359</v>
      </c>
      <c r="L743" t="s">
        <v>1302</v>
      </c>
      <c r="M743" t="s">
        <v>372</v>
      </c>
      <c r="O743" t="s">
        <v>1640</v>
      </c>
      <c r="P743" s="1">
        <f t="shared" si="19"/>
        <v>68</v>
      </c>
      <c r="Q743">
        <v>68</v>
      </c>
      <c r="R743" s="1">
        <f t="shared" si="19"/>
        <v>1</v>
      </c>
      <c r="S743">
        <v>1</v>
      </c>
      <c r="U743" t="s">
        <v>36</v>
      </c>
      <c r="Z743" t="str" cm="1">
        <f t="array" ref="Z743:AB743">_xlfn.TEXTSPLIT(L743, " ")</f>
        <v>Zon</v>
      </c>
      <c r="AA743" t="str">
        <v>op</v>
      </c>
      <c r="AB743" t="str">
        <v>Marken</v>
      </c>
    </row>
    <row r="744" spans="1:32" x14ac:dyDescent="0.3">
      <c r="A744" t="s">
        <v>1281</v>
      </c>
      <c r="B744" t="s">
        <v>1282</v>
      </c>
      <c r="C744" t="s">
        <v>1631</v>
      </c>
      <c r="D744" t="s">
        <v>1470</v>
      </c>
      <c r="E744" t="s">
        <v>1641</v>
      </c>
      <c r="F744">
        <v>1</v>
      </c>
      <c r="G744" t="s">
        <v>27</v>
      </c>
      <c r="H744">
        <v>2021</v>
      </c>
      <c r="I744" t="s">
        <v>28</v>
      </c>
      <c r="J744" t="s">
        <v>29</v>
      </c>
      <c r="K744" t="s">
        <v>30</v>
      </c>
      <c r="L744" t="s">
        <v>1642</v>
      </c>
      <c r="M744" t="s">
        <v>372</v>
      </c>
      <c r="P744" s="1">
        <f t="shared" si="19"/>
        <v>54.06</v>
      </c>
      <c r="Q744">
        <v>54.06</v>
      </c>
      <c r="R744" s="1">
        <f t="shared" si="19"/>
        <v>1</v>
      </c>
      <c r="S744">
        <v>1</v>
      </c>
      <c r="U744" t="s">
        <v>36</v>
      </c>
      <c r="Z744" t="str" cm="1">
        <f t="array" ref="Z744:AB744">_xlfn.TEXTSPLIT(L744, " ")</f>
        <v>Zon</v>
      </c>
      <c r="AA744" t="str">
        <v>op</v>
      </c>
      <c r="AB744" t="str">
        <v>Waterland</v>
      </c>
    </row>
    <row r="745" spans="1:32" x14ac:dyDescent="0.3">
      <c r="A745" t="s">
        <v>1281</v>
      </c>
      <c r="B745" t="s">
        <v>1282</v>
      </c>
      <c r="C745" t="s">
        <v>1631</v>
      </c>
      <c r="D745" t="s">
        <v>1643</v>
      </c>
      <c r="E745" t="s">
        <v>1644</v>
      </c>
      <c r="F745">
        <v>1</v>
      </c>
      <c r="G745" t="s">
        <v>27</v>
      </c>
      <c r="H745">
        <v>2019</v>
      </c>
      <c r="I745" t="s">
        <v>28</v>
      </c>
      <c r="J745" t="s">
        <v>29</v>
      </c>
      <c r="K745" t="s">
        <v>30</v>
      </c>
      <c r="L745" t="s">
        <v>1642</v>
      </c>
      <c r="M745" t="s">
        <v>372</v>
      </c>
      <c r="P745" s="1">
        <f t="shared" si="19"/>
        <v>100.5</v>
      </c>
      <c r="Q745">
        <v>100.5</v>
      </c>
      <c r="R745" s="1">
        <f t="shared" si="19"/>
        <v>1</v>
      </c>
      <c r="S745">
        <v>1</v>
      </c>
      <c r="U745" t="s">
        <v>36</v>
      </c>
      <c r="Z745" t="str" cm="1">
        <f t="array" ref="Z745:AB745">_xlfn.TEXTSPLIT(L745, " ")</f>
        <v>Zon</v>
      </c>
      <c r="AA745" t="str">
        <v>op</v>
      </c>
      <c r="AB745" t="str">
        <v>Waterland</v>
      </c>
    </row>
    <row r="746" spans="1:32" x14ac:dyDescent="0.3">
      <c r="A746" t="s">
        <v>1281</v>
      </c>
      <c r="B746" t="s">
        <v>1282</v>
      </c>
      <c r="C746" t="s">
        <v>1631</v>
      </c>
      <c r="E746" t="s">
        <v>1645</v>
      </c>
      <c r="F746">
        <v>1</v>
      </c>
      <c r="G746" t="s">
        <v>27</v>
      </c>
      <c r="H746">
        <v>2021</v>
      </c>
      <c r="I746" t="s">
        <v>28</v>
      </c>
      <c r="J746" t="s">
        <v>29</v>
      </c>
      <c r="K746" t="s">
        <v>30</v>
      </c>
      <c r="L746" t="s">
        <v>1642</v>
      </c>
      <c r="M746" t="s">
        <v>372</v>
      </c>
      <c r="P746" s="1">
        <f t="shared" si="19"/>
        <v>55.055</v>
      </c>
      <c r="Q746">
        <v>55.055</v>
      </c>
      <c r="R746" s="1">
        <f t="shared" si="19"/>
        <v>1</v>
      </c>
      <c r="S746">
        <v>1</v>
      </c>
      <c r="U746" t="s">
        <v>36</v>
      </c>
      <c r="Z746" t="str" cm="1">
        <f t="array" ref="Z746:AB746">_xlfn.TEXTSPLIT(L746, " ")</f>
        <v>Zon</v>
      </c>
      <c r="AA746" t="str">
        <v>op</v>
      </c>
      <c r="AB746" t="str">
        <v>Waterland</v>
      </c>
    </row>
    <row r="747" spans="1:32" x14ac:dyDescent="0.3">
      <c r="A747" t="s">
        <v>1281</v>
      </c>
      <c r="B747" t="s">
        <v>1282</v>
      </c>
      <c r="C747" t="s">
        <v>1631</v>
      </c>
      <c r="D747" t="s">
        <v>1635</v>
      </c>
      <c r="E747" t="s">
        <v>1646</v>
      </c>
      <c r="F747">
        <v>1</v>
      </c>
      <c r="G747" t="s">
        <v>27</v>
      </c>
      <c r="H747">
        <v>2016</v>
      </c>
      <c r="I747" t="s">
        <v>28</v>
      </c>
      <c r="J747" t="s">
        <v>29</v>
      </c>
      <c r="K747" t="s">
        <v>30</v>
      </c>
      <c r="L747" t="s">
        <v>1642</v>
      </c>
      <c r="M747" t="s">
        <v>372</v>
      </c>
      <c r="O747" t="s">
        <v>1647</v>
      </c>
      <c r="P747" s="1">
        <f t="shared" si="19"/>
        <v>70.72</v>
      </c>
      <c r="Q747">
        <v>70.72</v>
      </c>
      <c r="R747" s="1">
        <f t="shared" si="19"/>
        <v>1</v>
      </c>
      <c r="S747">
        <v>1</v>
      </c>
      <c r="U747" t="s">
        <v>36</v>
      </c>
      <c r="Z747" t="str" cm="1">
        <f t="array" ref="Z747:AB747">_xlfn.TEXTSPLIT(L747, " ")</f>
        <v>Zon</v>
      </c>
      <c r="AA747" t="str">
        <v>op</v>
      </c>
      <c r="AB747" t="str">
        <v>Waterland</v>
      </c>
    </row>
    <row r="748" spans="1:32" x14ac:dyDescent="0.3">
      <c r="A748" t="s">
        <v>1281</v>
      </c>
      <c r="B748" t="s">
        <v>1282</v>
      </c>
      <c r="C748" t="s">
        <v>1631</v>
      </c>
      <c r="D748" t="s">
        <v>1635</v>
      </c>
      <c r="E748" t="s">
        <v>1648</v>
      </c>
      <c r="F748">
        <v>1</v>
      </c>
      <c r="G748" t="s">
        <v>27</v>
      </c>
      <c r="H748">
        <v>2017</v>
      </c>
      <c r="I748" t="s">
        <v>28</v>
      </c>
      <c r="J748" t="s">
        <v>29</v>
      </c>
      <c r="K748" t="s">
        <v>30</v>
      </c>
      <c r="L748" t="s">
        <v>1642</v>
      </c>
      <c r="M748" t="s">
        <v>372</v>
      </c>
      <c r="P748" s="1">
        <f t="shared" si="19"/>
        <v>96.279999999999987</v>
      </c>
      <c r="Q748">
        <v>96.279999999999987</v>
      </c>
      <c r="R748" s="1">
        <f t="shared" si="19"/>
        <v>1</v>
      </c>
      <c r="S748">
        <v>1</v>
      </c>
      <c r="U748" t="s">
        <v>36</v>
      </c>
      <c r="Z748" t="str" cm="1">
        <f t="array" ref="Z748:AB748">_xlfn.TEXTSPLIT(L748, " ")</f>
        <v>Zon</v>
      </c>
      <c r="AA748" t="str">
        <v>op</v>
      </c>
      <c r="AB748" t="str">
        <v>Waterland</v>
      </c>
    </row>
    <row r="749" spans="1:32" x14ac:dyDescent="0.3">
      <c r="A749" t="s">
        <v>1281</v>
      </c>
      <c r="B749" t="s">
        <v>1282</v>
      </c>
      <c r="C749" t="s">
        <v>1631</v>
      </c>
      <c r="D749" t="s">
        <v>1649</v>
      </c>
      <c r="E749" t="s">
        <v>1650</v>
      </c>
      <c r="F749">
        <v>1</v>
      </c>
      <c r="G749" t="s">
        <v>27</v>
      </c>
      <c r="H749">
        <v>2019</v>
      </c>
      <c r="I749" t="s">
        <v>28</v>
      </c>
      <c r="J749" t="s">
        <v>29</v>
      </c>
      <c r="K749" t="s">
        <v>30</v>
      </c>
      <c r="L749" t="s">
        <v>1642</v>
      </c>
      <c r="M749" t="s">
        <v>372</v>
      </c>
      <c r="P749" s="1">
        <f t="shared" si="19"/>
        <v>78.944999999999993</v>
      </c>
      <c r="Q749">
        <v>78.944999999999993</v>
      </c>
      <c r="R749" s="1">
        <f t="shared" si="19"/>
        <v>1</v>
      </c>
      <c r="S749">
        <v>1</v>
      </c>
      <c r="U749" t="s">
        <v>36</v>
      </c>
      <c r="Z749" t="str" cm="1">
        <f t="array" ref="Z749:AB749">_xlfn.TEXTSPLIT(L749, " ")</f>
        <v>Zon</v>
      </c>
      <c r="AA749" t="str">
        <v>op</v>
      </c>
      <c r="AB749" t="str">
        <v>Waterland</v>
      </c>
    </row>
    <row r="750" spans="1:32" x14ac:dyDescent="0.3">
      <c r="A750" t="s">
        <v>1281</v>
      </c>
      <c r="B750" t="s">
        <v>1282</v>
      </c>
      <c r="C750" t="s">
        <v>1631</v>
      </c>
      <c r="E750" t="s">
        <v>1651</v>
      </c>
      <c r="F750">
        <v>1</v>
      </c>
      <c r="G750" t="s">
        <v>27</v>
      </c>
      <c r="H750">
        <v>2018</v>
      </c>
      <c r="I750" t="s">
        <v>28</v>
      </c>
      <c r="J750" t="s">
        <v>29</v>
      </c>
      <c r="K750" t="s">
        <v>30</v>
      </c>
      <c r="L750" t="s">
        <v>1642</v>
      </c>
      <c r="M750" t="s">
        <v>372</v>
      </c>
      <c r="P750" s="1">
        <f t="shared" si="19"/>
        <v>246.23999999999998</v>
      </c>
      <c r="Q750">
        <v>246.23999999999998</v>
      </c>
      <c r="R750" s="1">
        <f t="shared" si="19"/>
        <v>1</v>
      </c>
      <c r="S750">
        <v>1</v>
      </c>
      <c r="U750" t="s">
        <v>36</v>
      </c>
      <c r="Z750" t="str" cm="1">
        <f t="array" ref="Z750:AB750">_xlfn.TEXTSPLIT(L750, " ")</f>
        <v>Zon</v>
      </c>
      <c r="AA750" t="str">
        <v>op</v>
      </c>
      <c r="AB750" t="str">
        <v>Waterland</v>
      </c>
    </row>
    <row r="751" spans="1:32" x14ac:dyDescent="0.3">
      <c r="A751" t="s">
        <v>1281</v>
      </c>
      <c r="B751" t="s">
        <v>1282</v>
      </c>
      <c r="C751" t="s">
        <v>1631</v>
      </c>
      <c r="D751" t="s">
        <v>1652</v>
      </c>
      <c r="E751" t="s">
        <v>1653</v>
      </c>
      <c r="F751">
        <v>1</v>
      </c>
      <c r="G751" t="s">
        <v>27</v>
      </c>
      <c r="H751">
        <v>2018</v>
      </c>
      <c r="I751" t="s">
        <v>28</v>
      </c>
      <c r="J751" t="s">
        <v>29</v>
      </c>
      <c r="K751" t="s">
        <v>30</v>
      </c>
      <c r="L751" t="s">
        <v>1642</v>
      </c>
      <c r="M751" t="s">
        <v>372</v>
      </c>
      <c r="P751" s="1">
        <f t="shared" si="19"/>
        <v>73.36999999999999</v>
      </c>
      <c r="Q751">
        <v>73.36999999999999</v>
      </c>
      <c r="R751" s="1">
        <f t="shared" si="19"/>
        <v>1</v>
      </c>
      <c r="S751">
        <v>1</v>
      </c>
      <c r="U751" t="s">
        <v>36</v>
      </c>
      <c r="Z751" t="str" cm="1">
        <f t="array" ref="Z751:AB751">_xlfn.TEXTSPLIT(L751, " ")</f>
        <v>Zon</v>
      </c>
      <c r="AA751" t="str">
        <v>op</v>
      </c>
      <c r="AB751" t="str">
        <v>Waterland</v>
      </c>
    </row>
    <row r="752" spans="1:32" x14ac:dyDescent="0.3">
      <c r="A752" t="s">
        <v>1281</v>
      </c>
      <c r="B752" t="s">
        <v>1282</v>
      </c>
      <c r="C752" t="s">
        <v>1654</v>
      </c>
      <c r="E752" t="s">
        <v>1655</v>
      </c>
      <c r="F752">
        <v>1</v>
      </c>
      <c r="G752" t="s">
        <v>27</v>
      </c>
      <c r="H752">
        <v>2023</v>
      </c>
      <c r="I752" t="s">
        <v>28</v>
      </c>
      <c r="J752" t="s">
        <v>29</v>
      </c>
      <c r="K752" t="s">
        <v>30</v>
      </c>
      <c r="L752" t="s">
        <v>1656</v>
      </c>
      <c r="P752" s="1">
        <f t="shared" si="19"/>
        <v>41</v>
      </c>
      <c r="Q752">
        <v>41</v>
      </c>
      <c r="R752" s="1">
        <f t="shared" si="19"/>
        <v>1</v>
      </c>
      <c r="S752">
        <v>1</v>
      </c>
      <c r="U752" t="s">
        <v>32</v>
      </c>
      <c r="Z752" t="str" cm="1">
        <f t="array" ref="Z752:AB752">_xlfn.TEXTSPLIT(L752, " ")</f>
        <v>Weesp</v>
      </c>
      <c r="AA752" t="str">
        <v>Eco</v>
      </c>
      <c r="AB752" t="str">
        <v>Energie</v>
      </c>
    </row>
    <row r="753" spans="1:29" x14ac:dyDescent="0.3">
      <c r="A753" t="s">
        <v>1281</v>
      </c>
      <c r="B753" t="s">
        <v>1282</v>
      </c>
      <c r="C753" t="s">
        <v>1654</v>
      </c>
      <c r="E753" t="s">
        <v>1657</v>
      </c>
      <c r="F753">
        <v>1</v>
      </c>
      <c r="G753" t="s">
        <v>27</v>
      </c>
      <c r="H753">
        <v>2022</v>
      </c>
      <c r="I753" t="s">
        <v>28</v>
      </c>
      <c r="J753" t="s">
        <v>29</v>
      </c>
      <c r="K753" t="s">
        <v>30</v>
      </c>
      <c r="L753" t="s">
        <v>1656</v>
      </c>
      <c r="P753" s="1">
        <f t="shared" si="19"/>
        <v>67</v>
      </c>
      <c r="Q753">
        <v>67</v>
      </c>
      <c r="R753" s="1">
        <f t="shared" si="19"/>
        <v>1</v>
      </c>
      <c r="S753">
        <v>1</v>
      </c>
      <c r="U753" t="s">
        <v>32</v>
      </c>
      <c r="Z753" t="str" cm="1">
        <f t="array" ref="Z753:AB753">_xlfn.TEXTSPLIT(L753, " ")</f>
        <v>Weesp</v>
      </c>
      <c r="AA753" t="str">
        <v>Eco</v>
      </c>
      <c r="AB753" t="str">
        <v>Energie</v>
      </c>
    </row>
    <row r="754" spans="1:29" x14ac:dyDescent="0.3">
      <c r="A754" t="s">
        <v>1281</v>
      </c>
      <c r="B754" t="s">
        <v>1282</v>
      </c>
      <c r="C754" t="s">
        <v>1654</v>
      </c>
      <c r="E754" t="s">
        <v>1658</v>
      </c>
      <c r="F754">
        <v>1</v>
      </c>
      <c r="G754" t="s">
        <v>27</v>
      </c>
      <c r="H754">
        <v>2022</v>
      </c>
      <c r="I754" t="s">
        <v>28</v>
      </c>
      <c r="J754" t="s">
        <v>29</v>
      </c>
      <c r="K754" t="s">
        <v>30</v>
      </c>
      <c r="L754" t="s">
        <v>1656</v>
      </c>
      <c r="P754" s="1">
        <f t="shared" si="19"/>
        <v>81</v>
      </c>
      <c r="Q754">
        <v>81</v>
      </c>
      <c r="R754" s="1">
        <f t="shared" si="19"/>
        <v>1</v>
      </c>
      <c r="S754">
        <v>1</v>
      </c>
      <c r="U754" t="s">
        <v>32</v>
      </c>
      <c r="Z754" t="str" cm="1">
        <f t="array" ref="Z754:AB754">_xlfn.TEXTSPLIT(L754, " ")</f>
        <v>Weesp</v>
      </c>
      <c r="AA754" t="str">
        <v>Eco</v>
      </c>
      <c r="AB754" t="str">
        <v>Energie</v>
      </c>
    </row>
    <row r="755" spans="1:29" x14ac:dyDescent="0.3">
      <c r="A755" t="s">
        <v>1281</v>
      </c>
      <c r="B755" t="s">
        <v>1282</v>
      </c>
      <c r="C755" t="s">
        <v>1659</v>
      </c>
      <c r="D755" t="s">
        <v>1660</v>
      </c>
      <c r="E755" t="s">
        <v>1661</v>
      </c>
      <c r="F755">
        <v>1</v>
      </c>
      <c r="G755" t="s">
        <v>27</v>
      </c>
      <c r="H755">
        <v>2022</v>
      </c>
      <c r="I755" t="s">
        <v>28</v>
      </c>
      <c r="J755" t="s">
        <v>29</v>
      </c>
      <c r="K755" t="s">
        <v>30</v>
      </c>
      <c r="L755" t="s">
        <v>1662</v>
      </c>
      <c r="P755" s="1">
        <f t="shared" si="19"/>
        <v>80.185000000000002</v>
      </c>
      <c r="Q755">
        <v>80.185000000000002</v>
      </c>
      <c r="R755" s="1">
        <f t="shared" si="19"/>
        <v>1</v>
      </c>
      <c r="S755">
        <v>1</v>
      </c>
      <c r="U755" t="s">
        <v>32</v>
      </c>
      <c r="Z755" t="str" cm="1">
        <f t="array" ref="Z755:AA755">_xlfn.TEXTSPLIT(L755, " ")</f>
        <v>EC</v>
      </c>
      <c r="AA755" t="str">
        <v>Wijdemeren</v>
      </c>
    </row>
    <row r="756" spans="1:29" x14ac:dyDescent="0.3">
      <c r="A756" t="s">
        <v>1281</v>
      </c>
      <c r="B756" t="s">
        <v>1282</v>
      </c>
      <c r="C756" t="s">
        <v>1659</v>
      </c>
      <c r="D756" t="s">
        <v>1663</v>
      </c>
      <c r="E756" t="s">
        <v>1664</v>
      </c>
      <c r="F756">
        <v>1</v>
      </c>
      <c r="G756" t="s">
        <v>27</v>
      </c>
      <c r="H756">
        <v>2020</v>
      </c>
      <c r="I756" t="s">
        <v>28</v>
      </c>
      <c r="J756" t="s">
        <v>29</v>
      </c>
      <c r="K756" t="s">
        <v>30</v>
      </c>
      <c r="L756" t="s">
        <v>1662</v>
      </c>
      <c r="M756" t="s">
        <v>1665</v>
      </c>
      <c r="P756" s="1">
        <f t="shared" si="19"/>
        <v>36.6</v>
      </c>
      <c r="Q756">
        <v>36.6</v>
      </c>
      <c r="R756" s="1">
        <f t="shared" si="19"/>
        <v>1</v>
      </c>
      <c r="S756">
        <v>1</v>
      </c>
      <c r="U756" t="s">
        <v>36</v>
      </c>
      <c r="Z756" t="str" cm="1">
        <f t="array" ref="Z756:AA756">_xlfn.TEXTSPLIT(L756, " ")</f>
        <v>EC</v>
      </c>
      <c r="AA756" t="str">
        <v>Wijdemeren</v>
      </c>
    </row>
    <row r="757" spans="1:29" x14ac:dyDescent="0.3">
      <c r="A757" t="s">
        <v>1281</v>
      </c>
      <c r="B757" t="s">
        <v>1282</v>
      </c>
      <c r="C757" t="s">
        <v>1659</v>
      </c>
      <c r="D757" t="s">
        <v>1663</v>
      </c>
      <c r="E757" t="s">
        <v>1666</v>
      </c>
      <c r="F757">
        <v>1</v>
      </c>
      <c r="G757" t="s">
        <v>27</v>
      </c>
      <c r="H757">
        <v>2019</v>
      </c>
      <c r="I757" t="s">
        <v>28</v>
      </c>
      <c r="J757" t="s">
        <v>29</v>
      </c>
      <c r="K757" t="s">
        <v>30</v>
      </c>
      <c r="L757" t="s">
        <v>1662</v>
      </c>
      <c r="M757" t="s">
        <v>1665</v>
      </c>
      <c r="P757" s="1">
        <f t="shared" si="19"/>
        <v>95.16</v>
      </c>
      <c r="Q757">
        <v>95.16</v>
      </c>
      <c r="R757" s="1">
        <f t="shared" si="19"/>
        <v>1</v>
      </c>
      <c r="S757">
        <v>1</v>
      </c>
      <c r="U757" t="s">
        <v>36</v>
      </c>
      <c r="Z757" t="str" cm="1">
        <f t="array" ref="Z757:AA757">_xlfn.TEXTSPLIT(L757, " ")</f>
        <v>EC</v>
      </c>
      <c r="AA757" t="str">
        <v>Wijdemeren</v>
      </c>
    </row>
    <row r="758" spans="1:29" x14ac:dyDescent="0.3">
      <c r="A758" t="s">
        <v>1281</v>
      </c>
      <c r="B758" t="s">
        <v>1282</v>
      </c>
      <c r="C758" t="s">
        <v>1659</v>
      </c>
      <c r="D758" t="s">
        <v>1667</v>
      </c>
      <c r="E758" t="s">
        <v>1668</v>
      </c>
      <c r="F758">
        <v>1</v>
      </c>
      <c r="G758" t="s">
        <v>27</v>
      </c>
      <c r="H758">
        <v>2023</v>
      </c>
      <c r="I758" t="s">
        <v>28</v>
      </c>
      <c r="J758" t="s">
        <v>29</v>
      </c>
      <c r="K758" t="s">
        <v>30</v>
      </c>
      <c r="L758" t="s">
        <v>1662</v>
      </c>
      <c r="P758" s="1">
        <f t="shared" si="19"/>
        <v>96.32</v>
      </c>
      <c r="Q758">
        <v>96.32</v>
      </c>
      <c r="R758" s="1">
        <f t="shared" si="19"/>
        <v>1</v>
      </c>
      <c r="S758">
        <v>1</v>
      </c>
      <c r="U758" t="s">
        <v>32</v>
      </c>
      <c r="Z758" t="str" cm="1">
        <f t="array" ref="Z758:AA758">_xlfn.TEXTSPLIT(L758, " ")</f>
        <v>EC</v>
      </c>
      <c r="AA758" t="str">
        <v>Wijdemeren</v>
      </c>
    </row>
    <row r="759" spans="1:29" x14ac:dyDescent="0.3">
      <c r="A759" t="s">
        <v>1281</v>
      </c>
      <c r="B759" t="s">
        <v>1282</v>
      </c>
      <c r="C759" t="s">
        <v>1669</v>
      </c>
      <c r="D759" t="s">
        <v>1670</v>
      </c>
      <c r="E759" t="s">
        <v>1671</v>
      </c>
      <c r="F759">
        <v>1</v>
      </c>
      <c r="G759" t="s">
        <v>27</v>
      </c>
      <c r="H759">
        <v>2015</v>
      </c>
      <c r="I759" t="s">
        <v>28</v>
      </c>
      <c r="J759" t="s">
        <v>29</v>
      </c>
      <c r="K759" t="s">
        <v>30</v>
      </c>
      <c r="L759" t="s">
        <v>1672</v>
      </c>
      <c r="P759" s="1">
        <f t="shared" si="19"/>
        <v>62</v>
      </c>
      <c r="Q759">
        <v>62</v>
      </c>
      <c r="R759" s="1">
        <f t="shared" si="19"/>
        <v>1</v>
      </c>
      <c r="S759">
        <v>1</v>
      </c>
      <c r="U759" t="s">
        <v>65</v>
      </c>
      <c r="Z759" t="str" cm="1">
        <f t="array" ref="Z759:AC759">_xlfn.TEXTSPLIT(L759, " ")</f>
        <v>Zaanse</v>
      </c>
      <c r="AA759" t="str">
        <v>Energie</v>
      </c>
      <c r="AB759" t="str">
        <v>Kooperatie</v>
      </c>
      <c r="AC759" t="str">
        <v>(ZEK)</v>
      </c>
    </row>
    <row r="760" spans="1:29" x14ac:dyDescent="0.3">
      <c r="A760" t="s">
        <v>1281</v>
      </c>
      <c r="B760" t="s">
        <v>1287</v>
      </c>
      <c r="C760" t="s">
        <v>1673</v>
      </c>
      <c r="D760" t="s">
        <v>1674</v>
      </c>
      <c r="E760" t="s">
        <v>1675</v>
      </c>
      <c r="F760">
        <v>1</v>
      </c>
      <c r="G760" t="s">
        <v>27</v>
      </c>
      <c r="H760">
        <v>2018</v>
      </c>
      <c r="I760" t="s">
        <v>28</v>
      </c>
      <c r="J760" t="s">
        <v>29</v>
      </c>
      <c r="K760" t="s">
        <v>30</v>
      </c>
      <c r="L760" t="s">
        <v>1672</v>
      </c>
      <c r="P760" s="1">
        <f t="shared" si="19"/>
        <v>119.07000000000001</v>
      </c>
      <c r="Q760">
        <v>119.07000000000001</v>
      </c>
      <c r="R760" s="1">
        <f t="shared" si="19"/>
        <v>1</v>
      </c>
      <c r="S760">
        <v>1</v>
      </c>
      <c r="U760" t="s">
        <v>65</v>
      </c>
      <c r="Z760" t="str" cm="1">
        <f t="array" ref="Z760:AC760">_xlfn.TEXTSPLIT(L760, " ")</f>
        <v>Zaanse</v>
      </c>
      <c r="AA760" t="str">
        <v>Energie</v>
      </c>
      <c r="AB760" t="str">
        <v>Kooperatie</v>
      </c>
      <c r="AC760" t="str">
        <v>(ZEK)</v>
      </c>
    </row>
    <row r="761" spans="1:29" x14ac:dyDescent="0.3">
      <c r="A761" t="s">
        <v>1676</v>
      </c>
      <c r="B761" t="s">
        <v>426</v>
      </c>
      <c r="C761" t="s">
        <v>1677</v>
      </c>
      <c r="D761" t="s">
        <v>1678</v>
      </c>
      <c r="E761" t="s">
        <v>1679</v>
      </c>
      <c r="F761">
        <v>1</v>
      </c>
      <c r="G761" t="s">
        <v>27</v>
      </c>
      <c r="H761">
        <v>2022</v>
      </c>
      <c r="I761" t="s">
        <v>28</v>
      </c>
      <c r="J761" t="s">
        <v>29</v>
      </c>
      <c r="K761" t="s">
        <v>30</v>
      </c>
      <c r="L761" t="s">
        <v>1680</v>
      </c>
      <c r="P761" s="1">
        <f t="shared" si="19"/>
        <v>40</v>
      </c>
      <c r="Q761">
        <v>40</v>
      </c>
      <c r="R761" s="1">
        <f t="shared" si="19"/>
        <v>1</v>
      </c>
      <c r="S761">
        <v>1</v>
      </c>
      <c r="U761" t="s">
        <v>32</v>
      </c>
      <c r="Z761" t="str" cm="1">
        <f t="array" ref="Z761:AA761">_xlfn.TEXTSPLIT(L761, " ")</f>
        <v>Duurzaam</v>
      </c>
      <c r="AA761" t="str">
        <v>Aadorp</v>
      </c>
    </row>
    <row r="762" spans="1:29" x14ac:dyDescent="0.3">
      <c r="A762" t="s">
        <v>1676</v>
      </c>
      <c r="B762" t="s">
        <v>426</v>
      </c>
      <c r="C762" t="s">
        <v>1681</v>
      </c>
      <c r="E762" t="s">
        <v>1682</v>
      </c>
      <c r="F762">
        <v>1</v>
      </c>
      <c r="G762" t="s">
        <v>27</v>
      </c>
      <c r="H762">
        <v>2016</v>
      </c>
      <c r="I762" t="s">
        <v>28</v>
      </c>
      <c r="J762" t="s">
        <v>29</v>
      </c>
      <c r="K762" t="s">
        <v>30</v>
      </c>
      <c r="L762" t="s">
        <v>1683</v>
      </c>
      <c r="P762" s="1">
        <f t="shared" si="19"/>
        <v>55</v>
      </c>
      <c r="Q762">
        <v>55</v>
      </c>
      <c r="R762" s="1">
        <f t="shared" si="19"/>
        <v>1</v>
      </c>
      <c r="S762">
        <v>1</v>
      </c>
      <c r="U762" t="s">
        <v>36</v>
      </c>
      <c r="Z762" t="str" cm="1">
        <f t="array" ref="Z762">_xlfn.TEXTSPLIT(L762, " ")</f>
        <v>BorneEnergie</v>
      </c>
    </row>
    <row r="763" spans="1:29" x14ac:dyDescent="0.3">
      <c r="A763" t="s">
        <v>1676</v>
      </c>
      <c r="B763" t="s">
        <v>1684</v>
      </c>
      <c r="C763" t="s">
        <v>1685</v>
      </c>
      <c r="E763" t="s">
        <v>1686</v>
      </c>
      <c r="F763">
        <v>1</v>
      </c>
      <c r="G763" t="s">
        <v>27</v>
      </c>
      <c r="H763">
        <v>2018</v>
      </c>
      <c r="I763" t="s">
        <v>28</v>
      </c>
      <c r="J763" t="s">
        <v>29</v>
      </c>
      <c r="K763" t="s">
        <v>30</v>
      </c>
      <c r="L763" t="s">
        <v>1687</v>
      </c>
      <c r="O763" t="s">
        <v>1688</v>
      </c>
      <c r="P763" s="1">
        <f t="shared" si="19"/>
        <v>137.94</v>
      </c>
      <c r="Q763">
        <v>137.94</v>
      </c>
      <c r="R763" s="1">
        <f t="shared" si="19"/>
        <v>1</v>
      </c>
      <c r="S763">
        <v>1</v>
      </c>
      <c r="U763" t="s">
        <v>36</v>
      </c>
      <c r="Z763" t="str" cm="1">
        <f t="array" ref="Z763:AA763">_xlfn.TEXTSPLIT(L763, " ")</f>
        <v>Dalfsen</v>
      </c>
      <c r="AA763" t="str">
        <v>Stroomt</v>
      </c>
    </row>
    <row r="764" spans="1:29" x14ac:dyDescent="0.3">
      <c r="A764" t="s">
        <v>1676</v>
      </c>
      <c r="B764" t="s">
        <v>1684</v>
      </c>
      <c r="C764" t="s">
        <v>1685</v>
      </c>
      <c r="E764" t="s">
        <v>1689</v>
      </c>
      <c r="F764">
        <v>1</v>
      </c>
      <c r="G764" t="s">
        <v>27</v>
      </c>
      <c r="H764">
        <v>2019</v>
      </c>
      <c r="I764" t="s">
        <v>28</v>
      </c>
      <c r="J764" t="s">
        <v>29</v>
      </c>
      <c r="K764" t="s">
        <v>30</v>
      </c>
      <c r="L764" t="s">
        <v>1687</v>
      </c>
      <c r="O764" t="s">
        <v>1688</v>
      </c>
      <c r="P764" s="1">
        <f t="shared" si="19"/>
        <v>440.60999999999996</v>
      </c>
      <c r="Q764">
        <v>440.60999999999996</v>
      </c>
      <c r="R764" s="1">
        <f t="shared" si="19"/>
        <v>1</v>
      </c>
      <c r="S764">
        <v>1</v>
      </c>
      <c r="U764" t="s">
        <v>36</v>
      </c>
      <c r="Z764" t="str" cm="1">
        <f t="array" ref="Z764:AA764">_xlfn.TEXTSPLIT(L764, " ")</f>
        <v>Dalfsen</v>
      </c>
      <c r="AA764" t="str">
        <v>Stroomt</v>
      </c>
    </row>
    <row r="765" spans="1:29" x14ac:dyDescent="0.3">
      <c r="A765" t="s">
        <v>1676</v>
      </c>
      <c r="B765" t="s">
        <v>1684</v>
      </c>
      <c r="C765" t="s">
        <v>1685</v>
      </c>
      <c r="D765" t="s">
        <v>1690</v>
      </c>
      <c r="E765" t="s">
        <v>1691</v>
      </c>
      <c r="F765">
        <v>1</v>
      </c>
      <c r="G765" t="s">
        <v>27</v>
      </c>
      <c r="H765">
        <v>2019</v>
      </c>
      <c r="I765" t="s">
        <v>28</v>
      </c>
      <c r="J765" t="s">
        <v>29</v>
      </c>
      <c r="K765" t="s">
        <v>359</v>
      </c>
      <c r="L765" t="s">
        <v>1692</v>
      </c>
      <c r="M765" t="s">
        <v>372</v>
      </c>
      <c r="P765" s="1">
        <f t="shared" si="19"/>
        <v>146.16000000000003</v>
      </c>
      <c r="Q765">
        <v>146.16000000000003</v>
      </c>
      <c r="R765" s="1">
        <f t="shared" si="19"/>
        <v>1</v>
      </c>
      <c r="S765">
        <v>1</v>
      </c>
      <c r="U765" t="s">
        <v>36</v>
      </c>
      <c r="Z765" t="str" cm="1">
        <f t="array" ref="Z765:AB765">_xlfn.TEXTSPLIT(L765, " ")</f>
        <v>Zon</v>
      </c>
      <c r="AA765" t="str">
        <v>op</v>
      </c>
      <c r="AB765" t="str">
        <v>Vilsteren</v>
      </c>
    </row>
    <row r="766" spans="1:29" x14ac:dyDescent="0.3">
      <c r="A766" t="s">
        <v>1676</v>
      </c>
      <c r="B766" t="s">
        <v>1684</v>
      </c>
      <c r="C766" t="s">
        <v>1685</v>
      </c>
      <c r="D766" t="s">
        <v>1693</v>
      </c>
      <c r="E766" t="s">
        <v>1694</v>
      </c>
      <c r="F766">
        <v>1</v>
      </c>
      <c r="G766" t="s">
        <v>27</v>
      </c>
      <c r="H766">
        <v>2018</v>
      </c>
      <c r="I766" t="s">
        <v>28</v>
      </c>
      <c r="J766" t="s">
        <v>29</v>
      </c>
      <c r="K766" t="s">
        <v>46</v>
      </c>
      <c r="L766" t="s">
        <v>47</v>
      </c>
      <c r="M766" t="s">
        <v>447</v>
      </c>
      <c r="N766" t="s">
        <v>81</v>
      </c>
      <c r="P766" s="1">
        <f t="shared" si="19"/>
        <v>504.03000000000003</v>
      </c>
      <c r="Q766">
        <v>504.03000000000003</v>
      </c>
      <c r="R766" s="1">
        <f t="shared" si="19"/>
        <v>0</v>
      </c>
      <c r="S766">
        <v>0</v>
      </c>
      <c r="U766" t="s">
        <v>65</v>
      </c>
      <c r="Z766" t="str" cm="1">
        <f t="array" ref="Z766">_xlfn.TEXTSPLIT(L766, " ")</f>
        <v>crowdfunding</v>
      </c>
    </row>
    <row r="767" spans="1:29" x14ac:dyDescent="0.3">
      <c r="A767" t="s">
        <v>1676</v>
      </c>
      <c r="B767" t="s">
        <v>1684</v>
      </c>
      <c r="C767" t="s">
        <v>1695</v>
      </c>
      <c r="D767" t="s">
        <v>1696</v>
      </c>
      <c r="E767" t="s">
        <v>1697</v>
      </c>
      <c r="F767">
        <v>1</v>
      </c>
      <c r="G767" t="s">
        <v>27</v>
      </c>
      <c r="H767">
        <v>2018</v>
      </c>
      <c r="I767" t="s">
        <v>28</v>
      </c>
      <c r="J767" t="s">
        <v>29</v>
      </c>
      <c r="K767" t="s">
        <v>30</v>
      </c>
      <c r="L767" t="s">
        <v>1698</v>
      </c>
      <c r="P767" s="1">
        <f t="shared" si="19"/>
        <v>66</v>
      </c>
      <c r="Q767">
        <v>66</v>
      </c>
      <c r="R767" s="1">
        <f t="shared" si="19"/>
        <v>1</v>
      </c>
      <c r="S767">
        <v>1</v>
      </c>
      <c r="U767" t="s">
        <v>36</v>
      </c>
      <c r="Z767" t="str" cm="1">
        <f t="array" ref="Z767">_xlfn.TEXTSPLIT(L767, " ")</f>
        <v>Co-stroom</v>
      </c>
    </row>
    <row r="768" spans="1:29" x14ac:dyDescent="0.3">
      <c r="A768" t="s">
        <v>1676</v>
      </c>
      <c r="B768" t="s">
        <v>1684</v>
      </c>
      <c r="C768" t="s">
        <v>1695</v>
      </c>
      <c r="E768" t="s">
        <v>1699</v>
      </c>
      <c r="F768">
        <v>1</v>
      </c>
      <c r="G768" t="s">
        <v>27</v>
      </c>
      <c r="H768">
        <v>2016</v>
      </c>
      <c r="I768" t="s">
        <v>28</v>
      </c>
      <c r="J768" t="s">
        <v>29</v>
      </c>
      <c r="K768" t="s">
        <v>30</v>
      </c>
      <c r="L768" t="s">
        <v>1700</v>
      </c>
      <c r="P768" s="1">
        <f t="shared" si="19"/>
        <v>68.75</v>
      </c>
      <c r="Q768">
        <v>68.75</v>
      </c>
      <c r="R768" s="1">
        <f t="shared" si="19"/>
        <v>1</v>
      </c>
      <c r="S768">
        <v>1</v>
      </c>
      <c r="U768" t="s">
        <v>36</v>
      </c>
      <c r="Z768" t="str" cm="1">
        <f t="array" ref="Z768">_xlfn.TEXTSPLIT(L768, " ")</f>
        <v>DeventerEnergie</v>
      </c>
    </row>
    <row r="769" spans="1:27" x14ac:dyDescent="0.3">
      <c r="A769" t="s">
        <v>1676</v>
      </c>
      <c r="B769" t="s">
        <v>1684</v>
      </c>
      <c r="C769" t="s">
        <v>1695</v>
      </c>
      <c r="E769" t="s">
        <v>1701</v>
      </c>
      <c r="F769">
        <v>1</v>
      </c>
      <c r="G769" t="s">
        <v>27</v>
      </c>
      <c r="H769">
        <v>2018</v>
      </c>
      <c r="I769" t="s">
        <v>28</v>
      </c>
      <c r="J769" t="s">
        <v>29</v>
      </c>
      <c r="K769" t="s">
        <v>30</v>
      </c>
      <c r="L769" t="s">
        <v>1700</v>
      </c>
      <c r="P769" s="1">
        <f t="shared" si="19"/>
        <v>68.75</v>
      </c>
      <c r="Q769">
        <v>68.75</v>
      </c>
      <c r="R769" s="1">
        <f t="shared" si="19"/>
        <v>1</v>
      </c>
      <c r="S769">
        <v>1</v>
      </c>
      <c r="U769" t="s">
        <v>36</v>
      </c>
      <c r="Z769" t="str" cm="1">
        <f t="array" ref="Z769">_xlfn.TEXTSPLIT(L769, " ")</f>
        <v>DeventerEnergie</v>
      </c>
    </row>
    <row r="770" spans="1:27" x14ac:dyDescent="0.3">
      <c r="A770" t="s">
        <v>1676</v>
      </c>
      <c r="B770" t="s">
        <v>1684</v>
      </c>
      <c r="C770" t="s">
        <v>1695</v>
      </c>
      <c r="E770" t="s">
        <v>1702</v>
      </c>
      <c r="F770">
        <v>1</v>
      </c>
      <c r="G770" t="s">
        <v>27</v>
      </c>
      <c r="H770">
        <v>2023</v>
      </c>
      <c r="I770" t="s">
        <v>28</v>
      </c>
      <c r="J770" t="s">
        <v>29</v>
      </c>
      <c r="K770" t="s">
        <v>30</v>
      </c>
      <c r="L770" t="s">
        <v>1700</v>
      </c>
      <c r="P770" s="1">
        <f t="shared" ref="P770:R833" si="20">IFERROR(IF(Q770&gt;0,Q770*1,0),0)</f>
        <v>207</v>
      </c>
      <c r="Q770">
        <v>207</v>
      </c>
      <c r="R770" s="1">
        <f t="shared" si="20"/>
        <v>1</v>
      </c>
      <c r="S770">
        <v>1</v>
      </c>
      <c r="U770" t="s">
        <v>32</v>
      </c>
      <c r="Z770" t="str" cm="1">
        <f t="array" ref="Z770">_xlfn.TEXTSPLIT(L770, " ")</f>
        <v>DeventerEnergie</v>
      </c>
    </row>
    <row r="771" spans="1:27" x14ac:dyDescent="0.3">
      <c r="A771" t="s">
        <v>1676</v>
      </c>
      <c r="B771" t="s">
        <v>1684</v>
      </c>
      <c r="C771" t="s">
        <v>1695</v>
      </c>
      <c r="D771" t="s">
        <v>1703</v>
      </c>
      <c r="E771" t="s">
        <v>1704</v>
      </c>
      <c r="F771">
        <v>1</v>
      </c>
      <c r="G771" t="s">
        <v>27</v>
      </c>
      <c r="H771">
        <v>2019</v>
      </c>
      <c r="I771" t="s">
        <v>28</v>
      </c>
      <c r="J771" t="s">
        <v>29</v>
      </c>
      <c r="K771" t="s">
        <v>30</v>
      </c>
      <c r="L771" t="s">
        <v>1705</v>
      </c>
      <c r="M771" t="s">
        <v>1706</v>
      </c>
      <c r="P771" s="1">
        <f t="shared" si="20"/>
        <v>66.150000000000006</v>
      </c>
      <c r="Q771">
        <v>66.150000000000006</v>
      </c>
      <c r="R771" s="1">
        <f t="shared" si="20"/>
        <v>1</v>
      </c>
      <c r="S771">
        <v>1</v>
      </c>
      <c r="U771" t="s">
        <v>36</v>
      </c>
      <c r="Z771" t="str" cm="1">
        <f t="array" ref="Z771">_xlfn.TEXTSPLIT(L771, " ")</f>
        <v>NoaberEnergie</v>
      </c>
    </row>
    <row r="772" spans="1:27" x14ac:dyDescent="0.3">
      <c r="A772" t="s">
        <v>1676</v>
      </c>
      <c r="B772" t="s">
        <v>1684</v>
      </c>
      <c r="C772" t="s">
        <v>1695</v>
      </c>
      <c r="D772" t="s">
        <v>1703</v>
      </c>
      <c r="E772" t="s">
        <v>1707</v>
      </c>
      <c r="F772">
        <v>1</v>
      </c>
      <c r="G772" t="s">
        <v>27</v>
      </c>
      <c r="H772">
        <v>2020</v>
      </c>
      <c r="I772" t="s">
        <v>28</v>
      </c>
      <c r="J772" t="s">
        <v>29</v>
      </c>
      <c r="K772" t="s">
        <v>30</v>
      </c>
      <c r="L772" t="s">
        <v>1705</v>
      </c>
      <c r="P772" s="1">
        <f t="shared" si="20"/>
        <v>83</v>
      </c>
      <c r="Q772">
        <v>83</v>
      </c>
      <c r="R772" s="1">
        <f t="shared" si="20"/>
        <v>1</v>
      </c>
      <c r="S772">
        <v>1</v>
      </c>
      <c r="U772" t="s">
        <v>36</v>
      </c>
      <c r="Z772" t="str" cm="1">
        <f t="array" ref="Z772">_xlfn.TEXTSPLIT(L772, " ")</f>
        <v>NoaberEnergie</v>
      </c>
    </row>
    <row r="773" spans="1:27" x14ac:dyDescent="0.3">
      <c r="A773" t="s">
        <v>1676</v>
      </c>
      <c r="B773" t="s">
        <v>1684</v>
      </c>
      <c r="C773" t="s">
        <v>1695</v>
      </c>
      <c r="D773" t="s">
        <v>1703</v>
      </c>
      <c r="E773" t="s">
        <v>1708</v>
      </c>
      <c r="F773">
        <v>1</v>
      </c>
      <c r="G773" t="s">
        <v>27</v>
      </c>
      <c r="H773">
        <v>2019</v>
      </c>
      <c r="I773" t="s">
        <v>28</v>
      </c>
      <c r="J773" t="s">
        <v>29</v>
      </c>
      <c r="K773" t="s">
        <v>30</v>
      </c>
      <c r="L773" t="s">
        <v>1705</v>
      </c>
      <c r="P773" s="1">
        <f t="shared" si="20"/>
        <v>67.2</v>
      </c>
      <c r="Q773">
        <v>67.2</v>
      </c>
      <c r="R773" s="1">
        <f t="shared" si="20"/>
        <v>1</v>
      </c>
      <c r="S773">
        <v>1</v>
      </c>
      <c r="U773" t="s">
        <v>36</v>
      </c>
      <c r="Z773" t="str" cm="1">
        <f t="array" ref="Z773">_xlfn.TEXTSPLIT(L773, " ")</f>
        <v>NoaberEnergie</v>
      </c>
    </row>
    <row r="774" spans="1:27" x14ac:dyDescent="0.3">
      <c r="A774" t="s">
        <v>1676</v>
      </c>
      <c r="B774" t="s">
        <v>1684</v>
      </c>
      <c r="C774" t="s">
        <v>1695</v>
      </c>
      <c r="D774" t="s">
        <v>1709</v>
      </c>
      <c r="E774" t="s">
        <v>1710</v>
      </c>
      <c r="F774">
        <v>1</v>
      </c>
      <c r="G774" t="s">
        <v>27</v>
      </c>
      <c r="H774">
        <v>2022</v>
      </c>
      <c r="I774" t="s">
        <v>28</v>
      </c>
      <c r="J774" t="s">
        <v>29</v>
      </c>
      <c r="K774" t="s">
        <v>30</v>
      </c>
      <c r="L774" t="s">
        <v>1705</v>
      </c>
      <c r="P774" s="1">
        <f t="shared" si="20"/>
        <v>79</v>
      </c>
      <c r="Q774">
        <v>79</v>
      </c>
      <c r="R774" s="1">
        <f t="shared" si="20"/>
        <v>1</v>
      </c>
      <c r="S774">
        <v>1</v>
      </c>
      <c r="U774" t="s">
        <v>32</v>
      </c>
      <c r="Z774" t="str" cm="1">
        <f t="array" ref="Z774">_xlfn.TEXTSPLIT(L774, " ")</f>
        <v>NoaberEnergie</v>
      </c>
    </row>
    <row r="775" spans="1:27" x14ac:dyDescent="0.3">
      <c r="A775" t="s">
        <v>1676</v>
      </c>
      <c r="B775" t="s">
        <v>1684</v>
      </c>
      <c r="C775" t="s">
        <v>1695</v>
      </c>
      <c r="D775" t="s">
        <v>1703</v>
      </c>
      <c r="E775" t="s">
        <v>1711</v>
      </c>
      <c r="F775">
        <v>1</v>
      </c>
      <c r="G775" t="s">
        <v>27</v>
      </c>
      <c r="H775">
        <v>2022</v>
      </c>
      <c r="I775" t="s">
        <v>28</v>
      </c>
      <c r="J775" t="s">
        <v>29</v>
      </c>
      <c r="K775" t="s">
        <v>30</v>
      </c>
      <c r="L775" t="s">
        <v>1705</v>
      </c>
      <c r="P775" s="1">
        <f t="shared" si="20"/>
        <v>74</v>
      </c>
      <c r="Q775">
        <v>74</v>
      </c>
      <c r="R775" s="1">
        <f t="shared" si="20"/>
        <v>1</v>
      </c>
      <c r="S775">
        <v>1</v>
      </c>
      <c r="U775" t="s">
        <v>32</v>
      </c>
      <c r="Z775" t="str" cm="1">
        <f t="array" ref="Z775">_xlfn.TEXTSPLIT(L775, " ")</f>
        <v>NoaberEnergie</v>
      </c>
    </row>
    <row r="776" spans="1:27" x14ac:dyDescent="0.3">
      <c r="A776" t="s">
        <v>1676</v>
      </c>
      <c r="B776" t="s">
        <v>1684</v>
      </c>
      <c r="C776" t="s">
        <v>1695</v>
      </c>
      <c r="D776" t="s">
        <v>1703</v>
      </c>
      <c r="E776" t="s">
        <v>1712</v>
      </c>
      <c r="F776">
        <v>1</v>
      </c>
      <c r="G776" t="s">
        <v>27</v>
      </c>
      <c r="H776">
        <v>2021</v>
      </c>
      <c r="I776" t="s">
        <v>28</v>
      </c>
      <c r="J776" t="s">
        <v>29</v>
      </c>
      <c r="K776" t="s">
        <v>30</v>
      </c>
      <c r="L776" t="s">
        <v>1705</v>
      </c>
      <c r="P776" s="1">
        <f t="shared" si="20"/>
        <v>50.37</v>
      </c>
      <c r="Q776">
        <v>50.37</v>
      </c>
      <c r="R776" s="1">
        <f t="shared" si="20"/>
        <v>1</v>
      </c>
      <c r="S776">
        <v>1</v>
      </c>
      <c r="U776" t="s">
        <v>36</v>
      </c>
      <c r="Z776" t="str" cm="1">
        <f t="array" ref="Z776">_xlfn.TEXTSPLIT(L776, " ")</f>
        <v>NoaberEnergie</v>
      </c>
    </row>
    <row r="777" spans="1:27" x14ac:dyDescent="0.3">
      <c r="A777" t="s">
        <v>1676</v>
      </c>
      <c r="B777" t="s">
        <v>426</v>
      </c>
      <c r="C777" t="s">
        <v>1713</v>
      </c>
      <c r="E777" t="s">
        <v>1714</v>
      </c>
      <c r="F777">
        <v>1</v>
      </c>
      <c r="G777" t="s">
        <v>27</v>
      </c>
      <c r="H777">
        <v>2020</v>
      </c>
      <c r="I777" t="s">
        <v>28</v>
      </c>
      <c r="J777" t="s">
        <v>29</v>
      </c>
      <c r="K777" t="s">
        <v>30</v>
      </c>
      <c r="L777" t="s">
        <v>1715</v>
      </c>
      <c r="P777" s="1">
        <f t="shared" si="20"/>
        <v>238.00000000000003</v>
      </c>
      <c r="Q777">
        <v>238.00000000000003</v>
      </c>
      <c r="R777" s="1">
        <f t="shared" si="20"/>
        <v>1</v>
      </c>
      <c r="S777">
        <v>1</v>
      </c>
      <c r="U777" t="s">
        <v>36</v>
      </c>
      <c r="Z777" t="str" cm="1">
        <f t="array" ref="Z777:AA777">_xlfn.TEXTSPLIT(L777, " ")</f>
        <v>Enschede</v>
      </c>
      <c r="AA777" t="str">
        <v>Energie</v>
      </c>
    </row>
    <row r="778" spans="1:27" x14ac:dyDescent="0.3">
      <c r="A778" t="s">
        <v>1676</v>
      </c>
      <c r="B778" t="s">
        <v>426</v>
      </c>
      <c r="C778" t="s">
        <v>1713</v>
      </c>
      <c r="E778" t="s">
        <v>1716</v>
      </c>
      <c r="F778">
        <v>1</v>
      </c>
      <c r="G778" t="s">
        <v>27</v>
      </c>
      <c r="H778">
        <v>2021</v>
      </c>
      <c r="I778" t="s">
        <v>28</v>
      </c>
      <c r="J778" t="s">
        <v>29</v>
      </c>
      <c r="K778" t="s">
        <v>30</v>
      </c>
      <c r="L778" t="s">
        <v>1715</v>
      </c>
      <c r="P778" s="1">
        <f t="shared" si="20"/>
        <v>319.5</v>
      </c>
      <c r="Q778">
        <v>319.5</v>
      </c>
      <c r="R778" s="1">
        <f t="shared" si="20"/>
        <v>1</v>
      </c>
      <c r="S778">
        <v>1</v>
      </c>
      <c r="U778" t="s">
        <v>65</v>
      </c>
      <c r="Z778" t="str" cm="1">
        <f t="array" ref="Z778:AA778">_xlfn.TEXTSPLIT(L778, " ")</f>
        <v>Enschede</v>
      </c>
      <c r="AA778" t="str">
        <v>Energie</v>
      </c>
    </row>
    <row r="779" spans="1:27" x14ac:dyDescent="0.3">
      <c r="A779" t="s">
        <v>1676</v>
      </c>
      <c r="B779" t="s">
        <v>426</v>
      </c>
      <c r="C779" t="s">
        <v>1713</v>
      </c>
      <c r="E779" t="s">
        <v>1717</v>
      </c>
      <c r="F779">
        <v>1</v>
      </c>
      <c r="G779" t="s">
        <v>27</v>
      </c>
      <c r="H779">
        <v>2022</v>
      </c>
      <c r="I779" t="s">
        <v>28</v>
      </c>
      <c r="J779" t="s">
        <v>29</v>
      </c>
      <c r="K779" t="s">
        <v>30</v>
      </c>
      <c r="L779" t="s">
        <v>1715</v>
      </c>
      <c r="P779" s="1">
        <f t="shared" si="20"/>
        <v>256</v>
      </c>
      <c r="Q779">
        <v>256</v>
      </c>
      <c r="R779" s="1">
        <f t="shared" si="20"/>
        <v>1</v>
      </c>
      <c r="S779">
        <v>1</v>
      </c>
      <c r="U779" t="s">
        <v>32</v>
      </c>
      <c r="Z779" t="str" cm="1">
        <f t="array" ref="Z779:AA779">_xlfn.TEXTSPLIT(L779, " ")</f>
        <v>Enschede</v>
      </c>
      <c r="AA779" t="str">
        <v>Energie</v>
      </c>
    </row>
    <row r="780" spans="1:27" x14ac:dyDescent="0.3">
      <c r="A780" t="s">
        <v>1676</v>
      </c>
      <c r="B780" t="s">
        <v>426</v>
      </c>
      <c r="C780" t="s">
        <v>1713</v>
      </c>
      <c r="E780" t="s">
        <v>1718</v>
      </c>
      <c r="F780">
        <v>1</v>
      </c>
      <c r="G780" t="s">
        <v>27</v>
      </c>
      <c r="H780">
        <v>2021</v>
      </c>
      <c r="I780" t="s">
        <v>28</v>
      </c>
      <c r="J780" t="s">
        <v>29</v>
      </c>
      <c r="K780" t="s">
        <v>30</v>
      </c>
      <c r="L780" t="s">
        <v>1715</v>
      </c>
      <c r="P780" s="1">
        <f t="shared" si="20"/>
        <v>89.42</v>
      </c>
      <c r="Q780">
        <v>89.42</v>
      </c>
      <c r="R780" s="1">
        <f t="shared" si="20"/>
        <v>1</v>
      </c>
      <c r="S780">
        <v>1</v>
      </c>
      <c r="U780" t="s">
        <v>36</v>
      </c>
      <c r="Z780" t="str" cm="1">
        <f t="array" ref="Z780:AA780">_xlfn.TEXTSPLIT(L780, " ")</f>
        <v>Enschede</v>
      </c>
      <c r="AA780" t="str">
        <v>Energie</v>
      </c>
    </row>
    <row r="781" spans="1:27" x14ac:dyDescent="0.3">
      <c r="A781" t="s">
        <v>1676</v>
      </c>
      <c r="B781" t="s">
        <v>426</v>
      </c>
      <c r="C781" t="s">
        <v>1713</v>
      </c>
      <c r="E781" t="s">
        <v>1719</v>
      </c>
      <c r="F781">
        <v>1</v>
      </c>
      <c r="G781" t="s">
        <v>27</v>
      </c>
      <c r="H781">
        <v>2022</v>
      </c>
      <c r="I781" t="s">
        <v>28</v>
      </c>
      <c r="J781" t="s">
        <v>29</v>
      </c>
      <c r="K781" t="s">
        <v>30</v>
      </c>
      <c r="L781" t="s">
        <v>1715</v>
      </c>
      <c r="P781" s="1">
        <f t="shared" si="20"/>
        <v>46</v>
      </c>
      <c r="Q781">
        <v>46</v>
      </c>
      <c r="R781" s="1">
        <f t="shared" si="20"/>
        <v>1</v>
      </c>
      <c r="S781">
        <v>1</v>
      </c>
      <c r="U781" t="s">
        <v>32</v>
      </c>
      <c r="Z781" t="str" cm="1">
        <f t="array" ref="Z781:AA781">_xlfn.TEXTSPLIT(L781, " ")</f>
        <v>Enschede</v>
      </c>
      <c r="AA781" t="str">
        <v>Energie</v>
      </c>
    </row>
    <row r="782" spans="1:27" x14ac:dyDescent="0.3">
      <c r="A782" t="s">
        <v>1676</v>
      </c>
      <c r="B782" t="s">
        <v>426</v>
      </c>
      <c r="C782" t="s">
        <v>1713</v>
      </c>
      <c r="E782" t="s">
        <v>1720</v>
      </c>
      <c r="F782">
        <v>1</v>
      </c>
      <c r="G782" t="s">
        <v>27</v>
      </c>
      <c r="H782">
        <v>2021</v>
      </c>
      <c r="I782" t="s">
        <v>28</v>
      </c>
      <c r="J782" t="s">
        <v>29</v>
      </c>
      <c r="K782" t="s">
        <v>30</v>
      </c>
      <c r="L782" t="s">
        <v>1715</v>
      </c>
      <c r="P782" s="1">
        <f t="shared" si="20"/>
        <v>225.375</v>
      </c>
      <c r="Q782">
        <v>225.375</v>
      </c>
      <c r="R782" s="1">
        <f t="shared" si="20"/>
        <v>1</v>
      </c>
      <c r="S782">
        <v>1</v>
      </c>
      <c r="U782" t="s">
        <v>65</v>
      </c>
      <c r="Z782" t="str" cm="1">
        <f t="array" ref="Z782:AA782">_xlfn.TEXTSPLIT(L782, " ")</f>
        <v>Enschede</v>
      </c>
      <c r="AA782" t="str">
        <v>Energie</v>
      </c>
    </row>
    <row r="783" spans="1:27" x14ac:dyDescent="0.3">
      <c r="A783" t="s">
        <v>1676</v>
      </c>
      <c r="B783" t="s">
        <v>426</v>
      </c>
      <c r="C783" t="s">
        <v>1713</v>
      </c>
      <c r="E783" t="s">
        <v>1721</v>
      </c>
      <c r="F783">
        <v>1</v>
      </c>
      <c r="G783" t="s">
        <v>27</v>
      </c>
      <c r="H783">
        <v>2022</v>
      </c>
      <c r="I783" t="s">
        <v>28</v>
      </c>
      <c r="J783" t="s">
        <v>29</v>
      </c>
      <c r="K783" t="s">
        <v>30</v>
      </c>
      <c r="L783" t="s">
        <v>1715</v>
      </c>
      <c r="P783" s="1">
        <f t="shared" si="20"/>
        <v>58</v>
      </c>
      <c r="Q783">
        <v>58</v>
      </c>
      <c r="R783" s="1">
        <f t="shared" si="20"/>
        <v>1</v>
      </c>
      <c r="S783">
        <v>1</v>
      </c>
      <c r="U783" t="s">
        <v>32</v>
      </c>
      <c r="Z783" t="str" cm="1">
        <f t="array" ref="Z783:AA783">_xlfn.TEXTSPLIT(L783, " ")</f>
        <v>Enschede</v>
      </c>
      <c r="AA783" t="str">
        <v>Energie</v>
      </c>
    </row>
    <row r="784" spans="1:27" x14ac:dyDescent="0.3">
      <c r="A784" t="s">
        <v>1676</v>
      </c>
      <c r="B784" t="s">
        <v>426</v>
      </c>
      <c r="C784" t="s">
        <v>1713</v>
      </c>
      <c r="E784" t="s">
        <v>1722</v>
      </c>
      <c r="F784">
        <v>1</v>
      </c>
      <c r="G784" t="s">
        <v>27</v>
      </c>
      <c r="H784">
        <v>2021</v>
      </c>
      <c r="I784" t="s">
        <v>28</v>
      </c>
      <c r="J784" t="s">
        <v>29</v>
      </c>
      <c r="K784" t="s">
        <v>30</v>
      </c>
      <c r="L784" t="s">
        <v>1715</v>
      </c>
      <c r="P784" s="1">
        <f t="shared" si="20"/>
        <v>69</v>
      </c>
      <c r="Q784">
        <v>69</v>
      </c>
      <c r="R784" s="1">
        <f t="shared" si="20"/>
        <v>1</v>
      </c>
      <c r="S784">
        <v>1</v>
      </c>
      <c r="U784" t="s">
        <v>32</v>
      </c>
      <c r="Z784" t="str" cm="1">
        <f t="array" ref="Z784:AA784">_xlfn.TEXTSPLIT(L784, " ")</f>
        <v>Enschede</v>
      </c>
      <c r="AA784" t="str">
        <v>Energie</v>
      </c>
    </row>
    <row r="785" spans="1:27" x14ac:dyDescent="0.3">
      <c r="A785" t="s">
        <v>1676</v>
      </c>
      <c r="B785" t="s">
        <v>426</v>
      </c>
      <c r="C785" t="s">
        <v>1713</v>
      </c>
      <c r="E785" t="s">
        <v>1723</v>
      </c>
      <c r="F785">
        <v>1</v>
      </c>
      <c r="G785" t="s">
        <v>27</v>
      </c>
      <c r="H785">
        <v>2021</v>
      </c>
      <c r="I785" t="s">
        <v>28</v>
      </c>
      <c r="J785" t="s">
        <v>29</v>
      </c>
      <c r="K785" t="s">
        <v>30</v>
      </c>
      <c r="L785" t="s">
        <v>1715</v>
      </c>
      <c r="P785" s="1">
        <f t="shared" si="20"/>
        <v>228</v>
      </c>
      <c r="Q785">
        <v>228</v>
      </c>
      <c r="R785" s="1">
        <f t="shared" si="20"/>
        <v>1</v>
      </c>
      <c r="S785">
        <v>1</v>
      </c>
      <c r="U785" t="s">
        <v>32</v>
      </c>
      <c r="Z785" t="str" cm="1">
        <f t="array" ref="Z785:AA785">_xlfn.TEXTSPLIT(L785, " ")</f>
        <v>Enschede</v>
      </c>
      <c r="AA785" t="str">
        <v>Energie</v>
      </c>
    </row>
    <row r="786" spans="1:27" x14ac:dyDescent="0.3">
      <c r="A786" t="s">
        <v>1676</v>
      </c>
      <c r="B786" t="s">
        <v>426</v>
      </c>
      <c r="C786" t="s">
        <v>1713</v>
      </c>
      <c r="E786" t="s">
        <v>1724</v>
      </c>
      <c r="F786">
        <v>1</v>
      </c>
      <c r="G786" t="s">
        <v>27</v>
      </c>
      <c r="H786">
        <v>2021</v>
      </c>
      <c r="I786" t="s">
        <v>28</v>
      </c>
      <c r="J786" t="s">
        <v>29</v>
      </c>
      <c r="K786" t="s">
        <v>30</v>
      </c>
      <c r="L786" t="s">
        <v>1715</v>
      </c>
      <c r="P786" s="1">
        <f t="shared" si="20"/>
        <v>72.150000000000006</v>
      </c>
      <c r="Q786">
        <v>72.150000000000006</v>
      </c>
      <c r="R786" s="1">
        <f t="shared" si="20"/>
        <v>1</v>
      </c>
      <c r="S786">
        <v>1</v>
      </c>
      <c r="U786" t="s">
        <v>36</v>
      </c>
      <c r="Z786" t="str" cm="1">
        <f t="array" ref="Z786:AA786">_xlfn.TEXTSPLIT(L786, " ")</f>
        <v>Enschede</v>
      </c>
      <c r="AA786" t="str">
        <v>Energie</v>
      </c>
    </row>
    <row r="787" spans="1:27" x14ac:dyDescent="0.3">
      <c r="A787" t="s">
        <v>1676</v>
      </c>
      <c r="B787" t="s">
        <v>426</v>
      </c>
      <c r="C787" t="s">
        <v>1713</v>
      </c>
      <c r="E787" t="s">
        <v>1725</v>
      </c>
      <c r="F787">
        <v>1</v>
      </c>
      <c r="G787" t="s">
        <v>27</v>
      </c>
      <c r="H787">
        <v>2020</v>
      </c>
      <c r="I787" t="s">
        <v>28</v>
      </c>
      <c r="J787" t="s">
        <v>29</v>
      </c>
      <c r="K787" t="s">
        <v>30</v>
      </c>
      <c r="L787" t="s">
        <v>1715</v>
      </c>
      <c r="P787" s="1">
        <f t="shared" si="20"/>
        <v>86.58</v>
      </c>
      <c r="Q787">
        <v>86.58</v>
      </c>
      <c r="R787" s="1">
        <f t="shared" si="20"/>
        <v>1</v>
      </c>
      <c r="S787">
        <v>1</v>
      </c>
      <c r="U787" t="s">
        <v>36</v>
      </c>
      <c r="Z787" t="str" cm="1">
        <f t="array" ref="Z787:AA787">_xlfn.TEXTSPLIT(L787, " ")</f>
        <v>Enschede</v>
      </c>
      <c r="AA787" t="str">
        <v>Energie</v>
      </c>
    </row>
    <row r="788" spans="1:27" x14ac:dyDescent="0.3">
      <c r="A788" t="s">
        <v>1676</v>
      </c>
      <c r="B788" t="s">
        <v>426</v>
      </c>
      <c r="C788" t="s">
        <v>1713</v>
      </c>
      <c r="E788" t="s">
        <v>1726</v>
      </c>
      <c r="F788">
        <v>1</v>
      </c>
      <c r="G788" t="s">
        <v>27</v>
      </c>
      <c r="H788">
        <v>2020</v>
      </c>
      <c r="I788" t="s">
        <v>28</v>
      </c>
      <c r="J788" t="s">
        <v>29</v>
      </c>
      <c r="K788" t="s">
        <v>30</v>
      </c>
      <c r="L788" t="s">
        <v>1715</v>
      </c>
      <c r="P788" s="1">
        <f t="shared" si="20"/>
        <v>180.88000000000002</v>
      </c>
      <c r="Q788">
        <v>180.88000000000002</v>
      </c>
      <c r="R788" s="1">
        <f t="shared" si="20"/>
        <v>1</v>
      </c>
      <c r="S788">
        <v>1</v>
      </c>
      <c r="U788" t="s">
        <v>65</v>
      </c>
      <c r="Z788" t="str" cm="1">
        <f t="array" ref="Z788:AA788">_xlfn.TEXTSPLIT(L788, " ")</f>
        <v>Enschede</v>
      </c>
      <c r="AA788" t="str">
        <v>Energie</v>
      </c>
    </row>
    <row r="789" spans="1:27" x14ac:dyDescent="0.3">
      <c r="A789" t="s">
        <v>1676</v>
      </c>
      <c r="B789" t="s">
        <v>426</v>
      </c>
      <c r="C789" t="s">
        <v>1713</v>
      </c>
      <c r="E789" t="s">
        <v>1727</v>
      </c>
      <c r="F789">
        <v>1</v>
      </c>
      <c r="G789" t="s">
        <v>27</v>
      </c>
      <c r="H789">
        <v>2019</v>
      </c>
      <c r="I789" t="s">
        <v>28</v>
      </c>
      <c r="J789" t="s">
        <v>29</v>
      </c>
      <c r="K789" t="s">
        <v>30</v>
      </c>
      <c r="L789" t="s">
        <v>1715</v>
      </c>
      <c r="P789" s="1">
        <f t="shared" si="20"/>
        <v>90.72</v>
      </c>
      <c r="Q789">
        <v>90.72</v>
      </c>
      <c r="R789" s="1">
        <f t="shared" si="20"/>
        <v>1</v>
      </c>
      <c r="S789">
        <v>1</v>
      </c>
      <c r="U789" t="s">
        <v>36</v>
      </c>
      <c r="Z789" t="str" cm="1">
        <f t="array" ref="Z789:AA789">_xlfn.TEXTSPLIT(L789, " ")</f>
        <v>Enschede</v>
      </c>
      <c r="AA789" t="str">
        <v>Energie</v>
      </c>
    </row>
    <row r="790" spans="1:27" x14ac:dyDescent="0.3">
      <c r="A790" t="s">
        <v>1676</v>
      </c>
      <c r="B790" t="s">
        <v>426</v>
      </c>
      <c r="C790" t="s">
        <v>1713</v>
      </c>
      <c r="E790" t="s">
        <v>1728</v>
      </c>
      <c r="F790">
        <v>1</v>
      </c>
      <c r="G790" t="s">
        <v>27</v>
      </c>
      <c r="H790">
        <v>2021</v>
      </c>
      <c r="I790" t="s">
        <v>28</v>
      </c>
      <c r="J790" t="s">
        <v>29</v>
      </c>
      <c r="K790" t="s">
        <v>30</v>
      </c>
      <c r="L790" t="s">
        <v>1715</v>
      </c>
      <c r="P790" s="1">
        <f t="shared" si="20"/>
        <v>260.64</v>
      </c>
      <c r="Q790">
        <v>260.64</v>
      </c>
      <c r="R790" s="1">
        <f t="shared" si="20"/>
        <v>1</v>
      </c>
      <c r="S790">
        <v>1</v>
      </c>
      <c r="U790" t="s">
        <v>65</v>
      </c>
      <c r="Z790" t="str" cm="1">
        <f t="array" ref="Z790:AA790">_xlfn.TEXTSPLIT(L790, " ")</f>
        <v>Enschede</v>
      </c>
      <c r="AA790" t="str">
        <v>Energie</v>
      </c>
    </row>
    <row r="791" spans="1:27" x14ac:dyDescent="0.3">
      <c r="A791" t="s">
        <v>1676</v>
      </c>
      <c r="B791" t="s">
        <v>426</v>
      </c>
      <c r="C791" t="s">
        <v>1713</v>
      </c>
      <c r="E791" t="s">
        <v>1729</v>
      </c>
      <c r="F791">
        <v>1</v>
      </c>
      <c r="G791" t="s">
        <v>27</v>
      </c>
      <c r="H791">
        <v>2022</v>
      </c>
      <c r="I791" t="s">
        <v>28</v>
      </c>
      <c r="J791" t="s">
        <v>29</v>
      </c>
      <c r="K791" t="s">
        <v>30</v>
      </c>
      <c r="L791" t="s">
        <v>1715</v>
      </c>
      <c r="P791" s="1">
        <f t="shared" si="20"/>
        <v>82.08</v>
      </c>
      <c r="Q791">
        <v>82.08</v>
      </c>
      <c r="R791" s="1">
        <f t="shared" si="20"/>
        <v>1</v>
      </c>
      <c r="S791">
        <v>1</v>
      </c>
      <c r="U791" t="s">
        <v>32</v>
      </c>
      <c r="Z791" t="str" cm="1">
        <f t="array" ref="Z791:AA791">_xlfn.TEXTSPLIT(L791, " ")</f>
        <v>Enschede</v>
      </c>
      <c r="AA791" t="str">
        <v>Energie</v>
      </c>
    </row>
    <row r="792" spans="1:27" x14ac:dyDescent="0.3">
      <c r="A792" t="s">
        <v>1676</v>
      </c>
      <c r="B792" t="s">
        <v>426</v>
      </c>
      <c r="C792" t="s">
        <v>1713</v>
      </c>
      <c r="E792" t="s">
        <v>1730</v>
      </c>
      <c r="F792">
        <v>1</v>
      </c>
      <c r="G792" t="s">
        <v>27</v>
      </c>
      <c r="H792">
        <v>2022</v>
      </c>
      <c r="I792" t="s">
        <v>28</v>
      </c>
      <c r="J792" t="s">
        <v>29</v>
      </c>
      <c r="K792" t="s">
        <v>30</v>
      </c>
      <c r="L792" t="s">
        <v>1715</v>
      </c>
      <c r="P792" s="1">
        <f t="shared" si="20"/>
        <v>241.92</v>
      </c>
      <c r="Q792">
        <v>241.92</v>
      </c>
      <c r="R792" s="1">
        <f t="shared" si="20"/>
        <v>1</v>
      </c>
      <c r="S792">
        <v>1</v>
      </c>
      <c r="U792" t="s">
        <v>32</v>
      </c>
      <c r="Z792" t="str" cm="1">
        <f t="array" ref="Z792:AA792">_xlfn.TEXTSPLIT(L792, " ")</f>
        <v>Enschede</v>
      </c>
      <c r="AA792" t="str">
        <v>Energie</v>
      </c>
    </row>
    <row r="793" spans="1:27" x14ac:dyDescent="0.3">
      <c r="A793" t="s">
        <v>1676</v>
      </c>
      <c r="B793" t="s">
        <v>426</v>
      </c>
      <c r="C793" t="s">
        <v>1713</v>
      </c>
      <c r="E793" t="s">
        <v>1731</v>
      </c>
      <c r="F793">
        <v>1</v>
      </c>
      <c r="G793" t="s">
        <v>27</v>
      </c>
      <c r="H793">
        <v>2018</v>
      </c>
      <c r="I793" t="s">
        <v>28</v>
      </c>
      <c r="J793" t="s">
        <v>29</v>
      </c>
      <c r="K793" t="s">
        <v>30</v>
      </c>
      <c r="L793" t="s">
        <v>1715</v>
      </c>
      <c r="P793" s="1">
        <f t="shared" si="20"/>
        <v>149.4</v>
      </c>
      <c r="Q793">
        <v>149.4</v>
      </c>
      <c r="R793" s="1">
        <f t="shared" si="20"/>
        <v>1</v>
      </c>
      <c r="S793">
        <v>1</v>
      </c>
      <c r="U793" t="s">
        <v>65</v>
      </c>
      <c r="Z793" t="str" cm="1">
        <f t="array" ref="Z793:AA793">_xlfn.TEXTSPLIT(L793, " ")</f>
        <v>Enschede</v>
      </c>
      <c r="AA793" t="str">
        <v>Energie</v>
      </c>
    </row>
    <row r="794" spans="1:27" x14ac:dyDescent="0.3">
      <c r="A794" t="s">
        <v>1676</v>
      </c>
      <c r="B794" t="s">
        <v>426</v>
      </c>
      <c r="C794" t="s">
        <v>1713</v>
      </c>
      <c r="E794" t="s">
        <v>1732</v>
      </c>
      <c r="F794">
        <v>1</v>
      </c>
      <c r="G794" t="s">
        <v>27</v>
      </c>
      <c r="H794">
        <v>2020</v>
      </c>
      <c r="I794" t="s">
        <v>28</v>
      </c>
      <c r="J794" t="s">
        <v>29</v>
      </c>
      <c r="K794" t="s">
        <v>30</v>
      </c>
      <c r="L794" t="s">
        <v>1715</v>
      </c>
      <c r="P794" s="1">
        <f t="shared" si="20"/>
        <v>82.88</v>
      </c>
      <c r="Q794">
        <v>82.88</v>
      </c>
      <c r="R794" s="1">
        <f t="shared" si="20"/>
        <v>1</v>
      </c>
      <c r="S794">
        <v>1</v>
      </c>
      <c r="U794" t="s">
        <v>36</v>
      </c>
      <c r="Z794" t="str" cm="1">
        <f t="array" ref="Z794:AA794">_xlfn.TEXTSPLIT(L794, " ")</f>
        <v>Enschede</v>
      </c>
      <c r="AA794" t="str">
        <v>Energie</v>
      </c>
    </row>
    <row r="795" spans="1:27" x14ac:dyDescent="0.3">
      <c r="A795" t="s">
        <v>1676</v>
      </c>
      <c r="B795" t="s">
        <v>426</v>
      </c>
      <c r="C795" t="s">
        <v>1713</v>
      </c>
      <c r="E795" t="s">
        <v>1733</v>
      </c>
      <c r="F795">
        <v>1</v>
      </c>
      <c r="G795" t="s">
        <v>27</v>
      </c>
      <c r="H795">
        <v>2021</v>
      </c>
      <c r="I795" t="s">
        <v>28</v>
      </c>
      <c r="J795" t="s">
        <v>29</v>
      </c>
      <c r="K795" t="s">
        <v>30</v>
      </c>
      <c r="L795" t="s">
        <v>1715</v>
      </c>
      <c r="P795" s="1">
        <f t="shared" si="20"/>
        <v>85.91</v>
      </c>
      <c r="Q795">
        <v>85.91</v>
      </c>
      <c r="R795" s="1">
        <f t="shared" si="20"/>
        <v>1</v>
      </c>
      <c r="S795">
        <v>1</v>
      </c>
      <c r="U795" t="s">
        <v>36</v>
      </c>
      <c r="Z795" t="str" cm="1">
        <f t="array" ref="Z795:AA795">_xlfn.TEXTSPLIT(L795, " ")</f>
        <v>Enschede</v>
      </c>
      <c r="AA795" t="str">
        <v>Energie</v>
      </c>
    </row>
    <row r="796" spans="1:27" x14ac:dyDescent="0.3">
      <c r="A796" t="s">
        <v>1676</v>
      </c>
      <c r="B796" t="s">
        <v>426</v>
      </c>
      <c r="C796" t="s">
        <v>1713</v>
      </c>
      <c r="E796" t="s">
        <v>1734</v>
      </c>
      <c r="F796">
        <v>1</v>
      </c>
      <c r="G796" t="s">
        <v>27</v>
      </c>
      <c r="H796">
        <v>2022</v>
      </c>
      <c r="I796" t="s">
        <v>28</v>
      </c>
      <c r="J796" t="s">
        <v>29</v>
      </c>
      <c r="K796" t="s">
        <v>30</v>
      </c>
      <c r="L796" t="s">
        <v>1715</v>
      </c>
      <c r="P796" s="1">
        <f t="shared" si="20"/>
        <v>290</v>
      </c>
      <c r="Q796">
        <v>290</v>
      </c>
      <c r="R796" s="1">
        <f t="shared" si="20"/>
        <v>1</v>
      </c>
      <c r="S796">
        <v>1</v>
      </c>
      <c r="U796" t="s">
        <v>32</v>
      </c>
      <c r="Z796" t="str" cm="1">
        <f t="array" ref="Z796:AA796">_xlfn.TEXTSPLIT(L796, " ")</f>
        <v>Enschede</v>
      </c>
      <c r="AA796" t="str">
        <v>Energie</v>
      </c>
    </row>
    <row r="797" spans="1:27" x14ac:dyDescent="0.3">
      <c r="A797" t="s">
        <v>1676</v>
      </c>
      <c r="B797" t="s">
        <v>426</v>
      </c>
      <c r="C797" t="s">
        <v>1713</v>
      </c>
      <c r="E797" t="s">
        <v>1735</v>
      </c>
      <c r="F797">
        <v>1</v>
      </c>
      <c r="G797" t="s">
        <v>27</v>
      </c>
      <c r="H797">
        <v>2022</v>
      </c>
      <c r="I797" t="s">
        <v>28</v>
      </c>
      <c r="J797" t="s">
        <v>29</v>
      </c>
      <c r="K797" t="s">
        <v>30</v>
      </c>
      <c r="L797" t="s">
        <v>1715</v>
      </c>
      <c r="P797" s="1">
        <f t="shared" si="20"/>
        <v>296</v>
      </c>
      <c r="Q797">
        <v>296</v>
      </c>
      <c r="R797" s="1">
        <f t="shared" si="20"/>
        <v>1</v>
      </c>
      <c r="S797">
        <v>1</v>
      </c>
      <c r="U797" t="s">
        <v>32</v>
      </c>
      <c r="Z797" t="str" cm="1">
        <f t="array" ref="Z797:AA797">_xlfn.TEXTSPLIT(L797, " ")</f>
        <v>Enschede</v>
      </c>
      <c r="AA797" t="str">
        <v>Energie</v>
      </c>
    </row>
    <row r="798" spans="1:27" x14ac:dyDescent="0.3">
      <c r="A798" t="s">
        <v>1676</v>
      </c>
      <c r="B798" t="s">
        <v>426</v>
      </c>
      <c r="C798" t="s">
        <v>1713</v>
      </c>
      <c r="E798" t="s">
        <v>1736</v>
      </c>
      <c r="F798">
        <v>1</v>
      </c>
      <c r="G798" t="s">
        <v>27</v>
      </c>
      <c r="H798">
        <v>2022</v>
      </c>
      <c r="I798" t="s">
        <v>28</v>
      </c>
      <c r="J798" t="s">
        <v>29</v>
      </c>
      <c r="K798" t="s">
        <v>30</v>
      </c>
      <c r="L798" t="s">
        <v>1715</v>
      </c>
      <c r="M798" t="s">
        <v>1737</v>
      </c>
      <c r="P798" s="1">
        <f t="shared" si="20"/>
        <v>1325</v>
      </c>
      <c r="Q798">
        <v>1325</v>
      </c>
      <c r="R798" s="1">
        <f t="shared" si="20"/>
        <v>1</v>
      </c>
      <c r="S798">
        <v>1</v>
      </c>
      <c r="U798" t="s">
        <v>65</v>
      </c>
      <c r="Z798" t="str" cm="1">
        <f t="array" ref="Z798:AA798">_xlfn.TEXTSPLIT(L798, " ")</f>
        <v>Enschede</v>
      </c>
      <c r="AA798" t="str">
        <v>Energie</v>
      </c>
    </row>
    <row r="799" spans="1:27" x14ac:dyDescent="0.3">
      <c r="A799" t="s">
        <v>1676</v>
      </c>
      <c r="B799" t="s">
        <v>426</v>
      </c>
      <c r="C799" t="s">
        <v>1713</v>
      </c>
      <c r="E799" t="s">
        <v>1738</v>
      </c>
      <c r="F799">
        <v>1</v>
      </c>
      <c r="G799" t="s">
        <v>27</v>
      </c>
      <c r="H799">
        <v>2021</v>
      </c>
      <c r="I799" t="s">
        <v>28</v>
      </c>
      <c r="J799" t="s">
        <v>29</v>
      </c>
      <c r="K799" t="s">
        <v>30</v>
      </c>
      <c r="L799" t="s">
        <v>1715</v>
      </c>
      <c r="P799" s="1">
        <f t="shared" si="20"/>
        <v>61.199999999999996</v>
      </c>
      <c r="Q799">
        <v>61.199999999999996</v>
      </c>
      <c r="R799" s="1">
        <f t="shared" si="20"/>
        <v>1</v>
      </c>
      <c r="S799">
        <v>1</v>
      </c>
      <c r="U799" t="s">
        <v>32</v>
      </c>
      <c r="Z799" t="str" cm="1">
        <f t="array" ref="Z799:AA799">_xlfn.TEXTSPLIT(L799, " ")</f>
        <v>Enschede</v>
      </c>
      <c r="AA799" t="str">
        <v>Energie</v>
      </c>
    </row>
    <row r="800" spans="1:27" x14ac:dyDescent="0.3">
      <c r="A800" t="s">
        <v>1676</v>
      </c>
      <c r="B800" t="s">
        <v>426</v>
      </c>
      <c r="C800" t="s">
        <v>1713</v>
      </c>
      <c r="E800" t="s">
        <v>1739</v>
      </c>
      <c r="F800">
        <v>1</v>
      </c>
      <c r="G800" t="s">
        <v>27</v>
      </c>
      <c r="H800">
        <v>2018</v>
      </c>
      <c r="I800" t="s">
        <v>28</v>
      </c>
      <c r="J800" t="s">
        <v>29</v>
      </c>
      <c r="K800" t="s">
        <v>30</v>
      </c>
      <c r="L800" t="s">
        <v>1715</v>
      </c>
      <c r="P800" s="1">
        <f t="shared" si="20"/>
        <v>226.8</v>
      </c>
      <c r="Q800">
        <v>226.8</v>
      </c>
      <c r="R800" s="1">
        <f t="shared" si="20"/>
        <v>1</v>
      </c>
      <c r="S800">
        <v>1</v>
      </c>
      <c r="U800" t="s">
        <v>65</v>
      </c>
      <c r="Z800" t="str" cm="1">
        <f t="array" ref="Z800:AA800">_xlfn.TEXTSPLIT(L800, " ")</f>
        <v>Enschede</v>
      </c>
      <c r="AA800" t="str">
        <v>Energie</v>
      </c>
    </row>
    <row r="801" spans="1:29" x14ac:dyDescent="0.3">
      <c r="A801" t="s">
        <v>1676</v>
      </c>
      <c r="B801" t="s">
        <v>426</v>
      </c>
      <c r="C801" t="s">
        <v>1713</v>
      </c>
      <c r="E801" t="s">
        <v>1740</v>
      </c>
      <c r="F801">
        <v>1</v>
      </c>
      <c r="G801" t="s">
        <v>27</v>
      </c>
      <c r="H801">
        <v>2021</v>
      </c>
      <c r="I801" t="s">
        <v>28</v>
      </c>
      <c r="J801" t="s">
        <v>29</v>
      </c>
      <c r="K801" t="s">
        <v>30</v>
      </c>
      <c r="L801" t="s">
        <v>1715</v>
      </c>
      <c r="P801" s="1">
        <f t="shared" si="20"/>
        <v>306.36</v>
      </c>
      <c r="Q801">
        <v>306.36</v>
      </c>
      <c r="R801" s="1">
        <f t="shared" si="20"/>
        <v>1</v>
      </c>
      <c r="S801">
        <v>1</v>
      </c>
      <c r="U801" t="s">
        <v>65</v>
      </c>
      <c r="Z801" t="str" cm="1">
        <f t="array" ref="Z801:AA801">_xlfn.TEXTSPLIT(L801, " ")</f>
        <v>Enschede</v>
      </c>
      <c r="AA801" t="str">
        <v>Energie</v>
      </c>
    </row>
    <row r="802" spans="1:29" x14ac:dyDescent="0.3">
      <c r="A802" t="s">
        <v>1676</v>
      </c>
      <c r="B802" t="s">
        <v>426</v>
      </c>
      <c r="C802" t="s">
        <v>1713</v>
      </c>
      <c r="E802" t="s">
        <v>1741</v>
      </c>
      <c r="F802">
        <v>1</v>
      </c>
      <c r="G802" t="s">
        <v>27</v>
      </c>
      <c r="H802">
        <v>2020</v>
      </c>
      <c r="I802" t="s">
        <v>28</v>
      </c>
      <c r="J802" t="s">
        <v>29</v>
      </c>
      <c r="K802" t="s">
        <v>30</v>
      </c>
      <c r="L802" t="s">
        <v>1715</v>
      </c>
      <c r="P802" s="1">
        <f t="shared" si="20"/>
        <v>85</v>
      </c>
      <c r="Q802">
        <v>85</v>
      </c>
      <c r="R802" s="1">
        <f t="shared" si="20"/>
        <v>1</v>
      </c>
      <c r="S802">
        <v>1</v>
      </c>
      <c r="U802" t="s">
        <v>36</v>
      </c>
      <c r="Z802" t="str" cm="1">
        <f t="array" ref="Z802:AA802">_xlfn.TEXTSPLIT(L802, " ")</f>
        <v>Enschede</v>
      </c>
      <c r="AA802" t="str">
        <v>Energie</v>
      </c>
    </row>
    <row r="803" spans="1:29" x14ac:dyDescent="0.3">
      <c r="A803" t="s">
        <v>1676</v>
      </c>
      <c r="B803" t="s">
        <v>426</v>
      </c>
      <c r="C803" t="s">
        <v>1742</v>
      </c>
      <c r="D803" t="s">
        <v>1743</v>
      </c>
      <c r="E803" t="s">
        <v>1744</v>
      </c>
      <c r="F803">
        <v>1</v>
      </c>
      <c r="G803" t="s">
        <v>27</v>
      </c>
      <c r="H803">
        <v>2020</v>
      </c>
      <c r="I803" t="s">
        <v>28</v>
      </c>
      <c r="J803" t="s">
        <v>29</v>
      </c>
      <c r="K803" t="s">
        <v>30</v>
      </c>
      <c r="L803" t="s">
        <v>1745</v>
      </c>
      <c r="P803" s="1">
        <f t="shared" si="20"/>
        <v>104.39999999999999</v>
      </c>
      <c r="Q803">
        <v>104.39999999999999</v>
      </c>
      <c r="R803" s="1">
        <f t="shared" si="20"/>
        <v>1</v>
      </c>
      <c r="S803">
        <v>1</v>
      </c>
      <c r="U803" t="s">
        <v>36</v>
      </c>
      <c r="Z803" t="str" cm="1">
        <f t="array" ref="Z803">_xlfn.TEXTSPLIT(L803, " ")</f>
        <v>HaaarleEnergieNeutraal</v>
      </c>
    </row>
    <row r="804" spans="1:29" x14ac:dyDescent="0.3">
      <c r="A804" t="s">
        <v>1676</v>
      </c>
      <c r="B804" t="s">
        <v>1684</v>
      </c>
      <c r="C804" t="s">
        <v>1742</v>
      </c>
      <c r="E804" t="s">
        <v>1746</v>
      </c>
      <c r="F804">
        <v>1</v>
      </c>
      <c r="G804" t="s">
        <v>27</v>
      </c>
      <c r="H804">
        <v>2023</v>
      </c>
      <c r="I804" t="s">
        <v>28</v>
      </c>
      <c r="J804" t="s">
        <v>29</v>
      </c>
      <c r="K804" t="s">
        <v>30</v>
      </c>
      <c r="L804" t="s">
        <v>1747</v>
      </c>
      <c r="M804" t="s">
        <v>1748</v>
      </c>
      <c r="P804" s="1">
        <f t="shared" si="20"/>
        <v>53.72</v>
      </c>
      <c r="Q804">
        <v>53.72</v>
      </c>
      <c r="R804" s="1">
        <f t="shared" si="20"/>
        <v>1</v>
      </c>
      <c r="S804">
        <v>1</v>
      </c>
      <c r="U804" t="s">
        <v>32</v>
      </c>
      <c r="Z804" t="str" cm="1">
        <f t="array" ref="Z804:AB804">_xlfn.TEXTSPLIT(L804, " ")</f>
        <v>Noaber&amp;Co</v>
      </c>
      <c r="AA804" t="str">
        <v>Duurzaam</v>
      </c>
      <c r="AB804" t="str">
        <v>Hellendoorn</v>
      </c>
    </row>
    <row r="805" spans="1:29" x14ac:dyDescent="0.3">
      <c r="A805" t="s">
        <v>1676</v>
      </c>
      <c r="B805" t="s">
        <v>426</v>
      </c>
      <c r="C805" t="s">
        <v>437</v>
      </c>
      <c r="E805" t="s">
        <v>1749</v>
      </c>
      <c r="F805">
        <v>1</v>
      </c>
      <c r="G805" t="s">
        <v>27</v>
      </c>
      <c r="H805">
        <v>2017</v>
      </c>
      <c r="I805" t="s">
        <v>28</v>
      </c>
      <c r="J805" t="s">
        <v>29</v>
      </c>
      <c r="K805" t="s">
        <v>359</v>
      </c>
      <c r="L805" t="s">
        <v>1750</v>
      </c>
      <c r="M805" t="s">
        <v>1751</v>
      </c>
      <c r="P805" s="1">
        <f t="shared" si="20"/>
        <v>177.32</v>
      </c>
      <c r="Q805">
        <v>177.32</v>
      </c>
      <c r="R805" s="1">
        <f t="shared" si="20"/>
        <v>1</v>
      </c>
      <c r="S805">
        <v>1</v>
      </c>
      <c r="U805" t="s">
        <v>36</v>
      </c>
      <c r="Z805" t="str" cm="1">
        <f t="array" ref="Z805:AB805">_xlfn.TEXTSPLIT(L805, " ")</f>
        <v>Zonnecollectief</v>
      </c>
      <c r="AA805" t="str">
        <v>Hengelo</v>
      </c>
      <c r="AB805" t="str">
        <v>Tuindorp</v>
      </c>
    </row>
    <row r="806" spans="1:29" x14ac:dyDescent="0.3">
      <c r="A806" t="s">
        <v>1676</v>
      </c>
      <c r="B806" t="s">
        <v>426</v>
      </c>
      <c r="C806" t="s">
        <v>1752</v>
      </c>
      <c r="E806" t="s">
        <v>1753</v>
      </c>
      <c r="F806">
        <v>1</v>
      </c>
      <c r="G806" t="s">
        <v>27</v>
      </c>
      <c r="H806">
        <v>2019</v>
      </c>
      <c r="I806" t="s">
        <v>28</v>
      </c>
      <c r="J806" t="s">
        <v>29</v>
      </c>
      <c r="K806" t="s">
        <v>30</v>
      </c>
      <c r="L806" t="s">
        <v>1754</v>
      </c>
      <c r="P806" s="1">
        <f t="shared" si="20"/>
        <v>67.2</v>
      </c>
      <c r="Q806">
        <v>67.2</v>
      </c>
      <c r="R806" s="1">
        <f t="shared" si="20"/>
        <v>1</v>
      </c>
      <c r="S806">
        <v>1</v>
      </c>
      <c r="U806" t="s">
        <v>36</v>
      </c>
      <c r="Z806" t="str" cm="1">
        <f t="array" ref="Z806:AC806">_xlfn.TEXTSPLIT(L806, " ")</f>
        <v>ECHT</v>
      </c>
      <c r="AA806" t="str">
        <v>Hof</v>
      </c>
      <c r="AB806" t="str">
        <v>van</v>
      </c>
      <c r="AC806" t="str">
        <v>Twente</v>
      </c>
    </row>
    <row r="807" spans="1:29" x14ac:dyDescent="0.3">
      <c r="A807" t="s">
        <v>1676</v>
      </c>
      <c r="B807" t="s">
        <v>426</v>
      </c>
      <c r="C807" t="s">
        <v>1752</v>
      </c>
      <c r="D807" t="s">
        <v>1755</v>
      </c>
      <c r="E807" t="s">
        <v>1756</v>
      </c>
      <c r="F807">
        <v>1</v>
      </c>
      <c r="G807" t="s">
        <v>27</v>
      </c>
      <c r="H807">
        <v>2022</v>
      </c>
      <c r="I807" t="s">
        <v>28</v>
      </c>
      <c r="J807" t="s">
        <v>29</v>
      </c>
      <c r="K807" t="s">
        <v>30</v>
      </c>
      <c r="L807" t="s">
        <v>1757</v>
      </c>
      <c r="P807" s="1">
        <f t="shared" si="20"/>
        <v>235.6</v>
      </c>
      <c r="Q807">
        <v>235.6</v>
      </c>
      <c r="R807" s="1">
        <f t="shared" si="20"/>
        <v>1</v>
      </c>
      <c r="S807">
        <v>1</v>
      </c>
      <c r="U807" t="s">
        <v>32</v>
      </c>
      <c r="Z807" t="str" cm="1">
        <f t="array" ref="Z807:AB807">_xlfn.TEXTSPLIT(L807, " ")</f>
        <v>Hof</v>
      </c>
      <c r="AA807" t="str">
        <v>op</v>
      </c>
      <c r="AB807" t="str">
        <v>Rozen</v>
      </c>
    </row>
    <row r="808" spans="1:29" x14ac:dyDescent="0.3">
      <c r="A808" t="s">
        <v>1676</v>
      </c>
      <c r="B808" t="s">
        <v>426</v>
      </c>
      <c r="C808" t="s">
        <v>1752</v>
      </c>
      <c r="D808" t="s">
        <v>1755</v>
      </c>
      <c r="E808" t="s">
        <v>1758</v>
      </c>
      <c r="F808">
        <v>1</v>
      </c>
      <c r="G808" t="s">
        <v>27</v>
      </c>
      <c r="H808">
        <v>2022</v>
      </c>
      <c r="I808" t="s">
        <v>28</v>
      </c>
      <c r="J808" t="s">
        <v>29</v>
      </c>
      <c r="K808" t="s">
        <v>30</v>
      </c>
      <c r="L808" t="s">
        <v>1757</v>
      </c>
      <c r="P808" s="1">
        <f t="shared" si="20"/>
        <v>253.33</v>
      </c>
      <c r="Q808">
        <v>253.33</v>
      </c>
      <c r="R808" s="1">
        <f t="shared" si="20"/>
        <v>1</v>
      </c>
      <c r="S808">
        <v>1</v>
      </c>
      <c r="U808" t="s">
        <v>32</v>
      </c>
      <c r="Z808" t="str" cm="1">
        <f t="array" ref="Z808:AB808">_xlfn.TEXTSPLIT(L808, " ")</f>
        <v>Hof</v>
      </c>
      <c r="AA808" t="str">
        <v>op</v>
      </c>
      <c r="AB808" t="str">
        <v>Rozen</v>
      </c>
    </row>
    <row r="809" spans="1:29" x14ac:dyDescent="0.3">
      <c r="A809" t="s">
        <v>1676</v>
      </c>
      <c r="B809" t="s">
        <v>426</v>
      </c>
      <c r="C809" t="s">
        <v>1752</v>
      </c>
      <c r="D809" t="s">
        <v>1759</v>
      </c>
      <c r="E809" t="s">
        <v>1760</v>
      </c>
      <c r="F809">
        <v>1</v>
      </c>
      <c r="G809" t="s">
        <v>27</v>
      </c>
      <c r="H809">
        <v>2022</v>
      </c>
      <c r="I809" t="s">
        <v>28</v>
      </c>
      <c r="J809" t="s">
        <v>29</v>
      </c>
      <c r="K809" t="s">
        <v>30</v>
      </c>
      <c r="L809" t="s">
        <v>1757</v>
      </c>
      <c r="P809" s="1">
        <f t="shared" si="20"/>
        <v>91.77</v>
      </c>
      <c r="Q809">
        <v>91.77</v>
      </c>
      <c r="R809" s="1">
        <f t="shared" si="20"/>
        <v>1</v>
      </c>
      <c r="S809">
        <v>1</v>
      </c>
      <c r="U809" t="s">
        <v>32</v>
      </c>
      <c r="Z809" t="str" cm="1">
        <f t="array" ref="Z809:AB809">_xlfn.TEXTSPLIT(L809, " ")</f>
        <v>Hof</v>
      </c>
      <c r="AA809" t="str">
        <v>op</v>
      </c>
      <c r="AB809" t="str">
        <v>Rozen</v>
      </c>
    </row>
    <row r="810" spans="1:29" x14ac:dyDescent="0.3">
      <c r="A810" t="s">
        <v>1676</v>
      </c>
      <c r="B810" t="s">
        <v>426</v>
      </c>
      <c r="C810" t="s">
        <v>1752</v>
      </c>
      <c r="D810" t="s">
        <v>1761</v>
      </c>
      <c r="E810" t="s">
        <v>1762</v>
      </c>
      <c r="F810">
        <v>1</v>
      </c>
      <c r="G810" t="s">
        <v>27</v>
      </c>
      <c r="H810">
        <v>2022</v>
      </c>
      <c r="I810" t="s">
        <v>28</v>
      </c>
      <c r="J810" t="s">
        <v>29</v>
      </c>
      <c r="K810" t="s">
        <v>30</v>
      </c>
      <c r="L810" t="s">
        <v>1757</v>
      </c>
      <c r="P810" s="1">
        <f t="shared" si="20"/>
        <v>79.2</v>
      </c>
      <c r="Q810">
        <v>79.2</v>
      </c>
      <c r="R810" s="1">
        <f t="shared" si="20"/>
        <v>1</v>
      </c>
      <c r="S810">
        <v>1</v>
      </c>
      <c r="U810" t="s">
        <v>32</v>
      </c>
      <c r="Z810" t="str" cm="1">
        <f t="array" ref="Z810:AB810">_xlfn.TEXTSPLIT(L810, " ")</f>
        <v>Hof</v>
      </c>
      <c r="AA810" t="str">
        <v>op</v>
      </c>
      <c r="AB810" t="str">
        <v>Rozen</v>
      </c>
    </row>
    <row r="811" spans="1:29" x14ac:dyDescent="0.3">
      <c r="A811" t="s">
        <v>1676</v>
      </c>
      <c r="B811" t="s">
        <v>426</v>
      </c>
      <c r="C811" t="s">
        <v>1752</v>
      </c>
      <c r="D811" t="s">
        <v>1755</v>
      </c>
      <c r="E811" t="s">
        <v>1763</v>
      </c>
      <c r="F811">
        <v>1</v>
      </c>
      <c r="G811" t="s">
        <v>27</v>
      </c>
      <c r="H811">
        <v>2022</v>
      </c>
      <c r="I811" t="s">
        <v>28</v>
      </c>
      <c r="J811" t="s">
        <v>29</v>
      </c>
      <c r="K811" t="s">
        <v>30</v>
      </c>
      <c r="L811" t="s">
        <v>1757</v>
      </c>
      <c r="P811" s="1">
        <f t="shared" si="20"/>
        <v>104.675</v>
      </c>
      <c r="Q811">
        <v>104.675</v>
      </c>
      <c r="R811" s="1">
        <f t="shared" si="20"/>
        <v>1</v>
      </c>
      <c r="S811">
        <v>1</v>
      </c>
      <c r="U811" t="s">
        <v>32</v>
      </c>
      <c r="Z811" t="str" cm="1">
        <f t="array" ref="Z811:AB811">_xlfn.TEXTSPLIT(L811, " ")</f>
        <v>Hof</v>
      </c>
      <c r="AA811" t="str">
        <v>op</v>
      </c>
      <c r="AB811" t="str">
        <v>Rozen</v>
      </c>
    </row>
    <row r="812" spans="1:29" x14ac:dyDescent="0.3">
      <c r="A812" t="s">
        <v>1676</v>
      </c>
      <c r="B812" t="s">
        <v>426</v>
      </c>
      <c r="C812" t="s">
        <v>1752</v>
      </c>
      <c r="D812" t="s">
        <v>1755</v>
      </c>
      <c r="E812" t="s">
        <v>1764</v>
      </c>
      <c r="F812">
        <v>1</v>
      </c>
      <c r="G812" t="s">
        <v>27</v>
      </c>
      <c r="H812">
        <v>2022</v>
      </c>
      <c r="I812" t="s">
        <v>28</v>
      </c>
      <c r="J812" t="s">
        <v>29</v>
      </c>
      <c r="K812" t="s">
        <v>30</v>
      </c>
      <c r="L812" t="s">
        <v>1757</v>
      </c>
      <c r="P812" s="1">
        <f t="shared" si="20"/>
        <v>258.72500000000002</v>
      </c>
      <c r="Q812">
        <v>258.72500000000002</v>
      </c>
      <c r="R812" s="1">
        <f t="shared" si="20"/>
        <v>1</v>
      </c>
      <c r="S812">
        <v>1</v>
      </c>
      <c r="U812" t="s">
        <v>32</v>
      </c>
      <c r="Z812" t="str" cm="1">
        <f t="array" ref="Z812:AB812">_xlfn.TEXTSPLIT(L812, " ")</f>
        <v>Hof</v>
      </c>
      <c r="AA812" t="str">
        <v>op</v>
      </c>
      <c r="AB812" t="str">
        <v>Rozen</v>
      </c>
    </row>
    <row r="813" spans="1:29" x14ac:dyDescent="0.3">
      <c r="A813" t="s">
        <v>1676</v>
      </c>
      <c r="B813" t="s">
        <v>426</v>
      </c>
      <c r="C813" t="s">
        <v>1752</v>
      </c>
      <c r="D813" t="s">
        <v>1765</v>
      </c>
      <c r="E813" t="s">
        <v>1766</v>
      </c>
      <c r="F813">
        <v>1</v>
      </c>
      <c r="G813" t="s">
        <v>27</v>
      </c>
      <c r="H813">
        <v>2023</v>
      </c>
      <c r="I813" t="s">
        <v>28</v>
      </c>
      <c r="J813" t="s">
        <v>29</v>
      </c>
      <c r="K813" t="s">
        <v>30</v>
      </c>
      <c r="L813" t="s">
        <v>1757</v>
      </c>
      <c r="P813" s="1">
        <f t="shared" si="20"/>
        <v>92.201999999999998</v>
      </c>
      <c r="Q813">
        <v>92.201999999999998</v>
      </c>
      <c r="R813" s="1">
        <f t="shared" si="20"/>
        <v>1</v>
      </c>
      <c r="S813">
        <v>1</v>
      </c>
      <c r="U813" t="s">
        <v>32</v>
      </c>
      <c r="Z813" t="str" cm="1">
        <f t="array" ref="Z813:AB813">_xlfn.TEXTSPLIT(L813, " ")</f>
        <v>Hof</v>
      </c>
      <c r="AA813" t="str">
        <v>op</v>
      </c>
      <c r="AB813" t="str">
        <v>Rozen</v>
      </c>
    </row>
    <row r="814" spans="1:29" x14ac:dyDescent="0.3">
      <c r="A814" t="s">
        <v>1676</v>
      </c>
      <c r="B814" t="s">
        <v>426</v>
      </c>
      <c r="C814" t="s">
        <v>1752</v>
      </c>
      <c r="D814" t="s">
        <v>1765</v>
      </c>
      <c r="E814" t="s">
        <v>1767</v>
      </c>
      <c r="F814">
        <v>1</v>
      </c>
      <c r="G814" t="s">
        <v>27</v>
      </c>
      <c r="H814">
        <v>2022</v>
      </c>
      <c r="I814" t="s">
        <v>28</v>
      </c>
      <c r="J814" t="s">
        <v>29</v>
      </c>
      <c r="K814" t="s">
        <v>30</v>
      </c>
      <c r="L814" t="s">
        <v>1757</v>
      </c>
      <c r="P814" s="1">
        <f t="shared" si="20"/>
        <v>212.97900000000001</v>
      </c>
      <c r="Q814">
        <v>212.97900000000001</v>
      </c>
      <c r="R814" s="1">
        <f t="shared" si="20"/>
        <v>1</v>
      </c>
      <c r="S814">
        <v>1</v>
      </c>
      <c r="U814" t="s">
        <v>32</v>
      </c>
      <c r="Z814" t="str" cm="1">
        <f t="array" ref="Z814:AB814">_xlfn.TEXTSPLIT(L814, " ")</f>
        <v>Hof</v>
      </c>
      <c r="AA814" t="str">
        <v>op</v>
      </c>
      <c r="AB814" t="str">
        <v>Rozen</v>
      </c>
    </row>
    <row r="815" spans="1:29" x14ac:dyDescent="0.3">
      <c r="A815" t="s">
        <v>1676</v>
      </c>
      <c r="B815" t="s">
        <v>426</v>
      </c>
      <c r="C815" t="s">
        <v>1752</v>
      </c>
      <c r="D815" t="s">
        <v>1755</v>
      </c>
      <c r="E815" t="s">
        <v>1768</v>
      </c>
      <c r="F815">
        <v>1</v>
      </c>
      <c r="G815" t="s">
        <v>27</v>
      </c>
      <c r="H815">
        <v>2022</v>
      </c>
      <c r="I815" t="s">
        <v>28</v>
      </c>
      <c r="J815" t="s">
        <v>29</v>
      </c>
      <c r="K815" t="s">
        <v>30</v>
      </c>
      <c r="L815" t="s">
        <v>1757</v>
      </c>
      <c r="P815" s="1">
        <f t="shared" si="20"/>
        <v>99.375</v>
      </c>
      <c r="Q815">
        <v>99.375</v>
      </c>
      <c r="R815" s="1">
        <f t="shared" si="20"/>
        <v>1</v>
      </c>
      <c r="S815">
        <v>1</v>
      </c>
      <c r="U815" t="s">
        <v>32</v>
      </c>
      <c r="Z815" t="str" cm="1">
        <f t="array" ref="Z815:AB815">_xlfn.TEXTSPLIT(L815, " ")</f>
        <v>Hof</v>
      </c>
      <c r="AA815" t="str">
        <v>op</v>
      </c>
      <c r="AB815" t="str">
        <v>Rozen</v>
      </c>
    </row>
    <row r="816" spans="1:29" x14ac:dyDescent="0.3">
      <c r="A816" t="s">
        <v>1676</v>
      </c>
      <c r="B816" t="s">
        <v>426</v>
      </c>
      <c r="C816" t="s">
        <v>1752</v>
      </c>
      <c r="D816" t="s">
        <v>1755</v>
      </c>
      <c r="E816" t="s">
        <v>1769</v>
      </c>
      <c r="F816">
        <v>1</v>
      </c>
      <c r="G816" t="s">
        <v>27</v>
      </c>
      <c r="H816">
        <v>2022</v>
      </c>
      <c r="I816" t="s">
        <v>28</v>
      </c>
      <c r="J816" t="s">
        <v>29</v>
      </c>
      <c r="K816" t="s">
        <v>30</v>
      </c>
      <c r="L816" t="s">
        <v>1757</v>
      </c>
      <c r="P816" s="1">
        <f t="shared" si="20"/>
        <v>193.5</v>
      </c>
      <c r="Q816">
        <v>193.5</v>
      </c>
      <c r="R816" s="1">
        <f t="shared" si="20"/>
        <v>1</v>
      </c>
      <c r="S816">
        <v>1</v>
      </c>
      <c r="U816" t="s">
        <v>32</v>
      </c>
      <c r="Z816" t="str" cm="1">
        <f t="array" ref="Z816:AB816">_xlfn.TEXTSPLIT(L816, " ")</f>
        <v>Hof</v>
      </c>
      <c r="AA816" t="str">
        <v>op</v>
      </c>
      <c r="AB816" t="str">
        <v>Rozen</v>
      </c>
    </row>
    <row r="817" spans="1:30" x14ac:dyDescent="0.3">
      <c r="A817" t="s">
        <v>1676</v>
      </c>
      <c r="B817" t="s">
        <v>426</v>
      </c>
      <c r="C817" t="s">
        <v>1752</v>
      </c>
      <c r="E817" t="s">
        <v>1770</v>
      </c>
      <c r="F817">
        <v>1</v>
      </c>
      <c r="G817" t="s">
        <v>27</v>
      </c>
      <c r="H817">
        <v>2023</v>
      </c>
      <c r="I817" t="s">
        <v>28</v>
      </c>
      <c r="J817" t="s">
        <v>29</v>
      </c>
      <c r="K817" t="s">
        <v>30</v>
      </c>
      <c r="L817" t="s">
        <v>1757</v>
      </c>
      <c r="P817" s="1">
        <f t="shared" si="20"/>
        <v>98.415000000000006</v>
      </c>
      <c r="Q817">
        <v>98.415000000000006</v>
      </c>
      <c r="R817" s="1">
        <f t="shared" si="20"/>
        <v>1</v>
      </c>
      <c r="S817">
        <v>1</v>
      </c>
      <c r="U817" t="s">
        <v>32</v>
      </c>
      <c r="Z817" t="str" cm="1">
        <f t="array" ref="Z817:AB817">_xlfn.TEXTSPLIT(L817, " ")</f>
        <v>Hof</v>
      </c>
      <c r="AA817" t="str">
        <v>op</v>
      </c>
      <c r="AB817" t="str">
        <v>Rozen</v>
      </c>
    </row>
    <row r="818" spans="1:30" x14ac:dyDescent="0.3">
      <c r="A818" t="s">
        <v>1676</v>
      </c>
      <c r="B818" t="s">
        <v>426</v>
      </c>
      <c r="C818" t="s">
        <v>1752</v>
      </c>
      <c r="E818" t="s">
        <v>1771</v>
      </c>
      <c r="F818">
        <v>1</v>
      </c>
      <c r="G818" t="s">
        <v>27</v>
      </c>
      <c r="H818">
        <v>2018</v>
      </c>
      <c r="I818" t="s">
        <v>28</v>
      </c>
      <c r="J818" t="s">
        <v>29</v>
      </c>
      <c r="K818" t="s">
        <v>30</v>
      </c>
      <c r="L818" t="s">
        <v>1772</v>
      </c>
      <c r="M818" t="s">
        <v>1773</v>
      </c>
      <c r="P818" s="1">
        <f t="shared" si="20"/>
        <v>100.5</v>
      </c>
      <c r="Q818">
        <v>100.5</v>
      </c>
      <c r="R818" s="1">
        <f t="shared" si="20"/>
        <v>1</v>
      </c>
      <c r="S818">
        <v>1</v>
      </c>
      <c r="U818" t="s">
        <v>36</v>
      </c>
      <c r="Z818" t="str" cm="1">
        <f t="array" ref="Z818:AD818">_xlfn.TEXTSPLIT(L818, " ")</f>
        <v>Hof</v>
      </c>
      <c r="AA818" t="str">
        <v>van</v>
      </c>
      <c r="AB818" t="str">
        <v>Twente</v>
      </c>
      <c r="AC818" t="str">
        <v>op</v>
      </c>
      <c r="AD818" t="str">
        <v>Rozen</v>
      </c>
    </row>
    <row r="819" spans="1:30" x14ac:dyDescent="0.3">
      <c r="A819" t="s">
        <v>1676</v>
      </c>
      <c r="B819" t="s">
        <v>426</v>
      </c>
      <c r="C819" t="s">
        <v>1752</v>
      </c>
      <c r="E819" t="s">
        <v>1774</v>
      </c>
      <c r="F819">
        <v>1</v>
      </c>
      <c r="G819" t="s">
        <v>27</v>
      </c>
      <c r="H819">
        <v>2018</v>
      </c>
      <c r="I819" t="s">
        <v>28</v>
      </c>
      <c r="J819" t="s">
        <v>29</v>
      </c>
      <c r="K819" t="s">
        <v>30</v>
      </c>
      <c r="L819" t="s">
        <v>1772</v>
      </c>
      <c r="M819" t="s">
        <v>1773</v>
      </c>
      <c r="P819" s="1">
        <f t="shared" si="20"/>
        <v>107.2</v>
      </c>
      <c r="Q819">
        <v>107.2</v>
      </c>
      <c r="R819" s="1">
        <f t="shared" si="20"/>
        <v>1</v>
      </c>
      <c r="S819">
        <v>1</v>
      </c>
      <c r="U819" t="s">
        <v>36</v>
      </c>
      <c r="Z819" t="str" cm="1">
        <f t="array" ref="Z819:AD819">_xlfn.TEXTSPLIT(L819, " ")</f>
        <v>Hof</v>
      </c>
      <c r="AA819" t="str">
        <v>van</v>
      </c>
      <c r="AB819" t="str">
        <v>Twente</v>
      </c>
      <c r="AC819" t="str">
        <v>op</v>
      </c>
      <c r="AD819" t="str">
        <v>Rozen</v>
      </c>
    </row>
    <row r="820" spans="1:30" x14ac:dyDescent="0.3">
      <c r="A820" t="s">
        <v>1676</v>
      </c>
      <c r="B820" t="s">
        <v>426</v>
      </c>
      <c r="C820" t="s">
        <v>1752</v>
      </c>
      <c r="E820" t="s">
        <v>1775</v>
      </c>
      <c r="F820">
        <v>1</v>
      </c>
      <c r="G820" t="s">
        <v>27</v>
      </c>
      <c r="H820">
        <v>2018</v>
      </c>
      <c r="I820" t="s">
        <v>28</v>
      </c>
      <c r="J820" t="s">
        <v>29</v>
      </c>
      <c r="K820" t="s">
        <v>30</v>
      </c>
      <c r="L820" t="s">
        <v>1772</v>
      </c>
      <c r="M820" t="s">
        <v>1773</v>
      </c>
      <c r="P820" s="1">
        <f t="shared" si="20"/>
        <v>113.28</v>
      </c>
      <c r="Q820">
        <v>113.28</v>
      </c>
      <c r="R820" s="1">
        <f t="shared" si="20"/>
        <v>1</v>
      </c>
      <c r="S820">
        <v>1</v>
      </c>
      <c r="U820" t="s">
        <v>36</v>
      </c>
      <c r="Z820" t="str" cm="1">
        <f t="array" ref="Z820:AD820">_xlfn.TEXTSPLIT(L820, " ")</f>
        <v>Hof</v>
      </c>
      <c r="AA820" t="str">
        <v>van</v>
      </c>
      <c r="AB820" t="str">
        <v>Twente</v>
      </c>
      <c r="AC820" t="str">
        <v>op</v>
      </c>
      <c r="AD820" t="str">
        <v>Rozen</v>
      </c>
    </row>
    <row r="821" spans="1:30" x14ac:dyDescent="0.3">
      <c r="A821" t="s">
        <v>1676</v>
      </c>
      <c r="B821" t="s">
        <v>426</v>
      </c>
      <c r="C821" t="s">
        <v>1752</v>
      </c>
      <c r="E821" t="s">
        <v>1776</v>
      </c>
      <c r="F821">
        <v>1</v>
      </c>
      <c r="G821" t="s">
        <v>27</v>
      </c>
      <c r="H821">
        <v>2019</v>
      </c>
      <c r="I821" t="s">
        <v>28</v>
      </c>
      <c r="J821" t="s">
        <v>29</v>
      </c>
      <c r="K821" t="s">
        <v>30</v>
      </c>
      <c r="L821" t="s">
        <v>1772</v>
      </c>
      <c r="M821" t="s">
        <v>1773</v>
      </c>
      <c r="P821" s="1">
        <f t="shared" si="20"/>
        <v>475.08499999999998</v>
      </c>
      <c r="Q821">
        <v>475.08499999999998</v>
      </c>
      <c r="R821" s="1">
        <f t="shared" si="20"/>
        <v>1</v>
      </c>
      <c r="S821">
        <v>1</v>
      </c>
      <c r="U821" t="s">
        <v>36</v>
      </c>
      <c r="Z821" t="str" cm="1">
        <f t="array" ref="Z821:AD821">_xlfn.TEXTSPLIT(L821, " ")</f>
        <v>Hof</v>
      </c>
      <c r="AA821" t="str">
        <v>van</v>
      </c>
      <c r="AB821" t="str">
        <v>Twente</v>
      </c>
      <c r="AC821" t="str">
        <v>op</v>
      </c>
      <c r="AD821" t="str">
        <v>Rozen</v>
      </c>
    </row>
    <row r="822" spans="1:30" x14ac:dyDescent="0.3">
      <c r="A822" t="s">
        <v>1676</v>
      </c>
      <c r="B822" t="s">
        <v>426</v>
      </c>
      <c r="C822" t="s">
        <v>1752</v>
      </c>
      <c r="E822" t="s">
        <v>1777</v>
      </c>
      <c r="F822">
        <v>1</v>
      </c>
      <c r="G822" t="s">
        <v>27</v>
      </c>
      <c r="H822">
        <v>2022</v>
      </c>
      <c r="I822" t="s">
        <v>28</v>
      </c>
      <c r="J822" t="s">
        <v>29</v>
      </c>
      <c r="K822" t="s">
        <v>30</v>
      </c>
      <c r="L822" t="s">
        <v>1772</v>
      </c>
      <c r="M822" t="s">
        <v>1773</v>
      </c>
      <c r="P822" s="1">
        <f t="shared" si="20"/>
        <v>273.59999999999997</v>
      </c>
      <c r="Q822">
        <v>273.59999999999997</v>
      </c>
      <c r="R822" s="1">
        <f t="shared" si="20"/>
        <v>1</v>
      </c>
      <c r="S822">
        <v>1</v>
      </c>
      <c r="U822" t="s">
        <v>36</v>
      </c>
      <c r="Z822" t="str" cm="1">
        <f t="array" ref="Z822:AD822">_xlfn.TEXTSPLIT(L822, " ")</f>
        <v>Hof</v>
      </c>
      <c r="AA822" t="str">
        <v>van</v>
      </c>
      <c r="AB822" t="str">
        <v>Twente</v>
      </c>
      <c r="AC822" t="str">
        <v>op</v>
      </c>
      <c r="AD822" t="str">
        <v>Rozen</v>
      </c>
    </row>
    <row r="823" spans="1:30" x14ac:dyDescent="0.3">
      <c r="A823" t="s">
        <v>1676</v>
      </c>
      <c r="B823" t="s">
        <v>426</v>
      </c>
      <c r="C823" t="s">
        <v>1752</v>
      </c>
      <c r="E823" t="s">
        <v>1778</v>
      </c>
      <c r="F823">
        <v>1</v>
      </c>
      <c r="G823" t="s">
        <v>27</v>
      </c>
      <c r="H823">
        <v>2022</v>
      </c>
      <c r="I823" t="s">
        <v>28</v>
      </c>
      <c r="J823" t="s">
        <v>29</v>
      </c>
      <c r="K823" t="s">
        <v>30</v>
      </c>
      <c r="L823" t="s">
        <v>1772</v>
      </c>
      <c r="M823" t="s">
        <v>1773</v>
      </c>
      <c r="P823" s="1">
        <f t="shared" si="20"/>
        <v>89.28</v>
      </c>
      <c r="Q823">
        <v>89.28</v>
      </c>
      <c r="R823" s="1">
        <f t="shared" si="20"/>
        <v>1</v>
      </c>
      <c r="S823">
        <v>1</v>
      </c>
      <c r="U823" t="s">
        <v>36</v>
      </c>
      <c r="Z823" t="str" cm="1">
        <f t="array" ref="Z823:AD823">_xlfn.TEXTSPLIT(L823, " ")</f>
        <v>Hof</v>
      </c>
      <c r="AA823" t="str">
        <v>van</v>
      </c>
      <c r="AB823" t="str">
        <v>Twente</v>
      </c>
      <c r="AC823" t="str">
        <v>op</v>
      </c>
      <c r="AD823" t="str">
        <v>Rozen</v>
      </c>
    </row>
    <row r="824" spans="1:30" x14ac:dyDescent="0.3">
      <c r="A824" t="s">
        <v>1676</v>
      </c>
      <c r="B824" t="s">
        <v>1684</v>
      </c>
      <c r="C824" t="s">
        <v>1779</v>
      </c>
      <c r="E824" t="s">
        <v>1780</v>
      </c>
      <c r="F824">
        <v>1</v>
      </c>
      <c r="G824" t="s">
        <v>27</v>
      </c>
      <c r="H824">
        <v>2019</v>
      </c>
      <c r="I824" t="s">
        <v>28</v>
      </c>
      <c r="J824" t="s">
        <v>29</v>
      </c>
      <c r="K824" t="s">
        <v>30</v>
      </c>
      <c r="L824" t="s">
        <v>1781</v>
      </c>
      <c r="P824" s="1">
        <f t="shared" si="20"/>
        <v>82.17</v>
      </c>
      <c r="Q824">
        <v>82.17</v>
      </c>
      <c r="R824" s="1">
        <f t="shared" si="20"/>
        <v>1</v>
      </c>
      <c r="S824">
        <v>1</v>
      </c>
      <c r="U824" t="s">
        <v>36</v>
      </c>
      <c r="Z824" t="str" cm="1">
        <f t="array" ref="Z824:AA824">_xlfn.TEXTSPLIT(L824, " ")</f>
        <v>Duurzaam</v>
      </c>
      <c r="AA824" t="str">
        <v>Zalk</v>
      </c>
    </row>
    <row r="825" spans="1:30" x14ac:dyDescent="0.3">
      <c r="A825" t="s">
        <v>1676</v>
      </c>
      <c r="B825" t="s">
        <v>426</v>
      </c>
      <c r="C825" t="s">
        <v>1782</v>
      </c>
      <c r="E825" t="s">
        <v>1783</v>
      </c>
      <c r="F825">
        <v>1</v>
      </c>
      <c r="G825" t="s">
        <v>27</v>
      </c>
      <c r="H825">
        <v>2019</v>
      </c>
      <c r="I825" t="s">
        <v>28</v>
      </c>
      <c r="J825" t="s">
        <v>29</v>
      </c>
      <c r="K825" t="s">
        <v>30</v>
      </c>
      <c r="L825" t="s">
        <v>1784</v>
      </c>
      <c r="P825" s="1">
        <f t="shared" si="20"/>
        <v>239.39999999999998</v>
      </c>
      <c r="Q825">
        <v>239.39999999999998</v>
      </c>
      <c r="R825" s="1">
        <f t="shared" si="20"/>
        <v>1</v>
      </c>
      <c r="S825">
        <v>1</v>
      </c>
      <c r="U825" t="s">
        <v>36</v>
      </c>
      <c r="Z825" t="str" cm="1">
        <f t="array" ref="Z825">_xlfn.TEXTSPLIT(L825, " ")</f>
        <v>Boeskoolstroom</v>
      </c>
    </row>
    <row r="826" spans="1:30" x14ac:dyDescent="0.3">
      <c r="A826" t="s">
        <v>1676</v>
      </c>
      <c r="B826" t="s">
        <v>426</v>
      </c>
      <c r="C826" t="s">
        <v>1782</v>
      </c>
      <c r="E826" t="s">
        <v>1785</v>
      </c>
      <c r="F826">
        <v>1</v>
      </c>
      <c r="G826" t="s">
        <v>27</v>
      </c>
      <c r="H826">
        <v>2022</v>
      </c>
      <c r="I826" t="s">
        <v>28</v>
      </c>
      <c r="J826" t="s">
        <v>29</v>
      </c>
      <c r="K826" t="s">
        <v>30</v>
      </c>
      <c r="L826" t="s">
        <v>1784</v>
      </c>
      <c r="P826" s="1">
        <f t="shared" si="20"/>
        <v>314.5</v>
      </c>
      <c r="Q826">
        <v>314.5</v>
      </c>
      <c r="R826" s="1">
        <f t="shared" si="20"/>
        <v>1</v>
      </c>
      <c r="S826">
        <v>1</v>
      </c>
      <c r="U826" t="s">
        <v>32</v>
      </c>
      <c r="Z826" t="str" cm="1">
        <f t="array" ref="Z826">_xlfn.TEXTSPLIT(L826, " ")</f>
        <v>Boeskoolstroom</v>
      </c>
    </row>
    <row r="827" spans="1:30" x14ac:dyDescent="0.3">
      <c r="A827" t="s">
        <v>1676</v>
      </c>
      <c r="B827" t="s">
        <v>1684</v>
      </c>
      <c r="C827" t="s">
        <v>1786</v>
      </c>
      <c r="D827" t="s">
        <v>1787</v>
      </c>
      <c r="E827" t="s">
        <v>1788</v>
      </c>
      <c r="F827">
        <v>1</v>
      </c>
      <c r="G827" t="s">
        <v>27</v>
      </c>
      <c r="H827">
        <v>2022</v>
      </c>
      <c r="I827" t="s">
        <v>28</v>
      </c>
      <c r="J827" t="s">
        <v>29</v>
      </c>
      <c r="K827" t="s">
        <v>30</v>
      </c>
      <c r="L827" t="s">
        <v>1789</v>
      </c>
      <c r="P827" s="1">
        <f t="shared" si="20"/>
        <v>88.2</v>
      </c>
      <c r="Q827">
        <v>88.2</v>
      </c>
      <c r="R827" s="1">
        <f t="shared" si="20"/>
        <v>1</v>
      </c>
      <c r="S827">
        <v>1</v>
      </c>
      <c r="U827" t="s">
        <v>32</v>
      </c>
      <c r="Z827" t="str" cm="1">
        <f t="array" ref="Z827:AA827">_xlfn.TEXTSPLIT(L827, " ")</f>
        <v>Duurzaam</v>
      </c>
      <c r="AA827" t="str">
        <v>Welsum</v>
      </c>
    </row>
    <row r="828" spans="1:30" x14ac:dyDescent="0.3">
      <c r="A828" t="s">
        <v>1676</v>
      </c>
      <c r="B828" t="s">
        <v>1684</v>
      </c>
      <c r="C828" t="s">
        <v>1786</v>
      </c>
      <c r="D828" t="s">
        <v>1787</v>
      </c>
      <c r="E828" t="s">
        <v>1790</v>
      </c>
      <c r="F828">
        <v>1</v>
      </c>
      <c r="G828" t="s">
        <v>27</v>
      </c>
      <c r="H828">
        <v>2022</v>
      </c>
      <c r="I828" t="s">
        <v>28</v>
      </c>
      <c r="J828" t="s">
        <v>29</v>
      </c>
      <c r="K828" t="s">
        <v>30</v>
      </c>
      <c r="L828" t="s">
        <v>1789</v>
      </c>
      <c r="P828" s="1">
        <f t="shared" si="20"/>
        <v>72.5</v>
      </c>
      <c r="Q828">
        <v>72.5</v>
      </c>
      <c r="R828" s="1">
        <f t="shared" si="20"/>
        <v>1</v>
      </c>
      <c r="S828">
        <v>1</v>
      </c>
      <c r="U828" t="s">
        <v>32</v>
      </c>
      <c r="Z828" t="str" cm="1">
        <f t="array" ref="Z828:AA828">_xlfn.TEXTSPLIT(L828, " ")</f>
        <v>Duurzaam</v>
      </c>
      <c r="AA828" t="str">
        <v>Welsum</v>
      </c>
    </row>
    <row r="829" spans="1:30" x14ac:dyDescent="0.3">
      <c r="A829" t="s">
        <v>1676</v>
      </c>
      <c r="B829" t="s">
        <v>1684</v>
      </c>
      <c r="C829" t="s">
        <v>1791</v>
      </c>
      <c r="D829" t="s">
        <v>1792</v>
      </c>
      <c r="E829" t="s">
        <v>1793</v>
      </c>
      <c r="F829">
        <v>1</v>
      </c>
      <c r="G829" t="s">
        <v>27</v>
      </c>
      <c r="H829">
        <v>2021</v>
      </c>
      <c r="I829" t="s">
        <v>28</v>
      </c>
      <c r="J829" t="s">
        <v>29</v>
      </c>
      <c r="K829" t="s">
        <v>30</v>
      </c>
      <c r="L829" t="s">
        <v>1794</v>
      </c>
      <c r="P829" s="1">
        <f t="shared" si="20"/>
        <v>652.80000000000007</v>
      </c>
      <c r="Q829">
        <v>652.80000000000007</v>
      </c>
      <c r="R829" s="1">
        <f t="shared" si="20"/>
        <v>1</v>
      </c>
      <c r="S829">
        <v>1</v>
      </c>
      <c r="U829" t="s">
        <v>36</v>
      </c>
      <c r="Z829" t="str" cm="1">
        <f t="array" ref="Z829:AC829">_xlfn.TEXTSPLIT(L829, " ")</f>
        <v>VinkenbuurtStroomt</v>
      </c>
      <c r="AA829" t="str">
        <v>(met</v>
      </c>
      <c r="AB829" t="str">
        <v>Dalfsen</v>
      </c>
      <c r="AC829" t="str">
        <v>Stroomt)</v>
      </c>
    </row>
    <row r="830" spans="1:30" x14ac:dyDescent="0.3">
      <c r="A830" t="s">
        <v>1676</v>
      </c>
      <c r="B830" t="s">
        <v>1684</v>
      </c>
      <c r="C830" t="s">
        <v>1795</v>
      </c>
      <c r="D830" t="s">
        <v>1796</v>
      </c>
      <c r="E830" t="s">
        <v>1797</v>
      </c>
      <c r="F830">
        <v>1</v>
      </c>
      <c r="G830" t="s">
        <v>27</v>
      </c>
      <c r="H830">
        <v>2023</v>
      </c>
      <c r="I830" t="s">
        <v>28</v>
      </c>
      <c r="J830" t="s">
        <v>29</v>
      </c>
      <c r="K830" t="s">
        <v>30</v>
      </c>
      <c r="L830" t="s">
        <v>1798</v>
      </c>
      <c r="M830" t="s">
        <v>1748</v>
      </c>
      <c r="P830" s="1">
        <f t="shared" si="20"/>
        <v>95</v>
      </c>
      <c r="Q830">
        <v>95</v>
      </c>
      <c r="R830" s="1">
        <f t="shared" si="20"/>
        <v>1</v>
      </c>
      <c r="S830">
        <v>1</v>
      </c>
      <c r="U830" t="s">
        <v>32</v>
      </c>
      <c r="Z830" t="str" cm="1">
        <f t="array" ref="Z830">_xlfn.TEXTSPLIT(L830, " ")</f>
        <v>Endona</v>
      </c>
    </row>
    <row r="831" spans="1:30" x14ac:dyDescent="0.3">
      <c r="A831" t="s">
        <v>1676</v>
      </c>
      <c r="B831" t="s">
        <v>1684</v>
      </c>
      <c r="C831" t="s">
        <v>1795</v>
      </c>
      <c r="D831" t="s">
        <v>1799</v>
      </c>
      <c r="E831" t="s">
        <v>1800</v>
      </c>
      <c r="F831">
        <v>1</v>
      </c>
      <c r="G831" t="s">
        <v>27</v>
      </c>
      <c r="H831">
        <v>2023</v>
      </c>
      <c r="I831" t="s">
        <v>28</v>
      </c>
      <c r="J831" t="s">
        <v>29</v>
      </c>
      <c r="K831" t="s">
        <v>30</v>
      </c>
      <c r="L831" t="s">
        <v>1798</v>
      </c>
      <c r="M831" t="s">
        <v>1748</v>
      </c>
      <c r="P831" s="1">
        <f t="shared" si="20"/>
        <v>250</v>
      </c>
      <c r="Q831">
        <v>250</v>
      </c>
      <c r="R831" s="1">
        <f t="shared" si="20"/>
        <v>1</v>
      </c>
      <c r="S831">
        <v>1</v>
      </c>
      <c r="U831" t="s">
        <v>32</v>
      </c>
      <c r="Z831" t="str" cm="1">
        <f t="array" ref="Z831">_xlfn.TEXTSPLIT(L831, " ")</f>
        <v>Endona</v>
      </c>
    </row>
    <row r="832" spans="1:30" x14ac:dyDescent="0.3">
      <c r="A832" t="s">
        <v>1676</v>
      </c>
      <c r="B832" t="s">
        <v>1684</v>
      </c>
      <c r="C832" t="s">
        <v>1795</v>
      </c>
      <c r="D832" t="s">
        <v>1801</v>
      </c>
      <c r="E832" t="s">
        <v>1802</v>
      </c>
      <c r="F832">
        <v>1</v>
      </c>
      <c r="G832" t="s">
        <v>27</v>
      </c>
      <c r="H832">
        <v>2023</v>
      </c>
      <c r="I832" t="s">
        <v>28</v>
      </c>
      <c r="J832" t="s">
        <v>29</v>
      </c>
      <c r="K832" t="s">
        <v>30</v>
      </c>
      <c r="L832" t="s">
        <v>1803</v>
      </c>
      <c r="P832" s="1">
        <f t="shared" si="20"/>
        <v>86</v>
      </c>
      <c r="Q832">
        <v>86</v>
      </c>
      <c r="R832" s="1">
        <f t="shared" si="20"/>
        <v>1</v>
      </c>
      <c r="S832">
        <v>1</v>
      </c>
      <c r="U832" t="s">
        <v>32</v>
      </c>
      <c r="Z832" t="str" cm="1">
        <f t="array" ref="Z832:AA832">_xlfn.TEXTSPLIT(L832, " ")</f>
        <v>Luttenberg</v>
      </c>
      <c r="AA832" t="str">
        <v>Energie</v>
      </c>
    </row>
    <row r="833" spans="1:27" x14ac:dyDescent="0.3">
      <c r="A833" t="s">
        <v>1676</v>
      </c>
      <c r="B833" t="s">
        <v>1684</v>
      </c>
      <c r="C833" t="s">
        <v>1795</v>
      </c>
      <c r="D833" t="s">
        <v>1801</v>
      </c>
      <c r="E833" t="s">
        <v>1804</v>
      </c>
      <c r="F833">
        <v>1</v>
      </c>
      <c r="G833" t="s">
        <v>27</v>
      </c>
      <c r="H833">
        <v>2023</v>
      </c>
      <c r="I833" t="s">
        <v>28</v>
      </c>
      <c r="J833" t="s">
        <v>29</v>
      </c>
      <c r="K833" t="s">
        <v>30</v>
      </c>
      <c r="L833" t="s">
        <v>1803</v>
      </c>
      <c r="P833" s="1">
        <f t="shared" si="20"/>
        <v>86</v>
      </c>
      <c r="Q833">
        <v>86</v>
      </c>
      <c r="R833" s="1">
        <f t="shared" si="20"/>
        <v>1</v>
      </c>
      <c r="S833">
        <v>1</v>
      </c>
      <c r="U833" t="s">
        <v>32</v>
      </c>
      <c r="Z833" t="str" cm="1">
        <f t="array" ref="Z833:AA833">_xlfn.TEXTSPLIT(L833, " ")</f>
        <v>Luttenberg</v>
      </c>
      <c r="AA833" t="str">
        <v>Energie</v>
      </c>
    </row>
    <row r="834" spans="1:27" x14ac:dyDescent="0.3">
      <c r="A834" t="s">
        <v>1676</v>
      </c>
      <c r="B834" t="s">
        <v>426</v>
      </c>
      <c r="C834" t="s">
        <v>1805</v>
      </c>
      <c r="D834" t="s">
        <v>1806</v>
      </c>
      <c r="E834" t="s">
        <v>1807</v>
      </c>
      <c r="F834">
        <v>1</v>
      </c>
      <c r="G834" t="s">
        <v>27</v>
      </c>
      <c r="H834">
        <v>2020</v>
      </c>
      <c r="I834" t="s">
        <v>28</v>
      </c>
      <c r="J834" t="s">
        <v>29</v>
      </c>
      <c r="K834" t="s">
        <v>30</v>
      </c>
      <c r="L834" t="s">
        <v>1808</v>
      </c>
      <c r="M834" t="s">
        <v>1809</v>
      </c>
      <c r="P834" s="1">
        <f t="shared" ref="P834:R897" si="21">IFERROR(IF(Q834&gt;0,Q834*1,0),0)</f>
        <v>128.75</v>
      </c>
      <c r="Q834">
        <v>128.75</v>
      </c>
      <c r="R834" s="1">
        <f t="shared" si="21"/>
        <v>1</v>
      </c>
      <c r="S834">
        <v>1</v>
      </c>
      <c r="U834" t="s">
        <v>36</v>
      </c>
      <c r="Z834" t="str" cm="1">
        <f t="array" ref="Z834:AA834">_xlfn.TEXTSPLIT(L834, " ")</f>
        <v>Opgewekt</v>
      </c>
      <c r="AA834" t="str">
        <v>Rijssen</v>
      </c>
    </row>
    <row r="835" spans="1:27" x14ac:dyDescent="0.3">
      <c r="A835" t="s">
        <v>1676</v>
      </c>
      <c r="B835" t="s">
        <v>426</v>
      </c>
      <c r="C835" t="s">
        <v>1805</v>
      </c>
      <c r="D835" t="s">
        <v>1810</v>
      </c>
      <c r="E835" t="s">
        <v>1811</v>
      </c>
      <c r="F835">
        <v>1</v>
      </c>
      <c r="G835" t="s">
        <v>27</v>
      </c>
      <c r="H835">
        <v>2020</v>
      </c>
      <c r="I835" t="s">
        <v>28</v>
      </c>
      <c r="J835" t="s">
        <v>29</v>
      </c>
      <c r="K835" t="s">
        <v>30</v>
      </c>
      <c r="L835" t="s">
        <v>1808</v>
      </c>
      <c r="M835" t="s">
        <v>1809</v>
      </c>
      <c r="P835" s="1">
        <f t="shared" si="21"/>
        <v>249.6</v>
      </c>
      <c r="Q835">
        <v>249.6</v>
      </c>
      <c r="R835" s="1">
        <f t="shared" si="21"/>
        <v>1</v>
      </c>
      <c r="S835">
        <v>1</v>
      </c>
      <c r="U835" t="s">
        <v>36</v>
      </c>
      <c r="Z835" t="str" cm="1">
        <f t="array" ref="Z835:AA835">_xlfn.TEXTSPLIT(L835, " ")</f>
        <v>Opgewekt</v>
      </c>
      <c r="AA835" t="str">
        <v>Rijssen</v>
      </c>
    </row>
    <row r="836" spans="1:27" x14ac:dyDescent="0.3">
      <c r="A836" t="s">
        <v>1676</v>
      </c>
      <c r="B836" t="s">
        <v>426</v>
      </c>
      <c r="C836" t="s">
        <v>1805</v>
      </c>
      <c r="D836" t="s">
        <v>1810</v>
      </c>
      <c r="E836" t="s">
        <v>1812</v>
      </c>
      <c r="F836">
        <v>1</v>
      </c>
      <c r="G836" t="s">
        <v>27</v>
      </c>
      <c r="H836">
        <v>2023</v>
      </c>
      <c r="I836" t="s">
        <v>28</v>
      </c>
      <c r="J836" t="s">
        <v>29</v>
      </c>
      <c r="K836" t="s">
        <v>30</v>
      </c>
      <c r="L836" t="s">
        <v>1808</v>
      </c>
      <c r="M836" t="s">
        <v>1809</v>
      </c>
      <c r="P836" s="1">
        <f t="shared" si="21"/>
        <v>250</v>
      </c>
      <c r="Q836">
        <v>250</v>
      </c>
      <c r="R836" s="1">
        <f t="shared" si="21"/>
        <v>1</v>
      </c>
      <c r="S836">
        <v>1</v>
      </c>
      <c r="U836" t="s">
        <v>32</v>
      </c>
      <c r="Z836" t="str" cm="1">
        <f t="array" ref="Z836:AA836">_xlfn.TEXTSPLIT(L836, " ")</f>
        <v>Opgewekt</v>
      </c>
      <c r="AA836" t="str">
        <v>Rijssen</v>
      </c>
    </row>
    <row r="837" spans="1:27" x14ac:dyDescent="0.3">
      <c r="A837" t="s">
        <v>1676</v>
      </c>
      <c r="B837" t="s">
        <v>426</v>
      </c>
      <c r="C837" t="s">
        <v>1805</v>
      </c>
      <c r="D837" t="s">
        <v>1810</v>
      </c>
      <c r="E837" t="s">
        <v>1813</v>
      </c>
      <c r="F837">
        <v>1</v>
      </c>
      <c r="G837" t="s">
        <v>27</v>
      </c>
      <c r="H837">
        <v>2023</v>
      </c>
      <c r="I837" t="s">
        <v>28</v>
      </c>
      <c r="J837" t="s">
        <v>29</v>
      </c>
      <c r="K837" t="s">
        <v>30</v>
      </c>
      <c r="L837" t="s">
        <v>1808</v>
      </c>
      <c r="P837" s="1">
        <f t="shared" si="21"/>
        <v>95</v>
      </c>
      <c r="Q837">
        <v>95</v>
      </c>
      <c r="R837" s="1">
        <f t="shared" si="21"/>
        <v>1</v>
      </c>
      <c r="S837">
        <v>1</v>
      </c>
      <c r="U837" t="s">
        <v>32</v>
      </c>
      <c r="Z837" t="str" cm="1">
        <f t="array" ref="Z837:AA837">_xlfn.TEXTSPLIT(L837, " ")</f>
        <v>Opgewekt</v>
      </c>
      <c r="AA837" t="str">
        <v>Rijssen</v>
      </c>
    </row>
    <row r="838" spans="1:27" x14ac:dyDescent="0.3">
      <c r="A838" t="s">
        <v>1676</v>
      </c>
      <c r="B838" t="s">
        <v>426</v>
      </c>
      <c r="C838" t="s">
        <v>1805</v>
      </c>
      <c r="D838" t="s">
        <v>1806</v>
      </c>
      <c r="E838" t="s">
        <v>1814</v>
      </c>
      <c r="F838">
        <v>1</v>
      </c>
      <c r="G838" t="s">
        <v>27</v>
      </c>
      <c r="H838">
        <v>2022</v>
      </c>
      <c r="I838" t="s">
        <v>28</v>
      </c>
      <c r="J838" t="s">
        <v>29</v>
      </c>
      <c r="K838" t="s">
        <v>30</v>
      </c>
      <c r="L838" t="s">
        <v>1808</v>
      </c>
      <c r="M838" t="s">
        <v>1809</v>
      </c>
      <c r="P838" s="1">
        <f t="shared" si="21"/>
        <v>92</v>
      </c>
      <c r="Q838">
        <v>92</v>
      </c>
      <c r="R838" s="1">
        <f t="shared" si="21"/>
        <v>1</v>
      </c>
      <c r="S838">
        <v>1</v>
      </c>
      <c r="U838" t="s">
        <v>32</v>
      </c>
      <c r="Z838" t="str" cm="1">
        <f t="array" ref="Z838:AA838">_xlfn.TEXTSPLIT(L838, " ")</f>
        <v>Opgewekt</v>
      </c>
      <c r="AA838" t="str">
        <v>Rijssen</v>
      </c>
    </row>
    <row r="839" spans="1:27" x14ac:dyDescent="0.3">
      <c r="A839" t="s">
        <v>1676</v>
      </c>
      <c r="B839" t="s">
        <v>426</v>
      </c>
      <c r="C839" t="s">
        <v>1805</v>
      </c>
      <c r="D839" t="s">
        <v>1806</v>
      </c>
      <c r="E839" t="s">
        <v>1815</v>
      </c>
      <c r="F839">
        <v>1</v>
      </c>
      <c r="G839" t="s">
        <v>27</v>
      </c>
      <c r="H839">
        <v>2023</v>
      </c>
      <c r="I839" t="s">
        <v>28</v>
      </c>
      <c r="J839" t="s">
        <v>29</v>
      </c>
      <c r="K839" t="s">
        <v>30</v>
      </c>
      <c r="L839" t="s">
        <v>1808</v>
      </c>
      <c r="M839" t="s">
        <v>1809</v>
      </c>
      <c r="P839" s="1">
        <f t="shared" si="21"/>
        <v>132</v>
      </c>
      <c r="Q839">
        <v>132</v>
      </c>
      <c r="R839" s="1">
        <f t="shared" si="21"/>
        <v>1</v>
      </c>
      <c r="S839">
        <v>1</v>
      </c>
      <c r="U839" t="s">
        <v>32</v>
      </c>
      <c r="Z839" t="str" cm="1">
        <f t="array" ref="Z839:AA839">_xlfn.TEXTSPLIT(L839, " ")</f>
        <v>Opgewekt</v>
      </c>
      <c r="AA839" t="str">
        <v>Rijssen</v>
      </c>
    </row>
    <row r="840" spans="1:27" x14ac:dyDescent="0.3">
      <c r="A840" t="s">
        <v>1676</v>
      </c>
      <c r="B840" t="s">
        <v>426</v>
      </c>
      <c r="C840" t="s">
        <v>1805</v>
      </c>
      <c r="D840" t="s">
        <v>1816</v>
      </c>
      <c r="E840" t="s">
        <v>1817</v>
      </c>
      <c r="F840">
        <v>1</v>
      </c>
      <c r="G840" t="s">
        <v>27</v>
      </c>
      <c r="H840">
        <v>2023</v>
      </c>
      <c r="I840" t="s">
        <v>28</v>
      </c>
      <c r="J840" t="s">
        <v>29</v>
      </c>
      <c r="K840" t="s">
        <v>30</v>
      </c>
      <c r="L840" t="s">
        <v>1808</v>
      </c>
      <c r="M840" t="s">
        <v>1809</v>
      </c>
      <c r="P840" s="1">
        <f t="shared" si="21"/>
        <v>91.64</v>
      </c>
      <c r="Q840">
        <v>91.64</v>
      </c>
      <c r="R840" s="1">
        <f t="shared" si="21"/>
        <v>1</v>
      </c>
      <c r="S840">
        <v>1</v>
      </c>
      <c r="U840" t="s">
        <v>32</v>
      </c>
      <c r="Z840" t="str" cm="1">
        <f t="array" ref="Z840:AA840">_xlfn.TEXTSPLIT(L840, " ")</f>
        <v>Opgewekt</v>
      </c>
      <c r="AA840" t="str">
        <v>Rijssen</v>
      </c>
    </row>
    <row r="841" spans="1:27" x14ac:dyDescent="0.3">
      <c r="A841" t="s">
        <v>1676</v>
      </c>
      <c r="B841" t="s">
        <v>426</v>
      </c>
      <c r="C841" t="s">
        <v>1805</v>
      </c>
      <c r="D841" t="s">
        <v>1816</v>
      </c>
      <c r="E841" t="s">
        <v>1818</v>
      </c>
      <c r="F841">
        <v>1</v>
      </c>
      <c r="G841" t="s">
        <v>27</v>
      </c>
      <c r="H841">
        <v>2023</v>
      </c>
      <c r="I841" t="s">
        <v>28</v>
      </c>
      <c r="J841" t="s">
        <v>29</v>
      </c>
      <c r="K841" t="s">
        <v>30</v>
      </c>
      <c r="L841" t="s">
        <v>1808</v>
      </c>
      <c r="M841" t="s">
        <v>1809</v>
      </c>
      <c r="P841" s="1">
        <f t="shared" si="21"/>
        <v>103.88500000000001</v>
      </c>
      <c r="Q841">
        <v>103.88500000000001</v>
      </c>
      <c r="R841" s="1">
        <f t="shared" si="21"/>
        <v>1</v>
      </c>
      <c r="S841">
        <v>1</v>
      </c>
      <c r="U841" t="s">
        <v>32</v>
      </c>
      <c r="Z841" t="str" cm="1">
        <f t="array" ref="Z841:AA841">_xlfn.TEXTSPLIT(L841, " ")</f>
        <v>Opgewekt</v>
      </c>
      <c r="AA841" t="str">
        <v>Rijssen</v>
      </c>
    </row>
    <row r="842" spans="1:27" x14ac:dyDescent="0.3">
      <c r="A842" t="s">
        <v>1676</v>
      </c>
      <c r="B842" t="s">
        <v>426</v>
      </c>
      <c r="C842" t="s">
        <v>1805</v>
      </c>
      <c r="D842" t="s">
        <v>1810</v>
      </c>
      <c r="E842" t="s">
        <v>1819</v>
      </c>
      <c r="F842">
        <v>1</v>
      </c>
      <c r="G842" t="s">
        <v>27</v>
      </c>
      <c r="H842">
        <v>2023</v>
      </c>
      <c r="I842" t="s">
        <v>28</v>
      </c>
      <c r="J842" t="s">
        <v>29</v>
      </c>
      <c r="K842" t="s">
        <v>30</v>
      </c>
      <c r="L842" t="s">
        <v>1808</v>
      </c>
      <c r="M842" t="s">
        <v>1809</v>
      </c>
      <c r="P842" s="1">
        <f t="shared" si="21"/>
        <v>77.385000000000005</v>
      </c>
      <c r="Q842">
        <v>77.385000000000005</v>
      </c>
      <c r="R842" s="1">
        <f t="shared" si="21"/>
        <v>1</v>
      </c>
      <c r="S842">
        <v>1</v>
      </c>
      <c r="U842" t="s">
        <v>32</v>
      </c>
      <c r="Z842" t="str" cm="1">
        <f t="array" ref="Z842:AA842">_xlfn.TEXTSPLIT(L842, " ")</f>
        <v>Opgewekt</v>
      </c>
      <c r="AA842" t="str">
        <v>Rijssen</v>
      </c>
    </row>
    <row r="843" spans="1:27" x14ac:dyDescent="0.3">
      <c r="A843" t="s">
        <v>1676</v>
      </c>
      <c r="B843" t="s">
        <v>426</v>
      </c>
      <c r="C843" t="s">
        <v>1805</v>
      </c>
      <c r="E843" t="s">
        <v>1820</v>
      </c>
      <c r="F843">
        <v>1</v>
      </c>
      <c r="G843" t="s">
        <v>27</v>
      </c>
      <c r="H843">
        <v>2019</v>
      </c>
      <c r="I843" t="s">
        <v>28</v>
      </c>
      <c r="J843" t="s">
        <v>29</v>
      </c>
      <c r="K843" t="s">
        <v>30</v>
      </c>
      <c r="L843" t="s">
        <v>1808</v>
      </c>
      <c r="M843" t="s">
        <v>1809</v>
      </c>
      <c r="P843" s="1">
        <f t="shared" si="21"/>
        <v>861</v>
      </c>
      <c r="Q843">
        <v>861</v>
      </c>
      <c r="R843" s="1">
        <f t="shared" si="21"/>
        <v>1</v>
      </c>
      <c r="S843">
        <v>1</v>
      </c>
      <c r="U843" t="s">
        <v>36</v>
      </c>
      <c r="Z843" t="str" cm="1">
        <f t="array" ref="Z843:AA843">_xlfn.TEXTSPLIT(L843, " ")</f>
        <v>Opgewekt</v>
      </c>
      <c r="AA843" t="str">
        <v>Rijssen</v>
      </c>
    </row>
    <row r="844" spans="1:27" x14ac:dyDescent="0.3">
      <c r="A844" t="s">
        <v>1676</v>
      </c>
      <c r="B844" t="s">
        <v>426</v>
      </c>
      <c r="C844" t="s">
        <v>1805</v>
      </c>
      <c r="D844" t="s">
        <v>1806</v>
      </c>
      <c r="E844" t="s">
        <v>1821</v>
      </c>
      <c r="F844">
        <v>1</v>
      </c>
      <c r="G844" t="s">
        <v>27</v>
      </c>
      <c r="H844">
        <v>2019</v>
      </c>
      <c r="I844" t="s">
        <v>28</v>
      </c>
      <c r="J844" t="s">
        <v>29</v>
      </c>
      <c r="K844" t="s">
        <v>46</v>
      </c>
      <c r="L844" t="s">
        <v>47</v>
      </c>
      <c r="N844" t="s">
        <v>81</v>
      </c>
      <c r="P844" s="1">
        <f t="shared" si="21"/>
        <v>355</v>
      </c>
      <c r="Q844">
        <v>355</v>
      </c>
      <c r="R844" s="1">
        <f t="shared" si="21"/>
        <v>0</v>
      </c>
      <c r="S844">
        <v>0</v>
      </c>
      <c r="U844" t="s">
        <v>65</v>
      </c>
      <c r="Z844" t="str" cm="1">
        <f t="array" ref="Z844">_xlfn.TEXTSPLIT(L844, " ")</f>
        <v>crowdfunding</v>
      </c>
    </row>
    <row r="845" spans="1:27" x14ac:dyDescent="0.3">
      <c r="A845" t="s">
        <v>1676</v>
      </c>
      <c r="B845" t="s">
        <v>1684</v>
      </c>
      <c r="C845" t="s">
        <v>1822</v>
      </c>
      <c r="D845" t="s">
        <v>1823</v>
      </c>
      <c r="E845" t="s">
        <v>1824</v>
      </c>
      <c r="F845">
        <v>1</v>
      </c>
      <c r="G845" t="s">
        <v>27</v>
      </c>
      <c r="H845">
        <v>2020</v>
      </c>
      <c r="I845" t="s">
        <v>28</v>
      </c>
      <c r="J845" t="s">
        <v>29</v>
      </c>
      <c r="K845" t="s">
        <v>30</v>
      </c>
      <c r="L845" t="s">
        <v>1825</v>
      </c>
      <c r="P845" s="1">
        <f t="shared" si="21"/>
        <v>61.600000000000009</v>
      </c>
      <c r="Q845">
        <v>61.600000000000009</v>
      </c>
      <c r="R845" s="1">
        <f t="shared" si="21"/>
        <v>1</v>
      </c>
      <c r="S845">
        <v>1</v>
      </c>
      <c r="U845" t="s">
        <v>36</v>
      </c>
      <c r="Z845" t="str" cm="1">
        <f t="array" ref="Z845:AA845">_xlfn.TEXTSPLIT(L845, " ")</f>
        <v>EC</v>
      </c>
      <c r="AA845" t="str">
        <v>Ijhorst</v>
      </c>
    </row>
    <row r="846" spans="1:27" x14ac:dyDescent="0.3">
      <c r="A846" t="s">
        <v>1676</v>
      </c>
      <c r="B846" t="s">
        <v>1684</v>
      </c>
      <c r="C846" t="s">
        <v>1822</v>
      </c>
      <c r="D846" t="s">
        <v>1823</v>
      </c>
      <c r="E846" t="s">
        <v>1826</v>
      </c>
      <c r="F846">
        <v>1</v>
      </c>
      <c r="G846" t="s">
        <v>27</v>
      </c>
      <c r="H846">
        <v>2022</v>
      </c>
      <c r="I846" t="s">
        <v>28</v>
      </c>
      <c r="J846" t="s">
        <v>29</v>
      </c>
      <c r="K846" t="s">
        <v>30</v>
      </c>
      <c r="L846" t="s">
        <v>1825</v>
      </c>
      <c r="P846" s="1">
        <f t="shared" si="21"/>
        <v>54</v>
      </c>
      <c r="Q846">
        <v>54</v>
      </c>
      <c r="R846" s="1">
        <f t="shared" si="21"/>
        <v>1</v>
      </c>
      <c r="S846">
        <v>1</v>
      </c>
      <c r="U846" t="s">
        <v>32</v>
      </c>
      <c r="Z846" t="str" cm="1">
        <f t="array" ref="Z846:AA846">_xlfn.TEXTSPLIT(L846, " ")</f>
        <v>EC</v>
      </c>
      <c r="AA846" t="str">
        <v>Ijhorst</v>
      </c>
    </row>
    <row r="847" spans="1:27" x14ac:dyDescent="0.3">
      <c r="A847" t="s">
        <v>1676</v>
      </c>
      <c r="B847" t="s">
        <v>1684</v>
      </c>
      <c r="C847" t="s">
        <v>1822</v>
      </c>
      <c r="D847" t="s">
        <v>1827</v>
      </c>
      <c r="E847" t="s">
        <v>1828</v>
      </c>
      <c r="F847">
        <v>1</v>
      </c>
      <c r="G847" t="s">
        <v>27</v>
      </c>
      <c r="H847">
        <v>2019</v>
      </c>
      <c r="I847" t="s">
        <v>28</v>
      </c>
      <c r="J847" t="s">
        <v>29</v>
      </c>
      <c r="K847" t="s">
        <v>30</v>
      </c>
      <c r="L847" t="s">
        <v>1829</v>
      </c>
      <c r="P847" s="1">
        <f t="shared" si="21"/>
        <v>45.599999999999994</v>
      </c>
      <c r="Q847">
        <v>45.599999999999994</v>
      </c>
      <c r="R847" s="1">
        <f t="shared" si="21"/>
        <v>1</v>
      </c>
      <c r="S847">
        <v>1</v>
      </c>
      <c r="U847" t="s">
        <v>36</v>
      </c>
      <c r="Z847" t="str" cm="1">
        <f t="array" ref="Z847:AA847">_xlfn.TEXTSPLIT(L847, " ")</f>
        <v>Energiek</v>
      </c>
      <c r="AA847" t="str">
        <v>Zwartewaterland</v>
      </c>
    </row>
    <row r="848" spans="1:27" x14ac:dyDescent="0.3">
      <c r="A848" t="s">
        <v>1676</v>
      </c>
      <c r="B848" t="s">
        <v>1684</v>
      </c>
      <c r="C848" t="s">
        <v>1830</v>
      </c>
      <c r="D848" t="s">
        <v>1831</v>
      </c>
      <c r="E848" t="s">
        <v>1832</v>
      </c>
      <c r="F848">
        <v>1</v>
      </c>
      <c r="G848" t="s">
        <v>27</v>
      </c>
      <c r="H848">
        <v>2023</v>
      </c>
      <c r="I848" t="s">
        <v>28</v>
      </c>
      <c r="J848" t="s">
        <v>29</v>
      </c>
      <c r="K848" t="s">
        <v>30</v>
      </c>
      <c r="L848" t="s">
        <v>1833</v>
      </c>
      <c r="P848" s="1">
        <f t="shared" si="21"/>
        <v>100</v>
      </c>
      <c r="Q848">
        <v>100</v>
      </c>
      <c r="R848" s="1">
        <f t="shared" si="21"/>
        <v>1</v>
      </c>
      <c r="S848">
        <v>1</v>
      </c>
      <c r="U848" t="s">
        <v>32</v>
      </c>
      <c r="Z848" t="str" cm="1">
        <f t="array" ref="Z848:AA848">_xlfn.TEXTSPLIT(L848, " ")</f>
        <v>Duurzaam</v>
      </c>
      <c r="AA848" t="str">
        <v>Belt-Schutsloot</v>
      </c>
    </row>
    <row r="849" spans="1:29" x14ac:dyDescent="0.3">
      <c r="A849" t="s">
        <v>1676</v>
      </c>
      <c r="B849" t="s">
        <v>1684</v>
      </c>
      <c r="C849" t="s">
        <v>1830</v>
      </c>
      <c r="D849" t="s">
        <v>1834</v>
      </c>
      <c r="E849" t="s">
        <v>1835</v>
      </c>
      <c r="F849">
        <v>1</v>
      </c>
      <c r="G849" t="s">
        <v>27</v>
      </c>
      <c r="H849">
        <v>2020</v>
      </c>
      <c r="I849" t="s">
        <v>28</v>
      </c>
      <c r="J849" t="s">
        <v>29</v>
      </c>
      <c r="K849" t="s">
        <v>30</v>
      </c>
      <c r="L849" t="s">
        <v>1836</v>
      </c>
      <c r="P849" s="1">
        <f t="shared" si="21"/>
        <v>202.00500000000002</v>
      </c>
      <c r="Q849">
        <v>202.00500000000002</v>
      </c>
      <c r="R849" s="1">
        <f t="shared" si="21"/>
        <v>1</v>
      </c>
      <c r="S849">
        <v>1</v>
      </c>
      <c r="U849" t="s">
        <v>36</v>
      </c>
      <c r="Z849" t="str" cm="1">
        <f t="array" ref="Z849:AA849">_xlfn.TEXTSPLIT(L849, " ")</f>
        <v>EC</v>
      </c>
      <c r="AA849" t="str">
        <v>Steenwijk</v>
      </c>
    </row>
    <row r="850" spans="1:29" x14ac:dyDescent="0.3">
      <c r="A850" t="s">
        <v>1676</v>
      </c>
      <c r="B850" t="s">
        <v>1684</v>
      </c>
      <c r="C850" t="s">
        <v>1830</v>
      </c>
      <c r="D850" t="s">
        <v>1837</v>
      </c>
      <c r="E850" t="s">
        <v>1838</v>
      </c>
      <c r="F850">
        <v>1</v>
      </c>
      <c r="G850" t="s">
        <v>27</v>
      </c>
      <c r="H850">
        <v>2020</v>
      </c>
      <c r="I850" t="s">
        <v>28</v>
      </c>
      <c r="J850" t="s">
        <v>29</v>
      </c>
      <c r="K850" t="s">
        <v>30</v>
      </c>
      <c r="L850" t="s">
        <v>1839</v>
      </c>
      <c r="P850" s="1">
        <f t="shared" si="21"/>
        <v>75.040000000000006</v>
      </c>
      <c r="Q850">
        <v>75.040000000000006</v>
      </c>
      <c r="R850" s="1">
        <f t="shared" si="21"/>
        <v>1</v>
      </c>
      <c r="S850">
        <v>1</v>
      </c>
      <c r="U850" t="s">
        <v>36</v>
      </c>
      <c r="Z850" t="str" cm="1">
        <f t="array" ref="Z850:AC850">_xlfn.TEXTSPLIT(L850, " ")</f>
        <v>Energiecoöperatie</v>
      </c>
      <c r="AA850" t="str">
        <v>Voorst</v>
      </c>
      <c r="AB850" t="str">
        <v>tot</v>
      </c>
      <c r="AC850" t="str">
        <v>Wieden</v>
      </c>
    </row>
    <row r="851" spans="1:29" x14ac:dyDescent="0.3">
      <c r="A851" t="s">
        <v>1676</v>
      </c>
      <c r="B851" t="s">
        <v>1684</v>
      </c>
      <c r="C851" t="s">
        <v>1830</v>
      </c>
      <c r="D851" t="s">
        <v>1840</v>
      </c>
      <c r="E851" t="s">
        <v>1841</v>
      </c>
      <c r="F851">
        <v>1</v>
      </c>
      <c r="G851" t="s">
        <v>27</v>
      </c>
      <c r="H851">
        <v>2018</v>
      </c>
      <c r="I851" t="s">
        <v>28</v>
      </c>
      <c r="J851" t="s">
        <v>29</v>
      </c>
      <c r="K851" t="s">
        <v>30</v>
      </c>
      <c r="L851" t="s">
        <v>1842</v>
      </c>
      <c r="P851" s="1">
        <f t="shared" si="21"/>
        <v>120</v>
      </c>
      <c r="Q851">
        <v>120</v>
      </c>
      <c r="R851" s="1">
        <f t="shared" si="21"/>
        <v>1</v>
      </c>
      <c r="S851">
        <v>1</v>
      </c>
      <c r="U851" t="s">
        <v>36</v>
      </c>
      <c r="Z851" t="str" cm="1">
        <f t="array" ref="Z851:AB851">_xlfn.TEXTSPLIT(L851, " ")</f>
        <v>EC</v>
      </c>
      <c r="AA851" t="str">
        <v>Wieden</v>
      </c>
      <c r="AB851" t="str">
        <v>Weeribben</v>
      </c>
    </row>
    <row r="852" spans="1:29" x14ac:dyDescent="0.3">
      <c r="A852" t="s">
        <v>1676</v>
      </c>
      <c r="B852" t="s">
        <v>1684</v>
      </c>
      <c r="C852" t="s">
        <v>1830</v>
      </c>
      <c r="D852" t="s">
        <v>1840</v>
      </c>
      <c r="E852" t="s">
        <v>1843</v>
      </c>
      <c r="F852">
        <v>1</v>
      </c>
      <c r="G852" t="s">
        <v>27</v>
      </c>
      <c r="H852">
        <v>2018</v>
      </c>
      <c r="I852" t="s">
        <v>28</v>
      </c>
      <c r="J852" t="s">
        <v>29</v>
      </c>
      <c r="K852" t="s">
        <v>30</v>
      </c>
      <c r="L852" t="s">
        <v>1842</v>
      </c>
      <c r="P852" s="1">
        <f t="shared" si="21"/>
        <v>64.8</v>
      </c>
      <c r="Q852">
        <v>64.8</v>
      </c>
      <c r="R852" s="1">
        <f t="shared" si="21"/>
        <v>1</v>
      </c>
      <c r="S852">
        <v>1</v>
      </c>
      <c r="U852" t="s">
        <v>36</v>
      </c>
      <c r="Z852" t="str" cm="1">
        <f t="array" ref="Z852:AB852">_xlfn.TEXTSPLIT(L852, " ")</f>
        <v>EC</v>
      </c>
      <c r="AA852" t="str">
        <v>Wieden</v>
      </c>
      <c r="AB852" t="str">
        <v>Weeribben</v>
      </c>
    </row>
    <row r="853" spans="1:29" x14ac:dyDescent="0.3">
      <c r="A853" t="s">
        <v>1676</v>
      </c>
      <c r="B853" t="s">
        <v>1684</v>
      </c>
      <c r="C853" t="s">
        <v>1830</v>
      </c>
      <c r="D853" t="s">
        <v>1840</v>
      </c>
      <c r="E853" t="s">
        <v>1844</v>
      </c>
      <c r="F853">
        <v>1</v>
      </c>
      <c r="G853" t="s">
        <v>27</v>
      </c>
      <c r="H853">
        <v>2019</v>
      </c>
      <c r="I853" t="s">
        <v>28</v>
      </c>
      <c r="J853" t="s">
        <v>29</v>
      </c>
      <c r="K853" t="s">
        <v>30</v>
      </c>
      <c r="L853" t="s">
        <v>1842</v>
      </c>
      <c r="P853" s="1">
        <f t="shared" si="21"/>
        <v>108.9</v>
      </c>
      <c r="Q853">
        <v>108.9</v>
      </c>
      <c r="R853" s="1">
        <f t="shared" si="21"/>
        <v>1</v>
      </c>
      <c r="S853">
        <v>1</v>
      </c>
      <c r="U853" t="s">
        <v>36</v>
      </c>
      <c r="Z853" t="str" cm="1">
        <f t="array" ref="Z853:AB853">_xlfn.TEXTSPLIT(L853, " ")</f>
        <v>EC</v>
      </c>
      <c r="AA853" t="str">
        <v>Wieden</v>
      </c>
      <c r="AB853" t="str">
        <v>Weeribben</v>
      </c>
    </row>
    <row r="854" spans="1:29" x14ac:dyDescent="0.3">
      <c r="A854" t="s">
        <v>1676</v>
      </c>
      <c r="B854" t="s">
        <v>1684</v>
      </c>
      <c r="C854" t="s">
        <v>1830</v>
      </c>
      <c r="D854" t="s">
        <v>1840</v>
      </c>
      <c r="E854" t="s">
        <v>1845</v>
      </c>
      <c r="F854">
        <v>1</v>
      </c>
      <c r="G854" t="s">
        <v>27</v>
      </c>
      <c r="H854">
        <v>2022</v>
      </c>
      <c r="I854" t="s">
        <v>28</v>
      </c>
      <c r="J854" t="s">
        <v>29</v>
      </c>
      <c r="K854" t="s">
        <v>30</v>
      </c>
      <c r="L854" t="s">
        <v>1842</v>
      </c>
      <c r="P854" s="1">
        <f t="shared" si="21"/>
        <v>66.599999999999994</v>
      </c>
      <c r="Q854">
        <v>66.599999999999994</v>
      </c>
      <c r="R854" s="1">
        <f t="shared" si="21"/>
        <v>1</v>
      </c>
      <c r="S854">
        <v>1</v>
      </c>
      <c r="U854" t="s">
        <v>32</v>
      </c>
      <c r="Z854" t="str" cm="1">
        <f t="array" ref="Z854:AB854">_xlfn.TEXTSPLIT(L854, " ")</f>
        <v>EC</v>
      </c>
      <c r="AA854" t="str">
        <v>Wieden</v>
      </c>
      <c r="AB854" t="str">
        <v>Weeribben</v>
      </c>
    </row>
    <row r="855" spans="1:29" x14ac:dyDescent="0.3">
      <c r="A855" t="s">
        <v>1676</v>
      </c>
      <c r="B855" t="s">
        <v>426</v>
      </c>
      <c r="C855" t="s">
        <v>1846</v>
      </c>
      <c r="D855" t="s">
        <v>1847</v>
      </c>
      <c r="E855" t="s">
        <v>1848</v>
      </c>
      <c r="F855">
        <v>1</v>
      </c>
      <c r="G855" t="s">
        <v>27</v>
      </c>
      <c r="H855">
        <v>2023</v>
      </c>
      <c r="I855" t="s">
        <v>28</v>
      </c>
      <c r="J855" t="s">
        <v>29</v>
      </c>
      <c r="K855" t="s">
        <v>30</v>
      </c>
      <c r="L855" t="s">
        <v>1849</v>
      </c>
      <c r="O855" t="s">
        <v>1850</v>
      </c>
      <c r="P855" s="1">
        <f t="shared" si="21"/>
        <v>78</v>
      </c>
      <c r="Q855">
        <v>78</v>
      </c>
      <c r="R855" s="1">
        <f t="shared" si="21"/>
        <v>1</v>
      </c>
      <c r="S855">
        <v>1</v>
      </c>
      <c r="U855" t="s">
        <v>32</v>
      </c>
      <c r="Z855" t="str" cm="1">
        <f t="array" ref="Z855">_xlfn.TEXTSPLIT(L855, " ")</f>
        <v>Essenkracht</v>
      </c>
    </row>
    <row r="856" spans="1:29" x14ac:dyDescent="0.3">
      <c r="A856" t="s">
        <v>1676</v>
      </c>
      <c r="B856" t="s">
        <v>426</v>
      </c>
      <c r="C856" t="s">
        <v>1846</v>
      </c>
      <c r="D856" t="s">
        <v>1851</v>
      </c>
      <c r="E856" t="s">
        <v>1852</v>
      </c>
      <c r="F856">
        <v>1</v>
      </c>
      <c r="G856" t="s">
        <v>27</v>
      </c>
      <c r="H856">
        <v>2020</v>
      </c>
      <c r="I856" t="s">
        <v>28</v>
      </c>
      <c r="J856" t="s">
        <v>29</v>
      </c>
      <c r="K856" t="s">
        <v>30</v>
      </c>
      <c r="L856" t="s">
        <v>1849</v>
      </c>
      <c r="O856" t="s">
        <v>1850</v>
      </c>
      <c r="P856" s="1">
        <f t="shared" si="21"/>
        <v>123.42</v>
      </c>
      <c r="Q856">
        <v>123.42</v>
      </c>
      <c r="R856" s="1">
        <f t="shared" si="21"/>
        <v>1</v>
      </c>
      <c r="S856">
        <v>1</v>
      </c>
      <c r="U856" t="s">
        <v>65</v>
      </c>
      <c r="Z856" t="str" cm="1">
        <f t="array" ref="Z856">_xlfn.TEXTSPLIT(L856, " ")</f>
        <v>Essenkracht</v>
      </c>
    </row>
    <row r="857" spans="1:29" x14ac:dyDescent="0.3">
      <c r="A857" t="s">
        <v>1676</v>
      </c>
      <c r="B857" t="s">
        <v>1684</v>
      </c>
      <c r="C857" t="s">
        <v>1853</v>
      </c>
      <c r="E857" t="s">
        <v>1854</v>
      </c>
      <c r="F857">
        <v>1</v>
      </c>
      <c r="G857" t="s">
        <v>27</v>
      </c>
      <c r="H857">
        <v>2021</v>
      </c>
      <c r="I857" t="s">
        <v>28</v>
      </c>
      <c r="J857" t="s">
        <v>29</v>
      </c>
      <c r="K857" t="s">
        <v>30</v>
      </c>
      <c r="L857" t="s">
        <v>1829</v>
      </c>
      <c r="P857" s="1">
        <f t="shared" si="21"/>
        <v>57.599999999999994</v>
      </c>
      <c r="Q857">
        <v>57.599999999999994</v>
      </c>
      <c r="R857" s="1">
        <f t="shared" si="21"/>
        <v>1</v>
      </c>
      <c r="S857">
        <v>1</v>
      </c>
      <c r="U857" t="s">
        <v>36</v>
      </c>
      <c r="Z857" t="str" cm="1">
        <f t="array" ref="Z857:AA857">_xlfn.TEXTSPLIT(L857, " ")</f>
        <v>Energiek</v>
      </c>
      <c r="AA857" t="str">
        <v>Zwartewaterland</v>
      </c>
    </row>
    <row r="858" spans="1:29" x14ac:dyDescent="0.3">
      <c r="A858" t="s">
        <v>1676</v>
      </c>
      <c r="B858" t="s">
        <v>1684</v>
      </c>
      <c r="C858" t="s">
        <v>1853</v>
      </c>
      <c r="D858" t="s">
        <v>1855</v>
      </c>
      <c r="E858" t="s">
        <v>1856</v>
      </c>
      <c r="F858">
        <v>1</v>
      </c>
      <c r="G858" t="s">
        <v>27</v>
      </c>
      <c r="H858">
        <v>2017</v>
      </c>
      <c r="I858" t="s">
        <v>28</v>
      </c>
      <c r="J858" t="s">
        <v>29</v>
      </c>
      <c r="K858" t="s">
        <v>46</v>
      </c>
      <c r="L858" t="s">
        <v>47</v>
      </c>
      <c r="M858" t="s">
        <v>447</v>
      </c>
      <c r="N858" t="s">
        <v>81</v>
      </c>
      <c r="P858" s="1">
        <f t="shared" si="21"/>
        <v>621.16000000000008</v>
      </c>
      <c r="Q858">
        <v>621.16000000000008</v>
      </c>
      <c r="R858" s="1">
        <f t="shared" si="21"/>
        <v>0</v>
      </c>
      <c r="S858">
        <v>0</v>
      </c>
      <c r="U858" t="s">
        <v>65</v>
      </c>
      <c r="Z858" t="str" cm="1">
        <f t="array" ref="Z858">_xlfn.TEXTSPLIT(L858, " ")</f>
        <v>crowdfunding</v>
      </c>
    </row>
    <row r="859" spans="1:29" x14ac:dyDescent="0.3">
      <c r="A859" t="s">
        <v>1676</v>
      </c>
      <c r="B859" t="s">
        <v>1684</v>
      </c>
      <c r="C859" t="s">
        <v>1857</v>
      </c>
      <c r="E859" t="s">
        <v>1858</v>
      </c>
      <c r="F859">
        <v>1</v>
      </c>
      <c r="G859" t="s">
        <v>27</v>
      </c>
      <c r="H859">
        <v>2023</v>
      </c>
      <c r="I859" t="s">
        <v>28</v>
      </c>
      <c r="J859" t="s">
        <v>29</v>
      </c>
      <c r="K859" t="s">
        <v>30</v>
      </c>
      <c r="L859" t="s">
        <v>1859</v>
      </c>
      <c r="P859" s="1">
        <f t="shared" si="21"/>
        <v>54</v>
      </c>
      <c r="Q859">
        <v>54</v>
      </c>
      <c r="R859" s="1">
        <f t="shared" si="21"/>
        <v>1</v>
      </c>
      <c r="S859">
        <v>1</v>
      </c>
      <c r="U859" t="s">
        <v>32</v>
      </c>
      <c r="Z859" t="str" cm="1">
        <f t="array" ref="Z859:AA859">_xlfn.TEXTSPLIT(L859, " ")</f>
        <v>Coöperatie</v>
      </c>
      <c r="AA859" t="str">
        <v>AllerZonst</v>
      </c>
    </row>
    <row r="860" spans="1:29" x14ac:dyDescent="0.3">
      <c r="A860" t="s">
        <v>1676</v>
      </c>
      <c r="B860" t="s">
        <v>1684</v>
      </c>
      <c r="C860" t="s">
        <v>1857</v>
      </c>
      <c r="E860" t="s">
        <v>1860</v>
      </c>
      <c r="F860">
        <v>1</v>
      </c>
      <c r="G860" t="s">
        <v>27</v>
      </c>
      <c r="H860">
        <v>2022</v>
      </c>
      <c r="I860" t="s">
        <v>28</v>
      </c>
      <c r="J860" t="s">
        <v>29</v>
      </c>
      <c r="K860" t="s">
        <v>602</v>
      </c>
      <c r="L860" t="s">
        <v>743</v>
      </c>
      <c r="M860" t="s">
        <v>743</v>
      </c>
      <c r="P860" s="1">
        <f t="shared" si="21"/>
        <v>273</v>
      </c>
      <c r="Q860">
        <v>273</v>
      </c>
      <c r="R860" s="1">
        <f t="shared" si="21"/>
        <v>1</v>
      </c>
      <c r="S860">
        <v>1</v>
      </c>
      <c r="U860" t="s">
        <v>32</v>
      </c>
      <c r="Z860" t="str" cm="1">
        <f t="array" ref="Z860">_xlfn.TEXTSPLIT(L860, " ")</f>
        <v>Zonnebuur</v>
      </c>
    </row>
    <row r="861" spans="1:29" x14ac:dyDescent="0.3">
      <c r="A861" t="s">
        <v>1676</v>
      </c>
      <c r="B861" t="s">
        <v>1684</v>
      </c>
      <c r="C861" t="s">
        <v>1857</v>
      </c>
      <c r="E861" t="s">
        <v>742</v>
      </c>
      <c r="F861">
        <v>1</v>
      </c>
      <c r="G861" t="s">
        <v>27</v>
      </c>
      <c r="H861">
        <v>2023</v>
      </c>
      <c r="I861" t="s">
        <v>28</v>
      </c>
      <c r="J861" t="s">
        <v>29</v>
      </c>
      <c r="K861" t="s">
        <v>602</v>
      </c>
      <c r="L861" t="s">
        <v>743</v>
      </c>
      <c r="M861" t="s">
        <v>743</v>
      </c>
      <c r="P861" s="1">
        <f t="shared" si="21"/>
        <v>203</v>
      </c>
      <c r="Q861">
        <v>203</v>
      </c>
      <c r="R861" s="1">
        <f t="shared" si="21"/>
        <v>1</v>
      </c>
      <c r="S861">
        <v>1</v>
      </c>
      <c r="U861" t="s">
        <v>32</v>
      </c>
      <c r="Z861" t="str" cm="1">
        <f t="array" ref="Z861">_xlfn.TEXTSPLIT(L861, " ")</f>
        <v>Zonnebuur</v>
      </c>
    </row>
    <row r="862" spans="1:29" x14ac:dyDescent="0.3">
      <c r="A862" t="s">
        <v>1676</v>
      </c>
      <c r="B862" t="s">
        <v>1684</v>
      </c>
      <c r="C862" t="s">
        <v>1857</v>
      </c>
      <c r="E862" t="s">
        <v>1861</v>
      </c>
      <c r="F862">
        <v>1</v>
      </c>
      <c r="G862" t="s">
        <v>27</v>
      </c>
      <c r="H862">
        <v>2017</v>
      </c>
      <c r="I862" t="s">
        <v>28</v>
      </c>
      <c r="J862" t="s">
        <v>29</v>
      </c>
      <c r="K862" t="s">
        <v>46</v>
      </c>
      <c r="L862" t="s">
        <v>47</v>
      </c>
      <c r="N862" t="s">
        <v>81</v>
      </c>
      <c r="O862" t="s">
        <v>689</v>
      </c>
      <c r="P862" s="1">
        <f t="shared" si="21"/>
        <v>79.5</v>
      </c>
      <c r="Q862">
        <v>79.5</v>
      </c>
      <c r="R862" s="1">
        <f t="shared" si="21"/>
        <v>0</v>
      </c>
      <c r="S862">
        <v>0</v>
      </c>
      <c r="U862" t="s">
        <v>65</v>
      </c>
      <c r="Z862" t="str" cm="1">
        <f t="array" ref="Z862">_xlfn.TEXTSPLIT(L862, " ")</f>
        <v>crowdfunding</v>
      </c>
    </row>
    <row r="863" spans="1:29" x14ac:dyDescent="0.3">
      <c r="A863" t="s">
        <v>1862</v>
      </c>
      <c r="B863" t="s">
        <v>1863</v>
      </c>
      <c r="C863" t="s">
        <v>1864</v>
      </c>
      <c r="E863" t="s">
        <v>1865</v>
      </c>
      <c r="F863">
        <v>1</v>
      </c>
      <c r="G863" t="s">
        <v>27</v>
      </c>
      <c r="H863">
        <v>2013</v>
      </c>
      <c r="I863" t="s">
        <v>28</v>
      </c>
      <c r="J863" t="s">
        <v>29</v>
      </c>
      <c r="K863" t="s">
        <v>30</v>
      </c>
      <c r="L863" t="s">
        <v>1866</v>
      </c>
      <c r="P863" s="1">
        <f t="shared" si="21"/>
        <v>15.6</v>
      </c>
      <c r="Q863">
        <v>15.6</v>
      </c>
      <c r="R863" s="1">
        <f t="shared" si="21"/>
        <v>1</v>
      </c>
      <c r="S863">
        <v>1</v>
      </c>
      <c r="U863" t="s">
        <v>42</v>
      </c>
      <c r="Z863" t="str" cm="1">
        <f t="array" ref="Z863:AA863">_xlfn.TEXTSPLIT(L863, " ")</f>
        <v>Duurzaam</v>
      </c>
      <c r="AA863" t="str">
        <v>Soesterkwartier</v>
      </c>
    </row>
    <row r="864" spans="1:29" x14ac:dyDescent="0.3">
      <c r="A864" t="s">
        <v>1862</v>
      </c>
      <c r="B864" t="s">
        <v>1863</v>
      </c>
      <c r="C864" t="s">
        <v>1864</v>
      </c>
      <c r="E864" t="s">
        <v>1867</v>
      </c>
      <c r="F864">
        <v>1</v>
      </c>
      <c r="G864" t="s">
        <v>27</v>
      </c>
      <c r="H864">
        <v>2016</v>
      </c>
      <c r="I864" t="s">
        <v>28</v>
      </c>
      <c r="J864" t="s">
        <v>29</v>
      </c>
      <c r="K864" t="s">
        <v>30</v>
      </c>
      <c r="L864" t="s">
        <v>1866</v>
      </c>
      <c r="P864" s="1">
        <f t="shared" si="21"/>
        <v>20.8</v>
      </c>
      <c r="Q864">
        <v>20.8</v>
      </c>
      <c r="R864" s="1">
        <f t="shared" si="21"/>
        <v>1</v>
      </c>
      <c r="S864">
        <v>1</v>
      </c>
      <c r="U864" t="s">
        <v>42</v>
      </c>
      <c r="Z864" t="str" cm="1">
        <f t="array" ref="Z864:AA864">_xlfn.TEXTSPLIT(L864, " ")</f>
        <v>Duurzaam</v>
      </c>
      <c r="AA864" t="str">
        <v>Soesterkwartier</v>
      </c>
    </row>
    <row r="865" spans="1:30" x14ac:dyDescent="0.3">
      <c r="A865" t="s">
        <v>1862</v>
      </c>
      <c r="B865" t="s">
        <v>1863</v>
      </c>
      <c r="C865" t="s">
        <v>1864</v>
      </c>
      <c r="E865" t="s">
        <v>1868</v>
      </c>
      <c r="F865">
        <v>1</v>
      </c>
      <c r="G865" t="s">
        <v>27</v>
      </c>
      <c r="H865">
        <v>2015</v>
      </c>
      <c r="I865" t="s">
        <v>28</v>
      </c>
      <c r="J865" t="s">
        <v>29</v>
      </c>
      <c r="K865" t="s">
        <v>30</v>
      </c>
      <c r="L865" t="s">
        <v>1869</v>
      </c>
      <c r="M865" t="s">
        <v>1234</v>
      </c>
      <c r="N865" t="s">
        <v>1234</v>
      </c>
      <c r="P865" s="1">
        <f t="shared" si="21"/>
        <v>117</v>
      </c>
      <c r="Q865">
        <v>117</v>
      </c>
      <c r="R865" s="1">
        <f t="shared" si="21"/>
        <v>1</v>
      </c>
      <c r="S865">
        <v>1</v>
      </c>
      <c r="U865" t="s">
        <v>65</v>
      </c>
      <c r="Z865" t="str" cm="1">
        <f t="array" ref="Z865:AD865">_xlfn.TEXTSPLIT(L865, " ")</f>
        <v>Eemstroom</v>
      </c>
      <c r="AA865" t="str">
        <v>/Stichting</v>
      </c>
      <c r="AB865" t="str">
        <v>Duurzaam</v>
      </c>
      <c r="AC865" t="str">
        <v>Bergkwartier</v>
      </c>
      <c r="AD865" t="str">
        <v/>
      </c>
    </row>
    <row r="866" spans="1:30" x14ac:dyDescent="0.3">
      <c r="A866" t="s">
        <v>1862</v>
      </c>
      <c r="B866" t="s">
        <v>1863</v>
      </c>
      <c r="C866" t="s">
        <v>1864</v>
      </c>
      <c r="E866" t="s">
        <v>1870</v>
      </c>
      <c r="F866">
        <v>1</v>
      </c>
      <c r="G866" t="s">
        <v>27</v>
      </c>
      <c r="H866">
        <v>2017</v>
      </c>
      <c r="I866" t="s">
        <v>28</v>
      </c>
      <c r="J866" t="s">
        <v>29</v>
      </c>
      <c r="K866" t="s">
        <v>605</v>
      </c>
      <c r="L866" t="s">
        <v>1065</v>
      </c>
      <c r="M866" t="s">
        <v>1065</v>
      </c>
      <c r="P866" s="1">
        <f t="shared" si="21"/>
        <v>250.12</v>
      </c>
      <c r="Q866">
        <v>250.12</v>
      </c>
      <c r="R866" s="1">
        <f t="shared" si="21"/>
        <v>1</v>
      </c>
      <c r="S866">
        <v>1</v>
      </c>
      <c r="U866" t="s">
        <v>36</v>
      </c>
      <c r="Z866" t="str" cm="1">
        <f t="array" ref="Z866">_xlfn.TEXTSPLIT(L866, " ")</f>
        <v>Postcodestroom</v>
      </c>
    </row>
    <row r="867" spans="1:30" x14ac:dyDescent="0.3">
      <c r="A867" t="s">
        <v>1862</v>
      </c>
      <c r="B867" t="s">
        <v>1863</v>
      </c>
      <c r="C867" t="s">
        <v>1864</v>
      </c>
      <c r="D867" t="s">
        <v>1871</v>
      </c>
      <c r="E867" t="s">
        <v>1872</v>
      </c>
      <c r="F867">
        <v>1</v>
      </c>
      <c r="G867" t="s">
        <v>27</v>
      </c>
      <c r="H867">
        <v>2020</v>
      </c>
      <c r="I867" t="s">
        <v>28</v>
      </c>
      <c r="J867" t="s">
        <v>29</v>
      </c>
      <c r="K867" t="s">
        <v>359</v>
      </c>
      <c r="L867" t="s">
        <v>1873</v>
      </c>
      <c r="M867" t="s">
        <v>372</v>
      </c>
      <c r="P867" s="1">
        <f t="shared" si="21"/>
        <v>70.349999999999994</v>
      </c>
      <c r="Q867">
        <v>70.349999999999994</v>
      </c>
      <c r="R867" s="1">
        <f t="shared" si="21"/>
        <v>1</v>
      </c>
      <c r="S867">
        <v>1</v>
      </c>
      <c r="U867" t="s">
        <v>36</v>
      </c>
      <c r="Z867" t="str" cm="1">
        <f t="array" ref="Z867:AB867">_xlfn.TEXTSPLIT(L867, " ")</f>
        <v>Zon</v>
      </c>
      <c r="AA867" t="str">
        <v>op</v>
      </c>
      <c r="AB867" t="str">
        <v>Hoogland</v>
      </c>
    </row>
    <row r="868" spans="1:30" x14ac:dyDescent="0.3">
      <c r="A868" t="s">
        <v>1862</v>
      </c>
      <c r="B868" t="s">
        <v>1863</v>
      </c>
      <c r="C868" t="s">
        <v>1864</v>
      </c>
      <c r="D868" t="s">
        <v>1871</v>
      </c>
      <c r="E868" t="s">
        <v>1874</v>
      </c>
      <c r="F868">
        <v>1</v>
      </c>
      <c r="G868" t="s">
        <v>27</v>
      </c>
      <c r="H868">
        <v>2021</v>
      </c>
      <c r="I868" t="s">
        <v>28</v>
      </c>
      <c r="J868" t="s">
        <v>29</v>
      </c>
      <c r="K868" t="s">
        <v>359</v>
      </c>
      <c r="L868" t="s">
        <v>1873</v>
      </c>
      <c r="M868" t="s">
        <v>372</v>
      </c>
      <c r="P868" s="1">
        <f t="shared" si="21"/>
        <v>77.399999999999991</v>
      </c>
      <c r="Q868">
        <v>77.399999999999991</v>
      </c>
      <c r="R868" s="1">
        <f t="shared" si="21"/>
        <v>1</v>
      </c>
      <c r="S868">
        <v>1</v>
      </c>
      <c r="U868" t="s">
        <v>36</v>
      </c>
      <c r="Z868" t="str" cm="1">
        <f t="array" ref="Z868:AB868">_xlfn.TEXTSPLIT(L868, " ")</f>
        <v>Zon</v>
      </c>
      <c r="AA868" t="str">
        <v>op</v>
      </c>
      <c r="AB868" t="str">
        <v>Hoogland</v>
      </c>
    </row>
    <row r="869" spans="1:30" x14ac:dyDescent="0.3">
      <c r="A869" t="s">
        <v>1862</v>
      </c>
      <c r="B869" t="s">
        <v>1863</v>
      </c>
      <c r="C869" t="s">
        <v>1864</v>
      </c>
      <c r="E869" t="s">
        <v>1875</v>
      </c>
      <c r="F869">
        <v>1</v>
      </c>
      <c r="G869" t="s">
        <v>27</v>
      </c>
      <c r="H869">
        <v>2017</v>
      </c>
      <c r="I869" t="s">
        <v>28</v>
      </c>
      <c r="J869" t="s">
        <v>29</v>
      </c>
      <c r="K869" t="s">
        <v>46</v>
      </c>
      <c r="L869" t="s">
        <v>47</v>
      </c>
      <c r="N869" t="s">
        <v>81</v>
      </c>
      <c r="P869" s="1">
        <f t="shared" si="21"/>
        <v>50.35</v>
      </c>
      <c r="Q869">
        <v>50.35</v>
      </c>
      <c r="R869" s="1">
        <f t="shared" si="21"/>
        <v>0</v>
      </c>
      <c r="S869">
        <v>0</v>
      </c>
      <c r="U869" t="s">
        <v>65</v>
      </c>
      <c r="Z869" t="str" cm="1">
        <f t="array" ref="Z869">_xlfn.TEXTSPLIT(L869, " ")</f>
        <v>crowdfunding</v>
      </c>
    </row>
    <row r="870" spans="1:30" x14ac:dyDescent="0.3">
      <c r="A870" t="s">
        <v>1862</v>
      </c>
      <c r="B870" t="s">
        <v>1863</v>
      </c>
      <c r="C870" t="s">
        <v>1876</v>
      </c>
      <c r="E870" t="s">
        <v>1877</v>
      </c>
      <c r="F870">
        <v>1</v>
      </c>
      <c r="G870" t="s">
        <v>27</v>
      </c>
      <c r="H870">
        <v>2019</v>
      </c>
      <c r="I870" t="s">
        <v>28</v>
      </c>
      <c r="J870" t="s">
        <v>29</v>
      </c>
      <c r="K870" t="s">
        <v>359</v>
      </c>
      <c r="L870" t="s">
        <v>1878</v>
      </c>
      <c r="M870" t="s">
        <v>372</v>
      </c>
      <c r="P870" s="1">
        <f t="shared" si="21"/>
        <v>318.63</v>
      </c>
      <c r="Q870">
        <v>318.63</v>
      </c>
      <c r="R870" s="1">
        <f t="shared" si="21"/>
        <v>1</v>
      </c>
      <c r="S870">
        <v>1</v>
      </c>
      <c r="U870" t="s">
        <v>36</v>
      </c>
      <c r="Z870" t="str" cm="1">
        <f t="array" ref="Z870:AA870">_xlfn.TEXTSPLIT(L870, " ")</f>
        <v>OnzeZon</v>
      </c>
      <c r="AA870" t="str">
        <v>Baarn</v>
      </c>
    </row>
    <row r="871" spans="1:30" x14ac:dyDescent="0.3">
      <c r="A871" t="s">
        <v>1862</v>
      </c>
      <c r="B871" t="s">
        <v>1879</v>
      </c>
      <c r="C871" t="s">
        <v>1891</v>
      </c>
      <c r="D871" t="s">
        <v>1880</v>
      </c>
      <c r="E871" t="s">
        <v>1881</v>
      </c>
      <c r="F871">
        <v>1</v>
      </c>
      <c r="G871" t="s">
        <v>27</v>
      </c>
      <c r="H871">
        <v>2023</v>
      </c>
      <c r="I871" t="s">
        <v>28</v>
      </c>
      <c r="J871" t="s">
        <v>29</v>
      </c>
      <c r="K871" t="s">
        <v>599</v>
      </c>
      <c r="L871" t="s">
        <v>812</v>
      </c>
      <c r="P871" s="1">
        <f t="shared" si="21"/>
        <v>54</v>
      </c>
      <c r="Q871">
        <v>54</v>
      </c>
      <c r="R871" s="1">
        <f t="shared" si="21"/>
        <v>1</v>
      </c>
      <c r="S871">
        <v>1</v>
      </c>
      <c r="U871" t="s">
        <v>32</v>
      </c>
      <c r="Z871" t="str" cm="1">
        <f t="array" ref="Z871:AA871">_xlfn.TEXTSPLIT(L871, " ")</f>
        <v>VVE</v>
      </c>
      <c r="AA871" t="str">
        <v>divers</v>
      </c>
    </row>
    <row r="872" spans="1:30" x14ac:dyDescent="0.3">
      <c r="A872" t="s">
        <v>1862</v>
      </c>
      <c r="B872" t="s">
        <v>1879</v>
      </c>
      <c r="C872" t="s">
        <v>1882</v>
      </c>
      <c r="E872" t="s">
        <v>1883</v>
      </c>
      <c r="F872">
        <v>1</v>
      </c>
      <c r="G872" t="s">
        <v>27</v>
      </c>
      <c r="H872">
        <v>2018</v>
      </c>
      <c r="I872" t="s">
        <v>28</v>
      </c>
      <c r="J872" t="s">
        <v>29</v>
      </c>
      <c r="K872" t="s">
        <v>359</v>
      </c>
      <c r="L872" t="s">
        <v>1884</v>
      </c>
      <c r="M872" t="s">
        <v>1885</v>
      </c>
      <c r="O872" t="s">
        <v>1886</v>
      </c>
      <c r="P872" s="1">
        <f t="shared" si="21"/>
        <v>58.320000000000007</v>
      </c>
      <c r="Q872">
        <v>58.320000000000007</v>
      </c>
      <c r="R872" s="1">
        <f t="shared" si="21"/>
        <v>1</v>
      </c>
      <c r="S872">
        <v>1</v>
      </c>
      <c r="U872" t="s">
        <v>36</v>
      </c>
      <c r="Z872" t="str" cm="1">
        <f t="array" ref="Z872:AA872">_xlfn.TEXTSPLIT(L872, " ")</f>
        <v>EnergieU/</v>
      </c>
      <c r="AA872" t="str">
        <v>buurtstroom</v>
      </c>
    </row>
    <row r="873" spans="1:30" x14ac:dyDescent="0.3">
      <c r="A873" t="s">
        <v>1862</v>
      </c>
      <c r="B873" t="s">
        <v>1879</v>
      </c>
      <c r="C873" t="s">
        <v>1882</v>
      </c>
      <c r="D873" t="s">
        <v>1887</v>
      </c>
      <c r="E873" t="s">
        <v>1888</v>
      </c>
      <c r="F873">
        <v>1</v>
      </c>
      <c r="G873" t="s">
        <v>27</v>
      </c>
      <c r="H873">
        <v>2019</v>
      </c>
      <c r="I873" t="s">
        <v>28</v>
      </c>
      <c r="J873" t="s">
        <v>29</v>
      </c>
      <c r="K873" t="s">
        <v>359</v>
      </c>
      <c r="L873" t="s">
        <v>1884</v>
      </c>
      <c r="M873" t="s">
        <v>1885</v>
      </c>
      <c r="O873" t="s">
        <v>1889</v>
      </c>
      <c r="P873" s="1">
        <f t="shared" si="21"/>
        <v>67.86</v>
      </c>
      <c r="Q873">
        <v>67.86</v>
      </c>
      <c r="R873" s="1">
        <f t="shared" si="21"/>
        <v>1</v>
      </c>
      <c r="S873">
        <v>1</v>
      </c>
      <c r="U873" t="s">
        <v>36</v>
      </c>
      <c r="Z873" t="str" cm="1">
        <f t="array" ref="Z873:AA873">_xlfn.TEXTSPLIT(L873, " ")</f>
        <v>EnergieU/</v>
      </c>
      <c r="AA873" t="str">
        <v>buurtstroom</v>
      </c>
    </row>
    <row r="874" spans="1:30" x14ac:dyDescent="0.3">
      <c r="A874" t="s">
        <v>1862</v>
      </c>
      <c r="B874" t="s">
        <v>1879</v>
      </c>
      <c r="C874" t="s">
        <v>1882</v>
      </c>
      <c r="E874" t="s">
        <v>1890</v>
      </c>
      <c r="F874">
        <v>1</v>
      </c>
      <c r="G874" t="s">
        <v>27</v>
      </c>
      <c r="H874">
        <v>2018</v>
      </c>
      <c r="I874" t="s">
        <v>28</v>
      </c>
      <c r="J874" t="s">
        <v>29</v>
      </c>
      <c r="K874" t="s">
        <v>46</v>
      </c>
      <c r="L874" t="s">
        <v>47</v>
      </c>
      <c r="N874" t="s">
        <v>81</v>
      </c>
      <c r="P874" s="1">
        <f t="shared" si="21"/>
        <v>90</v>
      </c>
      <c r="Q874">
        <v>90</v>
      </c>
      <c r="R874" s="1">
        <f t="shared" si="21"/>
        <v>0</v>
      </c>
      <c r="S874">
        <v>0</v>
      </c>
      <c r="U874" t="s">
        <v>65</v>
      </c>
      <c r="Z874" t="str" cm="1">
        <f t="array" ref="Z874">_xlfn.TEXTSPLIT(L874, " ")</f>
        <v>crowdfunding</v>
      </c>
    </row>
    <row r="875" spans="1:30" x14ac:dyDescent="0.3">
      <c r="A875" t="s">
        <v>1862</v>
      </c>
      <c r="B875" t="s">
        <v>1879</v>
      </c>
      <c r="C875" t="s">
        <v>1891</v>
      </c>
      <c r="D875" t="s">
        <v>1892</v>
      </c>
      <c r="E875" t="s">
        <v>1893</v>
      </c>
      <c r="F875">
        <v>1</v>
      </c>
      <c r="G875" t="s">
        <v>27</v>
      </c>
      <c r="H875">
        <v>2018</v>
      </c>
      <c r="I875" t="s">
        <v>28</v>
      </c>
      <c r="J875" t="s">
        <v>29</v>
      </c>
      <c r="K875" t="s">
        <v>30</v>
      </c>
      <c r="L875" t="s">
        <v>1894</v>
      </c>
      <c r="P875" s="1">
        <f t="shared" si="21"/>
        <v>82.224999999999994</v>
      </c>
      <c r="Q875">
        <v>82.224999999999994</v>
      </c>
      <c r="R875" s="1">
        <f t="shared" si="21"/>
        <v>1</v>
      </c>
      <c r="S875">
        <v>1</v>
      </c>
      <c r="U875" t="s">
        <v>36</v>
      </c>
      <c r="Z875" t="str" cm="1">
        <f t="array" ref="Z875:AA875">_xlfn.TEXTSPLIT(L875, " ")</f>
        <v>BENG!/</v>
      </c>
      <c r="AA875" t="str">
        <v>Bilstroom</v>
      </c>
    </row>
    <row r="876" spans="1:30" x14ac:dyDescent="0.3">
      <c r="A876" t="s">
        <v>1862</v>
      </c>
      <c r="B876" t="s">
        <v>1879</v>
      </c>
      <c r="C876" t="s">
        <v>1891</v>
      </c>
      <c r="D876" t="s">
        <v>1880</v>
      </c>
      <c r="E876" t="s">
        <v>1895</v>
      </c>
      <c r="F876">
        <v>1</v>
      </c>
      <c r="G876" t="s">
        <v>27</v>
      </c>
      <c r="H876">
        <v>2018</v>
      </c>
      <c r="I876" t="s">
        <v>28</v>
      </c>
      <c r="J876" t="s">
        <v>29</v>
      </c>
      <c r="K876" t="s">
        <v>30</v>
      </c>
      <c r="L876" t="s">
        <v>1894</v>
      </c>
      <c r="P876" s="1">
        <f t="shared" si="21"/>
        <v>81</v>
      </c>
      <c r="Q876">
        <v>81</v>
      </c>
      <c r="R876" s="1">
        <f t="shared" si="21"/>
        <v>1</v>
      </c>
      <c r="S876">
        <v>1</v>
      </c>
      <c r="U876" t="s">
        <v>36</v>
      </c>
      <c r="Z876" t="str" cm="1">
        <f t="array" ref="Z876:AA876">_xlfn.TEXTSPLIT(L876, " ")</f>
        <v>BENG!/</v>
      </c>
      <c r="AA876" t="str">
        <v>Bilstroom</v>
      </c>
    </row>
    <row r="877" spans="1:30" x14ac:dyDescent="0.3">
      <c r="A877" t="s">
        <v>1862</v>
      </c>
      <c r="B877" t="s">
        <v>1879</v>
      </c>
      <c r="C877" t="s">
        <v>1891</v>
      </c>
      <c r="E877" t="s">
        <v>1896</v>
      </c>
      <c r="F877">
        <v>1</v>
      </c>
      <c r="G877" t="s">
        <v>27</v>
      </c>
      <c r="H877">
        <v>2020</v>
      </c>
      <c r="I877" t="s">
        <v>28</v>
      </c>
      <c r="J877" t="s">
        <v>29</v>
      </c>
      <c r="K877" t="s">
        <v>30</v>
      </c>
      <c r="L877" t="s">
        <v>1894</v>
      </c>
      <c r="P877" s="1">
        <f t="shared" si="21"/>
        <v>0</v>
      </c>
      <c r="Q877">
        <v>0</v>
      </c>
      <c r="R877" s="1">
        <f t="shared" si="21"/>
        <v>0</v>
      </c>
      <c r="S877">
        <v>0</v>
      </c>
      <c r="U877" t="s">
        <v>65</v>
      </c>
      <c r="Z877" t="str" cm="1">
        <f t="array" ref="Z877:AA877">_xlfn.TEXTSPLIT(L877, " ")</f>
        <v>BENG!/</v>
      </c>
      <c r="AA877" t="str">
        <v>Bilstroom</v>
      </c>
    </row>
    <row r="878" spans="1:30" x14ac:dyDescent="0.3">
      <c r="A878" t="s">
        <v>1862</v>
      </c>
      <c r="B878" t="s">
        <v>1879</v>
      </c>
      <c r="C878" t="s">
        <v>1897</v>
      </c>
      <c r="D878" t="s">
        <v>1898</v>
      </c>
      <c r="E878" t="s">
        <v>1899</v>
      </c>
      <c r="F878">
        <v>1</v>
      </c>
      <c r="G878" t="s">
        <v>27</v>
      </c>
      <c r="H878">
        <v>2018</v>
      </c>
      <c r="I878" t="s">
        <v>28</v>
      </c>
      <c r="J878" t="s">
        <v>29</v>
      </c>
      <c r="K878" t="s">
        <v>359</v>
      </c>
      <c r="L878" t="s">
        <v>1900</v>
      </c>
      <c r="M878" t="s">
        <v>372</v>
      </c>
      <c r="P878" s="1">
        <f t="shared" si="21"/>
        <v>62.4</v>
      </c>
      <c r="Q878">
        <v>62.4</v>
      </c>
      <c r="R878" s="1">
        <f t="shared" si="21"/>
        <v>1</v>
      </c>
      <c r="S878">
        <v>1</v>
      </c>
      <c r="U878" t="s">
        <v>36</v>
      </c>
      <c r="Z878" t="str" cm="1">
        <f t="array" ref="Z878:AD878">_xlfn.TEXTSPLIT(L878, " ")</f>
        <v>Zon</v>
      </c>
      <c r="AA878" t="str">
        <v>op</v>
      </c>
      <c r="AB878" t="str">
        <v>de</v>
      </c>
      <c r="AC878" t="str">
        <v>Ronde</v>
      </c>
      <c r="AD878" t="str">
        <v>Venen</v>
      </c>
    </row>
    <row r="879" spans="1:30" x14ac:dyDescent="0.3">
      <c r="A879" t="s">
        <v>1862</v>
      </c>
      <c r="B879" t="s">
        <v>1879</v>
      </c>
      <c r="C879" t="s">
        <v>1897</v>
      </c>
      <c r="D879" t="s">
        <v>1901</v>
      </c>
      <c r="E879" t="s">
        <v>1902</v>
      </c>
      <c r="F879">
        <v>1</v>
      </c>
      <c r="G879" t="s">
        <v>27</v>
      </c>
      <c r="H879">
        <v>2018</v>
      </c>
      <c r="I879" t="s">
        <v>28</v>
      </c>
      <c r="J879" t="s">
        <v>29</v>
      </c>
      <c r="K879" t="s">
        <v>359</v>
      </c>
      <c r="L879" t="s">
        <v>1900</v>
      </c>
      <c r="M879" t="s">
        <v>372</v>
      </c>
      <c r="P879" s="1">
        <f t="shared" si="21"/>
        <v>121</v>
      </c>
      <c r="Q879">
        <v>121</v>
      </c>
      <c r="R879" s="1">
        <f t="shared" si="21"/>
        <v>1</v>
      </c>
      <c r="S879">
        <v>1</v>
      </c>
      <c r="U879" t="s">
        <v>36</v>
      </c>
      <c r="Z879" t="str" cm="1">
        <f t="array" ref="Z879:AD879">_xlfn.TEXTSPLIT(L879, " ")</f>
        <v>Zon</v>
      </c>
      <c r="AA879" t="str">
        <v>op</v>
      </c>
      <c r="AB879" t="str">
        <v>de</v>
      </c>
      <c r="AC879" t="str">
        <v>Ronde</v>
      </c>
      <c r="AD879" t="str">
        <v>Venen</v>
      </c>
    </row>
    <row r="880" spans="1:30" x14ac:dyDescent="0.3">
      <c r="A880" t="s">
        <v>1862</v>
      </c>
      <c r="B880" t="s">
        <v>1879</v>
      </c>
      <c r="C880" t="s">
        <v>1897</v>
      </c>
      <c r="D880" t="s">
        <v>1903</v>
      </c>
      <c r="E880" t="s">
        <v>1904</v>
      </c>
      <c r="F880">
        <v>1</v>
      </c>
      <c r="G880" t="s">
        <v>27</v>
      </c>
      <c r="H880">
        <v>2022</v>
      </c>
      <c r="I880" t="s">
        <v>28</v>
      </c>
      <c r="J880" t="s">
        <v>29</v>
      </c>
      <c r="K880" t="s">
        <v>359</v>
      </c>
      <c r="L880" t="s">
        <v>1900</v>
      </c>
      <c r="M880" t="s">
        <v>372</v>
      </c>
      <c r="P880" s="1">
        <f t="shared" si="21"/>
        <v>75</v>
      </c>
      <c r="Q880">
        <v>75</v>
      </c>
      <c r="R880" s="1">
        <f t="shared" si="21"/>
        <v>1</v>
      </c>
      <c r="S880">
        <v>1</v>
      </c>
      <c r="U880" t="s">
        <v>32</v>
      </c>
      <c r="Z880" t="str" cm="1">
        <f t="array" ref="Z880:AD880">_xlfn.TEXTSPLIT(L880, " ")</f>
        <v>Zon</v>
      </c>
      <c r="AA880" t="str">
        <v>op</v>
      </c>
      <c r="AB880" t="str">
        <v>de</v>
      </c>
      <c r="AC880" t="str">
        <v>Ronde</v>
      </c>
      <c r="AD880" t="str">
        <v>Venen</v>
      </c>
    </row>
    <row r="881" spans="1:30" x14ac:dyDescent="0.3">
      <c r="A881" t="s">
        <v>1862</v>
      </c>
      <c r="B881" t="s">
        <v>1879</v>
      </c>
      <c r="C881" t="s">
        <v>1897</v>
      </c>
      <c r="D881" t="s">
        <v>1905</v>
      </c>
      <c r="E881" t="s">
        <v>1906</v>
      </c>
      <c r="F881">
        <v>1</v>
      </c>
      <c r="G881" t="s">
        <v>27</v>
      </c>
      <c r="H881">
        <v>2020</v>
      </c>
      <c r="I881" t="s">
        <v>28</v>
      </c>
      <c r="J881" t="s">
        <v>29</v>
      </c>
      <c r="K881" t="s">
        <v>359</v>
      </c>
      <c r="L881" t="s">
        <v>1900</v>
      </c>
      <c r="M881" t="s">
        <v>372</v>
      </c>
      <c r="P881" s="1">
        <f t="shared" si="21"/>
        <v>76.16</v>
      </c>
      <c r="Q881">
        <v>76.16</v>
      </c>
      <c r="R881" s="1">
        <f t="shared" si="21"/>
        <v>1</v>
      </c>
      <c r="S881">
        <v>1</v>
      </c>
      <c r="U881" t="s">
        <v>36</v>
      </c>
      <c r="Z881" t="str" cm="1">
        <f t="array" ref="Z881:AD881">_xlfn.TEXTSPLIT(L881, " ")</f>
        <v>Zon</v>
      </c>
      <c r="AA881" t="str">
        <v>op</v>
      </c>
      <c r="AB881" t="str">
        <v>de</v>
      </c>
      <c r="AC881" t="str">
        <v>Ronde</v>
      </c>
      <c r="AD881" t="str">
        <v>Venen</v>
      </c>
    </row>
    <row r="882" spans="1:30" x14ac:dyDescent="0.3">
      <c r="A882" t="s">
        <v>1862</v>
      </c>
      <c r="B882" t="s">
        <v>1879</v>
      </c>
      <c r="C882" t="s">
        <v>1897</v>
      </c>
      <c r="D882" t="s">
        <v>1901</v>
      </c>
      <c r="E882" t="s">
        <v>1907</v>
      </c>
      <c r="F882">
        <v>1</v>
      </c>
      <c r="G882" t="s">
        <v>27</v>
      </c>
      <c r="H882">
        <v>2014</v>
      </c>
      <c r="I882" t="s">
        <v>28</v>
      </c>
      <c r="J882" t="s">
        <v>29</v>
      </c>
      <c r="K882" t="s">
        <v>359</v>
      </c>
      <c r="L882" t="s">
        <v>1907</v>
      </c>
      <c r="M882" t="s">
        <v>372</v>
      </c>
      <c r="O882" t="s">
        <v>694</v>
      </c>
      <c r="P882" s="1">
        <f t="shared" si="21"/>
        <v>18.72</v>
      </c>
      <c r="Q882">
        <v>18.72</v>
      </c>
      <c r="R882" s="1">
        <f t="shared" si="21"/>
        <v>1</v>
      </c>
      <c r="S882">
        <v>1</v>
      </c>
      <c r="U882" t="s">
        <v>42</v>
      </c>
      <c r="Z882" t="str" cm="1">
        <f t="array" ref="Z882:AB882">_xlfn.TEXTSPLIT(L882, " ")</f>
        <v>Zon</v>
      </c>
      <c r="AA882" t="str">
        <v>op</v>
      </c>
      <c r="AB882" t="str">
        <v>Waternet</v>
      </c>
    </row>
    <row r="883" spans="1:30" x14ac:dyDescent="0.3">
      <c r="A883" t="s">
        <v>1862</v>
      </c>
      <c r="B883" t="s">
        <v>1879</v>
      </c>
      <c r="C883" t="s">
        <v>1908</v>
      </c>
      <c r="D883" t="s">
        <v>1909</v>
      </c>
      <c r="E883" t="s">
        <v>1910</v>
      </c>
      <c r="F883">
        <v>1</v>
      </c>
      <c r="G883" t="s">
        <v>27</v>
      </c>
      <c r="H883">
        <v>2017</v>
      </c>
      <c r="I883" t="s">
        <v>28</v>
      </c>
      <c r="J883" t="s">
        <v>29</v>
      </c>
      <c r="K883" t="s">
        <v>359</v>
      </c>
      <c r="L883" t="s">
        <v>1911</v>
      </c>
      <c r="M883" t="s">
        <v>372</v>
      </c>
      <c r="P883" s="1">
        <f t="shared" si="21"/>
        <v>423.36</v>
      </c>
      <c r="Q883">
        <v>423.36</v>
      </c>
      <c r="R883" s="1">
        <f t="shared" si="21"/>
        <v>1</v>
      </c>
      <c r="S883">
        <v>1</v>
      </c>
      <c r="U883" t="s">
        <v>36</v>
      </c>
      <c r="Z883" t="str" cm="1">
        <f t="array" ref="Z883:AA883">_xlfn.TEXTSPLIT(L883, " ")</f>
        <v>OnzeZon</v>
      </c>
      <c r="AA883" t="str">
        <v>Houten</v>
      </c>
    </row>
    <row r="884" spans="1:30" x14ac:dyDescent="0.3">
      <c r="A884" t="s">
        <v>1862</v>
      </c>
      <c r="B884" t="s">
        <v>1879</v>
      </c>
      <c r="C884" t="s">
        <v>1908</v>
      </c>
      <c r="D884" t="s">
        <v>1517</v>
      </c>
      <c r="E884" t="s">
        <v>1912</v>
      </c>
      <c r="F884">
        <v>1</v>
      </c>
      <c r="G884" t="s">
        <v>27</v>
      </c>
      <c r="H884">
        <v>2023</v>
      </c>
      <c r="I884" t="s">
        <v>28</v>
      </c>
      <c r="J884" t="s">
        <v>29</v>
      </c>
      <c r="K884" t="s">
        <v>30</v>
      </c>
      <c r="L884" t="s">
        <v>1913</v>
      </c>
      <c r="P884" s="1">
        <f t="shared" si="21"/>
        <v>50.4</v>
      </c>
      <c r="Q884">
        <v>50.4</v>
      </c>
      <c r="R884" s="1">
        <f t="shared" si="21"/>
        <v>1</v>
      </c>
      <c r="S884">
        <v>1</v>
      </c>
      <c r="U884" t="s">
        <v>32</v>
      </c>
      <c r="Z884" t="str" cm="1">
        <f t="array" ref="Z884:AA884">_xlfn.TEXTSPLIT(L884, " ")</f>
        <v>Opgewekt</v>
      </c>
      <c r="AA884" t="str">
        <v>Houten</v>
      </c>
    </row>
    <row r="885" spans="1:30" x14ac:dyDescent="0.3">
      <c r="A885" t="s">
        <v>1862</v>
      </c>
      <c r="B885" t="s">
        <v>1879</v>
      </c>
      <c r="C885" t="s">
        <v>1908</v>
      </c>
      <c r="E885" t="s">
        <v>1914</v>
      </c>
      <c r="F885">
        <v>1</v>
      </c>
      <c r="G885" t="s">
        <v>27</v>
      </c>
      <c r="H885">
        <v>2022</v>
      </c>
      <c r="I885" t="s">
        <v>28</v>
      </c>
      <c r="J885" t="s">
        <v>29</v>
      </c>
      <c r="K885" t="s">
        <v>30</v>
      </c>
      <c r="L885" t="s">
        <v>1913</v>
      </c>
      <c r="P885" s="1">
        <f t="shared" si="21"/>
        <v>53.46</v>
      </c>
      <c r="Q885">
        <v>53.46</v>
      </c>
      <c r="R885" s="1">
        <f t="shared" si="21"/>
        <v>1</v>
      </c>
      <c r="S885">
        <v>1</v>
      </c>
      <c r="U885" t="s">
        <v>32</v>
      </c>
      <c r="Z885" t="str" cm="1">
        <f t="array" ref="Z885:AA885">_xlfn.TEXTSPLIT(L885, " ")</f>
        <v>Opgewekt</v>
      </c>
      <c r="AA885" t="str">
        <v>Houten</v>
      </c>
    </row>
    <row r="886" spans="1:30" x14ac:dyDescent="0.3">
      <c r="A886" t="s">
        <v>1862</v>
      </c>
      <c r="B886" t="s">
        <v>1879</v>
      </c>
      <c r="C886" t="s">
        <v>1908</v>
      </c>
      <c r="D886" t="s">
        <v>1517</v>
      </c>
      <c r="E886" t="s">
        <v>1915</v>
      </c>
      <c r="F886">
        <v>1</v>
      </c>
      <c r="G886" t="s">
        <v>27</v>
      </c>
      <c r="H886">
        <v>2020</v>
      </c>
      <c r="I886" t="s">
        <v>28</v>
      </c>
      <c r="J886" t="s">
        <v>29</v>
      </c>
      <c r="K886" t="s">
        <v>30</v>
      </c>
      <c r="L886" t="s">
        <v>1913</v>
      </c>
      <c r="O886" t="s">
        <v>1916</v>
      </c>
      <c r="P886" s="1">
        <f t="shared" si="21"/>
        <v>56.550000000000004</v>
      </c>
      <c r="Q886">
        <v>56.550000000000004</v>
      </c>
      <c r="R886" s="1">
        <f t="shared" si="21"/>
        <v>1</v>
      </c>
      <c r="S886">
        <v>1</v>
      </c>
      <c r="U886" t="s">
        <v>36</v>
      </c>
      <c r="Z886" t="str" cm="1">
        <f t="array" ref="Z886:AA886">_xlfn.TEXTSPLIT(L886, " ")</f>
        <v>Opgewekt</v>
      </c>
      <c r="AA886" t="str">
        <v>Houten</v>
      </c>
    </row>
    <row r="887" spans="1:30" x14ac:dyDescent="0.3">
      <c r="A887" t="s">
        <v>1862</v>
      </c>
      <c r="B887" t="s">
        <v>1879</v>
      </c>
      <c r="C887" t="s">
        <v>1908</v>
      </c>
      <c r="E887" t="s">
        <v>1917</v>
      </c>
      <c r="F887">
        <v>1</v>
      </c>
      <c r="G887" t="s">
        <v>27</v>
      </c>
      <c r="H887">
        <v>2017</v>
      </c>
      <c r="I887" t="s">
        <v>28</v>
      </c>
      <c r="J887" t="s">
        <v>29</v>
      </c>
      <c r="K887" t="s">
        <v>30</v>
      </c>
      <c r="L887" t="s">
        <v>1913</v>
      </c>
      <c r="P887" s="1">
        <f t="shared" si="21"/>
        <v>95.16</v>
      </c>
      <c r="Q887">
        <v>95.16</v>
      </c>
      <c r="R887" s="1">
        <f t="shared" si="21"/>
        <v>1</v>
      </c>
      <c r="S887">
        <v>1</v>
      </c>
      <c r="U887" t="s">
        <v>36</v>
      </c>
      <c r="Z887" t="str" cm="1">
        <f t="array" ref="Z887:AA887">_xlfn.TEXTSPLIT(L887, " ")</f>
        <v>Opgewekt</v>
      </c>
      <c r="AA887" t="str">
        <v>Houten</v>
      </c>
    </row>
    <row r="888" spans="1:30" x14ac:dyDescent="0.3">
      <c r="A888" t="s">
        <v>1862</v>
      </c>
      <c r="B888" t="s">
        <v>1879</v>
      </c>
      <c r="C888" t="s">
        <v>1908</v>
      </c>
      <c r="E888" t="s">
        <v>1918</v>
      </c>
      <c r="F888">
        <v>1</v>
      </c>
      <c r="G888" t="s">
        <v>27</v>
      </c>
      <c r="H888">
        <v>2023</v>
      </c>
      <c r="I888" t="s">
        <v>28</v>
      </c>
      <c r="J888" t="s">
        <v>29</v>
      </c>
      <c r="K888" t="s">
        <v>30</v>
      </c>
      <c r="L888" t="s">
        <v>1913</v>
      </c>
      <c r="P888" s="1">
        <f t="shared" si="21"/>
        <v>69.7</v>
      </c>
      <c r="Q888">
        <v>69.7</v>
      </c>
      <c r="R888" s="1">
        <f t="shared" si="21"/>
        <v>1</v>
      </c>
      <c r="S888">
        <v>1</v>
      </c>
      <c r="U888" t="s">
        <v>32</v>
      </c>
      <c r="Z888" t="str" cm="1">
        <f t="array" ref="Z888:AA888">_xlfn.TEXTSPLIT(L888, " ")</f>
        <v>Opgewekt</v>
      </c>
      <c r="AA888" t="str">
        <v>Houten</v>
      </c>
    </row>
    <row r="889" spans="1:30" x14ac:dyDescent="0.3">
      <c r="A889" t="s">
        <v>1862</v>
      </c>
      <c r="B889" t="s">
        <v>1879</v>
      </c>
      <c r="C889" t="s">
        <v>1908</v>
      </c>
      <c r="E889" t="s">
        <v>1919</v>
      </c>
      <c r="F889">
        <v>1</v>
      </c>
      <c r="G889" t="s">
        <v>27</v>
      </c>
      <c r="H889">
        <v>2019</v>
      </c>
      <c r="I889" t="s">
        <v>28</v>
      </c>
      <c r="J889" t="s">
        <v>29</v>
      </c>
      <c r="K889" t="s">
        <v>30</v>
      </c>
      <c r="L889" t="s">
        <v>1913</v>
      </c>
      <c r="P889" s="1">
        <f t="shared" si="21"/>
        <v>198.4</v>
      </c>
      <c r="Q889">
        <v>198.4</v>
      </c>
      <c r="R889" s="1">
        <f t="shared" si="21"/>
        <v>1</v>
      </c>
      <c r="S889">
        <v>1</v>
      </c>
      <c r="U889" t="s">
        <v>36</v>
      </c>
      <c r="Z889" t="str" cm="1">
        <f t="array" ref="Z889:AA889">_xlfn.TEXTSPLIT(L889, " ")</f>
        <v>Opgewekt</v>
      </c>
      <c r="AA889" t="str">
        <v>Houten</v>
      </c>
    </row>
    <row r="890" spans="1:30" x14ac:dyDescent="0.3">
      <c r="A890" t="s">
        <v>1862</v>
      </c>
      <c r="B890" t="s">
        <v>1879</v>
      </c>
      <c r="C890" t="s">
        <v>1908</v>
      </c>
      <c r="E890" t="s">
        <v>1920</v>
      </c>
      <c r="F890">
        <v>1</v>
      </c>
      <c r="G890" t="s">
        <v>27</v>
      </c>
      <c r="H890">
        <v>2022</v>
      </c>
      <c r="I890" t="s">
        <v>28</v>
      </c>
      <c r="J890" t="s">
        <v>29</v>
      </c>
      <c r="K890" t="s">
        <v>30</v>
      </c>
      <c r="L890" t="s">
        <v>1913</v>
      </c>
      <c r="P890" s="1">
        <f t="shared" si="21"/>
        <v>81</v>
      </c>
      <c r="Q890">
        <v>81</v>
      </c>
      <c r="R890" s="1">
        <f t="shared" si="21"/>
        <v>1</v>
      </c>
      <c r="S890">
        <v>1</v>
      </c>
      <c r="U890" t="s">
        <v>32</v>
      </c>
      <c r="Z890" t="str" cm="1">
        <f t="array" ref="Z890:AA890">_xlfn.TEXTSPLIT(L890, " ")</f>
        <v>Opgewekt</v>
      </c>
      <c r="AA890" t="str">
        <v>Houten</v>
      </c>
    </row>
    <row r="891" spans="1:30" x14ac:dyDescent="0.3">
      <c r="A891" t="s">
        <v>1862</v>
      </c>
      <c r="B891" t="s">
        <v>1879</v>
      </c>
      <c r="C891" t="s">
        <v>1921</v>
      </c>
      <c r="E891" t="s">
        <v>1922</v>
      </c>
      <c r="F891">
        <v>1</v>
      </c>
      <c r="G891" t="s">
        <v>27</v>
      </c>
      <c r="H891">
        <v>2020</v>
      </c>
      <c r="I891" t="s">
        <v>28</v>
      </c>
      <c r="J891" t="s">
        <v>29</v>
      </c>
      <c r="K891" t="s">
        <v>359</v>
      </c>
      <c r="L891" t="s">
        <v>1884</v>
      </c>
      <c r="M891" t="s">
        <v>1885</v>
      </c>
      <c r="O891" t="s">
        <v>1923</v>
      </c>
      <c r="P891" s="1">
        <f t="shared" si="21"/>
        <v>53.46</v>
      </c>
      <c r="Q891">
        <v>53.46</v>
      </c>
      <c r="R891" s="1">
        <f t="shared" si="21"/>
        <v>1</v>
      </c>
      <c r="S891">
        <v>1</v>
      </c>
      <c r="U891" t="s">
        <v>36</v>
      </c>
      <c r="Z891" t="str" cm="1">
        <f t="array" ref="Z891:AA891">_xlfn.TEXTSPLIT(L891, " ")</f>
        <v>EnergieU/</v>
      </c>
      <c r="AA891" t="str">
        <v>buurtstroom</v>
      </c>
    </row>
    <row r="892" spans="1:30" x14ac:dyDescent="0.3">
      <c r="A892" t="s">
        <v>1862</v>
      </c>
      <c r="B892" t="s">
        <v>1863</v>
      </c>
      <c r="C892" t="s">
        <v>1924</v>
      </c>
      <c r="D892" t="s">
        <v>1925</v>
      </c>
      <c r="E892" t="s">
        <v>1926</v>
      </c>
      <c r="F892">
        <v>1</v>
      </c>
      <c r="G892" t="s">
        <v>27</v>
      </c>
      <c r="H892">
        <v>2023</v>
      </c>
      <c r="I892" t="s">
        <v>28</v>
      </c>
      <c r="J892" t="s">
        <v>29</v>
      </c>
      <c r="K892" t="s">
        <v>30</v>
      </c>
      <c r="L892" t="s">
        <v>1927</v>
      </c>
      <c r="P892" s="1">
        <f t="shared" si="21"/>
        <v>70</v>
      </c>
      <c r="Q892">
        <v>70</v>
      </c>
      <c r="R892" s="1">
        <f t="shared" si="21"/>
        <v>1</v>
      </c>
      <c r="S892">
        <v>1</v>
      </c>
      <c r="U892" t="s">
        <v>32</v>
      </c>
      <c r="Z892" t="str" cm="1">
        <f t="array" ref="Z892:AC892">_xlfn.TEXTSPLIT(L892, " ")</f>
        <v>EC</v>
      </c>
      <c r="AA892" t="str">
        <v>Deel</v>
      </c>
      <c r="AB892" t="str">
        <v>(Energie</v>
      </c>
      <c r="AC892" t="str">
        <v>Leusden)</v>
      </c>
    </row>
    <row r="893" spans="1:30" x14ac:dyDescent="0.3">
      <c r="A893" t="s">
        <v>1862</v>
      </c>
      <c r="B893" t="s">
        <v>1863</v>
      </c>
      <c r="C893" t="s">
        <v>1924</v>
      </c>
      <c r="D893" t="s">
        <v>1925</v>
      </c>
      <c r="E893" t="s">
        <v>1928</v>
      </c>
      <c r="F893">
        <v>1</v>
      </c>
      <c r="G893" t="s">
        <v>27</v>
      </c>
      <c r="H893">
        <v>2023</v>
      </c>
      <c r="I893" t="s">
        <v>28</v>
      </c>
      <c r="J893" t="s">
        <v>29</v>
      </c>
      <c r="K893" t="s">
        <v>30</v>
      </c>
      <c r="L893" t="s">
        <v>1927</v>
      </c>
      <c r="P893" s="1">
        <f t="shared" si="21"/>
        <v>69.7</v>
      </c>
      <c r="Q893">
        <v>69.7</v>
      </c>
      <c r="R893" s="1">
        <f t="shared" si="21"/>
        <v>1</v>
      </c>
      <c r="S893">
        <v>1</v>
      </c>
      <c r="U893" t="s">
        <v>32</v>
      </c>
      <c r="Z893" t="str" cm="1">
        <f t="array" ref="Z893:AC893">_xlfn.TEXTSPLIT(L893, " ")</f>
        <v>EC</v>
      </c>
      <c r="AA893" t="str">
        <v>Deel</v>
      </c>
      <c r="AB893" t="str">
        <v>(Energie</v>
      </c>
      <c r="AC893" t="str">
        <v>Leusden)</v>
      </c>
    </row>
    <row r="894" spans="1:30" x14ac:dyDescent="0.3">
      <c r="A894" t="s">
        <v>1862</v>
      </c>
      <c r="B894" t="s">
        <v>1863</v>
      </c>
      <c r="C894" t="s">
        <v>1924</v>
      </c>
      <c r="E894" t="s">
        <v>1929</v>
      </c>
      <c r="F894">
        <v>1</v>
      </c>
      <c r="G894" t="s">
        <v>27</v>
      </c>
      <c r="H894">
        <v>2021</v>
      </c>
      <c r="I894" t="s">
        <v>28</v>
      </c>
      <c r="J894" t="s">
        <v>29</v>
      </c>
      <c r="K894" t="s">
        <v>30</v>
      </c>
      <c r="L894" t="s">
        <v>1930</v>
      </c>
      <c r="O894" t="s">
        <v>1931</v>
      </c>
      <c r="P894" s="1">
        <f t="shared" si="21"/>
        <v>71.3</v>
      </c>
      <c r="Q894">
        <v>71.3</v>
      </c>
      <c r="R894" s="1">
        <f t="shared" si="21"/>
        <v>1</v>
      </c>
      <c r="S894">
        <v>1</v>
      </c>
      <c r="U894" t="s">
        <v>36</v>
      </c>
      <c r="Z894" t="str" cm="1">
        <f t="array" ref="Z894:AA894">_xlfn.TEXTSPLIT(L894, " ")</f>
        <v>ValleiZon</v>
      </c>
      <c r="AA894" t="str">
        <v>Leusden</v>
      </c>
    </row>
    <row r="895" spans="1:30" x14ac:dyDescent="0.3">
      <c r="A895" t="s">
        <v>1862</v>
      </c>
      <c r="B895" t="s">
        <v>1863</v>
      </c>
      <c r="C895" t="s">
        <v>1924</v>
      </c>
      <c r="D895" t="s">
        <v>1932</v>
      </c>
      <c r="E895" t="s">
        <v>1933</v>
      </c>
      <c r="F895">
        <v>1</v>
      </c>
      <c r="G895" t="s">
        <v>27</v>
      </c>
      <c r="H895">
        <v>2017</v>
      </c>
      <c r="I895" t="s">
        <v>28</v>
      </c>
      <c r="J895" t="s">
        <v>29</v>
      </c>
      <c r="K895" t="s">
        <v>359</v>
      </c>
      <c r="L895" t="s">
        <v>600</v>
      </c>
      <c r="O895" t="s">
        <v>1934</v>
      </c>
      <c r="P895" s="1">
        <f t="shared" si="21"/>
        <v>72.8</v>
      </c>
      <c r="Q895">
        <v>72.8</v>
      </c>
      <c r="R895" s="1">
        <f t="shared" si="21"/>
        <v>1</v>
      </c>
      <c r="S895">
        <v>1</v>
      </c>
      <c r="U895" t="s">
        <v>36</v>
      </c>
      <c r="Z895" t="str" cm="1">
        <f t="array" ref="Z895:AA895">_xlfn.TEXTSPLIT(L895, " ")</f>
        <v>projectcoöperaties</v>
      </c>
      <c r="AA895" t="str">
        <v>divers</v>
      </c>
    </row>
    <row r="896" spans="1:30" x14ac:dyDescent="0.3">
      <c r="A896" t="s">
        <v>1862</v>
      </c>
      <c r="B896" t="s">
        <v>1879</v>
      </c>
      <c r="C896" t="s">
        <v>1935</v>
      </c>
      <c r="D896" t="s">
        <v>1862</v>
      </c>
      <c r="E896" t="s">
        <v>1936</v>
      </c>
      <c r="F896">
        <v>1</v>
      </c>
      <c r="G896" t="s">
        <v>27</v>
      </c>
      <c r="H896">
        <v>2021</v>
      </c>
      <c r="I896" t="s">
        <v>28</v>
      </c>
      <c r="J896" t="s">
        <v>29</v>
      </c>
      <c r="K896" t="s">
        <v>602</v>
      </c>
      <c r="L896" t="s">
        <v>1937</v>
      </c>
      <c r="M896" t="s">
        <v>1938</v>
      </c>
      <c r="P896" s="1">
        <f t="shared" si="21"/>
        <v>203</v>
      </c>
      <c r="Q896">
        <v>203</v>
      </c>
      <c r="R896" s="1">
        <f t="shared" si="21"/>
        <v>1</v>
      </c>
      <c r="S896">
        <v>1</v>
      </c>
      <c r="U896" t="s">
        <v>36</v>
      </c>
      <c r="Z896" t="str" cm="1">
        <f t="array" ref="Z896:AA896">_xlfn.TEXTSPLIT(L896, " ")</f>
        <v>GW</v>
      </c>
      <c r="AA896" t="str">
        <v>Zonnestroom</v>
      </c>
    </row>
    <row r="897" spans="1:28" x14ac:dyDescent="0.3">
      <c r="A897" t="s">
        <v>1862</v>
      </c>
      <c r="B897" t="s">
        <v>1879</v>
      </c>
      <c r="C897" t="s">
        <v>1939</v>
      </c>
      <c r="E897" t="s">
        <v>1940</v>
      </c>
      <c r="F897">
        <v>1</v>
      </c>
      <c r="G897" t="s">
        <v>27</v>
      </c>
      <c r="H897">
        <v>2020</v>
      </c>
      <c r="I897" t="s">
        <v>28</v>
      </c>
      <c r="J897" t="s">
        <v>29</v>
      </c>
      <c r="K897" t="s">
        <v>30</v>
      </c>
      <c r="L897" t="s">
        <v>488</v>
      </c>
      <c r="P897" s="1">
        <f t="shared" si="21"/>
        <v>100.44</v>
      </c>
      <c r="Q897">
        <v>100.44</v>
      </c>
      <c r="R897" s="1">
        <f t="shared" si="21"/>
        <v>1</v>
      </c>
      <c r="S897">
        <v>1</v>
      </c>
      <c r="U897" t="s">
        <v>36</v>
      </c>
      <c r="Z897" t="str" cm="1">
        <f t="array" ref="Z897">_xlfn.TEXTSPLIT(L897, " ")</f>
        <v>ValleiEnergie</v>
      </c>
    </row>
    <row r="898" spans="1:28" x14ac:dyDescent="0.3">
      <c r="A898" t="s">
        <v>1862</v>
      </c>
      <c r="B898" t="s">
        <v>391</v>
      </c>
      <c r="C898" t="s">
        <v>1941</v>
      </c>
      <c r="D898" t="s">
        <v>44</v>
      </c>
      <c r="E898" t="s">
        <v>1942</v>
      </c>
      <c r="F898">
        <v>1</v>
      </c>
      <c r="G898" t="s">
        <v>27</v>
      </c>
      <c r="H898">
        <v>2018</v>
      </c>
      <c r="I898" t="s">
        <v>28</v>
      </c>
      <c r="J898" t="s">
        <v>29</v>
      </c>
      <c r="K898" t="s">
        <v>46</v>
      </c>
      <c r="L898" t="s">
        <v>47</v>
      </c>
      <c r="M898" t="s">
        <v>44</v>
      </c>
      <c r="N898" t="s">
        <v>44</v>
      </c>
      <c r="P898" s="1">
        <f t="shared" ref="P898:R961" si="22">IFERROR(IF(Q898&gt;0,Q898*1,0),0)</f>
        <v>26</v>
      </c>
      <c r="Q898">
        <v>26</v>
      </c>
      <c r="R898" s="1">
        <f t="shared" si="22"/>
        <v>0</v>
      </c>
      <c r="S898">
        <v>0</v>
      </c>
      <c r="U898" t="s">
        <v>42</v>
      </c>
      <c r="Z898" t="str" cm="1">
        <f t="array" ref="Z898">_xlfn.TEXTSPLIT(L898, " ")</f>
        <v>crowdfunding</v>
      </c>
    </row>
    <row r="899" spans="1:28" x14ac:dyDescent="0.3">
      <c r="A899" t="s">
        <v>1862</v>
      </c>
      <c r="B899" t="s">
        <v>391</v>
      </c>
      <c r="C899" t="s">
        <v>1941</v>
      </c>
      <c r="D899" t="s">
        <v>1943</v>
      </c>
      <c r="E899" t="s">
        <v>1944</v>
      </c>
      <c r="F899">
        <v>1</v>
      </c>
      <c r="G899" t="s">
        <v>27</v>
      </c>
      <c r="H899">
        <v>2018</v>
      </c>
      <c r="I899" t="s">
        <v>28</v>
      </c>
      <c r="J899" t="s">
        <v>29</v>
      </c>
      <c r="K899" t="s">
        <v>30</v>
      </c>
      <c r="L899" t="s">
        <v>488</v>
      </c>
      <c r="P899" s="1">
        <f t="shared" si="22"/>
        <v>29.150000000000002</v>
      </c>
      <c r="Q899">
        <v>29.150000000000002</v>
      </c>
      <c r="R899" s="1">
        <f t="shared" si="22"/>
        <v>1</v>
      </c>
      <c r="S899">
        <v>1</v>
      </c>
      <c r="U899" t="s">
        <v>36</v>
      </c>
      <c r="Z899" t="str" cm="1">
        <f t="array" ref="Z899">_xlfn.TEXTSPLIT(L899, " ")</f>
        <v>ValleiEnergie</v>
      </c>
    </row>
    <row r="900" spans="1:28" x14ac:dyDescent="0.3">
      <c r="A900" t="s">
        <v>1862</v>
      </c>
      <c r="B900" t="s">
        <v>1879</v>
      </c>
      <c r="C900" t="s">
        <v>1945</v>
      </c>
      <c r="E900" t="s">
        <v>1946</v>
      </c>
      <c r="F900">
        <v>1</v>
      </c>
      <c r="G900" t="s">
        <v>27</v>
      </c>
      <c r="H900">
        <v>2019</v>
      </c>
      <c r="I900" t="s">
        <v>28</v>
      </c>
      <c r="J900" t="s">
        <v>29</v>
      </c>
      <c r="K900" t="s">
        <v>30</v>
      </c>
      <c r="L900" t="s">
        <v>1947</v>
      </c>
      <c r="P900" s="1">
        <f t="shared" si="22"/>
        <v>84.16</v>
      </c>
      <c r="Q900">
        <v>84.16</v>
      </c>
      <c r="R900" s="1">
        <f t="shared" si="22"/>
        <v>0</v>
      </c>
      <c r="S900">
        <v>0</v>
      </c>
      <c r="U900" t="s">
        <v>65</v>
      </c>
      <c r="Z900" t="str" cm="1">
        <f t="array" ref="Z900:AB900">_xlfn.TEXTSPLIT(L900, " ")</f>
        <v>Duurzaam</v>
      </c>
      <c r="AA900" t="str">
        <v>Stichtse</v>
      </c>
      <c r="AB900" t="str">
        <v>Vecht</v>
      </c>
    </row>
    <row r="901" spans="1:28" x14ac:dyDescent="0.3">
      <c r="A901" t="s">
        <v>1862</v>
      </c>
      <c r="B901" t="s">
        <v>1879</v>
      </c>
      <c r="C901" t="s">
        <v>1945</v>
      </c>
      <c r="D901" t="s">
        <v>1948</v>
      </c>
      <c r="E901" t="s">
        <v>1949</v>
      </c>
      <c r="F901">
        <v>1</v>
      </c>
      <c r="G901" t="s">
        <v>27</v>
      </c>
      <c r="H901">
        <v>2019</v>
      </c>
      <c r="I901" t="s">
        <v>28</v>
      </c>
      <c r="J901" t="s">
        <v>29</v>
      </c>
      <c r="K901" t="s">
        <v>30</v>
      </c>
      <c r="L901" t="s">
        <v>1950</v>
      </c>
      <c r="O901" t="s">
        <v>1951</v>
      </c>
      <c r="P901" s="1">
        <f t="shared" si="22"/>
        <v>66.825000000000003</v>
      </c>
      <c r="Q901">
        <v>66.825000000000003</v>
      </c>
      <c r="R901" s="1">
        <f t="shared" si="22"/>
        <v>1</v>
      </c>
      <c r="S901">
        <v>1</v>
      </c>
      <c r="U901" t="s">
        <v>36</v>
      </c>
      <c r="Z901" t="str" cm="1">
        <f t="array" ref="Z901:AA901">_xlfn.TEXTSPLIT(L901, " ")</f>
        <v>EC</v>
      </c>
      <c r="AA901" t="str">
        <v>2030.nu</v>
      </c>
    </row>
    <row r="902" spans="1:28" x14ac:dyDescent="0.3">
      <c r="A902" t="s">
        <v>1862</v>
      </c>
      <c r="B902" t="s">
        <v>1879</v>
      </c>
      <c r="C902" t="s">
        <v>1945</v>
      </c>
      <c r="D902" t="s">
        <v>1952</v>
      </c>
      <c r="E902" t="s">
        <v>1953</v>
      </c>
      <c r="F902">
        <v>1</v>
      </c>
      <c r="G902" t="s">
        <v>27</v>
      </c>
      <c r="H902">
        <v>2017</v>
      </c>
      <c r="I902" t="s">
        <v>28</v>
      </c>
      <c r="J902" t="s">
        <v>29</v>
      </c>
      <c r="K902" t="s">
        <v>46</v>
      </c>
      <c r="L902" t="s">
        <v>47</v>
      </c>
      <c r="N902" t="s">
        <v>81</v>
      </c>
      <c r="O902" t="s">
        <v>689</v>
      </c>
      <c r="P902" s="1">
        <f t="shared" si="22"/>
        <v>124.80000000000001</v>
      </c>
      <c r="Q902">
        <v>124.80000000000001</v>
      </c>
      <c r="R902" s="1">
        <f t="shared" si="22"/>
        <v>0</v>
      </c>
      <c r="S902">
        <v>0</v>
      </c>
      <c r="U902" t="s">
        <v>65</v>
      </c>
      <c r="Z902" t="str" cm="1">
        <f t="array" ref="Z902">_xlfn.TEXTSPLIT(L902, " ")</f>
        <v>crowdfunding</v>
      </c>
    </row>
    <row r="903" spans="1:28" x14ac:dyDescent="0.3">
      <c r="A903" t="s">
        <v>1862</v>
      </c>
      <c r="B903" t="s">
        <v>1879</v>
      </c>
      <c r="C903" t="s">
        <v>1862</v>
      </c>
      <c r="E903" t="s">
        <v>1954</v>
      </c>
      <c r="F903">
        <v>1</v>
      </c>
      <c r="G903" t="s">
        <v>27</v>
      </c>
      <c r="H903">
        <v>2021</v>
      </c>
      <c r="I903" t="s">
        <v>28</v>
      </c>
      <c r="J903" t="s">
        <v>29</v>
      </c>
      <c r="K903" t="s">
        <v>359</v>
      </c>
      <c r="L903" t="s">
        <v>1884</v>
      </c>
      <c r="M903" t="s">
        <v>1885</v>
      </c>
      <c r="O903" t="s">
        <v>1955</v>
      </c>
      <c r="P903" s="1">
        <f t="shared" si="22"/>
        <v>52.894999999999996</v>
      </c>
      <c r="Q903">
        <v>52.894999999999996</v>
      </c>
      <c r="R903" s="1">
        <f t="shared" si="22"/>
        <v>1</v>
      </c>
      <c r="S903">
        <v>1</v>
      </c>
      <c r="U903" t="s">
        <v>36</v>
      </c>
      <c r="Z903" t="str" cm="1">
        <f t="array" ref="Z903:AA903">_xlfn.TEXTSPLIT(L903, " ")</f>
        <v>EnergieU/</v>
      </c>
      <c r="AA903" t="str">
        <v>buurtstroom</v>
      </c>
    </row>
    <row r="904" spans="1:28" x14ac:dyDescent="0.3">
      <c r="A904" t="s">
        <v>1862</v>
      </c>
      <c r="B904" t="s">
        <v>1879</v>
      </c>
      <c r="C904" t="s">
        <v>1862</v>
      </c>
      <c r="E904" t="s">
        <v>1956</v>
      </c>
      <c r="F904">
        <v>1</v>
      </c>
      <c r="G904" t="s">
        <v>27</v>
      </c>
      <c r="H904">
        <v>2019</v>
      </c>
      <c r="I904" t="s">
        <v>28</v>
      </c>
      <c r="J904" t="s">
        <v>29</v>
      </c>
      <c r="K904" t="s">
        <v>359</v>
      </c>
      <c r="L904" t="s">
        <v>1884</v>
      </c>
      <c r="M904" t="s">
        <v>1885</v>
      </c>
      <c r="P904" s="1">
        <f t="shared" si="22"/>
        <v>38.4</v>
      </c>
      <c r="Q904">
        <v>38.4</v>
      </c>
      <c r="R904" s="1">
        <f t="shared" si="22"/>
        <v>1</v>
      </c>
      <c r="S904">
        <v>1</v>
      </c>
      <c r="U904" t="s">
        <v>36</v>
      </c>
      <c r="Z904" t="str" cm="1">
        <f t="array" ref="Z904:AA904">_xlfn.TEXTSPLIT(L904, " ")</f>
        <v>EnergieU/</v>
      </c>
      <c r="AA904" t="str">
        <v>buurtstroom</v>
      </c>
    </row>
    <row r="905" spans="1:28" x14ac:dyDescent="0.3">
      <c r="A905" t="s">
        <v>1862</v>
      </c>
      <c r="B905" t="s">
        <v>1879</v>
      </c>
      <c r="C905" t="s">
        <v>1862</v>
      </c>
      <c r="E905" t="s">
        <v>1957</v>
      </c>
      <c r="F905">
        <v>1</v>
      </c>
      <c r="G905" t="s">
        <v>27</v>
      </c>
      <c r="H905">
        <v>2018</v>
      </c>
      <c r="I905" t="s">
        <v>28</v>
      </c>
      <c r="J905" t="s">
        <v>29</v>
      </c>
      <c r="K905" t="s">
        <v>359</v>
      </c>
      <c r="L905" t="s">
        <v>1884</v>
      </c>
      <c r="M905" t="s">
        <v>1885</v>
      </c>
      <c r="P905" s="1">
        <f t="shared" si="22"/>
        <v>56.7</v>
      </c>
      <c r="Q905">
        <v>56.7</v>
      </c>
      <c r="R905" s="1">
        <f t="shared" si="22"/>
        <v>1</v>
      </c>
      <c r="S905">
        <v>1</v>
      </c>
      <c r="U905" t="s">
        <v>36</v>
      </c>
      <c r="Z905" t="str" cm="1">
        <f t="array" ref="Z905:AA905">_xlfn.TEXTSPLIT(L905, " ")</f>
        <v>EnergieU/</v>
      </c>
      <c r="AA905" t="str">
        <v>buurtstroom</v>
      </c>
    </row>
    <row r="906" spans="1:28" x14ac:dyDescent="0.3">
      <c r="A906" t="s">
        <v>1862</v>
      </c>
      <c r="B906" t="s">
        <v>1879</v>
      </c>
      <c r="C906" t="s">
        <v>1862</v>
      </c>
      <c r="E906" t="s">
        <v>1958</v>
      </c>
      <c r="F906">
        <v>1</v>
      </c>
      <c r="G906" t="s">
        <v>27</v>
      </c>
      <c r="H906">
        <v>2020</v>
      </c>
      <c r="I906" t="s">
        <v>28</v>
      </c>
      <c r="J906" t="s">
        <v>29</v>
      </c>
      <c r="K906" t="s">
        <v>359</v>
      </c>
      <c r="L906" t="s">
        <v>1884</v>
      </c>
      <c r="M906" t="s">
        <v>1885</v>
      </c>
      <c r="P906" s="1">
        <f t="shared" si="22"/>
        <v>51.84</v>
      </c>
      <c r="Q906">
        <v>51.84</v>
      </c>
      <c r="R906" s="1">
        <f t="shared" si="22"/>
        <v>1</v>
      </c>
      <c r="S906">
        <v>1</v>
      </c>
      <c r="U906" t="s">
        <v>36</v>
      </c>
      <c r="Z906" t="str" cm="1">
        <f t="array" ref="Z906:AA906">_xlfn.TEXTSPLIT(L906, " ")</f>
        <v>EnergieU/</v>
      </c>
      <c r="AA906" t="str">
        <v>buurtstroom</v>
      </c>
    </row>
    <row r="907" spans="1:28" x14ac:dyDescent="0.3">
      <c r="A907" t="s">
        <v>1862</v>
      </c>
      <c r="B907" t="s">
        <v>1879</v>
      </c>
      <c r="C907" t="s">
        <v>1862</v>
      </c>
      <c r="E907" t="s">
        <v>1959</v>
      </c>
      <c r="F907">
        <v>1</v>
      </c>
      <c r="G907" t="s">
        <v>27</v>
      </c>
      <c r="H907">
        <v>2018</v>
      </c>
      <c r="I907" t="s">
        <v>28</v>
      </c>
      <c r="J907" t="s">
        <v>29</v>
      </c>
      <c r="K907" t="s">
        <v>359</v>
      </c>
      <c r="L907" t="s">
        <v>1884</v>
      </c>
      <c r="M907" t="s">
        <v>1885</v>
      </c>
      <c r="P907" s="1">
        <f t="shared" si="22"/>
        <v>56.7</v>
      </c>
      <c r="Q907">
        <v>56.7</v>
      </c>
      <c r="R907" s="1">
        <f t="shared" si="22"/>
        <v>1</v>
      </c>
      <c r="S907">
        <v>1</v>
      </c>
      <c r="U907" t="s">
        <v>36</v>
      </c>
      <c r="Z907" t="str" cm="1">
        <f t="array" ref="Z907:AA907">_xlfn.TEXTSPLIT(L907, " ")</f>
        <v>EnergieU/</v>
      </c>
      <c r="AA907" t="str">
        <v>buurtstroom</v>
      </c>
    </row>
    <row r="908" spans="1:28" x14ac:dyDescent="0.3">
      <c r="A908" t="s">
        <v>1862</v>
      </c>
      <c r="B908" t="s">
        <v>1879</v>
      </c>
      <c r="C908" t="s">
        <v>1862</v>
      </c>
      <c r="E908" t="s">
        <v>1960</v>
      </c>
      <c r="F908">
        <v>1</v>
      </c>
      <c r="G908" t="s">
        <v>27</v>
      </c>
      <c r="H908">
        <v>2017</v>
      </c>
      <c r="I908" t="s">
        <v>28</v>
      </c>
      <c r="J908" t="s">
        <v>29</v>
      </c>
      <c r="K908" t="s">
        <v>359</v>
      </c>
      <c r="L908" t="s">
        <v>1884</v>
      </c>
      <c r="M908" t="s">
        <v>1885</v>
      </c>
      <c r="O908" t="s">
        <v>1961</v>
      </c>
      <c r="P908" s="1">
        <f t="shared" si="22"/>
        <v>65</v>
      </c>
      <c r="Q908">
        <v>65</v>
      </c>
      <c r="R908" s="1">
        <f t="shared" si="22"/>
        <v>1</v>
      </c>
      <c r="S908">
        <v>1</v>
      </c>
      <c r="U908" t="s">
        <v>36</v>
      </c>
      <c r="Z908" t="str" cm="1">
        <f t="array" ref="Z908:AA908">_xlfn.TEXTSPLIT(L908, " ")</f>
        <v>EnergieU/</v>
      </c>
      <c r="AA908" t="str">
        <v>buurtstroom</v>
      </c>
    </row>
    <row r="909" spans="1:28" x14ac:dyDescent="0.3">
      <c r="A909" t="s">
        <v>1862</v>
      </c>
      <c r="B909" t="s">
        <v>1879</v>
      </c>
      <c r="C909" t="s">
        <v>1862</v>
      </c>
      <c r="E909" t="s">
        <v>1962</v>
      </c>
      <c r="F909">
        <v>1</v>
      </c>
      <c r="G909" t="s">
        <v>27</v>
      </c>
      <c r="H909">
        <v>2017</v>
      </c>
      <c r="I909" t="s">
        <v>28</v>
      </c>
      <c r="J909" t="s">
        <v>29</v>
      </c>
      <c r="K909" t="s">
        <v>359</v>
      </c>
      <c r="L909" t="s">
        <v>1884</v>
      </c>
      <c r="M909" t="s">
        <v>1885</v>
      </c>
      <c r="O909" t="s">
        <v>1963</v>
      </c>
      <c r="P909" s="1">
        <f t="shared" si="22"/>
        <v>27.04</v>
      </c>
      <c r="Q909">
        <v>27.04</v>
      </c>
      <c r="R909" s="1">
        <f t="shared" si="22"/>
        <v>1</v>
      </c>
      <c r="S909">
        <v>1</v>
      </c>
      <c r="U909" t="s">
        <v>36</v>
      </c>
      <c r="Z909" t="str" cm="1">
        <f t="array" ref="Z909:AA909">_xlfn.TEXTSPLIT(L909, " ")</f>
        <v>EnergieU/</v>
      </c>
      <c r="AA909" t="str">
        <v>buurtstroom</v>
      </c>
    </row>
    <row r="910" spans="1:28" x14ac:dyDescent="0.3">
      <c r="A910" t="s">
        <v>1862</v>
      </c>
      <c r="B910" t="s">
        <v>1879</v>
      </c>
      <c r="C910" t="s">
        <v>1862</v>
      </c>
      <c r="D910" t="s">
        <v>1964</v>
      </c>
      <c r="E910" t="s">
        <v>1965</v>
      </c>
      <c r="F910">
        <v>1</v>
      </c>
      <c r="G910" t="s">
        <v>27</v>
      </c>
      <c r="H910">
        <v>2018</v>
      </c>
      <c r="I910" t="s">
        <v>28</v>
      </c>
      <c r="J910" t="s">
        <v>29</v>
      </c>
      <c r="K910" t="s">
        <v>359</v>
      </c>
      <c r="L910" t="s">
        <v>1884</v>
      </c>
      <c r="M910" t="s">
        <v>1885</v>
      </c>
      <c r="P910" s="1">
        <f t="shared" si="22"/>
        <v>67.8</v>
      </c>
      <c r="Q910">
        <v>67.8</v>
      </c>
      <c r="R910" s="1">
        <f t="shared" si="22"/>
        <v>1</v>
      </c>
      <c r="S910">
        <v>1</v>
      </c>
      <c r="U910" t="s">
        <v>36</v>
      </c>
      <c r="Z910" t="str" cm="1">
        <f t="array" ref="Z910:AA910">_xlfn.TEXTSPLIT(L910, " ")</f>
        <v>EnergieU/</v>
      </c>
      <c r="AA910" t="str">
        <v>buurtstroom</v>
      </c>
    </row>
    <row r="911" spans="1:28" x14ac:dyDescent="0.3">
      <c r="A911" t="s">
        <v>1862</v>
      </c>
      <c r="B911" t="s">
        <v>1879</v>
      </c>
      <c r="C911" t="s">
        <v>1862</v>
      </c>
      <c r="D911" t="s">
        <v>1966</v>
      </c>
      <c r="E911" t="s">
        <v>1967</v>
      </c>
      <c r="F911">
        <v>1</v>
      </c>
      <c r="G911" t="s">
        <v>27</v>
      </c>
      <c r="H911">
        <v>2019</v>
      </c>
      <c r="I911" t="s">
        <v>28</v>
      </c>
      <c r="J911" t="s">
        <v>29</v>
      </c>
      <c r="K911" t="s">
        <v>46</v>
      </c>
      <c r="L911" t="s">
        <v>47</v>
      </c>
      <c r="M911" t="s">
        <v>44</v>
      </c>
      <c r="N911" t="s">
        <v>48</v>
      </c>
      <c r="P911" s="1">
        <f t="shared" si="22"/>
        <v>3120</v>
      </c>
      <c r="Q911">
        <v>3120</v>
      </c>
      <c r="R911" s="1">
        <f t="shared" si="22"/>
        <v>0</v>
      </c>
      <c r="S911">
        <v>0</v>
      </c>
      <c r="U911" t="s">
        <v>65</v>
      </c>
      <c r="Z911" t="str" cm="1">
        <f t="array" ref="Z911">_xlfn.TEXTSPLIT(L911, " ")</f>
        <v>crowdfunding</v>
      </c>
    </row>
    <row r="912" spans="1:28" x14ac:dyDescent="0.3">
      <c r="A912" t="s">
        <v>1862</v>
      </c>
      <c r="B912" t="s">
        <v>1879</v>
      </c>
      <c r="C912" t="s">
        <v>1862</v>
      </c>
      <c r="D912" t="s">
        <v>1968</v>
      </c>
      <c r="E912" t="s">
        <v>1969</v>
      </c>
      <c r="F912">
        <v>1</v>
      </c>
      <c r="G912" t="s">
        <v>27</v>
      </c>
      <c r="H912">
        <v>2018</v>
      </c>
      <c r="I912" t="s">
        <v>28</v>
      </c>
      <c r="J912" t="s">
        <v>29</v>
      </c>
      <c r="K912" t="s">
        <v>359</v>
      </c>
      <c r="L912" t="s">
        <v>1970</v>
      </c>
      <c r="M912" t="s">
        <v>1971</v>
      </c>
      <c r="P912" s="1">
        <f t="shared" si="22"/>
        <v>211.20000000000002</v>
      </c>
      <c r="Q912">
        <v>211.20000000000002</v>
      </c>
      <c r="R912" s="1">
        <f t="shared" si="22"/>
        <v>1</v>
      </c>
      <c r="S912">
        <v>1</v>
      </c>
      <c r="U912" t="s">
        <v>36</v>
      </c>
      <c r="Z912" t="str" cm="1">
        <f t="array" ref="Z912:AA912">_xlfn.TEXTSPLIT(L912, " ")</f>
        <v>Haarse</v>
      </c>
      <c r="AA912" t="str">
        <v>Zon</v>
      </c>
    </row>
    <row r="913" spans="1:29" x14ac:dyDescent="0.3">
      <c r="A913" t="s">
        <v>1862</v>
      </c>
      <c r="B913" t="s">
        <v>1879</v>
      </c>
      <c r="C913" t="s">
        <v>1862</v>
      </c>
      <c r="D913" t="s">
        <v>1968</v>
      </c>
      <c r="E913" t="s">
        <v>1972</v>
      </c>
      <c r="F913">
        <v>1</v>
      </c>
      <c r="G913" t="s">
        <v>27</v>
      </c>
      <c r="H913">
        <v>2019</v>
      </c>
      <c r="I913" t="s">
        <v>28</v>
      </c>
      <c r="J913" t="s">
        <v>29</v>
      </c>
      <c r="K913" t="s">
        <v>359</v>
      </c>
      <c r="L913" t="s">
        <v>1970</v>
      </c>
      <c r="M913" t="s">
        <v>1971</v>
      </c>
      <c r="P913" s="1">
        <f t="shared" si="22"/>
        <v>250.1</v>
      </c>
      <c r="Q913">
        <v>250.1</v>
      </c>
      <c r="R913" s="1">
        <f t="shared" si="22"/>
        <v>1</v>
      </c>
      <c r="S913">
        <v>1</v>
      </c>
      <c r="U913" t="s">
        <v>36</v>
      </c>
      <c r="Z913" t="str" cm="1">
        <f t="array" ref="Z913:AA913">_xlfn.TEXTSPLIT(L913, " ")</f>
        <v>Haarse</v>
      </c>
      <c r="AA913" t="str">
        <v>Zon</v>
      </c>
    </row>
    <row r="914" spans="1:29" x14ac:dyDescent="0.3">
      <c r="A914" t="s">
        <v>1862</v>
      </c>
      <c r="B914" t="s">
        <v>1879</v>
      </c>
      <c r="C914" t="s">
        <v>1862</v>
      </c>
      <c r="D914" t="s">
        <v>1973</v>
      </c>
      <c r="E914" t="s">
        <v>1974</v>
      </c>
      <c r="F914">
        <v>1</v>
      </c>
      <c r="G914" t="s">
        <v>27</v>
      </c>
      <c r="H914">
        <v>2016</v>
      </c>
      <c r="I914" t="s">
        <v>28</v>
      </c>
      <c r="J914" t="s">
        <v>29</v>
      </c>
      <c r="K914" t="s">
        <v>30</v>
      </c>
      <c r="L914" t="s">
        <v>1975</v>
      </c>
      <c r="O914" t="s">
        <v>1976</v>
      </c>
      <c r="P914" s="1">
        <f t="shared" si="22"/>
        <v>130</v>
      </c>
      <c r="Q914">
        <v>130</v>
      </c>
      <c r="R914" s="1">
        <f t="shared" si="22"/>
        <v>0</v>
      </c>
      <c r="S914">
        <v>0</v>
      </c>
      <c r="U914" t="s">
        <v>42</v>
      </c>
      <c r="Z914" t="str" cm="1">
        <f t="array" ref="Z914">_xlfn.TEXTSPLIT(L914, " ")</f>
        <v>EnergieU</v>
      </c>
    </row>
    <row r="915" spans="1:29" x14ac:dyDescent="0.3">
      <c r="A915" t="s">
        <v>1862</v>
      </c>
      <c r="B915" t="s">
        <v>1879</v>
      </c>
      <c r="C915" t="s">
        <v>1862</v>
      </c>
      <c r="E915" t="s">
        <v>1977</v>
      </c>
      <c r="F915">
        <v>1</v>
      </c>
      <c r="G915" t="s">
        <v>27</v>
      </c>
      <c r="H915">
        <v>2020</v>
      </c>
      <c r="I915" t="s">
        <v>28</v>
      </c>
      <c r="J915" t="s">
        <v>29</v>
      </c>
      <c r="K915" t="s">
        <v>605</v>
      </c>
      <c r="L915" t="s">
        <v>1065</v>
      </c>
      <c r="M915" t="s">
        <v>1065</v>
      </c>
      <c r="P915" s="1">
        <f t="shared" si="22"/>
        <v>69</v>
      </c>
      <c r="Q915">
        <v>69</v>
      </c>
      <c r="R915" s="1">
        <f t="shared" si="22"/>
        <v>1</v>
      </c>
      <c r="S915">
        <v>1</v>
      </c>
      <c r="U915" t="s">
        <v>36</v>
      </c>
      <c r="Z915" t="str" cm="1">
        <f t="array" ref="Z915">_xlfn.TEXTSPLIT(L915, " ")</f>
        <v>Postcodestroom</v>
      </c>
    </row>
    <row r="916" spans="1:29" x14ac:dyDescent="0.3">
      <c r="A916" t="s">
        <v>1862</v>
      </c>
      <c r="B916" t="s">
        <v>1879</v>
      </c>
      <c r="C916" t="s">
        <v>1862</v>
      </c>
      <c r="E916" t="s">
        <v>1978</v>
      </c>
      <c r="F916">
        <v>1</v>
      </c>
      <c r="G916" t="s">
        <v>27</v>
      </c>
      <c r="H916">
        <v>2023</v>
      </c>
      <c r="I916" t="s">
        <v>28</v>
      </c>
      <c r="J916" t="s">
        <v>29</v>
      </c>
      <c r="K916" t="s">
        <v>602</v>
      </c>
      <c r="L916" t="s">
        <v>1979</v>
      </c>
      <c r="M916" t="s">
        <v>1979</v>
      </c>
      <c r="P916" s="1">
        <f t="shared" si="22"/>
        <v>66</v>
      </c>
      <c r="Q916">
        <v>66</v>
      </c>
      <c r="R916" s="1">
        <f t="shared" si="22"/>
        <v>1</v>
      </c>
      <c r="S916">
        <v>1</v>
      </c>
      <c r="U916" t="s">
        <v>32</v>
      </c>
      <c r="Z916" t="str" cm="1">
        <f t="array" ref="Z916">_xlfn.TEXTSPLIT(L916, " ")</f>
        <v>ZonSamen</v>
      </c>
    </row>
    <row r="917" spans="1:29" x14ac:dyDescent="0.3">
      <c r="A917" t="s">
        <v>1862</v>
      </c>
      <c r="B917" t="s">
        <v>1879</v>
      </c>
      <c r="C917" t="s">
        <v>1980</v>
      </c>
      <c r="D917" t="s">
        <v>1981</v>
      </c>
      <c r="E917" t="s">
        <v>1982</v>
      </c>
      <c r="F917">
        <v>1</v>
      </c>
      <c r="G917" t="s">
        <v>27</v>
      </c>
      <c r="H917">
        <v>2019</v>
      </c>
      <c r="I917" t="s">
        <v>28</v>
      </c>
      <c r="J917" t="s">
        <v>29</v>
      </c>
      <c r="K917" t="s">
        <v>30</v>
      </c>
      <c r="L917" t="s">
        <v>1983</v>
      </c>
      <c r="M917" t="s">
        <v>372</v>
      </c>
      <c r="P917" s="1">
        <f t="shared" si="22"/>
        <v>77.050000000000011</v>
      </c>
      <c r="Q917">
        <v>77.050000000000011</v>
      </c>
      <c r="R917" s="1">
        <f t="shared" si="22"/>
        <v>1</v>
      </c>
      <c r="S917">
        <v>1</v>
      </c>
      <c r="U917" t="s">
        <v>36</v>
      </c>
      <c r="Z917" t="str" cm="1">
        <f t="array" ref="Z917:AA917">_xlfn.TEXTSPLIT(L917, " ")</f>
        <v>Heuvelrug</v>
      </c>
      <c r="AA917" t="str">
        <v>Energie</v>
      </c>
    </row>
    <row r="918" spans="1:29" x14ac:dyDescent="0.3">
      <c r="A918" t="s">
        <v>1862</v>
      </c>
      <c r="B918" t="s">
        <v>1879</v>
      </c>
      <c r="C918" t="s">
        <v>1980</v>
      </c>
      <c r="D918" t="s">
        <v>1984</v>
      </c>
      <c r="E918" t="s">
        <v>1985</v>
      </c>
      <c r="F918">
        <v>1</v>
      </c>
      <c r="G918" t="s">
        <v>27</v>
      </c>
      <c r="H918">
        <v>2019</v>
      </c>
      <c r="I918" t="s">
        <v>28</v>
      </c>
      <c r="J918" t="s">
        <v>29</v>
      </c>
      <c r="K918" t="s">
        <v>30</v>
      </c>
      <c r="L918" t="s">
        <v>1983</v>
      </c>
      <c r="M918" t="s">
        <v>372</v>
      </c>
      <c r="P918" s="1">
        <f t="shared" si="22"/>
        <v>235.50500000000002</v>
      </c>
      <c r="Q918">
        <v>235.50500000000002</v>
      </c>
      <c r="R918" s="1">
        <f t="shared" si="22"/>
        <v>1</v>
      </c>
      <c r="S918">
        <v>1</v>
      </c>
      <c r="U918" t="s">
        <v>36</v>
      </c>
      <c r="Z918" t="str" cm="1">
        <f t="array" ref="Z918:AA918">_xlfn.TEXTSPLIT(L918, " ")</f>
        <v>Heuvelrug</v>
      </c>
      <c r="AA918" t="str">
        <v>Energie</v>
      </c>
    </row>
    <row r="919" spans="1:29" x14ac:dyDescent="0.3">
      <c r="A919" t="s">
        <v>1862</v>
      </c>
      <c r="B919" t="s">
        <v>1879</v>
      </c>
      <c r="C919" t="s">
        <v>1980</v>
      </c>
      <c r="D919" t="s">
        <v>1986</v>
      </c>
      <c r="E919" t="s">
        <v>1987</v>
      </c>
      <c r="F919">
        <v>1</v>
      </c>
      <c r="G919" t="s">
        <v>27</v>
      </c>
      <c r="H919">
        <v>2017</v>
      </c>
      <c r="I919" t="s">
        <v>28</v>
      </c>
      <c r="J919" t="s">
        <v>29</v>
      </c>
      <c r="K919" t="s">
        <v>30</v>
      </c>
      <c r="L919" t="s">
        <v>1983</v>
      </c>
      <c r="P919" s="1">
        <f t="shared" si="22"/>
        <v>139.88</v>
      </c>
      <c r="Q919">
        <v>139.88</v>
      </c>
      <c r="R919" s="1">
        <f t="shared" si="22"/>
        <v>0</v>
      </c>
      <c r="S919">
        <v>0</v>
      </c>
      <c r="U919" t="s">
        <v>65</v>
      </c>
      <c r="Z919" t="str" cm="1">
        <f t="array" ref="Z919:AA919">_xlfn.TEXTSPLIT(L919, " ")</f>
        <v>Heuvelrug</v>
      </c>
      <c r="AA919" t="str">
        <v>Energie</v>
      </c>
    </row>
    <row r="920" spans="1:29" x14ac:dyDescent="0.3">
      <c r="A920" t="s">
        <v>1862</v>
      </c>
      <c r="B920" t="s">
        <v>1879</v>
      </c>
      <c r="C920" t="s">
        <v>1980</v>
      </c>
      <c r="D920" t="s">
        <v>1988</v>
      </c>
      <c r="E920" t="s">
        <v>1989</v>
      </c>
      <c r="F920">
        <v>1</v>
      </c>
      <c r="G920" t="s">
        <v>27</v>
      </c>
      <c r="H920">
        <v>2016</v>
      </c>
      <c r="I920" t="s">
        <v>28</v>
      </c>
      <c r="J920" t="s">
        <v>29</v>
      </c>
      <c r="K920" t="s">
        <v>30</v>
      </c>
      <c r="L920" t="s">
        <v>1983</v>
      </c>
      <c r="P920" s="1">
        <f t="shared" si="22"/>
        <v>37.96</v>
      </c>
      <c r="Q920">
        <v>37.96</v>
      </c>
      <c r="R920" s="1">
        <f t="shared" si="22"/>
        <v>0</v>
      </c>
      <c r="S920">
        <v>0</v>
      </c>
      <c r="U920" t="s">
        <v>65</v>
      </c>
      <c r="Z920" t="str" cm="1">
        <f t="array" ref="Z920:AA920">_xlfn.TEXTSPLIT(L920, " ")</f>
        <v>Heuvelrug</v>
      </c>
      <c r="AA920" t="str">
        <v>Energie</v>
      </c>
    </row>
    <row r="921" spans="1:29" x14ac:dyDescent="0.3">
      <c r="A921" t="s">
        <v>1862</v>
      </c>
      <c r="B921" t="s">
        <v>1879</v>
      </c>
      <c r="C921" t="s">
        <v>1990</v>
      </c>
      <c r="D921" t="s">
        <v>1991</v>
      </c>
      <c r="E921" t="s">
        <v>1992</v>
      </c>
      <c r="F921">
        <v>1</v>
      </c>
      <c r="G921" t="s">
        <v>27</v>
      </c>
      <c r="H921">
        <v>2019</v>
      </c>
      <c r="I921" t="s">
        <v>28</v>
      </c>
      <c r="J921" t="s">
        <v>29</v>
      </c>
      <c r="K921" t="s">
        <v>46</v>
      </c>
      <c r="L921" t="s">
        <v>47</v>
      </c>
      <c r="M921" t="s">
        <v>44</v>
      </c>
      <c r="N921" t="s">
        <v>48</v>
      </c>
      <c r="P921" s="1">
        <f t="shared" si="22"/>
        <v>613</v>
      </c>
      <c r="Q921">
        <v>613</v>
      </c>
      <c r="R921" s="1">
        <f t="shared" si="22"/>
        <v>0</v>
      </c>
      <c r="S921">
        <v>0</v>
      </c>
      <c r="U921" t="s">
        <v>65</v>
      </c>
      <c r="Z921" t="str" cm="1">
        <f t="array" ref="Z921">_xlfn.TEXTSPLIT(L921, " ")</f>
        <v>crowdfunding</v>
      </c>
    </row>
    <row r="922" spans="1:29" x14ac:dyDescent="0.3">
      <c r="A922" t="s">
        <v>1862</v>
      </c>
      <c r="B922" t="s">
        <v>1879</v>
      </c>
      <c r="C922" t="s">
        <v>1993</v>
      </c>
      <c r="E922" t="s">
        <v>1994</v>
      </c>
      <c r="F922">
        <v>1</v>
      </c>
      <c r="G922" t="s">
        <v>27</v>
      </c>
      <c r="H922">
        <v>2015</v>
      </c>
      <c r="I922" t="s">
        <v>28</v>
      </c>
      <c r="J922" t="s">
        <v>29</v>
      </c>
      <c r="K922" t="s">
        <v>30</v>
      </c>
      <c r="L922" t="s">
        <v>1995</v>
      </c>
      <c r="N922" t="s">
        <v>1494</v>
      </c>
      <c r="O922" t="s">
        <v>1996</v>
      </c>
      <c r="P922" s="1">
        <f t="shared" si="22"/>
        <v>131.30000000000001</v>
      </c>
      <c r="Q922">
        <v>131.30000000000001</v>
      </c>
      <c r="R922" s="1">
        <f t="shared" si="22"/>
        <v>1</v>
      </c>
      <c r="S922">
        <v>1</v>
      </c>
      <c r="U922" t="s">
        <v>65</v>
      </c>
      <c r="Z922" t="str" cm="1">
        <f t="array" ref="Z922:AA922">_xlfn.TEXTSPLIT(L922, " ")</f>
        <v>Eigenwijkse</v>
      </c>
      <c r="AA922" t="str">
        <v>Energiecoöperatie</v>
      </c>
    </row>
    <row r="923" spans="1:29" x14ac:dyDescent="0.3">
      <c r="A923" t="s">
        <v>1862</v>
      </c>
      <c r="B923" t="s">
        <v>1879</v>
      </c>
      <c r="C923" t="s">
        <v>1993</v>
      </c>
      <c r="E923" t="s">
        <v>1997</v>
      </c>
      <c r="F923">
        <v>1</v>
      </c>
      <c r="G923" t="s">
        <v>27</v>
      </c>
      <c r="H923">
        <v>2018</v>
      </c>
      <c r="I923" t="s">
        <v>28</v>
      </c>
      <c r="J923" t="s">
        <v>29</v>
      </c>
      <c r="K923" t="s">
        <v>30</v>
      </c>
      <c r="L923" t="s">
        <v>1995</v>
      </c>
      <c r="O923" t="s">
        <v>1998</v>
      </c>
      <c r="P923" s="1">
        <f t="shared" si="22"/>
        <v>132</v>
      </c>
      <c r="Q923">
        <v>132</v>
      </c>
      <c r="R923" s="1">
        <f t="shared" si="22"/>
        <v>1</v>
      </c>
      <c r="S923">
        <v>1</v>
      </c>
      <c r="U923" t="s">
        <v>36</v>
      </c>
      <c r="Z923" t="str" cm="1">
        <f t="array" ref="Z923:AA923">_xlfn.TEXTSPLIT(L923, " ")</f>
        <v>Eigenwijkse</v>
      </c>
      <c r="AA923" t="str">
        <v>Energiecoöperatie</v>
      </c>
    </row>
    <row r="924" spans="1:29" x14ac:dyDescent="0.3">
      <c r="A924" t="s">
        <v>1862</v>
      </c>
      <c r="B924" t="s">
        <v>1879</v>
      </c>
      <c r="C924" t="s">
        <v>1993</v>
      </c>
      <c r="E924" t="s">
        <v>1999</v>
      </c>
      <c r="F924">
        <v>1</v>
      </c>
      <c r="G924" t="s">
        <v>27</v>
      </c>
      <c r="H924">
        <v>2019</v>
      </c>
      <c r="I924" t="s">
        <v>28</v>
      </c>
      <c r="J924" t="s">
        <v>29</v>
      </c>
      <c r="K924" t="s">
        <v>30</v>
      </c>
      <c r="L924" t="s">
        <v>1995</v>
      </c>
      <c r="P924" s="1">
        <f t="shared" si="22"/>
        <v>398.25</v>
      </c>
      <c r="Q924">
        <v>398.25</v>
      </c>
      <c r="R924" s="1">
        <f t="shared" si="22"/>
        <v>1</v>
      </c>
      <c r="S924">
        <v>1</v>
      </c>
      <c r="U924" t="s">
        <v>65</v>
      </c>
      <c r="Z924" t="str" cm="1">
        <f t="array" ref="Z924:AA924">_xlfn.TEXTSPLIT(L924, " ")</f>
        <v>Eigenwijkse</v>
      </c>
      <c r="AA924" t="str">
        <v>Energiecoöperatie</v>
      </c>
    </row>
    <row r="925" spans="1:29" x14ac:dyDescent="0.3">
      <c r="A925" t="s">
        <v>1862</v>
      </c>
      <c r="B925" t="s">
        <v>1879</v>
      </c>
      <c r="C925" t="s">
        <v>1993</v>
      </c>
      <c r="E925" t="s">
        <v>2000</v>
      </c>
      <c r="F925">
        <v>1</v>
      </c>
      <c r="G925" t="s">
        <v>27</v>
      </c>
      <c r="H925">
        <v>2019</v>
      </c>
      <c r="I925" t="s">
        <v>28</v>
      </c>
      <c r="J925" t="s">
        <v>29</v>
      </c>
      <c r="K925" t="s">
        <v>30</v>
      </c>
      <c r="L925" t="s">
        <v>1995</v>
      </c>
      <c r="O925" t="s">
        <v>2001</v>
      </c>
      <c r="P925" s="1">
        <f t="shared" si="22"/>
        <v>72</v>
      </c>
      <c r="Q925">
        <v>72</v>
      </c>
      <c r="R925" s="1">
        <f t="shared" si="22"/>
        <v>1</v>
      </c>
      <c r="S925">
        <v>1</v>
      </c>
      <c r="U925" t="s">
        <v>36</v>
      </c>
      <c r="Z925" t="str" cm="1">
        <f t="array" ref="Z925:AA925">_xlfn.TEXTSPLIT(L925, " ")</f>
        <v>Eigenwijkse</v>
      </c>
      <c r="AA925" t="str">
        <v>Energiecoöperatie</v>
      </c>
    </row>
    <row r="926" spans="1:29" x14ac:dyDescent="0.3">
      <c r="A926" t="s">
        <v>1862</v>
      </c>
      <c r="B926" t="s">
        <v>1879</v>
      </c>
      <c r="C926" t="s">
        <v>1993</v>
      </c>
      <c r="E926" t="s">
        <v>2002</v>
      </c>
      <c r="F926">
        <v>1</v>
      </c>
      <c r="G926" t="s">
        <v>27</v>
      </c>
      <c r="H926">
        <v>2015</v>
      </c>
      <c r="I926" t="s">
        <v>28</v>
      </c>
      <c r="J926" t="s">
        <v>29</v>
      </c>
      <c r="K926" t="s">
        <v>30</v>
      </c>
      <c r="L926" t="s">
        <v>1995</v>
      </c>
      <c r="M926" t="s">
        <v>381</v>
      </c>
      <c r="N926" t="s">
        <v>44</v>
      </c>
      <c r="O926" t="s">
        <v>2003</v>
      </c>
      <c r="P926" s="1">
        <f t="shared" si="22"/>
        <v>42</v>
      </c>
      <c r="Q926">
        <v>42</v>
      </c>
      <c r="R926" s="1">
        <f t="shared" si="22"/>
        <v>1</v>
      </c>
      <c r="S926">
        <v>1</v>
      </c>
      <c r="U926" t="s">
        <v>65</v>
      </c>
      <c r="Z926" t="str" cm="1">
        <f t="array" ref="Z926:AA926">_xlfn.TEXTSPLIT(L926, " ")</f>
        <v>Eigenwijkse</v>
      </c>
      <c r="AA926" t="str">
        <v>Energiecoöperatie</v>
      </c>
    </row>
    <row r="927" spans="1:29" x14ac:dyDescent="0.3">
      <c r="A927" t="s">
        <v>1862</v>
      </c>
      <c r="B927" t="s">
        <v>1879</v>
      </c>
      <c r="C927" t="s">
        <v>2004</v>
      </c>
      <c r="E927" t="s">
        <v>2005</v>
      </c>
      <c r="F927">
        <v>1</v>
      </c>
      <c r="G927" t="s">
        <v>27</v>
      </c>
      <c r="H927">
        <v>2017</v>
      </c>
      <c r="I927" t="s">
        <v>28</v>
      </c>
      <c r="J927" t="s">
        <v>29</v>
      </c>
      <c r="K927" t="s">
        <v>605</v>
      </c>
      <c r="L927" t="s">
        <v>2006</v>
      </c>
      <c r="M927" t="s">
        <v>1234</v>
      </c>
      <c r="N927" t="s">
        <v>1234</v>
      </c>
      <c r="O927" t="s">
        <v>2007</v>
      </c>
      <c r="P927" s="1">
        <f t="shared" si="22"/>
        <v>19.5</v>
      </c>
      <c r="Q927">
        <v>19.5</v>
      </c>
      <c r="R927" s="1">
        <f t="shared" si="22"/>
        <v>1</v>
      </c>
      <c r="S927">
        <v>1</v>
      </c>
      <c r="U927" t="s">
        <v>36</v>
      </c>
      <c r="Z927" t="str" cm="1">
        <f t="array" ref="Z927:AC927">_xlfn.TEXTSPLIT(L927, " ")</f>
        <v>Solar</v>
      </c>
      <c r="AA927" t="str">
        <v>Green</v>
      </c>
      <c r="AB927" t="str">
        <v>Point/</v>
      </c>
      <c r="AC927" t="str">
        <v>Woerden</v>
      </c>
    </row>
    <row r="928" spans="1:29" x14ac:dyDescent="0.3">
      <c r="A928" t="s">
        <v>1862</v>
      </c>
      <c r="B928" t="s">
        <v>1879</v>
      </c>
      <c r="C928" t="s">
        <v>2004</v>
      </c>
      <c r="E928" t="s">
        <v>2008</v>
      </c>
      <c r="F928">
        <v>1</v>
      </c>
      <c r="G928" t="s">
        <v>27</v>
      </c>
      <c r="H928">
        <v>2014</v>
      </c>
      <c r="I928" t="s">
        <v>28</v>
      </c>
      <c r="J928" t="s">
        <v>29</v>
      </c>
      <c r="K928" t="s">
        <v>605</v>
      </c>
      <c r="L928" t="s">
        <v>2009</v>
      </c>
      <c r="M928" t="s">
        <v>1234</v>
      </c>
      <c r="N928" t="s">
        <v>1234</v>
      </c>
      <c r="O928" t="s">
        <v>2007</v>
      </c>
      <c r="P928" s="1">
        <f t="shared" si="22"/>
        <v>35</v>
      </c>
      <c r="Q928">
        <v>35</v>
      </c>
      <c r="R928" s="1">
        <f t="shared" si="22"/>
        <v>1</v>
      </c>
      <c r="S928">
        <v>1</v>
      </c>
      <c r="U928" t="s">
        <v>36</v>
      </c>
      <c r="Z928" t="str" cm="1">
        <f t="array" ref="Z928:AC928">_xlfn.TEXTSPLIT(L928, " ")</f>
        <v>Solar</v>
      </c>
      <c r="AA928" t="str">
        <v>Green</v>
      </c>
      <c r="AB928" t="str">
        <v>Point/</v>
      </c>
      <c r="AC928" t="str">
        <v>Batensteinbad</v>
      </c>
    </row>
    <row r="929" spans="1:29" x14ac:dyDescent="0.3">
      <c r="A929" t="s">
        <v>1862</v>
      </c>
      <c r="B929" t="s">
        <v>1879</v>
      </c>
      <c r="C929" t="s">
        <v>2004</v>
      </c>
      <c r="D929" t="s">
        <v>2010</v>
      </c>
      <c r="E929" t="s">
        <v>2011</v>
      </c>
      <c r="F929">
        <v>1</v>
      </c>
      <c r="G929" t="s">
        <v>27</v>
      </c>
      <c r="H929">
        <v>2023</v>
      </c>
      <c r="I929" t="s">
        <v>28</v>
      </c>
      <c r="J929" t="s">
        <v>29</v>
      </c>
      <c r="K929" t="s">
        <v>30</v>
      </c>
      <c r="L929" t="s">
        <v>2012</v>
      </c>
      <c r="P929" s="1">
        <f t="shared" si="22"/>
        <v>81.900000000000006</v>
      </c>
      <c r="Q929">
        <v>81.900000000000006</v>
      </c>
      <c r="R929" s="1">
        <f t="shared" si="22"/>
        <v>1</v>
      </c>
      <c r="S929">
        <v>1</v>
      </c>
      <c r="U929" t="s">
        <v>32</v>
      </c>
      <c r="Z929" t="str" cm="1">
        <f t="array" ref="Z929">_xlfn.TEXTSPLIT(L929, " ")</f>
        <v>WoerdenEnergie</v>
      </c>
    </row>
    <row r="930" spans="1:29" x14ac:dyDescent="0.3">
      <c r="A930" t="s">
        <v>1862</v>
      </c>
      <c r="B930" t="s">
        <v>1863</v>
      </c>
      <c r="C930" t="s">
        <v>2013</v>
      </c>
      <c r="D930" t="s">
        <v>2013</v>
      </c>
      <c r="E930" t="s">
        <v>2014</v>
      </c>
      <c r="F930">
        <v>1</v>
      </c>
      <c r="G930" t="s">
        <v>27</v>
      </c>
      <c r="H930">
        <v>2023</v>
      </c>
      <c r="I930" t="s">
        <v>28</v>
      </c>
      <c r="J930" t="s">
        <v>29</v>
      </c>
      <c r="K930" t="s">
        <v>30</v>
      </c>
      <c r="L930" t="s">
        <v>2015</v>
      </c>
      <c r="P930" s="1">
        <f t="shared" si="22"/>
        <v>49.199999999999996</v>
      </c>
      <c r="Q930">
        <v>49.199999999999996</v>
      </c>
      <c r="R930" s="1">
        <f t="shared" si="22"/>
        <v>1</v>
      </c>
      <c r="S930">
        <v>1</v>
      </c>
      <c r="U930" t="s">
        <v>32</v>
      </c>
      <c r="Z930" t="str" cm="1">
        <f t="array" ref="Z930:AA930">_xlfn.TEXTSPLIT(L930, " ")</f>
        <v>Duurzaam</v>
      </c>
      <c r="AA930" t="str">
        <v>Woudenberg</v>
      </c>
    </row>
    <row r="931" spans="1:29" x14ac:dyDescent="0.3">
      <c r="A931" t="s">
        <v>1862</v>
      </c>
      <c r="B931" t="s">
        <v>1863</v>
      </c>
      <c r="C931" t="s">
        <v>2013</v>
      </c>
      <c r="E931" t="s">
        <v>2016</v>
      </c>
      <c r="F931">
        <v>1</v>
      </c>
      <c r="G931" t="s">
        <v>27</v>
      </c>
      <c r="H931">
        <v>2020</v>
      </c>
      <c r="I931" t="s">
        <v>28</v>
      </c>
      <c r="J931" t="s">
        <v>29</v>
      </c>
      <c r="K931" t="s">
        <v>605</v>
      </c>
      <c r="L931" t="s">
        <v>1065</v>
      </c>
      <c r="M931" t="s">
        <v>1065</v>
      </c>
      <c r="O931" t="s">
        <v>2017</v>
      </c>
      <c r="P931" s="1">
        <f t="shared" si="22"/>
        <v>42</v>
      </c>
      <c r="Q931">
        <v>42</v>
      </c>
      <c r="R931" s="1">
        <f t="shared" si="22"/>
        <v>1</v>
      </c>
      <c r="S931">
        <v>1</v>
      </c>
      <c r="U931" t="s">
        <v>36</v>
      </c>
      <c r="Z931" t="str" cm="1">
        <f t="array" ref="Z931">_xlfn.TEXTSPLIT(L931, " ")</f>
        <v>Postcodestroom</v>
      </c>
    </row>
    <row r="932" spans="1:29" x14ac:dyDescent="0.3">
      <c r="A932" t="s">
        <v>1862</v>
      </c>
      <c r="B932" t="s">
        <v>1879</v>
      </c>
      <c r="C932" t="s">
        <v>2018</v>
      </c>
      <c r="E932" t="s">
        <v>2019</v>
      </c>
      <c r="F932">
        <v>1</v>
      </c>
      <c r="G932" t="s">
        <v>27</v>
      </c>
      <c r="H932">
        <v>2022</v>
      </c>
      <c r="I932" t="s">
        <v>28</v>
      </c>
      <c r="J932" t="s">
        <v>29</v>
      </c>
      <c r="K932" t="s">
        <v>30</v>
      </c>
      <c r="L932" t="s">
        <v>2020</v>
      </c>
      <c r="M932" t="s">
        <v>372</v>
      </c>
      <c r="P932" s="1">
        <f t="shared" si="22"/>
        <v>81.600000000000009</v>
      </c>
      <c r="Q932">
        <v>81.600000000000009</v>
      </c>
      <c r="R932" s="1">
        <f t="shared" si="22"/>
        <v>1</v>
      </c>
      <c r="S932">
        <v>1</v>
      </c>
      <c r="U932" t="s">
        <v>32</v>
      </c>
      <c r="Z932" t="str" cm="1">
        <f t="array" ref="Z932:AB932">_xlfn.TEXTSPLIT(L932, " ")</f>
        <v>DE</v>
      </c>
      <c r="AA932" t="str">
        <v>Coöperatie</v>
      </c>
      <c r="AB932" t="str">
        <v>Zeist</v>
      </c>
    </row>
    <row r="933" spans="1:29" x14ac:dyDescent="0.3">
      <c r="A933" t="s">
        <v>1862</v>
      </c>
      <c r="B933" t="s">
        <v>1879</v>
      </c>
      <c r="C933" t="s">
        <v>2018</v>
      </c>
      <c r="E933" t="s">
        <v>2021</v>
      </c>
      <c r="F933">
        <v>1</v>
      </c>
      <c r="G933" t="s">
        <v>27</v>
      </c>
      <c r="H933">
        <v>2013</v>
      </c>
      <c r="I933" t="s">
        <v>28</v>
      </c>
      <c r="J933" t="s">
        <v>29</v>
      </c>
      <c r="K933" t="s">
        <v>30</v>
      </c>
      <c r="L933" t="s">
        <v>2022</v>
      </c>
      <c r="P933" s="1">
        <f t="shared" si="22"/>
        <v>23.92</v>
      </c>
      <c r="Q933">
        <v>23.92</v>
      </c>
      <c r="R933" s="1">
        <f t="shared" si="22"/>
        <v>1</v>
      </c>
      <c r="S933">
        <v>1</v>
      </c>
      <c r="U933" t="s">
        <v>42</v>
      </c>
      <c r="Z933" t="str" cm="1">
        <f t="array" ref="Z933:AA933">_xlfn.TEXTSPLIT(L933, " ")</f>
        <v>EnergiekeBuurt</v>
      </c>
      <c r="AA933" t="str">
        <v>Zeist</v>
      </c>
    </row>
    <row r="934" spans="1:29" x14ac:dyDescent="0.3">
      <c r="A934" t="s">
        <v>2023</v>
      </c>
      <c r="B934" t="s">
        <v>2023</v>
      </c>
      <c r="C934" t="s">
        <v>2024</v>
      </c>
      <c r="E934" t="s">
        <v>2025</v>
      </c>
      <c r="F934">
        <v>1</v>
      </c>
      <c r="G934" t="s">
        <v>27</v>
      </c>
      <c r="H934">
        <v>2021</v>
      </c>
      <c r="I934" t="s">
        <v>28</v>
      </c>
      <c r="J934" t="s">
        <v>29</v>
      </c>
      <c r="K934" t="s">
        <v>605</v>
      </c>
      <c r="L934" t="s">
        <v>2026</v>
      </c>
      <c r="M934" t="s">
        <v>2027</v>
      </c>
      <c r="P934" s="1">
        <f t="shared" si="22"/>
        <v>75.599999999999994</v>
      </c>
      <c r="Q934">
        <v>75.599999999999994</v>
      </c>
      <c r="R934" s="1">
        <f t="shared" si="22"/>
        <v>1</v>
      </c>
      <c r="S934">
        <v>1</v>
      </c>
      <c r="U934" t="s">
        <v>36</v>
      </c>
      <c r="Z934" t="str" cm="1">
        <f t="array" ref="Z934:AB934">_xlfn.TEXTSPLIT(L934, " ")</f>
        <v>MRD/</v>
      </c>
      <c r="AA934" t="str">
        <v>Zonnecollectief</v>
      </c>
      <c r="AB934" t="str">
        <v>Zeeland</v>
      </c>
    </row>
    <row r="935" spans="1:29" x14ac:dyDescent="0.3">
      <c r="A935" t="s">
        <v>2023</v>
      </c>
      <c r="B935" t="s">
        <v>2023</v>
      </c>
      <c r="C935" t="s">
        <v>2024</v>
      </c>
      <c r="E935" t="s">
        <v>2028</v>
      </c>
      <c r="F935">
        <v>1</v>
      </c>
      <c r="G935" t="s">
        <v>27</v>
      </c>
      <c r="H935">
        <v>2023</v>
      </c>
      <c r="I935" t="s">
        <v>28</v>
      </c>
      <c r="J935" t="s">
        <v>29</v>
      </c>
      <c r="K935" t="s">
        <v>605</v>
      </c>
      <c r="L935" t="s">
        <v>2026</v>
      </c>
      <c r="M935" t="s">
        <v>2027</v>
      </c>
      <c r="P935" s="1">
        <f t="shared" si="22"/>
        <v>75.44</v>
      </c>
      <c r="Q935">
        <v>75.44</v>
      </c>
      <c r="R935" s="1">
        <f t="shared" si="22"/>
        <v>1</v>
      </c>
      <c r="S935">
        <v>1</v>
      </c>
      <c r="U935" t="s">
        <v>32</v>
      </c>
      <c r="Z935" t="str" cm="1">
        <f t="array" ref="Z935:AB935">_xlfn.TEXTSPLIT(L935, " ")</f>
        <v>MRD/</v>
      </c>
      <c r="AA935" t="str">
        <v>Zonnecollectief</v>
      </c>
      <c r="AB935" t="str">
        <v>Zeeland</v>
      </c>
    </row>
    <row r="936" spans="1:29" x14ac:dyDescent="0.3">
      <c r="A936" t="s">
        <v>2023</v>
      </c>
      <c r="B936" t="s">
        <v>2023</v>
      </c>
      <c r="C936" t="s">
        <v>2024</v>
      </c>
      <c r="D936" t="s">
        <v>2029</v>
      </c>
      <c r="E936" t="s">
        <v>2030</v>
      </c>
      <c r="F936">
        <v>1</v>
      </c>
      <c r="G936" t="s">
        <v>27</v>
      </c>
      <c r="H936">
        <v>2020</v>
      </c>
      <c r="I936" t="s">
        <v>28</v>
      </c>
      <c r="J936" t="s">
        <v>29</v>
      </c>
      <c r="K936" t="s">
        <v>605</v>
      </c>
      <c r="L936" t="s">
        <v>2026</v>
      </c>
      <c r="M936" t="s">
        <v>2027</v>
      </c>
      <c r="P936" s="1">
        <f t="shared" si="22"/>
        <v>74.100000000000009</v>
      </c>
      <c r="Q936">
        <v>74.100000000000009</v>
      </c>
      <c r="R936" s="1">
        <f t="shared" si="22"/>
        <v>1</v>
      </c>
      <c r="S936">
        <v>1</v>
      </c>
      <c r="U936" t="s">
        <v>36</v>
      </c>
      <c r="Z936" t="str" cm="1">
        <f t="array" ref="Z936:AB936">_xlfn.TEXTSPLIT(L936, " ")</f>
        <v>MRD/</v>
      </c>
      <c r="AA936" t="str">
        <v>Zonnecollectief</v>
      </c>
      <c r="AB936" t="str">
        <v>Zeeland</v>
      </c>
    </row>
    <row r="937" spans="1:29" x14ac:dyDescent="0.3">
      <c r="A937" t="s">
        <v>2023</v>
      </c>
      <c r="B937" t="s">
        <v>2023</v>
      </c>
      <c r="C937" t="s">
        <v>2024</v>
      </c>
      <c r="D937" t="s">
        <v>2031</v>
      </c>
      <c r="E937" t="s">
        <v>2032</v>
      </c>
      <c r="F937">
        <v>1</v>
      </c>
      <c r="G937" t="s">
        <v>27</v>
      </c>
      <c r="H937">
        <v>2018</v>
      </c>
      <c r="I937" t="s">
        <v>28</v>
      </c>
      <c r="J937" t="s">
        <v>29</v>
      </c>
      <c r="K937" t="s">
        <v>605</v>
      </c>
      <c r="L937" t="s">
        <v>1065</v>
      </c>
      <c r="M937" t="s">
        <v>1065</v>
      </c>
      <c r="O937" t="s">
        <v>2033</v>
      </c>
      <c r="P937" s="1">
        <f t="shared" si="22"/>
        <v>43.16</v>
      </c>
      <c r="Q937">
        <v>43.16</v>
      </c>
      <c r="R937" s="1">
        <f t="shared" si="22"/>
        <v>1</v>
      </c>
      <c r="S937">
        <v>1</v>
      </c>
      <c r="U937" t="s">
        <v>36</v>
      </c>
      <c r="Z937" t="str" cm="1">
        <f t="array" ref="Z937">_xlfn.TEXTSPLIT(L937, " ")</f>
        <v>Postcodestroom</v>
      </c>
    </row>
    <row r="938" spans="1:29" x14ac:dyDescent="0.3">
      <c r="A938" t="s">
        <v>2023</v>
      </c>
      <c r="B938" t="s">
        <v>2023</v>
      </c>
      <c r="C938" t="s">
        <v>2024</v>
      </c>
      <c r="D938" t="s">
        <v>2034</v>
      </c>
      <c r="E938" t="s">
        <v>2035</v>
      </c>
      <c r="F938">
        <v>1</v>
      </c>
      <c r="G938" t="s">
        <v>27</v>
      </c>
      <c r="H938">
        <v>2011</v>
      </c>
      <c r="I938" t="s">
        <v>28</v>
      </c>
      <c r="J938" t="s">
        <v>29</v>
      </c>
      <c r="K938" t="s">
        <v>30</v>
      </c>
      <c r="L938" t="s">
        <v>2036</v>
      </c>
      <c r="P938" s="1">
        <f t="shared" si="22"/>
        <v>15.12</v>
      </c>
      <c r="Q938">
        <v>15.12</v>
      </c>
      <c r="R938" s="1">
        <f t="shared" si="22"/>
        <v>1</v>
      </c>
      <c r="S938">
        <v>1</v>
      </c>
      <c r="U938" t="s">
        <v>42</v>
      </c>
      <c r="Z938" t="str" cm="1">
        <f t="array" ref="Z938">_xlfn.TEXTSPLIT(L938, " ")</f>
        <v>Zeeuwind</v>
      </c>
    </row>
    <row r="939" spans="1:29" x14ac:dyDescent="0.3">
      <c r="A939" t="s">
        <v>2023</v>
      </c>
      <c r="B939" t="s">
        <v>2023</v>
      </c>
      <c r="C939" t="s">
        <v>2037</v>
      </c>
      <c r="E939" t="s">
        <v>2038</v>
      </c>
      <c r="F939">
        <v>1</v>
      </c>
      <c r="G939" t="s">
        <v>27</v>
      </c>
      <c r="H939">
        <v>2020</v>
      </c>
      <c r="I939" t="s">
        <v>28</v>
      </c>
      <c r="J939" t="s">
        <v>29</v>
      </c>
      <c r="K939" t="s">
        <v>30</v>
      </c>
      <c r="L939" t="s">
        <v>2039</v>
      </c>
      <c r="P939" s="1">
        <f t="shared" si="22"/>
        <v>110.39999999999999</v>
      </c>
      <c r="Q939">
        <v>110.39999999999999</v>
      </c>
      <c r="R939" s="1">
        <f t="shared" si="22"/>
        <v>1</v>
      </c>
      <c r="S939">
        <v>1</v>
      </c>
      <c r="U939" t="s">
        <v>36</v>
      </c>
      <c r="Z939" t="str" cm="1">
        <f t="array" ref="Z939:AC939">_xlfn.TEXTSPLIT(L939, " ")</f>
        <v>Energie</v>
      </c>
      <c r="AA939" t="str">
        <v>Collectief</v>
      </c>
      <c r="AB939" t="str">
        <v>Goes</v>
      </c>
      <c r="AC939" t="str">
        <v>PUUR</v>
      </c>
    </row>
    <row r="940" spans="1:29" x14ac:dyDescent="0.3">
      <c r="A940" t="s">
        <v>2023</v>
      </c>
      <c r="B940" t="s">
        <v>2023</v>
      </c>
      <c r="C940" t="s">
        <v>2037</v>
      </c>
      <c r="E940" t="s">
        <v>2040</v>
      </c>
      <c r="F940">
        <v>1</v>
      </c>
      <c r="G940" t="s">
        <v>27</v>
      </c>
      <c r="H940">
        <v>2021</v>
      </c>
      <c r="I940" t="s">
        <v>28</v>
      </c>
      <c r="J940" t="s">
        <v>29</v>
      </c>
      <c r="K940" t="s">
        <v>30</v>
      </c>
      <c r="L940" t="s">
        <v>2039</v>
      </c>
      <c r="P940" s="1">
        <f t="shared" si="22"/>
        <v>58.125</v>
      </c>
      <c r="Q940">
        <v>58.125</v>
      </c>
      <c r="R940" s="1">
        <f t="shared" si="22"/>
        <v>1</v>
      </c>
      <c r="S940">
        <v>1</v>
      </c>
      <c r="U940" t="s">
        <v>36</v>
      </c>
      <c r="Z940" t="str" cm="1">
        <f t="array" ref="Z940:AC940">_xlfn.TEXTSPLIT(L940, " ")</f>
        <v>Energie</v>
      </c>
      <c r="AA940" t="str">
        <v>Collectief</v>
      </c>
      <c r="AB940" t="str">
        <v>Goes</v>
      </c>
      <c r="AC940" t="str">
        <v>PUUR</v>
      </c>
    </row>
    <row r="941" spans="1:29" x14ac:dyDescent="0.3">
      <c r="A941" t="s">
        <v>2023</v>
      </c>
      <c r="B941" t="s">
        <v>2023</v>
      </c>
      <c r="C941" t="s">
        <v>2041</v>
      </c>
      <c r="D941" t="s">
        <v>2042</v>
      </c>
      <c r="E941" t="s">
        <v>2043</v>
      </c>
      <c r="F941">
        <v>1</v>
      </c>
      <c r="G941" t="s">
        <v>27</v>
      </c>
      <c r="H941">
        <v>2019</v>
      </c>
      <c r="I941" t="s">
        <v>28</v>
      </c>
      <c r="J941" t="s">
        <v>29</v>
      </c>
      <c r="K941" t="s">
        <v>605</v>
      </c>
      <c r="L941" t="s">
        <v>2026</v>
      </c>
      <c r="M941" t="s">
        <v>2027</v>
      </c>
      <c r="P941" s="1">
        <f t="shared" si="22"/>
        <v>82</v>
      </c>
      <c r="Q941">
        <v>82</v>
      </c>
      <c r="R941" s="1">
        <f t="shared" si="22"/>
        <v>1</v>
      </c>
      <c r="S941">
        <v>1</v>
      </c>
      <c r="U941" t="s">
        <v>36</v>
      </c>
      <c r="Z941" t="str" cm="1">
        <f t="array" ref="Z941:AB941">_xlfn.TEXTSPLIT(L941, " ")</f>
        <v>MRD/</v>
      </c>
      <c r="AA941" t="str">
        <v>Zonnecollectief</v>
      </c>
      <c r="AB941" t="str">
        <v>Zeeland</v>
      </c>
    </row>
    <row r="942" spans="1:29" x14ac:dyDescent="0.3">
      <c r="A942" t="s">
        <v>2023</v>
      </c>
      <c r="B942" t="s">
        <v>2023</v>
      </c>
      <c r="C942" t="s">
        <v>2041</v>
      </c>
      <c r="D942" t="s">
        <v>2044</v>
      </c>
      <c r="E942" t="s">
        <v>2045</v>
      </c>
      <c r="F942">
        <v>1</v>
      </c>
      <c r="G942" t="s">
        <v>27</v>
      </c>
      <c r="H942">
        <v>2020</v>
      </c>
      <c r="I942" t="s">
        <v>28</v>
      </c>
      <c r="J942" t="s">
        <v>29</v>
      </c>
      <c r="K942" t="s">
        <v>605</v>
      </c>
      <c r="L942" t="s">
        <v>2026</v>
      </c>
      <c r="M942" t="s">
        <v>2027</v>
      </c>
      <c r="P942" s="1">
        <f t="shared" si="22"/>
        <v>66.78</v>
      </c>
      <c r="Q942">
        <v>66.78</v>
      </c>
      <c r="R942" s="1">
        <f t="shared" si="22"/>
        <v>1</v>
      </c>
      <c r="S942">
        <v>1</v>
      </c>
      <c r="U942" t="s">
        <v>36</v>
      </c>
      <c r="Z942" t="str" cm="1">
        <f t="array" ref="Z942:AB942">_xlfn.TEXTSPLIT(L942, " ")</f>
        <v>MRD/</v>
      </c>
      <c r="AA942" t="str">
        <v>Zonnecollectief</v>
      </c>
      <c r="AB942" t="str">
        <v>Zeeland</v>
      </c>
    </row>
    <row r="943" spans="1:29" x14ac:dyDescent="0.3">
      <c r="A943" t="s">
        <v>2023</v>
      </c>
      <c r="B943" t="s">
        <v>2023</v>
      </c>
      <c r="C943" t="s">
        <v>2041</v>
      </c>
      <c r="E943" t="s">
        <v>2046</v>
      </c>
      <c r="F943">
        <v>1</v>
      </c>
      <c r="G943" t="s">
        <v>27</v>
      </c>
      <c r="H943">
        <v>2023</v>
      </c>
      <c r="I943" t="s">
        <v>28</v>
      </c>
      <c r="J943" t="s">
        <v>29</v>
      </c>
      <c r="K943" t="s">
        <v>605</v>
      </c>
      <c r="L943" t="s">
        <v>2026</v>
      </c>
      <c r="M943" t="s">
        <v>2027</v>
      </c>
      <c r="P943" s="1">
        <f t="shared" si="22"/>
        <v>80.040000000000006</v>
      </c>
      <c r="Q943">
        <v>80.040000000000006</v>
      </c>
      <c r="R943" s="1">
        <f t="shared" si="22"/>
        <v>1</v>
      </c>
      <c r="S943">
        <v>1</v>
      </c>
      <c r="U943" t="s">
        <v>32</v>
      </c>
      <c r="Z943" t="str" cm="1">
        <f t="array" ref="Z943:AB943">_xlfn.TEXTSPLIT(L943, " ")</f>
        <v>MRD/</v>
      </c>
      <c r="AA943" t="str">
        <v>Zonnecollectief</v>
      </c>
      <c r="AB943" t="str">
        <v>Zeeland</v>
      </c>
    </row>
    <row r="944" spans="1:29" x14ac:dyDescent="0.3">
      <c r="A944" t="s">
        <v>2023</v>
      </c>
      <c r="B944" t="s">
        <v>2023</v>
      </c>
      <c r="C944" t="s">
        <v>2041</v>
      </c>
      <c r="E944" t="s">
        <v>2047</v>
      </c>
      <c r="F944">
        <v>1</v>
      </c>
      <c r="G944" t="s">
        <v>27</v>
      </c>
      <c r="H944">
        <v>2023</v>
      </c>
      <c r="I944" t="s">
        <v>28</v>
      </c>
      <c r="J944" t="s">
        <v>29</v>
      </c>
      <c r="K944" t="s">
        <v>605</v>
      </c>
      <c r="L944" t="s">
        <v>2026</v>
      </c>
      <c r="M944" t="s">
        <v>2027</v>
      </c>
      <c r="P944" s="1">
        <f t="shared" si="22"/>
        <v>74.7</v>
      </c>
      <c r="Q944">
        <v>74.7</v>
      </c>
      <c r="R944" s="1">
        <f t="shared" si="22"/>
        <v>1</v>
      </c>
      <c r="S944">
        <v>1</v>
      </c>
      <c r="U944" t="s">
        <v>32</v>
      </c>
      <c r="Z944" t="str" cm="1">
        <f t="array" ref="Z944:AB944">_xlfn.TEXTSPLIT(L944, " ")</f>
        <v>MRD/</v>
      </c>
      <c r="AA944" t="str">
        <v>Zonnecollectief</v>
      </c>
      <c r="AB944" t="str">
        <v>Zeeland</v>
      </c>
    </row>
    <row r="945" spans="1:31" x14ac:dyDescent="0.3">
      <c r="A945" t="s">
        <v>2023</v>
      </c>
      <c r="B945" t="s">
        <v>2023</v>
      </c>
      <c r="C945" t="s">
        <v>2041</v>
      </c>
      <c r="E945" t="s">
        <v>2048</v>
      </c>
      <c r="F945">
        <v>1</v>
      </c>
      <c r="G945" t="s">
        <v>27</v>
      </c>
      <c r="H945">
        <v>2018</v>
      </c>
      <c r="I945" t="s">
        <v>28</v>
      </c>
      <c r="J945" t="s">
        <v>29</v>
      </c>
      <c r="K945" t="s">
        <v>605</v>
      </c>
      <c r="L945" t="s">
        <v>2026</v>
      </c>
      <c r="M945" t="s">
        <v>2049</v>
      </c>
      <c r="P945" s="1">
        <f t="shared" si="22"/>
        <v>74.954999999999998</v>
      </c>
      <c r="Q945">
        <v>74.954999999999998</v>
      </c>
      <c r="R945" s="1">
        <f t="shared" si="22"/>
        <v>1</v>
      </c>
      <c r="S945">
        <v>1</v>
      </c>
      <c r="U945" t="s">
        <v>36</v>
      </c>
      <c r="Z945" t="str" cm="1">
        <f t="array" ref="Z945:AB945">_xlfn.TEXTSPLIT(L945, " ")</f>
        <v>MRD/</v>
      </c>
      <c r="AA945" t="str">
        <v>Zonnecollectief</v>
      </c>
      <c r="AB945" t="str">
        <v>Zeeland</v>
      </c>
    </row>
    <row r="946" spans="1:31" x14ac:dyDescent="0.3">
      <c r="A946" t="s">
        <v>2023</v>
      </c>
      <c r="B946" t="s">
        <v>2023</v>
      </c>
      <c r="C946" t="s">
        <v>2041</v>
      </c>
      <c r="E946" t="s">
        <v>2050</v>
      </c>
      <c r="F946">
        <v>1</v>
      </c>
      <c r="G946" t="s">
        <v>27</v>
      </c>
      <c r="H946">
        <v>2018</v>
      </c>
      <c r="I946" t="s">
        <v>28</v>
      </c>
      <c r="J946" t="s">
        <v>29</v>
      </c>
      <c r="K946" t="s">
        <v>605</v>
      </c>
      <c r="L946" t="s">
        <v>2026</v>
      </c>
      <c r="M946" t="s">
        <v>2049</v>
      </c>
      <c r="P946" s="1">
        <f t="shared" si="22"/>
        <v>74.52</v>
      </c>
      <c r="Q946">
        <v>74.52</v>
      </c>
      <c r="R946" s="1">
        <f t="shared" si="22"/>
        <v>1</v>
      </c>
      <c r="S946">
        <v>1</v>
      </c>
      <c r="U946" t="s">
        <v>36</v>
      </c>
      <c r="Z946" t="str" cm="1">
        <f t="array" ref="Z946:AB946">_xlfn.TEXTSPLIT(L946, " ")</f>
        <v>MRD/</v>
      </c>
      <c r="AA946" t="str">
        <v>Zonnecollectief</v>
      </c>
      <c r="AB946" t="str">
        <v>Zeeland</v>
      </c>
    </row>
    <row r="947" spans="1:31" x14ac:dyDescent="0.3">
      <c r="A947" t="s">
        <v>2023</v>
      </c>
      <c r="B947" t="s">
        <v>2023</v>
      </c>
      <c r="C947" t="s">
        <v>2041</v>
      </c>
      <c r="D947" t="s">
        <v>2051</v>
      </c>
      <c r="E947" t="s">
        <v>2052</v>
      </c>
      <c r="F947">
        <v>1</v>
      </c>
      <c r="G947" t="s">
        <v>27</v>
      </c>
      <c r="H947">
        <v>2017</v>
      </c>
      <c r="I947" t="s">
        <v>28</v>
      </c>
      <c r="J947" t="s">
        <v>29</v>
      </c>
      <c r="K947" t="s">
        <v>46</v>
      </c>
      <c r="L947" t="s">
        <v>47</v>
      </c>
      <c r="M947" t="s">
        <v>2053</v>
      </c>
      <c r="N947" t="s">
        <v>81</v>
      </c>
      <c r="P947" s="1">
        <f t="shared" si="22"/>
        <v>69.824999999999989</v>
      </c>
      <c r="Q947">
        <v>69.824999999999989</v>
      </c>
      <c r="R947" s="1">
        <f t="shared" si="22"/>
        <v>0</v>
      </c>
      <c r="S947">
        <v>0</v>
      </c>
      <c r="U947" t="s">
        <v>65</v>
      </c>
      <c r="Z947" t="str" cm="1">
        <f t="array" ref="Z947">_xlfn.TEXTSPLIT(L947, " ")</f>
        <v>crowdfunding</v>
      </c>
    </row>
    <row r="948" spans="1:31" x14ac:dyDescent="0.3">
      <c r="A948" t="s">
        <v>2023</v>
      </c>
      <c r="B948" t="s">
        <v>2023</v>
      </c>
      <c r="C948" t="s">
        <v>2054</v>
      </c>
      <c r="E948" t="s">
        <v>2055</v>
      </c>
      <c r="F948">
        <v>1</v>
      </c>
      <c r="G948" t="s">
        <v>27</v>
      </c>
      <c r="H948">
        <v>2019</v>
      </c>
      <c r="I948" t="s">
        <v>28</v>
      </c>
      <c r="J948" t="s">
        <v>29</v>
      </c>
      <c r="K948" t="s">
        <v>605</v>
      </c>
      <c r="L948" t="s">
        <v>2026</v>
      </c>
      <c r="M948" t="s">
        <v>2027</v>
      </c>
      <c r="P948" s="1">
        <f t="shared" si="22"/>
        <v>77.899999999999991</v>
      </c>
      <c r="Q948">
        <v>77.899999999999991</v>
      </c>
      <c r="R948" s="1">
        <f t="shared" si="22"/>
        <v>1</v>
      </c>
      <c r="S948">
        <v>1</v>
      </c>
      <c r="U948" t="s">
        <v>36</v>
      </c>
      <c r="Z948" t="str" cm="1">
        <f t="array" ref="Z948:AB948">_xlfn.TEXTSPLIT(L948, " ")</f>
        <v>MRD/</v>
      </c>
      <c r="AA948" t="str">
        <v>Zonnecollectief</v>
      </c>
      <c r="AB948" t="str">
        <v>Zeeland</v>
      </c>
    </row>
    <row r="949" spans="1:31" x14ac:dyDescent="0.3">
      <c r="A949" t="s">
        <v>2023</v>
      </c>
      <c r="B949" t="s">
        <v>2023</v>
      </c>
      <c r="C949" t="s">
        <v>2054</v>
      </c>
      <c r="D949" t="s">
        <v>2056</v>
      </c>
      <c r="E949" t="s">
        <v>2057</v>
      </c>
      <c r="F949">
        <v>1</v>
      </c>
      <c r="G949" t="s">
        <v>27</v>
      </c>
      <c r="H949">
        <v>2020</v>
      </c>
      <c r="I949" t="s">
        <v>28</v>
      </c>
      <c r="J949" t="s">
        <v>29</v>
      </c>
      <c r="K949" t="s">
        <v>605</v>
      </c>
      <c r="L949" t="s">
        <v>2026</v>
      </c>
      <c r="M949" t="s">
        <v>2027</v>
      </c>
      <c r="P949" s="1">
        <f t="shared" si="22"/>
        <v>77.899999999999991</v>
      </c>
      <c r="Q949">
        <v>77.899999999999991</v>
      </c>
      <c r="R949" s="1">
        <f t="shared" si="22"/>
        <v>1</v>
      </c>
      <c r="S949">
        <v>1</v>
      </c>
      <c r="U949" t="s">
        <v>36</v>
      </c>
      <c r="Z949" t="str" cm="1">
        <f t="array" ref="Z949:AB949">_xlfn.TEXTSPLIT(L949, " ")</f>
        <v>MRD/</v>
      </c>
      <c r="AA949" t="str">
        <v>Zonnecollectief</v>
      </c>
      <c r="AB949" t="str">
        <v>Zeeland</v>
      </c>
    </row>
    <row r="950" spans="1:31" x14ac:dyDescent="0.3">
      <c r="A950" t="s">
        <v>2023</v>
      </c>
      <c r="B950" t="s">
        <v>2023</v>
      </c>
      <c r="C950" t="s">
        <v>2054</v>
      </c>
      <c r="D950" t="s">
        <v>2056</v>
      </c>
      <c r="E950" t="s">
        <v>2058</v>
      </c>
      <c r="F950">
        <v>1</v>
      </c>
      <c r="G950" t="s">
        <v>27</v>
      </c>
      <c r="H950">
        <v>2022</v>
      </c>
      <c r="I950" t="s">
        <v>28</v>
      </c>
      <c r="J950" t="s">
        <v>29</v>
      </c>
      <c r="K950" t="s">
        <v>605</v>
      </c>
      <c r="L950" t="s">
        <v>2026</v>
      </c>
      <c r="M950" t="s">
        <v>2027</v>
      </c>
      <c r="P950" s="1">
        <f t="shared" si="22"/>
        <v>75.599999999999994</v>
      </c>
      <c r="Q950">
        <v>75.599999999999994</v>
      </c>
      <c r="R950" s="1">
        <f t="shared" si="22"/>
        <v>1</v>
      </c>
      <c r="S950">
        <v>1</v>
      </c>
      <c r="U950" t="s">
        <v>32</v>
      </c>
      <c r="Z950" t="str" cm="1">
        <f t="array" ref="Z950:AB950">_xlfn.TEXTSPLIT(L950, " ")</f>
        <v>MRD/</v>
      </c>
      <c r="AA950" t="str">
        <v>Zonnecollectief</v>
      </c>
      <c r="AB950" t="str">
        <v>Zeeland</v>
      </c>
    </row>
    <row r="951" spans="1:31" x14ac:dyDescent="0.3">
      <c r="A951" t="s">
        <v>2023</v>
      </c>
      <c r="B951" t="s">
        <v>2023</v>
      </c>
      <c r="C951" t="s">
        <v>2059</v>
      </c>
      <c r="E951" t="s">
        <v>2060</v>
      </c>
      <c r="F951">
        <v>1</v>
      </c>
      <c r="G951" t="s">
        <v>27</v>
      </c>
      <c r="H951">
        <v>2020</v>
      </c>
      <c r="I951" t="s">
        <v>28</v>
      </c>
      <c r="J951" t="s">
        <v>29</v>
      </c>
      <c r="K951" t="s">
        <v>605</v>
      </c>
      <c r="L951" t="s">
        <v>2026</v>
      </c>
      <c r="M951" t="s">
        <v>2027</v>
      </c>
      <c r="P951" s="1">
        <f t="shared" si="22"/>
        <v>77.899999999999991</v>
      </c>
      <c r="Q951">
        <v>77.899999999999991</v>
      </c>
      <c r="R951" s="1">
        <f t="shared" si="22"/>
        <v>1</v>
      </c>
      <c r="S951">
        <v>1</v>
      </c>
      <c r="U951" t="s">
        <v>36</v>
      </c>
      <c r="Z951" t="str" cm="1">
        <f t="array" ref="Z951:AB951">_xlfn.TEXTSPLIT(L951, " ")</f>
        <v>MRD/</v>
      </c>
      <c r="AA951" t="str">
        <v>Zonnecollectief</v>
      </c>
      <c r="AB951" t="str">
        <v>Zeeland</v>
      </c>
    </row>
    <row r="952" spans="1:31" x14ac:dyDescent="0.3">
      <c r="A952" t="s">
        <v>2023</v>
      </c>
      <c r="B952" t="s">
        <v>2023</v>
      </c>
      <c r="C952" t="s">
        <v>2059</v>
      </c>
      <c r="E952" t="s">
        <v>2061</v>
      </c>
      <c r="F952">
        <v>1</v>
      </c>
      <c r="G952" t="s">
        <v>27</v>
      </c>
      <c r="H952">
        <v>2022</v>
      </c>
      <c r="I952" t="s">
        <v>28</v>
      </c>
      <c r="J952" t="s">
        <v>29</v>
      </c>
      <c r="K952" t="s">
        <v>605</v>
      </c>
      <c r="L952" t="s">
        <v>2026</v>
      </c>
      <c r="M952" t="s">
        <v>2027</v>
      </c>
      <c r="P952" s="1">
        <f t="shared" si="22"/>
        <v>75.599999999999994</v>
      </c>
      <c r="Q952">
        <v>75.599999999999994</v>
      </c>
      <c r="R952" s="1">
        <f t="shared" si="22"/>
        <v>1</v>
      </c>
      <c r="S952">
        <v>1</v>
      </c>
      <c r="U952" t="s">
        <v>32</v>
      </c>
      <c r="Z952" t="str" cm="1">
        <f t="array" ref="Z952:AB952">_xlfn.TEXTSPLIT(L952, " ")</f>
        <v>MRD/</v>
      </c>
      <c r="AA952" t="str">
        <v>Zonnecollectief</v>
      </c>
      <c r="AB952" t="str">
        <v>Zeeland</v>
      </c>
    </row>
    <row r="953" spans="1:31" x14ac:dyDescent="0.3">
      <c r="A953" t="s">
        <v>2023</v>
      </c>
      <c r="B953" t="s">
        <v>2023</v>
      </c>
      <c r="C953" t="s">
        <v>2059</v>
      </c>
      <c r="E953" t="s">
        <v>2062</v>
      </c>
      <c r="F953">
        <v>1</v>
      </c>
      <c r="G953" t="s">
        <v>27</v>
      </c>
      <c r="H953">
        <v>2023</v>
      </c>
      <c r="I953" t="s">
        <v>28</v>
      </c>
      <c r="J953" t="s">
        <v>29</v>
      </c>
      <c r="K953" t="s">
        <v>605</v>
      </c>
      <c r="L953" t="s">
        <v>2026</v>
      </c>
      <c r="M953" t="s">
        <v>2027</v>
      </c>
      <c r="P953" s="1">
        <f t="shared" si="22"/>
        <v>78.2</v>
      </c>
      <c r="Q953">
        <v>78.2</v>
      </c>
      <c r="R953" s="1">
        <f t="shared" si="22"/>
        <v>1</v>
      </c>
      <c r="S953">
        <v>1</v>
      </c>
      <c r="U953" t="s">
        <v>32</v>
      </c>
      <c r="Z953" t="str" cm="1">
        <f t="array" ref="Z953:AB953">_xlfn.TEXTSPLIT(L953, " ")</f>
        <v>MRD/</v>
      </c>
      <c r="AA953" t="str">
        <v>Zonnecollectief</v>
      </c>
      <c r="AB953" t="str">
        <v>Zeeland</v>
      </c>
    </row>
    <row r="954" spans="1:31" x14ac:dyDescent="0.3">
      <c r="A954" t="s">
        <v>2023</v>
      </c>
      <c r="B954" t="s">
        <v>2023</v>
      </c>
      <c r="C954" t="s">
        <v>2059</v>
      </c>
      <c r="E954" t="s">
        <v>2063</v>
      </c>
      <c r="F954">
        <v>1</v>
      </c>
      <c r="G954" t="s">
        <v>27</v>
      </c>
      <c r="H954">
        <v>2018</v>
      </c>
      <c r="I954" t="s">
        <v>28</v>
      </c>
      <c r="J954" t="s">
        <v>29</v>
      </c>
      <c r="K954" t="s">
        <v>30</v>
      </c>
      <c r="L954" t="s">
        <v>2036</v>
      </c>
      <c r="P954" s="1">
        <f t="shared" si="22"/>
        <v>51.48</v>
      </c>
      <c r="Q954">
        <v>51.48</v>
      </c>
      <c r="R954" s="1">
        <f t="shared" si="22"/>
        <v>1</v>
      </c>
      <c r="S954">
        <v>1</v>
      </c>
      <c r="U954" t="s">
        <v>36</v>
      </c>
      <c r="Z954" t="str" cm="1">
        <f t="array" ref="Z954">_xlfn.TEXTSPLIT(L954, " ")</f>
        <v>Zeeuwind</v>
      </c>
    </row>
    <row r="955" spans="1:31" x14ac:dyDescent="0.3">
      <c r="A955" t="s">
        <v>2023</v>
      </c>
      <c r="B955" t="s">
        <v>2023</v>
      </c>
      <c r="C955" t="s">
        <v>2064</v>
      </c>
      <c r="E955" t="s">
        <v>2065</v>
      </c>
      <c r="F955">
        <v>1</v>
      </c>
      <c r="G955" t="s">
        <v>27</v>
      </c>
      <c r="H955">
        <v>2019</v>
      </c>
      <c r="I955" t="s">
        <v>28</v>
      </c>
      <c r="J955" t="s">
        <v>29</v>
      </c>
      <c r="K955" t="s">
        <v>605</v>
      </c>
      <c r="L955" t="s">
        <v>2026</v>
      </c>
      <c r="M955" t="s">
        <v>2027</v>
      </c>
      <c r="P955" s="1">
        <f t="shared" si="22"/>
        <v>75.399999999999991</v>
      </c>
      <c r="Q955">
        <v>75.399999999999991</v>
      </c>
      <c r="R955" s="1">
        <f t="shared" si="22"/>
        <v>1</v>
      </c>
      <c r="S955">
        <v>1</v>
      </c>
      <c r="U955" t="s">
        <v>36</v>
      </c>
      <c r="Z955" t="str" cm="1">
        <f t="array" ref="Z955:AB955">_xlfn.TEXTSPLIT(L955, " ")</f>
        <v>MRD/</v>
      </c>
      <c r="AA955" t="str">
        <v>Zonnecollectief</v>
      </c>
      <c r="AB955" t="str">
        <v>Zeeland</v>
      </c>
    </row>
    <row r="956" spans="1:31" x14ac:dyDescent="0.3">
      <c r="A956" t="s">
        <v>2023</v>
      </c>
      <c r="B956" t="s">
        <v>2023</v>
      </c>
      <c r="C956" t="s">
        <v>2064</v>
      </c>
      <c r="D956" t="s">
        <v>2066</v>
      </c>
      <c r="E956" t="s">
        <v>2067</v>
      </c>
      <c r="F956">
        <v>1</v>
      </c>
      <c r="G956" t="s">
        <v>27</v>
      </c>
      <c r="H956">
        <v>2020</v>
      </c>
      <c r="I956" t="s">
        <v>28</v>
      </c>
      <c r="J956" t="s">
        <v>29</v>
      </c>
      <c r="K956" t="s">
        <v>605</v>
      </c>
      <c r="L956" t="s">
        <v>2026</v>
      </c>
      <c r="M956" t="s">
        <v>2027</v>
      </c>
      <c r="P956" s="1">
        <f t="shared" si="22"/>
        <v>77.08</v>
      </c>
      <c r="Q956">
        <v>77.08</v>
      </c>
      <c r="R956" s="1">
        <f t="shared" si="22"/>
        <v>1</v>
      </c>
      <c r="S956">
        <v>1</v>
      </c>
      <c r="U956" t="s">
        <v>36</v>
      </c>
      <c r="Z956" t="str" cm="1">
        <f t="array" ref="Z956:AB956">_xlfn.TEXTSPLIT(L956, " ")</f>
        <v>MRD/</v>
      </c>
      <c r="AA956" t="str">
        <v>Zonnecollectief</v>
      </c>
      <c r="AB956" t="str">
        <v>Zeeland</v>
      </c>
    </row>
    <row r="957" spans="1:31" x14ac:dyDescent="0.3">
      <c r="A957" t="s">
        <v>2023</v>
      </c>
      <c r="B957" t="s">
        <v>2023</v>
      </c>
      <c r="C957" t="s">
        <v>2064</v>
      </c>
      <c r="E957" t="s">
        <v>2068</v>
      </c>
      <c r="F957">
        <v>1</v>
      </c>
      <c r="G957" t="s">
        <v>27</v>
      </c>
      <c r="H957">
        <v>2023</v>
      </c>
      <c r="I957" t="s">
        <v>28</v>
      </c>
      <c r="J957" t="s">
        <v>29</v>
      </c>
      <c r="K957" t="s">
        <v>605</v>
      </c>
      <c r="L957" t="s">
        <v>2026</v>
      </c>
      <c r="M957" t="s">
        <v>2027</v>
      </c>
      <c r="P957" s="1">
        <f t="shared" si="22"/>
        <v>78.2</v>
      </c>
      <c r="Q957">
        <v>78.2</v>
      </c>
      <c r="R957" s="1">
        <f t="shared" si="22"/>
        <v>1</v>
      </c>
      <c r="S957">
        <v>1</v>
      </c>
      <c r="U957" t="s">
        <v>32</v>
      </c>
      <c r="Z957" t="str" cm="1">
        <f t="array" ref="Z957:AB957">_xlfn.TEXTSPLIT(L957, " ")</f>
        <v>MRD/</v>
      </c>
      <c r="AA957" t="str">
        <v>Zonnecollectief</v>
      </c>
      <c r="AB957" t="str">
        <v>Zeeland</v>
      </c>
    </row>
    <row r="958" spans="1:31" x14ac:dyDescent="0.3">
      <c r="A958" t="s">
        <v>2023</v>
      </c>
      <c r="B958" t="s">
        <v>2023</v>
      </c>
      <c r="C958" t="s">
        <v>2069</v>
      </c>
      <c r="D958" t="s">
        <v>2070</v>
      </c>
      <c r="E958" t="s">
        <v>2071</v>
      </c>
      <c r="F958">
        <v>1</v>
      </c>
      <c r="G958" t="s">
        <v>27</v>
      </c>
      <c r="H958">
        <v>2022</v>
      </c>
      <c r="I958" t="s">
        <v>28</v>
      </c>
      <c r="J958" t="s">
        <v>29</v>
      </c>
      <c r="K958" t="s">
        <v>605</v>
      </c>
      <c r="L958" t="s">
        <v>2026</v>
      </c>
      <c r="M958" t="s">
        <v>2027</v>
      </c>
      <c r="P958" s="1">
        <f t="shared" si="22"/>
        <v>85</v>
      </c>
      <c r="Q958">
        <v>85</v>
      </c>
      <c r="R958" s="1">
        <f t="shared" si="22"/>
        <v>1</v>
      </c>
      <c r="S958">
        <v>1</v>
      </c>
      <c r="U958" t="s">
        <v>32</v>
      </c>
      <c r="Z958" t="str" cm="1">
        <f t="array" ref="Z958:AB958">_xlfn.TEXTSPLIT(L958, " ")</f>
        <v>MRD/</v>
      </c>
      <c r="AA958" t="str">
        <v>Zonnecollectief</v>
      </c>
      <c r="AB958" t="str">
        <v>Zeeland</v>
      </c>
    </row>
    <row r="959" spans="1:31" x14ac:dyDescent="0.3">
      <c r="A959" t="s">
        <v>2023</v>
      </c>
      <c r="B959" t="s">
        <v>2023</v>
      </c>
      <c r="C959" t="s">
        <v>2072</v>
      </c>
      <c r="D959" t="s">
        <v>2073</v>
      </c>
      <c r="E959" t="s">
        <v>2074</v>
      </c>
      <c r="F959">
        <v>1</v>
      </c>
      <c r="G959" t="s">
        <v>27</v>
      </c>
      <c r="H959">
        <v>2018</v>
      </c>
      <c r="I959" t="s">
        <v>28</v>
      </c>
      <c r="J959" t="s">
        <v>29</v>
      </c>
      <c r="K959" t="s">
        <v>30</v>
      </c>
      <c r="L959" t="s">
        <v>2075</v>
      </c>
      <c r="M959" t="s">
        <v>1065</v>
      </c>
      <c r="O959" t="s">
        <v>2033</v>
      </c>
      <c r="P959" s="1">
        <f t="shared" si="22"/>
        <v>53.56</v>
      </c>
      <c r="Q959">
        <v>53.56</v>
      </c>
      <c r="R959" s="1">
        <f t="shared" si="22"/>
        <v>1</v>
      </c>
      <c r="S959">
        <v>1</v>
      </c>
      <c r="U959" t="s">
        <v>36</v>
      </c>
      <c r="Z959" t="str" cm="1">
        <f t="array" ref="Z959:AE959">_xlfn.TEXTSPLIT(L959, " ")</f>
        <v>EWSD</v>
      </c>
      <c r="AA959" t="str">
        <v>Energie</v>
      </c>
      <c r="AB959" t="str">
        <v>Werkt</v>
      </c>
      <c r="AC959" t="str">
        <v>op</v>
      </c>
      <c r="AD959" t="str">
        <v>Schouwen-Duiveland</v>
      </c>
      <c r="AE959" s="5" t="str">
        <v>(EWSD)</v>
      </c>
    </row>
    <row r="960" spans="1:31" x14ac:dyDescent="0.3">
      <c r="A960" t="s">
        <v>2023</v>
      </c>
      <c r="B960" t="s">
        <v>2023</v>
      </c>
      <c r="C960" t="s">
        <v>2072</v>
      </c>
      <c r="D960" t="s">
        <v>2076</v>
      </c>
      <c r="E960" t="s">
        <v>2077</v>
      </c>
      <c r="F960">
        <v>1</v>
      </c>
      <c r="G960" t="s">
        <v>27</v>
      </c>
      <c r="H960">
        <v>2019</v>
      </c>
      <c r="I960" t="s">
        <v>28</v>
      </c>
      <c r="J960" t="s">
        <v>29</v>
      </c>
      <c r="K960" t="s">
        <v>30</v>
      </c>
      <c r="L960" t="s">
        <v>2075</v>
      </c>
      <c r="M960" t="s">
        <v>1065</v>
      </c>
      <c r="O960" t="s">
        <v>2078</v>
      </c>
      <c r="P960" s="1">
        <f t="shared" si="22"/>
        <v>72.5</v>
      </c>
      <c r="Q960">
        <v>72.5</v>
      </c>
      <c r="R960" s="1">
        <f t="shared" si="22"/>
        <v>1</v>
      </c>
      <c r="S960">
        <v>1</v>
      </c>
      <c r="U960" t="s">
        <v>36</v>
      </c>
      <c r="Z960" t="str" cm="1">
        <f t="array" ref="Z960:AE960">_xlfn.TEXTSPLIT(L960, " ")</f>
        <v>EWSD</v>
      </c>
      <c r="AA960" t="str">
        <v>Energie</v>
      </c>
      <c r="AB960" t="str">
        <v>Werkt</v>
      </c>
      <c r="AC960" t="str">
        <v>op</v>
      </c>
      <c r="AD960" t="str">
        <v>Schouwen-Duiveland</v>
      </c>
      <c r="AE960" s="5" t="str">
        <v>(EWSD)</v>
      </c>
    </row>
    <row r="961" spans="1:31" x14ac:dyDescent="0.3">
      <c r="A961" t="s">
        <v>2023</v>
      </c>
      <c r="B961" t="s">
        <v>2023</v>
      </c>
      <c r="C961" t="s">
        <v>2072</v>
      </c>
      <c r="D961" t="s">
        <v>2079</v>
      </c>
      <c r="E961" t="s">
        <v>2080</v>
      </c>
      <c r="F961">
        <v>1</v>
      </c>
      <c r="G961" t="s">
        <v>27</v>
      </c>
      <c r="H961">
        <v>2017</v>
      </c>
      <c r="I961" t="s">
        <v>28</v>
      </c>
      <c r="J961" t="s">
        <v>29</v>
      </c>
      <c r="K961" t="s">
        <v>30</v>
      </c>
      <c r="L961" t="s">
        <v>2075</v>
      </c>
      <c r="P961" s="1">
        <f t="shared" si="22"/>
        <v>18.36</v>
      </c>
      <c r="Q961">
        <v>18.36</v>
      </c>
      <c r="R961" s="1">
        <f t="shared" si="22"/>
        <v>1</v>
      </c>
      <c r="S961">
        <v>1</v>
      </c>
      <c r="U961" t="s">
        <v>36</v>
      </c>
      <c r="Z961" t="str" cm="1">
        <f t="array" ref="Z961:AE961">_xlfn.TEXTSPLIT(L961, " ")</f>
        <v>EWSD</v>
      </c>
      <c r="AA961" t="str">
        <v>Energie</v>
      </c>
      <c r="AB961" t="str">
        <v>Werkt</v>
      </c>
      <c r="AC961" t="str">
        <v>op</v>
      </c>
      <c r="AD961" t="str">
        <v>Schouwen-Duiveland</v>
      </c>
      <c r="AE961" s="5" t="str">
        <v>(EWSD)</v>
      </c>
    </row>
    <row r="962" spans="1:31" x14ac:dyDescent="0.3">
      <c r="A962" t="s">
        <v>2023</v>
      </c>
      <c r="B962" t="s">
        <v>2023</v>
      </c>
      <c r="C962" t="s">
        <v>2081</v>
      </c>
      <c r="D962" t="s">
        <v>2082</v>
      </c>
      <c r="E962" t="s">
        <v>2083</v>
      </c>
      <c r="F962">
        <v>1</v>
      </c>
      <c r="G962" t="s">
        <v>27</v>
      </c>
      <c r="H962">
        <v>2020</v>
      </c>
      <c r="I962" t="s">
        <v>28</v>
      </c>
      <c r="J962" t="s">
        <v>29</v>
      </c>
      <c r="K962" t="s">
        <v>605</v>
      </c>
      <c r="L962" t="s">
        <v>2026</v>
      </c>
      <c r="M962" t="s">
        <v>2027</v>
      </c>
      <c r="P962" s="1">
        <f t="shared" ref="P962:R1025" si="23">IFERROR(IF(Q962&gt;0,Q962*1,0),0)</f>
        <v>77.899999999999991</v>
      </c>
      <c r="Q962">
        <v>77.899999999999991</v>
      </c>
      <c r="R962" s="1">
        <f t="shared" si="23"/>
        <v>1</v>
      </c>
      <c r="S962">
        <v>1</v>
      </c>
      <c r="U962" t="s">
        <v>36</v>
      </c>
      <c r="Z962" t="str" cm="1">
        <f t="array" ref="Z962:AB962">_xlfn.TEXTSPLIT(L962, " ")</f>
        <v>MRD/</v>
      </c>
      <c r="AA962" t="str">
        <v>Zonnecollectief</v>
      </c>
      <c r="AB962" t="str">
        <v>Zeeland</v>
      </c>
    </row>
    <row r="963" spans="1:31" x14ac:dyDescent="0.3">
      <c r="A963" t="s">
        <v>2023</v>
      </c>
      <c r="B963" t="s">
        <v>2023</v>
      </c>
      <c r="C963" t="s">
        <v>2081</v>
      </c>
      <c r="D963" t="s">
        <v>2084</v>
      </c>
      <c r="E963" t="s">
        <v>2085</v>
      </c>
      <c r="F963">
        <v>1</v>
      </c>
      <c r="G963" t="s">
        <v>27</v>
      </c>
      <c r="H963">
        <v>2019</v>
      </c>
      <c r="I963" t="s">
        <v>28</v>
      </c>
      <c r="J963" t="s">
        <v>29</v>
      </c>
      <c r="K963" t="s">
        <v>605</v>
      </c>
      <c r="L963" t="s">
        <v>2026</v>
      </c>
      <c r="M963" t="s">
        <v>2027</v>
      </c>
      <c r="P963" s="1">
        <f t="shared" si="23"/>
        <v>89.399999999999991</v>
      </c>
      <c r="Q963">
        <v>89.399999999999991</v>
      </c>
      <c r="R963" s="1">
        <f t="shared" si="23"/>
        <v>1</v>
      </c>
      <c r="S963">
        <v>1</v>
      </c>
      <c r="U963" t="s">
        <v>36</v>
      </c>
      <c r="Z963" t="str" cm="1">
        <f t="array" ref="Z963:AB963">_xlfn.TEXTSPLIT(L963, " ")</f>
        <v>MRD/</v>
      </c>
      <c r="AA963" t="str">
        <v>Zonnecollectief</v>
      </c>
      <c r="AB963" t="str">
        <v>Zeeland</v>
      </c>
    </row>
    <row r="964" spans="1:31" x14ac:dyDescent="0.3">
      <c r="A964" t="s">
        <v>2023</v>
      </c>
      <c r="B964" t="s">
        <v>2023</v>
      </c>
      <c r="C964" t="s">
        <v>2081</v>
      </c>
      <c r="D964" t="s">
        <v>2082</v>
      </c>
      <c r="E964" t="s">
        <v>2086</v>
      </c>
      <c r="F964">
        <v>1</v>
      </c>
      <c r="G964" t="s">
        <v>27</v>
      </c>
      <c r="H964">
        <v>2017</v>
      </c>
      <c r="I964" t="s">
        <v>28</v>
      </c>
      <c r="J964" t="s">
        <v>29</v>
      </c>
      <c r="K964" t="s">
        <v>605</v>
      </c>
      <c r="L964" t="s">
        <v>2026</v>
      </c>
      <c r="M964" t="s">
        <v>2027</v>
      </c>
      <c r="P964" s="1">
        <f t="shared" si="23"/>
        <v>75.524999999999991</v>
      </c>
      <c r="Q964">
        <v>75.524999999999991</v>
      </c>
      <c r="R964" s="1">
        <f t="shared" si="23"/>
        <v>1</v>
      </c>
      <c r="S964">
        <v>1</v>
      </c>
      <c r="U964" t="s">
        <v>36</v>
      </c>
      <c r="Z964" t="str" cm="1">
        <f t="array" ref="Z964:AB964">_xlfn.TEXTSPLIT(L964, " ")</f>
        <v>MRD/</v>
      </c>
      <c r="AA964" t="str">
        <v>Zonnecollectief</v>
      </c>
      <c r="AB964" t="str">
        <v>Zeeland</v>
      </c>
    </row>
    <row r="965" spans="1:31" x14ac:dyDescent="0.3">
      <c r="A965" t="s">
        <v>2023</v>
      </c>
      <c r="B965" t="s">
        <v>2023</v>
      </c>
      <c r="C965" t="s">
        <v>2081</v>
      </c>
      <c r="D965" t="s">
        <v>2087</v>
      </c>
      <c r="E965" t="s">
        <v>2088</v>
      </c>
      <c r="F965">
        <v>1</v>
      </c>
      <c r="G965" t="s">
        <v>27</v>
      </c>
      <c r="H965">
        <v>2017</v>
      </c>
      <c r="I965" t="s">
        <v>28</v>
      </c>
      <c r="J965" t="s">
        <v>29</v>
      </c>
      <c r="K965" t="s">
        <v>605</v>
      </c>
      <c r="L965" t="s">
        <v>2026</v>
      </c>
      <c r="M965" t="s">
        <v>2027</v>
      </c>
      <c r="P965" s="1">
        <f t="shared" si="23"/>
        <v>75.48</v>
      </c>
      <c r="Q965">
        <v>75.48</v>
      </c>
      <c r="R965" s="1">
        <f t="shared" si="23"/>
        <v>1</v>
      </c>
      <c r="S965">
        <v>1</v>
      </c>
      <c r="U965" t="s">
        <v>36</v>
      </c>
      <c r="Z965" t="str" cm="1">
        <f t="array" ref="Z965:AB965">_xlfn.TEXTSPLIT(L965, " ")</f>
        <v>MRD/</v>
      </c>
      <c r="AA965" t="str">
        <v>Zonnecollectief</v>
      </c>
      <c r="AB965" t="str">
        <v>Zeeland</v>
      </c>
    </row>
    <row r="966" spans="1:31" x14ac:dyDescent="0.3">
      <c r="A966" t="s">
        <v>2023</v>
      </c>
      <c r="B966" t="s">
        <v>2023</v>
      </c>
      <c r="C966" t="s">
        <v>2081</v>
      </c>
      <c r="D966" t="s">
        <v>2089</v>
      </c>
      <c r="E966" t="s">
        <v>2090</v>
      </c>
      <c r="F966">
        <v>1</v>
      </c>
      <c r="G966" t="s">
        <v>27</v>
      </c>
      <c r="H966">
        <v>2017</v>
      </c>
      <c r="I966" t="s">
        <v>28</v>
      </c>
      <c r="J966" t="s">
        <v>29</v>
      </c>
      <c r="K966" t="s">
        <v>605</v>
      </c>
      <c r="L966" t="s">
        <v>2026</v>
      </c>
      <c r="M966" t="s">
        <v>2027</v>
      </c>
      <c r="P966" s="1">
        <f t="shared" si="23"/>
        <v>75.48</v>
      </c>
      <c r="Q966">
        <v>75.48</v>
      </c>
      <c r="R966" s="1">
        <f t="shared" si="23"/>
        <v>1</v>
      </c>
      <c r="S966">
        <v>1</v>
      </c>
      <c r="U966" t="s">
        <v>36</v>
      </c>
      <c r="Z966" t="str" cm="1">
        <f t="array" ref="Z966:AB966">_xlfn.TEXTSPLIT(L966, " ")</f>
        <v>MRD/</v>
      </c>
      <c r="AA966" t="str">
        <v>Zonnecollectief</v>
      </c>
      <c r="AB966" t="str">
        <v>Zeeland</v>
      </c>
    </row>
    <row r="967" spans="1:31" x14ac:dyDescent="0.3">
      <c r="A967" t="s">
        <v>2023</v>
      </c>
      <c r="B967" t="s">
        <v>2023</v>
      </c>
      <c r="C967" t="s">
        <v>2081</v>
      </c>
      <c r="D967" t="s">
        <v>2091</v>
      </c>
      <c r="E967" t="s">
        <v>2092</v>
      </c>
      <c r="F967">
        <v>1</v>
      </c>
      <c r="G967" t="s">
        <v>27</v>
      </c>
      <c r="H967">
        <v>2018</v>
      </c>
      <c r="I967" t="s">
        <v>28</v>
      </c>
      <c r="J967" t="s">
        <v>29</v>
      </c>
      <c r="K967" t="s">
        <v>605</v>
      </c>
      <c r="L967" t="s">
        <v>2026</v>
      </c>
      <c r="M967" t="s">
        <v>2027</v>
      </c>
      <c r="P967" s="1">
        <f t="shared" si="23"/>
        <v>74.88</v>
      </c>
      <c r="Q967">
        <v>74.88</v>
      </c>
      <c r="R967" s="1">
        <f t="shared" si="23"/>
        <v>1</v>
      </c>
      <c r="S967">
        <v>1</v>
      </c>
      <c r="U967" t="s">
        <v>36</v>
      </c>
      <c r="Z967" t="str" cm="1">
        <f t="array" ref="Z967:AB967">_xlfn.TEXTSPLIT(L967, " ")</f>
        <v>MRD/</v>
      </c>
      <c r="AA967" t="str">
        <v>Zonnecollectief</v>
      </c>
      <c r="AB967" t="str">
        <v>Zeeland</v>
      </c>
    </row>
    <row r="968" spans="1:31" x14ac:dyDescent="0.3">
      <c r="A968" t="s">
        <v>2023</v>
      </c>
      <c r="B968" t="s">
        <v>2023</v>
      </c>
      <c r="C968" t="s">
        <v>2081</v>
      </c>
      <c r="E968" t="s">
        <v>2093</v>
      </c>
      <c r="F968">
        <v>1</v>
      </c>
      <c r="G968" t="s">
        <v>27</v>
      </c>
      <c r="H968">
        <v>2018</v>
      </c>
      <c r="I968" t="s">
        <v>28</v>
      </c>
      <c r="J968" t="s">
        <v>29</v>
      </c>
      <c r="K968" t="s">
        <v>605</v>
      </c>
      <c r="L968" t="s">
        <v>2026</v>
      </c>
      <c r="M968" t="s">
        <v>2027</v>
      </c>
      <c r="P968" s="1">
        <f t="shared" si="23"/>
        <v>74.954999999999998</v>
      </c>
      <c r="Q968">
        <v>74.954999999999998</v>
      </c>
      <c r="R968" s="1">
        <f t="shared" si="23"/>
        <v>1</v>
      </c>
      <c r="S968">
        <v>1</v>
      </c>
      <c r="U968" t="s">
        <v>36</v>
      </c>
      <c r="Z968" t="str" cm="1">
        <f t="array" ref="Z968:AB968">_xlfn.TEXTSPLIT(L968, " ")</f>
        <v>MRD/</v>
      </c>
      <c r="AA968" t="str">
        <v>Zonnecollectief</v>
      </c>
      <c r="AB968" t="str">
        <v>Zeeland</v>
      </c>
    </row>
    <row r="969" spans="1:31" x14ac:dyDescent="0.3">
      <c r="A969" t="s">
        <v>2023</v>
      </c>
      <c r="B969" t="s">
        <v>2023</v>
      </c>
      <c r="C969" t="s">
        <v>2081</v>
      </c>
      <c r="D969" t="s">
        <v>2094</v>
      </c>
      <c r="E969" t="s">
        <v>2095</v>
      </c>
      <c r="F969">
        <v>1</v>
      </c>
      <c r="G969" t="s">
        <v>27</v>
      </c>
      <c r="H969">
        <v>2017</v>
      </c>
      <c r="I969" t="s">
        <v>28</v>
      </c>
      <c r="J969" t="s">
        <v>29</v>
      </c>
      <c r="K969" t="s">
        <v>605</v>
      </c>
      <c r="L969" t="s">
        <v>2026</v>
      </c>
      <c r="M969" t="s">
        <v>2027</v>
      </c>
      <c r="P969" s="1">
        <f t="shared" si="23"/>
        <v>75.48</v>
      </c>
      <c r="Q969">
        <v>75.48</v>
      </c>
      <c r="R969" s="1">
        <f t="shared" si="23"/>
        <v>1</v>
      </c>
      <c r="S969">
        <v>1</v>
      </c>
      <c r="U969" t="s">
        <v>36</v>
      </c>
      <c r="Z969" t="str" cm="1">
        <f t="array" ref="Z969:AB969">_xlfn.TEXTSPLIT(L969, " ")</f>
        <v>MRD/</v>
      </c>
      <c r="AA969" t="str">
        <v>Zonnecollectief</v>
      </c>
      <c r="AB969" t="str">
        <v>Zeeland</v>
      </c>
    </row>
    <row r="970" spans="1:31" x14ac:dyDescent="0.3">
      <c r="A970" t="s">
        <v>2023</v>
      </c>
      <c r="B970" t="s">
        <v>2023</v>
      </c>
      <c r="C970" t="s">
        <v>2081</v>
      </c>
      <c r="D970" t="s">
        <v>2082</v>
      </c>
      <c r="E970" t="s">
        <v>2096</v>
      </c>
      <c r="F970">
        <v>1</v>
      </c>
      <c r="G970" t="s">
        <v>27</v>
      </c>
      <c r="H970">
        <v>2022</v>
      </c>
      <c r="I970" t="s">
        <v>28</v>
      </c>
      <c r="J970" t="s">
        <v>29</v>
      </c>
      <c r="K970" t="s">
        <v>605</v>
      </c>
      <c r="L970" t="s">
        <v>2026</v>
      </c>
      <c r="M970" t="s">
        <v>2027</v>
      </c>
      <c r="P970" s="1">
        <f t="shared" si="23"/>
        <v>79.8</v>
      </c>
      <c r="Q970">
        <v>79.8</v>
      </c>
      <c r="R970" s="1">
        <f t="shared" si="23"/>
        <v>1</v>
      </c>
      <c r="S970">
        <v>1</v>
      </c>
      <c r="U970" t="s">
        <v>32</v>
      </c>
      <c r="Z970" t="str" cm="1">
        <f t="array" ref="Z970:AB970">_xlfn.TEXTSPLIT(L970, " ")</f>
        <v>MRD/</v>
      </c>
      <c r="AA970" t="str">
        <v>Zonnecollectief</v>
      </c>
      <c r="AB970" t="str">
        <v>Zeeland</v>
      </c>
    </row>
    <row r="971" spans="1:31" x14ac:dyDescent="0.3">
      <c r="A971" t="s">
        <v>2023</v>
      </c>
      <c r="B971" t="s">
        <v>2023</v>
      </c>
      <c r="C971" t="s">
        <v>2081</v>
      </c>
      <c r="D971" t="s">
        <v>2097</v>
      </c>
      <c r="E971" t="s">
        <v>2098</v>
      </c>
      <c r="F971">
        <v>1</v>
      </c>
      <c r="G971" t="s">
        <v>27</v>
      </c>
      <c r="H971">
        <v>2022</v>
      </c>
      <c r="I971" t="s">
        <v>28</v>
      </c>
      <c r="J971" t="s">
        <v>29</v>
      </c>
      <c r="K971" t="s">
        <v>605</v>
      </c>
      <c r="L971" t="s">
        <v>2026</v>
      </c>
      <c r="M971" t="s">
        <v>2027</v>
      </c>
      <c r="P971" s="1">
        <f t="shared" si="23"/>
        <v>75.599999999999994</v>
      </c>
      <c r="Q971">
        <v>75.599999999999994</v>
      </c>
      <c r="R971" s="1">
        <f t="shared" si="23"/>
        <v>1</v>
      </c>
      <c r="S971">
        <v>1</v>
      </c>
      <c r="U971" t="s">
        <v>32</v>
      </c>
      <c r="Z971" t="str" cm="1">
        <f t="array" ref="Z971:AB971">_xlfn.TEXTSPLIT(L971, " ")</f>
        <v>MRD/</v>
      </c>
      <c r="AA971" t="str">
        <v>Zonnecollectief</v>
      </c>
      <c r="AB971" t="str">
        <v>Zeeland</v>
      </c>
    </row>
    <row r="972" spans="1:31" x14ac:dyDescent="0.3">
      <c r="A972" t="s">
        <v>2023</v>
      </c>
      <c r="B972" t="s">
        <v>2023</v>
      </c>
      <c r="C972" t="s">
        <v>2081</v>
      </c>
      <c r="D972" t="s">
        <v>2097</v>
      </c>
      <c r="E972" t="s">
        <v>2099</v>
      </c>
      <c r="F972">
        <v>1</v>
      </c>
      <c r="G972" t="s">
        <v>27</v>
      </c>
      <c r="H972">
        <v>2022</v>
      </c>
      <c r="I972" t="s">
        <v>28</v>
      </c>
      <c r="J972" t="s">
        <v>29</v>
      </c>
      <c r="K972" t="s">
        <v>605</v>
      </c>
      <c r="L972" t="s">
        <v>2026</v>
      </c>
      <c r="M972" t="s">
        <v>2027</v>
      </c>
      <c r="P972" s="1">
        <f t="shared" si="23"/>
        <v>75.599999999999994</v>
      </c>
      <c r="Q972">
        <v>75.599999999999994</v>
      </c>
      <c r="R972" s="1">
        <f t="shared" si="23"/>
        <v>1</v>
      </c>
      <c r="S972">
        <v>1</v>
      </c>
      <c r="U972" t="s">
        <v>32</v>
      </c>
      <c r="Z972" t="str" cm="1">
        <f t="array" ref="Z972:AB972">_xlfn.TEXTSPLIT(L972, " ")</f>
        <v>MRD/</v>
      </c>
      <c r="AA972" t="str">
        <v>Zonnecollectief</v>
      </c>
      <c r="AB972" t="str">
        <v>Zeeland</v>
      </c>
    </row>
    <row r="973" spans="1:31" x14ac:dyDescent="0.3">
      <c r="A973" t="s">
        <v>2023</v>
      </c>
      <c r="B973" t="s">
        <v>2023</v>
      </c>
      <c r="C973" t="s">
        <v>2081</v>
      </c>
      <c r="D973" t="s">
        <v>2100</v>
      </c>
      <c r="E973" t="s">
        <v>2101</v>
      </c>
      <c r="F973">
        <v>1</v>
      </c>
      <c r="G973" t="s">
        <v>27</v>
      </c>
      <c r="H973">
        <v>2022</v>
      </c>
      <c r="I973" t="s">
        <v>28</v>
      </c>
      <c r="J973" t="s">
        <v>29</v>
      </c>
      <c r="K973" t="s">
        <v>605</v>
      </c>
      <c r="L973" t="s">
        <v>2026</v>
      </c>
      <c r="M973" t="s">
        <v>2027</v>
      </c>
      <c r="P973" s="1">
        <f t="shared" si="23"/>
        <v>75.599999999999994</v>
      </c>
      <c r="Q973">
        <v>75.599999999999994</v>
      </c>
      <c r="R973" s="1">
        <f t="shared" si="23"/>
        <v>1</v>
      </c>
      <c r="S973">
        <v>1</v>
      </c>
      <c r="U973" t="s">
        <v>32</v>
      </c>
      <c r="Z973" t="str" cm="1">
        <f t="array" ref="Z973:AB973">_xlfn.TEXTSPLIT(L973, " ")</f>
        <v>MRD/</v>
      </c>
      <c r="AA973" t="str">
        <v>Zonnecollectief</v>
      </c>
      <c r="AB973" t="str">
        <v>Zeeland</v>
      </c>
    </row>
    <row r="974" spans="1:31" x14ac:dyDescent="0.3">
      <c r="A974" t="s">
        <v>2023</v>
      </c>
      <c r="B974" t="s">
        <v>2023</v>
      </c>
      <c r="C974" t="s">
        <v>2102</v>
      </c>
      <c r="E974" t="s">
        <v>2103</v>
      </c>
      <c r="F974">
        <v>1</v>
      </c>
      <c r="G974" t="s">
        <v>27</v>
      </c>
      <c r="H974">
        <v>2018</v>
      </c>
      <c r="I974" t="s">
        <v>28</v>
      </c>
      <c r="J974" t="s">
        <v>29</v>
      </c>
      <c r="K974" t="s">
        <v>605</v>
      </c>
      <c r="L974" t="s">
        <v>2026</v>
      </c>
      <c r="M974" t="s">
        <v>2027</v>
      </c>
      <c r="P974" s="1">
        <f t="shared" si="23"/>
        <v>76.38</v>
      </c>
      <c r="Q974">
        <v>76.38</v>
      </c>
      <c r="R974" s="1">
        <f t="shared" si="23"/>
        <v>1</v>
      </c>
      <c r="S974">
        <v>1</v>
      </c>
      <c r="U974" t="s">
        <v>36</v>
      </c>
      <c r="Z974" t="str" cm="1">
        <f t="array" ref="Z974:AB974">_xlfn.TEXTSPLIT(L974, " ")</f>
        <v>MRD/</v>
      </c>
      <c r="AA974" t="str">
        <v>Zonnecollectief</v>
      </c>
      <c r="AB974" t="str">
        <v>Zeeland</v>
      </c>
    </row>
    <row r="975" spans="1:31" x14ac:dyDescent="0.3">
      <c r="A975" t="s">
        <v>2023</v>
      </c>
      <c r="B975" t="s">
        <v>2023</v>
      </c>
      <c r="C975" t="s">
        <v>2102</v>
      </c>
      <c r="D975" t="s">
        <v>2104</v>
      </c>
      <c r="E975" t="s">
        <v>2105</v>
      </c>
      <c r="F975">
        <v>1</v>
      </c>
      <c r="G975" t="s">
        <v>27</v>
      </c>
      <c r="H975">
        <v>2018</v>
      </c>
      <c r="I975" t="s">
        <v>28</v>
      </c>
      <c r="J975" t="s">
        <v>29</v>
      </c>
      <c r="K975" t="s">
        <v>30</v>
      </c>
      <c r="L975" t="s">
        <v>2104</v>
      </c>
      <c r="P975" s="1">
        <f t="shared" si="23"/>
        <v>61.199999999999996</v>
      </c>
      <c r="Q975">
        <v>61.199999999999996</v>
      </c>
      <c r="R975" s="1">
        <f t="shared" si="23"/>
        <v>1</v>
      </c>
      <c r="S975">
        <v>1</v>
      </c>
      <c r="U975" t="s">
        <v>36</v>
      </c>
      <c r="Z975" t="str" cm="1">
        <f t="array" ref="Z975">_xlfn.TEXTSPLIT(L975, " ")</f>
        <v>Zaamslag</v>
      </c>
    </row>
    <row r="976" spans="1:31" x14ac:dyDescent="0.3">
      <c r="A976" t="s">
        <v>2023</v>
      </c>
      <c r="B976" t="s">
        <v>2023</v>
      </c>
      <c r="C976" t="s">
        <v>2106</v>
      </c>
      <c r="E976" t="s">
        <v>2107</v>
      </c>
      <c r="F976">
        <v>1</v>
      </c>
      <c r="G976" t="s">
        <v>27</v>
      </c>
      <c r="H976">
        <v>2020</v>
      </c>
      <c r="I976" t="s">
        <v>28</v>
      </c>
      <c r="J976" t="s">
        <v>29</v>
      </c>
      <c r="K976" t="s">
        <v>605</v>
      </c>
      <c r="L976" t="s">
        <v>2108</v>
      </c>
      <c r="M976" t="s">
        <v>2109</v>
      </c>
      <c r="P976" s="1">
        <f t="shared" si="23"/>
        <v>94.72</v>
      </c>
      <c r="Q976">
        <v>94.72</v>
      </c>
      <c r="R976" s="1">
        <f t="shared" si="23"/>
        <v>1</v>
      </c>
      <c r="S976">
        <v>1</v>
      </c>
      <c r="U976" t="s">
        <v>36</v>
      </c>
      <c r="Z976" t="str" cm="1">
        <f t="array" ref="Z976">_xlfn.TEXTSPLIT(L976, " ")</f>
        <v>TholenSolar</v>
      </c>
    </row>
    <row r="977" spans="1:29" x14ac:dyDescent="0.3">
      <c r="A977" t="s">
        <v>2023</v>
      </c>
      <c r="B977" t="s">
        <v>2023</v>
      </c>
      <c r="C977" t="s">
        <v>2106</v>
      </c>
      <c r="E977" t="s">
        <v>2110</v>
      </c>
      <c r="F977">
        <v>1</v>
      </c>
      <c r="G977" t="s">
        <v>27</v>
      </c>
      <c r="H977">
        <v>2022</v>
      </c>
      <c r="I977" t="s">
        <v>28</v>
      </c>
      <c r="J977" t="s">
        <v>29</v>
      </c>
      <c r="K977" t="s">
        <v>605</v>
      </c>
      <c r="L977" t="s">
        <v>2108</v>
      </c>
      <c r="M977" t="s">
        <v>2109</v>
      </c>
      <c r="P977" s="1">
        <f t="shared" si="23"/>
        <v>29</v>
      </c>
      <c r="Q977">
        <v>29</v>
      </c>
      <c r="R977" s="1">
        <f t="shared" si="23"/>
        <v>1</v>
      </c>
      <c r="S977">
        <v>1</v>
      </c>
      <c r="U977" t="s">
        <v>32</v>
      </c>
      <c r="Z977" t="str" cm="1">
        <f t="array" ref="Z977">_xlfn.TEXTSPLIT(L977, " ")</f>
        <v>TholenSolar</v>
      </c>
    </row>
    <row r="978" spans="1:29" x14ac:dyDescent="0.3">
      <c r="A978" t="s">
        <v>2023</v>
      </c>
      <c r="B978" t="s">
        <v>2023</v>
      </c>
      <c r="C978" t="s">
        <v>2111</v>
      </c>
      <c r="E978" t="s">
        <v>2112</v>
      </c>
      <c r="F978">
        <v>1</v>
      </c>
      <c r="G978" t="s">
        <v>27</v>
      </c>
      <c r="H978">
        <v>2019</v>
      </c>
      <c r="I978" t="s">
        <v>28</v>
      </c>
      <c r="J978" t="s">
        <v>29</v>
      </c>
      <c r="K978" t="s">
        <v>605</v>
      </c>
      <c r="L978" t="s">
        <v>2026</v>
      </c>
      <c r="M978" t="s">
        <v>2027</v>
      </c>
      <c r="P978" s="1">
        <f t="shared" si="23"/>
        <v>88.559999999999988</v>
      </c>
      <c r="Q978">
        <v>88.559999999999988</v>
      </c>
      <c r="R978" s="1">
        <f t="shared" si="23"/>
        <v>1</v>
      </c>
      <c r="S978">
        <v>1</v>
      </c>
      <c r="U978" t="s">
        <v>36</v>
      </c>
      <c r="Z978" t="str" cm="1">
        <f t="array" ref="Z978:AB978">_xlfn.TEXTSPLIT(L978, " ")</f>
        <v>MRD/</v>
      </c>
      <c r="AA978" t="str">
        <v>Zonnecollectief</v>
      </c>
      <c r="AB978" t="str">
        <v>Zeeland</v>
      </c>
    </row>
    <row r="979" spans="1:29" x14ac:dyDescent="0.3">
      <c r="A979" t="s">
        <v>2023</v>
      </c>
      <c r="B979" t="s">
        <v>2023</v>
      </c>
      <c r="C979" t="s">
        <v>2111</v>
      </c>
      <c r="D979" t="s">
        <v>2113</v>
      </c>
      <c r="E979" t="s">
        <v>2114</v>
      </c>
      <c r="F979">
        <v>1</v>
      </c>
      <c r="G979" t="s">
        <v>27</v>
      </c>
      <c r="H979">
        <v>2020</v>
      </c>
      <c r="I979" t="s">
        <v>28</v>
      </c>
      <c r="J979" t="s">
        <v>29</v>
      </c>
      <c r="K979" t="s">
        <v>605</v>
      </c>
      <c r="L979" t="s">
        <v>2026</v>
      </c>
      <c r="M979" t="s">
        <v>2027</v>
      </c>
      <c r="P979" s="1">
        <f t="shared" si="23"/>
        <v>77.899999999999991</v>
      </c>
      <c r="Q979">
        <v>77.899999999999991</v>
      </c>
      <c r="R979" s="1">
        <f t="shared" si="23"/>
        <v>1</v>
      </c>
      <c r="S979">
        <v>1</v>
      </c>
      <c r="U979" t="s">
        <v>36</v>
      </c>
      <c r="Z979" t="str" cm="1">
        <f t="array" ref="Z979:AB979">_xlfn.TEXTSPLIT(L979, " ")</f>
        <v>MRD/</v>
      </c>
      <c r="AA979" t="str">
        <v>Zonnecollectief</v>
      </c>
      <c r="AB979" t="str">
        <v>Zeeland</v>
      </c>
    </row>
    <row r="980" spans="1:29" x14ac:dyDescent="0.3">
      <c r="A980" t="s">
        <v>2023</v>
      </c>
      <c r="B980" t="s">
        <v>2023</v>
      </c>
      <c r="C980" t="s">
        <v>2111</v>
      </c>
      <c r="D980" t="s">
        <v>2115</v>
      </c>
      <c r="E980" t="s">
        <v>2116</v>
      </c>
      <c r="F980">
        <v>1</v>
      </c>
      <c r="G980" t="s">
        <v>27</v>
      </c>
      <c r="H980">
        <v>2020</v>
      </c>
      <c r="I980" t="s">
        <v>28</v>
      </c>
      <c r="J980" t="s">
        <v>29</v>
      </c>
      <c r="K980" t="s">
        <v>605</v>
      </c>
      <c r="L980" t="s">
        <v>2026</v>
      </c>
      <c r="M980" t="s">
        <v>2027</v>
      </c>
      <c r="P980" s="1">
        <f t="shared" si="23"/>
        <v>75</v>
      </c>
      <c r="Q980">
        <v>75</v>
      </c>
      <c r="R980" s="1">
        <f t="shared" si="23"/>
        <v>1</v>
      </c>
      <c r="S980">
        <v>1</v>
      </c>
      <c r="U980" t="s">
        <v>36</v>
      </c>
      <c r="Z980" t="str" cm="1">
        <f t="array" ref="Z980:AB980">_xlfn.TEXTSPLIT(L980, " ")</f>
        <v>MRD/</v>
      </c>
      <c r="AA980" t="str">
        <v>Zonnecollectief</v>
      </c>
      <c r="AB980" t="str">
        <v>Zeeland</v>
      </c>
    </row>
    <row r="981" spans="1:29" x14ac:dyDescent="0.3">
      <c r="A981" t="s">
        <v>2023</v>
      </c>
      <c r="B981" t="s">
        <v>2023</v>
      </c>
      <c r="C981" t="s">
        <v>2111</v>
      </c>
      <c r="D981" t="s">
        <v>2115</v>
      </c>
      <c r="E981" t="s">
        <v>2117</v>
      </c>
      <c r="F981">
        <v>1</v>
      </c>
      <c r="G981" t="s">
        <v>27</v>
      </c>
      <c r="H981">
        <v>2023</v>
      </c>
      <c r="I981" t="s">
        <v>28</v>
      </c>
      <c r="J981" t="s">
        <v>29</v>
      </c>
      <c r="K981" t="s">
        <v>605</v>
      </c>
      <c r="L981" t="s">
        <v>2026</v>
      </c>
      <c r="M981" t="s">
        <v>2027</v>
      </c>
      <c r="P981" s="1">
        <f t="shared" si="23"/>
        <v>80.040000000000006</v>
      </c>
      <c r="Q981">
        <v>80.040000000000006</v>
      </c>
      <c r="R981" s="1">
        <f t="shared" si="23"/>
        <v>1</v>
      </c>
      <c r="S981">
        <v>1</v>
      </c>
      <c r="U981" t="s">
        <v>32</v>
      </c>
      <c r="Z981" t="str" cm="1">
        <f t="array" ref="Z981:AB981">_xlfn.TEXTSPLIT(L981, " ")</f>
        <v>MRD/</v>
      </c>
      <c r="AA981" t="str">
        <v>Zonnecollectief</v>
      </c>
      <c r="AB981" t="str">
        <v>Zeeland</v>
      </c>
    </row>
    <row r="982" spans="1:29" x14ac:dyDescent="0.3">
      <c r="A982" t="s">
        <v>2023</v>
      </c>
      <c r="B982" t="s">
        <v>2023</v>
      </c>
      <c r="C982" t="s">
        <v>2111</v>
      </c>
      <c r="D982" t="s">
        <v>2118</v>
      </c>
      <c r="E982" t="s">
        <v>2119</v>
      </c>
      <c r="F982">
        <v>1</v>
      </c>
      <c r="G982" t="s">
        <v>27</v>
      </c>
      <c r="H982">
        <v>2022</v>
      </c>
      <c r="I982" t="s">
        <v>28</v>
      </c>
      <c r="J982" t="s">
        <v>29</v>
      </c>
      <c r="K982" t="s">
        <v>605</v>
      </c>
      <c r="L982" t="s">
        <v>2026</v>
      </c>
      <c r="M982" t="s">
        <v>2027</v>
      </c>
      <c r="P982" s="1">
        <f t="shared" si="23"/>
        <v>85</v>
      </c>
      <c r="Q982">
        <v>85</v>
      </c>
      <c r="R982" s="1">
        <f t="shared" si="23"/>
        <v>1</v>
      </c>
      <c r="S982">
        <v>1</v>
      </c>
      <c r="U982" t="s">
        <v>32</v>
      </c>
      <c r="Z982" t="str" cm="1">
        <f t="array" ref="Z982:AB982">_xlfn.TEXTSPLIT(L982, " ")</f>
        <v>MRD/</v>
      </c>
      <c r="AA982" t="str">
        <v>Zonnecollectief</v>
      </c>
      <c r="AB982" t="str">
        <v>Zeeland</v>
      </c>
    </row>
    <row r="983" spans="1:29" x14ac:dyDescent="0.3">
      <c r="A983" t="s">
        <v>2023</v>
      </c>
      <c r="B983" t="s">
        <v>2023</v>
      </c>
      <c r="C983" t="s">
        <v>2111</v>
      </c>
      <c r="D983" t="s">
        <v>2120</v>
      </c>
      <c r="E983" t="s">
        <v>2121</v>
      </c>
      <c r="F983">
        <v>1</v>
      </c>
      <c r="G983" t="s">
        <v>27</v>
      </c>
      <c r="H983">
        <v>2020</v>
      </c>
      <c r="I983" t="s">
        <v>28</v>
      </c>
      <c r="J983" t="s">
        <v>29</v>
      </c>
      <c r="K983" t="s">
        <v>605</v>
      </c>
      <c r="L983" t="s">
        <v>1065</v>
      </c>
      <c r="M983" t="s">
        <v>1065</v>
      </c>
      <c r="P983" s="1">
        <f t="shared" si="23"/>
        <v>64.5</v>
      </c>
      <c r="Q983">
        <v>64.5</v>
      </c>
      <c r="R983" s="1">
        <f t="shared" si="23"/>
        <v>1</v>
      </c>
      <c r="S983">
        <v>1</v>
      </c>
      <c r="U983" t="s">
        <v>36</v>
      </c>
      <c r="Z983" t="str" cm="1">
        <f t="array" ref="Z983">_xlfn.TEXTSPLIT(L983, " ")</f>
        <v>Postcodestroom</v>
      </c>
    </row>
    <row r="984" spans="1:29" x14ac:dyDescent="0.3">
      <c r="A984" t="s">
        <v>2023</v>
      </c>
      <c r="B984" t="s">
        <v>2023</v>
      </c>
      <c r="C984" t="s">
        <v>2122</v>
      </c>
      <c r="E984" t="s">
        <v>2123</v>
      </c>
      <c r="F984">
        <v>1</v>
      </c>
      <c r="G984" t="s">
        <v>27</v>
      </c>
      <c r="H984">
        <v>2022</v>
      </c>
      <c r="I984" t="s">
        <v>28</v>
      </c>
      <c r="J984" t="s">
        <v>29</v>
      </c>
      <c r="K984" t="s">
        <v>605</v>
      </c>
      <c r="L984" t="s">
        <v>2026</v>
      </c>
      <c r="M984" t="s">
        <v>2027</v>
      </c>
      <c r="P984" s="1">
        <f t="shared" si="23"/>
        <v>85</v>
      </c>
      <c r="Q984">
        <v>85</v>
      </c>
      <c r="R984" s="1">
        <f t="shared" si="23"/>
        <v>1</v>
      </c>
      <c r="S984">
        <v>1</v>
      </c>
      <c r="U984" t="s">
        <v>32</v>
      </c>
      <c r="Z984" t="str" cm="1">
        <f t="array" ref="Z984:AB984">_xlfn.TEXTSPLIT(L984, " ")</f>
        <v>MRD/</v>
      </c>
      <c r="AA984" t="str">
        <v>Zonnecollectief</v>
      </c>
      <c r="AB984" t="str">
        <v>Zeeland</v>
      </c>
    </row>
    <row r="985" spans="1:29" x14ac:dyDescent="0.3">
      <c r="A985" t="s">
        <v>2023</v>
      </c>
      <c r="B985" t="s">
        <v>2023</v>
      </c>
      <c r="C985" t="s">
        <v>2122</v>
      </c>
      <c r="E985" t="s">
        <v>2124</v>
      </c>
      <c r="F985">
        <v>1</v>
      </c>
      <c r="G985" t="s">
        <v>27</v>
      </c>
      <c r="H985">
        <v>2020</v>
      </c>
      <c r="I985" t="s">
        <v>28</v>
      </c>
      <c r="J985" t="s">
        <v>29</v>
      </c>
      <c r="K985" t="s">
        <v>605</v>
      </c>
      <c r="L985" t="s">
        <v>2026</v>
      </c>
      <c r="M985" t="s">
        <v>2027</v>
      </c>
      <c r="P985" s="1">
        <f t="shared" si="23"/>
        <v>68</v>
      </c>
      <c r="Q985">
        <v>68</v>
      </c>
      <c r="R985" s="1">
        <f t="shared" si="23"/>
        <v>1</v>
      </c>
      <c r="S985">
        <v>1</v>
      </c>
      <c r="U985" t="s">
        <v>36</v>
      </c>
      <c r="Z985" t="str" cm="1">
        <f t="array" ref="Z985:AB985">_xlfn.TEXTSPLIT(L985, " ")</f>
        <v>MRD/</v>
      </c>
      <c r="AA985" t="str">
        <v>Zonnecollectief</v>
      </c>
      <c r="AB985" t="str">
        <v>Zeeland</v>
      </c>
    </row>
    <row r="986" spans="1:29" x14ac:dyDescent="0.3">
      <c r="A986" t="s">
        <v>2023</v>
      </c>
      <c r="B986" t="s">
        <v>2023</v>
      </c>
      <c r="C986" t="s">
        <v>2122</v>
      </c>
      <c r="D986" t="s">
        <v>2036</v>
      </c>
      <c r="E986" t="s">
        <v>2125</v>
      </c>
      <c r="F986">
        <v>1</v>
      </c>
      <c r="G986" t="s">
        <v>27</v>
      </c>
      <c r="H986">
        <v>2020</v>
      </c>
      <c r="I986" t="s">
        <v>28</v>
      </c>
      <c r="J986" t="s">
        <v>29</v>
      </c>
      <c r="K986" t="s">
        <v>30</v>
      </c>
      <c r="L986" t="s">
        <v>2036</v>
      </c>
      <c r="P986" s="1">
        <f t="shared" si="23"/>
        <v>2712</v>
      </c>
      <c r="Q986">
        <v>2712</v>
      </c>
      <c r="R986" s="1">
        <f t="shared" si="23"/>
        <v>1</v>
      </c>
      <c r="S986">
        <v>1</v>
      </c>
      <c r="U986" t="s">
        <v>65</v>
      </c>
      <c r="Z986" t="str" cm="1">
        <f t="array" ref="Z986">_xlfn.TEXTSPLIT(L986, " ")</f>
        <v>Zeeuwind</v>
      </c>
    </row>
    <row r="987" spans="1:29" x14ac:dyDescent="0.3">
      <c r="A987" t="s">
        <v>2023</v>
      </c>
      <c r="B987" t="s">
        <v>2023</v>
      </c>
      <c r="C987" t="s">
        <v>2122</v>
      </c>
      <c r="D987" t="s">
        <v>2036</v>
      </c>
      <c r="E987" t="s">
        <v>2126</v>
      </c>
      <c r="F987">
        <v>1</v>
      </c>
      <c r="G987" t="s">
        <v>27</v>
      </c>
      <c r="H987">
        <v>2021</v>
      </c>
      <c r="I987" t="s">
        <v>28</v>
      </c>
      <c r="J987" t="s">
        <v>29</v>
      </c>
      <c r="K987" t="s">
        <v>30</v>
      </c>
      <c r="L987" t="s">
        <v>2036</v>
      </c>
      <c r="P987" s="1">
        <f t="shared" si="23"/>
        <v>1298</v>
      </c>
      <c r="Q987">
        <v>1298</v>
      </c>
      <c r="R987" s="1">
        <f t="shared" si="23"/>
        <v>1</v>
      </c>
      <c r="S987">
        <v>1</v>
      </c>
      <c r="U987" t="s">
        <v>65</v>
      </c>
      <c r="Z987" t="str" cm="1">
        <f t="array" ref="Z987">_xlfn.TEXTSPLIT(L987, " ")</f>
        <v>Zeeuwind</v>
      </c>
    </row>
    <row r="988" spans="1:29" x14ac:dyDescent="0.3">
      <c r="A988" t="s">
        <v>2127</v>
      </c>
      <c r="B988" t="s">
        <v>2128</v>
      </c>
      <c r="C988" t="s">
        <v>2129</v>
      </c>
      <c r="E988" t="s">
        <v>2130</v>
      </c>
      <c r="F988">
        <v>1</v>
      </c>
      <c r="G988" t="s">
        <v>27</v>
      </c>
      <c r="H988">
        <v>2019</v>
      </c>
      <c r="I988" t="s">
        <v>28</v>
      </c>
      <c r="J988" t="s">
        <v>29</v>
      </c>
      <c r="K988" t="s">
        <v>359</v>
      </c>
      <c r="L988" t="s">
        <v>2131</v>
      </c>
      <c r="M988" t="s">
        <v>372</v>
      </c>
      <c r="P988" s="1">
        <f t="shared" si="23"/>
        <v>553.19999999999993</v>
      </c>
      <c r="Q988">
        <v>553.19999999999993</v>
      </c>
      <c r="R988" s="1">
        <f t="shared" si="23"/>
        <v>1</v>
      </c>
      <c r="S988">
        <v>1</v>
      </c>
      <c r="U988" t="s">
        <v>36</v>
      </c>
      <c r="Z988" t="str" cm="1">
        <f t="array" ref="Z988">_xlfn.TEXTSPLIT(L988, " ")</f>
        <v>EnergiekAlphen</v>
      </c>
    </row>
    <row r="989" spans="1:29" x14ac:dyDescent="0.3">
      <c r="A989" t="s">
        <v>2127</v>
      </c>
      <c r="B989" t="s">
        <v>2128</v>
      </c>
      <c r="C989" t="s">
        <v>2129</v>
      </c>
      <c r="E989" t="s">
        <v>2132</v>
      </c>
      <c r="F989">
        <v>1</v>
      </c>
      <c r="G989" t="s">
        <v>27</v>
      </c>
      <c r="H989">
        <v>2019</v>
      </c>
      <c r="I989" t="s">
        <v>28</v>
      </c>
      <c r="J989" t="s">
        <v>29</v>
      </c>
      <c r="K989" t="s">
        <v>30</v>
      </c>
      <c r="L989" t="s">
        <v>2131</v>
      </c>
      <c r="M989" t="s">
        <v>372</v>
      </c>
      <c r="P989" s="1">
        <f t="shared" si="23"/>
        <v>67.405000000000001</v>
      </c>
      <c r="Q989">
        <v>67.405000000000001</v>
      </c>
      <c r="R989" s="1">
        <f t="shared" si="23"/>
        <v>1</v>
      </c>
      <c r="S989">
        <v>1</v>
      </c>
      <c r="U989" t="s">
        <v>36</v>
      </c>
      <c r="Z989" t="str" cm="1">
        <f t="array" ref="Z989">_xlfn.TEXTSPLIT(L989, " ")</f>
        <v>EnergiekAlphen</v>
      </c>
    </row>
    <row r="990" spans="1:29" x14ac:dyDescent="0.3">
      <c r="A990" t="s">
        <v>2127</v>
      </c>
      <c r="B990" t="s">
        <v>2128</v>
      </c>
      <c r="C990" t="s">
        <v>2129</v>
      </c>
      <c r="D990" t="s">
        <v>89</v>
      </c>
      <c r="E990" t="s">
        <v>2133</v>
      </c>
      <c r="F990">
        <v>1</v>
      </c>
      <c r="G990" t="s">
        <v>27</v>
      </c>
      <c r="H990">
        <v>2017</v>
      </c>
      <c r="I990" t="s">
        <v>28</v>
      </c>
      <c r="J990" t="s">
        <v>29</v>
      </c>
      <c r="K990" t="s">
        <v>30</v>
      </c>
      <c r="L990" t="s">
        <v>2134</v>
      </c>
      <c r="O990" t="s">
        <v>2135</v>
      </c>
      <c r="P990" s="1">
        <f t="shared" si="23"/>
        <v>20</v>
      </c>
      <c r="Q990">
        <v>20</v>
      </c>
      <c r="R990" s="1">
        <f t="shared" si="23"/>
        <v>0</v>
      </c>
      <c r="S990">
        <v>0</v>
      </c>
      <c r="U990" t="s">
        <v>65</v>
      </c>
      <c r="Z990" t="str" cm="1">
        <f t="array" ref="Z990:AC990">_xlfn.TEXTSPLIT(L990, " ")</f>
        <v>Groene</v>
      </c>
      <c r="AA990" t="str">
        <v>Hart</v>
      </c>
      <c r="AB990" t="str">
        <v/>
      </c>
      <c r="AC990" t="str">
        <v>Energie</v>
      </c>
    </row>
    <row r="991" spans="1:29" x14ac:dyDescent="0.3">
      <c r="A991" t="s">
        <v>2127</v>
      </c>
      <c r="B991" t="s">
        <v>2128</v>
      </c>
      <c r="C991" t="s">
        <v>2129</v>
      </c>
      <c r="D991" t="s">
        <v>89</v>
      </c>
      <c r="E991" t="s">
        <v>2136</v>
      </c>
      <c r="F991">
        <v>1</v>
      </c>
      <c r="G991" t="s">
        <v>27</v>
      </c>
      <c r="H991">
        <v>2017</v>
      </c>
      <c r="I991" t="s">
        <v>28</v>
      </c>
      <c r="J991" t="s">
        <v>29</v>
      </c>
      <c r="K991" t="s">
        <v>30</v>
      </c>
      <c r="L991" t="s">
        <v>2134</v>
      </c>
      <c r="O991" t="s">
        <v>2137</v>
      </c>
      <c r="P991" s="1">
        <f t="shared" si="23"/>
        <v>29.12</v>
      </c>
      <c r="Q991">
        <v>29.12</v>
      </c>
      <c r="R991" s="1">
        <f t="shared" si="23"/>
        <v>0</v>
      </c>
      <c r="S991">
        <v>0</v>
      </c>
      <c r="U991" t="s">
        <v>65</v>
      </c>
      <c r="Z991" t="str" cm="1">
        <f t="array" ref="Z991:AC991">_xlfn.TEXTSPLIT(L991, " ")</f>
        <v>Groene</v>
      </c>
      <c r="AA991" t="str">
        <v>Hart</v>
      </c>
      <c r="AB991" t="str">
        <v/>
      </c>
      <c r="AC991" t="str">
        <v>Energie</v>
      </c>
    </row>
    <row r="992" spans="1:29" x14ac:dyDescent="0.3">
      <c r="A992" t="s">
        <v>2127</v>
      </c>
      <c r="B992" t="s">
        <v>2128</v>
      </c>
      <c r="C992" t="s">
        <v>2129</v>
      </c>
      <c r="D992" t="s">
        <v>2138</v>
      </c>
      <c r="E992" t="s">
        <v>2139</v>
      </c>
      <c r="F992">
        <v>1</v>
      </c>
      <c r="G992" t="s">
        <v>27</v>
      </c>
      <c r="H992">
        <v>2018</v>
      </c>
      <c r="I992" t="s">
        <v>28</v>
      </c>
      <c r="J992" t="s">
        <v>29</v>
      </c>
      <c r="K992" t="s">
        <v>46</v>
      </c>
      <c r="L992" t="s">
        <v>47</v>
      </c>
      <c r="N992" t="s">
        <v>81</v>
      </c>
      <c r="P992" s="1">
        <f t="shared" si="23"/>
        <v>189.6</v>
      </c>
      <c r="Q992">
        <v>189.6</v>
      </c>
      <c r="R992" s="1">
        <f t="shared" si="23"/>
        <v>0</v>
      </c>
      <c r="S992">
        <v>0</v>
      </c>
      <c r="U992" t="s">
        <v>65</v>
      </c>
      <c r="Z992" t="str" cm="1">
        <f t="array" ref="Z992">_xlfn.TEXTSPLIT(L992, " ")</f>
        <v>crowdfunding</v>
      </c>
    </row>
    <row r="993" spans="1:27" x14ac:dyDescent="0.3">
      <c r="A993" t="s">
        <v>2127</v>
      </c>
      <c r="B993" t="s">
        <v>2140</v>
      </c>
      <c r="C993" t="s">
        <v>2141</v>
      </c>
      <c r="D993" t="s">
        <v>2142</v>
      </c>
      <c r="E993" t="s">
        <v>2143</v>
      </c>
      <c r="F993">
        <v>1</v>
      </c>
      <c r="G993" t="s">
        <v>27</v>
      </c>
      <c r="H993">
        <v>2019</v>
      </c>
      <c r="I993" t="s">
        <v>28</v>
      </c>
      <c r="J993" t="s">
        <v>29</v>
      </c>
      <c r="K993" t="s">
        <v>30</v>
      </c>
      <c r="L993" t="s">
        <v>2144</v>
      </c>
      <c r="P993" s="1">
        <f t="shared" si="23"/>
        <v>236.94</v>
      </c>
      <c r="Q993">
        <v>236.94</v>
      </c>
      <c r="R993" s="1">
        <f t="shared" si="23"/>
        <v>1</v>
      </c>
      <c r="S993">
        <v>1</v>
      </c>
      <c r="U993" t="s">
        <v>36</v>
      </c>
      <c r="Z993" t="str" cm="1">
        <f t="array" ref="Z993:AA993">_xlfn.TEXTSPLIT(L993, " ")</f>
        <v>EC</v>
      </c>
      <c r="AA993" t="str">
        <v>Bodegraven-Reeuwijk</v>
      </c>
    </row>
    <row r="994" spans="1:27" x14ac:dyDescent="0.3">
      <c r="A994" t="s">
        <v>2127</v>
      </c>
      <c r="B994" t="s">
        <v>2140</v>
      </c>
      <c r="C994" t="s">
        <v>2141</v>
      </c>
      <c r="D994" t="s">
        <v>2145</v>
      </c>
      <c r="E994" t="s">
        <v>2146</v>
      </c>
      <c r="F994">
        <v>1</v>
      </c>
      <c r="G994" t="s">
        <v>27</v>
      </c>
      <c r="H994">
        <v>2019</v>
      </c>
      <c r="I994" t="s">
        <v>28</v>
      </c>
      <c r="J994" t="s">
        <v>29</v>
      </c>
      <c r="K994" t="s">
        <v>30</v>
      </c>
      <c r="L994" t="s">
        <v>2144</v>
      </c>
      <c r="P994" s="1">
        <f t="shared" si="23"/>
        <v>132</v>
      </c>
      <c r="Q994">
        <v>132</v>
      </c>
      <c r="R994" s="1">
        <f t="shared" si="23"/>
        <v>1</v>
      </c>
      <c r="S994">
        <v>1</v>
      </c>
      <c r="U994" t="s">
        <v>36</v>
      </c>
      <c r="Z994" t="str" cm="1">
        <f t="array" ref="Z994:AA994">_xlfn.TEXTSPLIT(L994, " ")</f>
        <v>EC</v>
      </c>
      <c r="AA994" t="str">
        <v>Bodegraven-Reeuwijk</v>
      </c>
    </row>
    <row r="995" spans="1:27" x14ac:dyDescent="0.3">
      <c r="A995" t="s">
        <v>2127</v>
      </c>
      <c r="B995" t="s">
        <v>2140</v>
      </c>
      <c r="C995" t="s">
        <v>2141</v>
      </c>
      <c r="D995" t="s">
        <v>2145</v>
      </c>
      <c r="E995" t="s">
        <v>2147</v>
      </c>
      <c r="F995">
        <v>1</v>
      </c>
      <c r="G995" t="s">
        <v>27</v>
      </c>
      <c r="H995">
        <v>2022</v>
      </c>
      <c r="I995" t="s">
        <v>28</v>
      </c>
      <c r="J995" t="s">
        <v>29</v>
      </c>
      <c r="K995" t="s">
        <v>30</v>
      </c>
      <c r="L995" t="s">
        <v>2144</v>
      </c>
      <c r="P995" s="1">
        <f t="shared" si="23"/>
        <v>67.5</v>
      </c>
      <c r="Q995">
        <v>67.5</v>
      </c>
      <c r="R995" s="1">
        <f t="shared" si="23"/>
        <v>1</v>
      </c>
      <c r="S995">
        <v>1</v>
      </c>
      <c r="U995" t="s">
        <v>32</v>
      </c>
      <c r="Z995" t="str" cm="1">
        <f t="array" ref="Z995:AA995">_xlfn.TEXTSPLIT(L995, " ")</f>
        <v>EC</v>
      </c>
      <c r="AA995" t="str">
        <v>Bodegraven-Reeuwijk</v>
      </c>
    </row>
    <row r="996" spans="1:27" x14ac:dyDescent="0.3">
      <c r="A996" t="s">
        <v>2127</v>
      </c>
      <c r="B996" t="s">
        <v>2140</v>
      </c>
      <c r="C996" t="s">
        <v>2141</v>
      </c>
      <c r="D996" t="s">
        <v>2145</v>
      </c>
      <c r="E996" t="s">
        <v>2148</v>
      </c>
      <c r="F996">
        <v>1</v>
      </c>
      <c r="G996" t="s">
        <v>27</v>
      </c>
      <c r="H996">
        <v>2022</v>
      </c>
      <c r="I996" t="s">
        <v>28</v>
      </c>
      <c r="J996" t="s">
        <v>29</v>
      </c>
      <c r="K996" t="s">
        <v>30</v>
      </c>
      <c r="L996" t="s">
        <v>2144</v>
      </c>
      <c r="P996" s="1">
        <f t="shared" si="23"/>
        <v>67.5</v>
      </c>
      <c r="Q996">
        <v>67.5</v>
      </c>
      <c r="R996" s="1">
        <f t="shared" si="23"/>
        <v>1</v>
      </c>
      <c r="S996">
        <v>1</v>
      </c>
      <c r="U996" t="s">
        <v>32</v>
      </c>
      <c r="Z996" t="str" cm="1">
        <f t="array" ref="Z996:AA996">_xlfn.TEXTSPLIT(L996, " ")</f>
        <v>EC</v>
      </c>
      <c r="AA996" t="str">
        <v>Bodegraven-Reeuwijk</v>
      </c>
    </row>
    <row r="997" spans="1:27" x14ac:dyDescent="0.3">
      <c r="A997" t="s">
        <v>2127</v>
      </c>
      <c r="B997" t="s">
        <v>2140</v>
      </c>
      <c r="C997" t="s">
        <v>2141</v>
      </c>
      <c r="E997" t="s">
        <v>2149</v>
      </c>
      <c r="F997">
        <v>1</v>
      </c>
      <c r="G997" t="s">
        <v>27</v>
      </c>
      <c r="H997">
        <v>2023</v>
      </c>
      <c r="I997" t="s">
        <v>28</v>
      </c>
      <c r="J997" t="s">
        <v>29</v>
      </c>
      <c r="K997" t="s">
        <v>30</v>
      </c>
      <c r="L997" t="s">
        <v>2144</v>
      </c>
      <c r="P997" s="1">
        <f t="shared" si="23"/>
        <v>67.5</v>
      </c>
      <c r="Q997">
        <v>67.5</v>
      </c>
      <c r="R997" s="1">
        <f t="shared" si="23"/>
        <v>1</v>
      </c>
      <c r="S997">
        <v>1</v>
      </c>
      <c r="U997" t="s">
        <v>32</v>
      </c>
      <c r="Z997" t="str" cm="1">
        <f t="array" ref="Z997:AA997">_xlfn.TEXTSPLIT(L997, " ")</f>
        <v>EC</v>
      </c>
      <c r="AA997" t="str">
        <v>Bodegraven-Reeuwijk</v>
      </c>
    </row>
    <row r="998" spans="1:27" x14ac:dyDescent="0.3">
      <c r="A998" t="s">
        <v>2127</v>
      </c>
      <c r="B998" t="s">
        <v>2140</v>
      </c>
      <c r="C998" t="s">
        <v>2141</v>
      </c>
      <c r="D998" t="s">
        <v>2142</v>
      </c>
      <c r="E998" t="s">
        <v>2150</v>
      </c>
      <c r="F998">
        <v>1</v>
      </c>
      <c r="G998" t="s">
        <v>27</v>
      </c>
      <c r="H998">
        <v>2021</v>
      </c>
      <c r="I998" t="s">
        <v>28</v>
      </c>
      <c r="J998" t="s">
        <v>29</v>
      </c>
      <c r="K998" t="s">
        <v>30</v>
      </c>
      <c r="L998" t="s">
        <v>2144</v>
      </c>
      <c r="P998" s="1">
        <f t="shared" si="23"/>
        <v>204.375</v>
      </c>
      <c r="Q998">
        <v>204.375</v>
      </c>
      <c r="R998" s="1">
        <f t="shared" si="23"/>
        <v>1</v>
      </c>
      <c r="S998">
        <v>1</v>
      </c>
      <c r="U998" t="s">
        <v>36</v>
      </c>
      <c r="Z998" t="str" cm="1">
        <f t="array" ref="Z998:AA998">_xlfn.TEXTSPLIT(L998, " ")</f>
        <v>EC</v>
      </c>
      <c r="AA998" t="str">
        <v>Bodegraven-Reeuwijk</v>
      </c>
    </row>
    <row r="999" spans="1:27" x14ac:dyDescent="0.3">
      <c r="A999" t="s">
        <v>2127</v>
      </c>
      <c r="B999" t="s">
        <v>2140</v>
      </c>
      <c r="C999" t="s">
        <v>2141</v>
      </c>
      <c r="D999" t="s">
        <v>2138</v>
      </c>
      <c r="E999" t="s">
        <v>2151</v>
      </c>
      <c r="F999">
        <v>1</v>
      </c>
      <c r="G999" t="s">
        <v>27</v>
      </c>
      <c r="H999">
        <v>2022</v>
      </c>
      <c r="I999" t="s">
        <v>28</v>
      </c>
      <c r="J999" t="s">
        <v>29</v>
      </c>
      <c r="K999" t="s">
        <v>30</v>
      </c>
      <c r="L999" t="s">
        <v>2144</v>
      </c>
      <c r="P999" s="1">
        <f t="shared" si="23"/>
        <v>179</v>
      </c>
      <c r="Q999">
        <v>179</v>
      </c>
      <c r="R999" s="1">
        <f t="shared" si="23"/>
        <v>1</v>
      </c>
      <c r="S999">
        <v>1</v>
      </c>
      <c r="U999" t="s">
        <v>32</v>
      </c>
      <c r="Z999" t="str" cm="1">
        <f t="array" ref="Z999:AA999">_xlfn.TEXTSPLIT(L999, " ")</f>
        <v>EC</v>
      </c>
      <c r="AA999" t="str">
        <v>Bodegraven-Reeuwijk</v>
      </c>
    </row>
    <row r="1000" spans="1:27" x14ac:dyDescent="0.3">
      <c r="A1000" t="s">
        <v>2127</v>
      </c>
      <c r="B1000" t="s">
        <v>2140</v>
      </c>
      <c r="C1000" t="s">
        <v>2141</v>
      </c>
      <c r="E1000" t="s">
        <v>2152</v>
      </c>
      <c r="F1000">
        <v>1</v>
      </c>
      <c r="G1000" t="s">
        <v>27</v>
      </c>
      <c r="H1000">
        <v>2023</v>
      </c>
      <c r="I1000" t="s">
        <v>28</v>
      </c>
      <c r="J1000" t="s">
        <v>29</v>
      </c>
      <c r="K1000" t="s">
        <v>30</v>
      </c>
      <c r="L1000" t="s">
        <v>2144</v>
      </c>
      <c r="P1000" s="1">
        <f t="shared" si="23"/>
        <v>63</v>
      </c>
      <c r="Q1000">
        <v>63</v>
      </c>
      <c r="R1000" s="1">
        <f t="shared" si="23"/>
        <v>1</v>
      </c>
      <c r="S1000">
        <v>1</v>
      </c>
      <c r="U1000" t="s">
        <v>32</v>
      </c>
      <c r="Z1000" t="str" cm="1">
        <f t="array" ref="Z1000:AA1000">_xlfn.TEXTSPLIT(L1000, " ")</f>
        <v>EC</v>
      </c>
      <c r="AA1000" t="str">
        <v>Bodegraven-Reeuwijk</v>
      </c>
    </row>
    <row r="1001" spans="1:27" x14ac:dyDescent="0.3">
      <c r="A1001" t="s">
        <v>2127</v>
      </c>
      <c r="B1001" t="s">
        <v>2140</v>
      </c>
      <c r="C1001" t="s">
        <v>2141</v>
      </c>
      <c r="E1001" t="s">
        <v>2153</v>
      </c>
      <c r="F1001">
        <v>1</v>
      </c>
      <c r="G1001" t="s">
        <v>27</v>
      </c>
      <c r="H1001">
        <v>2023</v>
      </c>
      <c r="I1001" t="s">
        <v>28</v>
      </c>
      <c r="J1001" t="s">
        <v>29</v>
      </c>
      <c r="K1001" t="s">
        <v>30</v>
      </c>
      <c r="L1001" t="s">
        <v>2144</v>
      </c>
      <c r="P1001" s="1">
        <f t="shared" si="23"/>
        <v>44.279999999999994</v>
      </c>
      <c r="Q1001">
        <v>44.279999999999994</v>
      </c>
      <c r="R1001" s="1">
        <f t="shared" si="23"/>
        <v>1</v>
      </c>
      <c r="S1001">
        <v>1</v>
      </c>
      <c r="U1001" t="s">
        <v>32</v>
      </c>
      <c r="Z1001" t="str" cm="1">
        <f t="array" ref="Z1001:AA1001">_xlfn.TEXTSPLIT(L1001, " ")</f>
        <v>EC</v>
      </c>
      <c r="AA1001" t="str">
        <v>Bodegraven-Reeuwijk</v>
      </c>
    </row>
    <row r="1002" spans="1:27" x14ac:dyDescent="0.3">
      <c r="A1002" t="s">
        <v>2127</v>
      </c>
      <c r="B1002" t="s">
        <v>2140</v>
      </c>
      <c r="C1002" t="s">
        <v>2141</v>
      </c>
      <c r="E1002" t="s">
        <v>2154</v>
      </c>
      <c r="F1002">
        <v>1</v>
      </c>
      <c r="G1002" t="s">
        <v>27</v>
      </c>
      <c r="H1002">
        <v>2023</v>
      </c>
      <c r="I1002" t="s">
        <v>28</v>
      </c>
      <c r="J1002" t="s">
        <v>29</v>
      </c>
      <c r="K1002" t="s">
        <v>30</v>
      </c>
      <c r="L1002" t="s">
        <v>2144</v>
      </c>
      <c r="P1002" s="1">
        <f t="shared" si="23"/>
        <v>45.6</v>
      </c>
      <c r="Q1002">
        <v>45.6</v>
      </c>
      <c r="R1002" s="1">
        <f t="shared" si="23"/>
        <v>1</v>
      </c>
      <c r="S1002">
        <v>1</v>
      </c>
      <c r="U1002" t="s">
        <v>32</v>
      </c>
      <c r="Z1002" t="str" cm="1">
        <f t="array" ref="Z1002:AA1002">_xlfn.TEXTSPLIT(L1002, " ")</f>
        <v>EC</v>
      </c>
      <c r="AA1002" t="str">
        <v>Bodegraven-Reeuwijk</v>
      </c>
    </row>
    <row r="1003" spans="1:27" x14ac:dyDescent="0.3">
      <c r="A1003" t="s">
        <v>2127</v>
      </c>
      <c r="B1003" t="s">
        <v>2140</v>
      </c>
      <c r="C1003" t="s">
        <v>2141</v>
      </c>
      <c r="D1003" t="s">
        <v>2145</v>
      </c>
      <c r="E1003" t="s">
        <v>2155</v>
      </c>
      <c r="F1003">
        <v>1</v>
      </c>
      <c r="G1003" t="s">
        <v>27</v>
      </c>
      <c r="H1003">
        <v>2021</v>
      </c>
      <c r="I1003" t="s">
        <v>28</v>
      </c>
      <c r="J1003" t="s">
        <v>29</v>
      </c>
      <c r="K1003" t="s">
        <v>30</v>
      </c>
      <c r="L1003" t="s">
        <v>2144</v>
      </c>
      <c r="P1003" s="1">
        <f t="shared" si="23"/>
        <v>188</v>
      </c>
      <c r="Q1003">
        <v>188</v>
      </c>
      <c r="R1003" s="1">
        <f t="shared" si="23"/>
        <v>1</v>
      </c>
      <c r="S1003">
        <v>1</v>
      </c>
      <c r="U1003" t="s">
        <v>32</v>
      </c>
      <c r="Z1003" t="str" cm="1">
        <f t="array" ref="Z1003:AA1003">_xlfn.TEXTSPLIT(L1003, " ")</f>
        <v>EC</v>
      </c>
      <c r="AA1003" t="str">
        <v>Bodegraven-Reeuwijk</v>
      </c>
    </row>
    <row r="1004" spans="1:27" x14ac:dyDescent="0.3">
      <c r="A1004" t="s">
        <v>2127</v>
      </c>
      <c r="B1004" t="s">
        <v>2140</v>
      </c>
      <c r="C1004" t="s">
        <v>2141</v>
      </c>
      <c r="E1004" t="s">
        <v>2156</v>
      </c>
      <c r="F1004">
        <v>1</v>
      </c>
      <c r="G1004" t="s">
        <v>27</v>
      </c>
      <c r="H1004">
        <v>2021</v>
      </c>
      <c r="I1004" t="s">
        <v>28</v>
      </c>
      <c r="J1004" t="s">
        <v>29</v>
      </c>
      <c r="K1004" t="s">
        <v>30</v>
      </c>
      <c r="L1004" t="s">
        <v>2144</v>
      </c>
      <c r="P1004" s="1">
        <f t="shared" si="23"/>
        <v>187.5</v>
      </c>
      <c r="Q1004">
        <v>187.5</v>
      </c>
      <c r="R1004" s="1">
        <f t="shared" si="23"/>
        <v>1</v>
      </c>
      <c r="S1004">
        <v>1</v>
      </c>
      <c r="U1004" t="s">
        <v>36</v>
      </c>
      <c r="Z1004" t="str" cm="1">
        <f t="array" ref="Z1004:AA1004">_xlfn.TEXTSPLIT(L1004, " ")</f>
        <v>EC</v>
      </c>
      <c r="AA1004" t="str">
        <v>Bodegraven-Reeuwijk</v>
      </c>
    </row>
    <row r="1005" spans="1:27" x14ac:dyDescent="0.3">
      <c r="A1005" t="s">
        <v>2127</v>
      </c>
      <c r="B1005" t="s">
        <v>2140</v>
      </c>
      <c r="C1005" t="s">
        <v>2141</v>
      </c>
      <c r="D1005" t="s">
        <v>2142</v>
      </c>
      <c r="E1005" t="s">
        <v>2157</v>
      </c>
      <c r="F1005">
        <v>1</v>
      </c>
      <c r="G1005" t="s">
        <v>27</v>
      </c>
      <c r="H1005">
        <v>2023</v>
      </c>
      <c r="I1005" t="s">
        <v>28</v>
      </c>
      <c r="J1005" t="s">
        <v>29</v>
      </c>
      <c r="K1005" t="s">
        <v>30</v>
      </c>
      <c r="L1005" t="s">
        <v>2144</v>
      </c>
      <c r="P1005" s="1">
        <f t="shared" si="23"/>
        <v>67.239999999999995</v>
      </c>
      <c r="Q1005">
        <v>67.239999999999995</v>
      </c>
      <c r="R1005" s="1">
        <f t="shared" si="23"/>
        <v>1</v>
      </c>
      <c r="S1005">
        <v>1</v>
      </c>
      <c r="U1005" t="s">
        <v>32</v>
      </c>
      <c r="Z1005" t="str" cm="1">
        <f t="array" ref="Z1005:AA1005">_xlfn.TEXTSPLIT(L1005, " ")</f>
        <v>EC</v>
      </c>
      <c r="AA1005" t="str">
        <v>Bodegraven-Reeuwijk</v>
      </c>
    </row>
    <row r="1006" spans="1:27" x14ac:dyDescent="0.3">
      <c r="A1006" t="s">
        <v>2127</v>
      </c>
      <c r="B1006" t="s">
        <v>2140</v>
      </c>
      <c r="C1006" t="s">
        <v>2141</v>
      </c>
      <c r="D1006" t="s">
        <v>2145</v>
      </c>
      <c r="E1006" t="s">
        <v>2158</v>
      </c>
      <c r="F1006">
        <v>1</v>
      </c>
      <c r="G1006" t="s">
        <v>27</v>
      </c>
      <c r="H1006">
        <v>2021</v>
      </c>
      <c r="I1006" t="s">
        <v>28</v>
      </c>
      <c r="J1006" t="s">
        <v>29</v>
      </c>
      <c r="K1006" t="s">
        <v>30</v>
      </c>
      <c r="L1006" t="s">
        <v>2144</v>
      </c>
      <c r="P1006" s="1">
        <f t="shared" si="23"/>
        <v>39.75</v>
      </c>
      <c r="Q1006">
        <v>39.75</v>
      </c>
      <c r="R1006" s="1">
        <f t="shared" si="23"/>
        <v>1</v>
      </c>
      <c r="S1006">
        <v>1</v>
      </c>
      <c r="U1006" t="s">
        <v>32</v>
      </c>
      <c r="Z1006" t="str" cm="1">
        <f t="array" ref="Z1006:AA1006">_xlfn.TEXTSPLIT(L1006, " ")</f>
        <v>EC</v>
      </c>
      <c r="AA1006" t="str">
        <v>Bodegraven-Reeuwijk</v>
      </c>
    </row>
    <row r="1007" spans="1:27" x14ac:dyDescent="0.3">
      <c r="A1007" t="s">
        <v>2127</v>
      </c>
      <c r="B1007" t="s">
        <v>2140</v>
      </c>
      <c r="C1007" t="s">
        <v>2141</v>
      </c>
      <c r="E1007" t="s">
        <v>2159</v>
      </c>
      <c r="F1007">
        <v>1</v>
      </c>
      <c r="G1007" t="s">
        <v>27</v>
      </c>
      <c r="H1007">
        <v>2023</v>
      </c>
      <c r="I1007" t="s">
        <v>28</v>
      </c>
      <c r="J1007" t="s">
        <v>29</v>
      </c>
      <c r="K1007" t="s">
        <v>30</v>
      </c>
      <c r="L1007" t="s">
        <v>2144</v>
      </c>
      <c r="P1007" s="1">
        <f t="shared" si="23"/>
        <v>67.2</v>
      </c>
      <c r="Q1007">
        <v>67.2</v>
      </c>
      <c r="R1007" s="1">
        <f t="shared" si="23"/>
        <v>1</v>
      </c>
      <c r="S1007">
        <v>1</v>
      </c>
      <c r="U1007" t="s">
        <v>32</v>
      </c>
      <c r="Z1007" t="str" cm="1">
        <f t="array" ref="Z1007:AA1007">_xlfn.TEXTSPLIT(L1007, " ")</f>
        <v>EC</v>
      </c>
      <c r="AA1007" t="str">
        <v>Bodegraven-Reeuwijk</v>
      </c>
    </row>
    <row r="1008" spans="1:27" x14ac:dyDescent="0.3">
      <c r="A1008" t="s">
        <v>2127</v>
      </c>
      <c r="B1008" t="s">
        <v>2140</v>
      </c>
      <c r="C1008" t="s">
        <v>2141</v>
      </c>
      <c r="E1008" t="s">
        <v>2160</v>
      </c>
      <c r="F1008">
        <v>1</v>
      </c>
      <c r="G1008" t="s">
        <v>27</v>
      </c>
      <c r="H1008">
        <v>2020</v>
      </c>
      <c r="I1008" t="s">
        <v>28</v>
      </c>
      <c r="J1008" t="s">
        <v>29</v>
      </c>
      <c r="K1008" t="s">
        <v>30</v>
      </c>
      <c r="L1008" t="s">
        <v>2144</v>
      </c>
      <c r="P1008" s="1">
        <f t="shared" si="23"/>
        <v>245.76</v>
      </c>
      <c r="Q1008">
        <v>245.76</v>
      </c>
      <c r="R1008" s="1">
        <f t="shared" si="23"/>
        <v>1</v>
      </c>
      <c r="S1008">
        <v>1</v>
      </c>
      <c r="U1008" t="s">
        <v>36</v>
      </c>
      <c r="Z1008" t="str" cm="1">
        <f t="array" ref="Z1008:AA1008">_xlfn.TEXTSPLIT(L1008, " ")</f>
        <v>EC</v>
      </c>
      <c r="AA1008" t="str">
        <v>Bodegraven-Reeuwijk</v>
      </c>
    </row>
    <row r="1009" spans="1:29" x14ac:dyDescent="0.3">
      <c r="A1009" t="s">
        <v>2127</v>
      </c>
      <c r="B1009" t="s">
        <v>2140</v>
      </c>
      <c r="C1009" t="s">
        <v>2141</v>
      </c>
      <c r="D1009" t="s">
        <v>2145</v>
      </c>
      <c r="E1009" t="s">
        <v>2161</v>
      </c>
      <c r="F1009">
        <v>1</v>
      </c>
      <c r="G1009" t="s">
        <v>27</v>
      </c>
      <c r="H1009">
        <v>2019</v>
      </c>
      <c r="I1009" t="s">
        <v>28</v>
      </c>
      <c r="J1009" t="s">
        <v>29</v>
      </c>
      <c r="K1009" t="s">
        <v>359</v>
      </c>
      <c r="L1009" t="s">
        <v>2162</v>
      </c>
      <c r="M1009" t="s">
        <v>372</v>
      </c>
      <c r="P1009" s="1">
        <f t="shared" si="23"/>
        <v>58</v>
      </c>
      <c r="Q1009">
        <v>58</v>
      </c>
      <c r="R1009" s="1">
        <f t="shared" si="23"/>
        <v>1</v>
      </c>
      <c r="S1009">
        <v>1</v>
      </c>
      <c r="U1009" t="s">
        <v>36</v>
      </c>
      <c r="Z1009" t="str" cm="1">
        <f t="array" ref="Z1009:AB1009">_xlfn.TEXTSPLIT(L1009, " ")</f>
        <v>Zon</v>
      </c>
      <c r="AA1009" t="str">
        <v>op</v>
      </c>
      <c r="AB1009" t="str">
        <v>Bodegraven-Reeuwijk</v>
      </c>
    </row>
    <row r="1010" spans="1:29" x14ac:dyDescent="0.3">
      <c r="A1010" t="s">
        <v>2127</v>
      </c>
      <c r="B1010" t="s">
        <v>2140</v>
      </c>
      <c r="C1010" t="s">
        <v>2141</v>
      </c>
      <c r="D1010" t="s">
        <v>2145</v>
      </c>
      <c r="E1010" t="s">
        <v>2163</v>
      </c>
      <c r="F1010">
        <v>1</v>
      </c>
      <c r="G1010" t="s">
        <v>27</v>
      </c>
      <c r="H1010">
        <v>2020</v>
      </c>
      <c r="I1010" t="s">
        <v>28</v>
      </c>
      <c r="J1010" t="s">
        <v>29</v>
      </c>
      <c r="K1010" t="s">
        <v>359</v>
      </c>
      <c r="L1010" t="s">
        <v>2162</v>
      </c>
      <c r="M1010" t="s">
        <v>372</v>
      </c>
      <c r="P1010" s="1">
        <f t="shared" si="23"/>
        <v>67</v>
      </c>
      <c r="Q1010">
        <v>67</v>
      </c>
      <c r="R1010" s="1">
        <f t="shared" si="23"/>
        <v>1</v>
      </c>
      <c r="S1010">
        <v>1</v>
      </c>
      <c r="U1010" t="s">
        <v>36</v>
      </c>
      <c r="Z1010" t="str" cm="1">
        <f t="array" ref="Z1010:AB1010">_xlfn.TEXTSPLIT(L1010, " ")</f>
        <v>Zon</v>
      </c>
      <c r="AA1010" t="str">
        <v>op</v>
      </c>
      <c r="AB1010" t="str">
        <v>Bodegraven-Reeuwijk</v>
      </c>
    </row>
    <row r="1011" spans="1:29" x14ac:dyDescent="0.3">
      <c r="A1011" t="s">
        <v>2127</v>
      </c>
      <c r="B1011" t="s">
        <v>2140</v>
      </c>
      <c r="C1011" t="s">
        <v>2141</v>
      </c>
      <c r="D1011" t="s">
        <v>2145</v>
      </c>
      <c r="E1011" t="s">
        <v>2164</v>
      </c>
      <c r="F1011">
        <v>1</v>
      </c>
      <c r="G1011" t="s">
        <v>27</v>
      </c>
      <c r="H1011">
        <v>2016</v>
      </c>
      <c r="I1011" t="s">
        <v>28</v>
      </c>
      <c r="J1011" t="s">
        <v>29</v>
      </c>
      <c r="K1011" t="s">
        <v>359</v>
      </c>
      <c r="L1011" t="s">
        <v>2165</v>
      </c>
      <c r="M1011" t="s">
        <v>372</v>
      </c>
      <c r="O1011" t="s">
        <v>2166</v>
      </c>
      <c r="P1011" s="1">
        <f t="shared" si="23"/>
        <v>70.2</v>
      </c>
      <c r="Q1011">
        <v>70.2</v>
      </c>
      <c r="R1011" s="1">
        <f t="shared" si="23"/>
        <v>1</v>
      </c>
      <c r="S1011">
        <v>1</v>
      </c>
      <c r="U1011" t="s">
        <v>36</v>
      </c>
      <c r="Z1011" t="str" cm="1">
        <f t="array" ref="Z1011:AC1011">_xlfn.TEXTSPLIT(L1011, " ")</f>
        <v>Zon</v>
      </c>
      <c r="AA1011" t="str">
        <v>op</v>
      </c>
      <c r="AB1011" t="str">
        <v>de</v>
      </c>
      <c r="AC1011" t="str">
        <v>Meije</v>
      </c>
    </row>
    <row r="1012" spans="1:29" x14ac:dyDescent="0.3">
      <c r="A1012" t="s">
        <v>2127</v>
      </c>
      <c r="B1012" t="s">
        <v>2140</v>
      </c>
      <c r="C1012" t="s">
        <v>2141</v>
      </c>
      <c r="D1012" t="s">
        <v>2145</v>
      </c>
      <c r="E1012" t="s">
        <v>2167</v>
      </c>
      <c r="F1012">
        <v>1</v>
      </c>
      <c r="G1012" t="s">
        <v>27</v>
      </c>
      <c r="H1012">
        <v>2015</v>
      </c>
      <c r="I1012" t="s">
        <v>28</v>
      </c>
      <c r="J1012" t="s">
        <v>29</v>
      </c>
      <c r="K1012" t="s">
        <v>359</v>
      </c>
      <c r="L1012" t="s">
        <v>2165</v>
      </c>
      <c r="M1012" t="s">
        <v>372</v>
      </c>
      <c r="O1012" t="s">
        <v>1640</v>
      </c>
      <c r="P1012" s="1">
        <f t="shared" si="23"/>
        <v>70</v>
      </c>
      <c r="Q1012">
        <v>70</v>
      </c>
      <c r="R1012" s="1">
        <f t="shared" si="23"/>
        <v>1</v>
      </c>
      <c r="S1012">
        <v>1</v>
      </c>
      <c r="U1012" t="s">
        <v>36</v>
      </c>
      <c r="Z1012" t="str" cm="1">
        <f t="array" ref="Z1012:AC1012">_xlfn.TEXTSPLIT(L1012, " ")</f>
        <v>Zon</v>
      </c>
      <c r="AA1012" t="str">
        <v>op</v>
      </c>
      <c r="AB1012" t="str">
        <v>de</v>
      </c>
      <c r="AC1012" t="str">
        <v>Meije</v>
      </c>
    </row>
    <row r="1013" spans="1:29" x14ac:dyDescent="0.3">
      <c r="A1013" t="s">
        <v>2127</v>
      </c>
      <c r="B1013" t="s">
        <v>2140</v>
      </c>
      <c r="C1013" t="s">
        <v>2141</v>
      </c>
      <c r="D1013" t="s">
        <v>2142</v>
      </c>
      <c r="E1013" t="s">
        <v>2168</v>
      </c>
      <c r="F1013">
        <v>1</v>
      </c>
      <c r="G1013" t="s">
        <v>27</v>
      </c>
      <c r="H1013">
        <v>2017</v>
      </c>
      <c r="I1013" t="s">
        <v>28</v>
      </c>
      <c r="J1013" t="s">
        <v>29</v>
      </c>
      <c r="K1013" t="s">
        <v>359</v>
      </c>
      <c r="L1013" t="s">
        <v>2169</v>
      </c>
      <c r="M1013" t="s">
        <v>372</v>
      </c>
      <c r="P1013" s="1">
        <f t="shared" si="23"/>
        <v>34</v>
      </c>
      <c r="Q1013">
        <v>34</v>
      </c>
      <c r="R1013" s="1">
        <f t="shared" si="23"/>
        <v>1</v>
      </c>
      <c r="S1013">
        <v>1</v>
      </c>
      <c r="U1013" t="s">
        <v>36</v>
      </c>
      <c r="Z1013" t="str" cm="1">
        <f t="array" ref="Z1013:AB1013">_xlfn.TEXTSPLIT(L1013, " ")</f>
        <v>Zon</v>
      </c>
      <c r="AA1013" t="str">
        <v>op</v>
      </c>
      <c r="AB1013" t="str">
        <v>Reeuwijk</v>
      </c>
    </row>
    <row r="1014" spans="1:29" x14ac:dyDescent="0.3">
      <c r="A1014" t="s">
        <v>2127</v>
      </c>
      <c r="B1014" t="s">
        <v>2140</v>
      </c>
      <c r="C1014" t="s">
        <v>2141</v>
      </c>
      <c r="D1014" t="s">
        <v>2142</v>
      </c>
      <c r="E1014" t="s">
        <v>2170</v>
      </c>
      <c r="F1014">
        <v>1</v>
      </c>
      <c r="G1014" t="s">
        <v>27</v>
      </c>
      <c r="H1014">
        <v>2019</v>
      </c>
      <c r="I1014" t="s">
        <v>28</v>
      </c>
      <c r="J1014" t="s">
        <v>29</v>
      </c>
      <c r="K1014" t="s">
        <v>359</v>
      </c>
      <c r="L1014" t="s">
        <v>2169</v>
      </c>
      <c r="M1014" t="s">
        <v>372</v>
      </c>
      <c r="P1014" s="1">
        <f t="shared" si="23"/>
        <v>63.8</v>
      </c>
      <c r="Q1014">
        <v>63.8</v>
      </c>
      <c r="R1014" s="1">
        <f t="shared" si="23"/>
        <v>1</v>
      </c>
      <c r="S1014">
        <v>1</v>
      </c>
      <c r="U1014" t="s">
        <v>36</v>
      </c>
      <c r="Z1014" t="str" cm="1">
        <f t="array" ref="Z1014:AB1014">_xlfn.TEXTSPLIT(L1014, " ")</f>
        <v>Zon</v>
      </c>
      <c r="AA1014" t="str">
        <v>op</v>
      </c>
      <c r="AB1014" t="str">
        <v>Reeuwijk</v>
      </c>
    </row>
    <row r="1015" spans="1:29" x14ac:dyDescent="0.3">
      <c r="A1015" t="s">
        <v>2127</v>
      </c>
      <c r="B1015" t="s">
        <v>2140</v>
      </c>
      <c r="C1015" t="s">
        <v>2141</v>
      </c>
      <c r="D1015" t="s">
        <v>2142</v>
      </c>
      <c r="E1015" t="s">
        <v>2171</v>
      </c>
      <c r="F1015">
        <v>1</v>
      </c>
      <c r="G1015" t="s">
        <v>27</v>
      </c>
      <c r="H1015">
        <v>2022</v>
      </c>
      <c r="I1015" t="s">
        <v>28</v>
      </c>
      <c r="J1015" t="s">
        <v>29</v>
      </c>
      <c r="K1015" t="s">
        <v>359</v>
      </c>
      <c r="L1015" t="s">
        <v>2169</v>
      </c>
      <c r="M1015" t="s">
        <v>372</v>
      </c>
      <c r="P1015" s="1">
        <f t="shared" si="23"/>
        <v>75</v>
      </c>
      <c r="Q1015">
        <v>75</v>
      </c>
      <c r="R1015" s="1">
        <f t="shared" si="23"/>
        <v>1</v>
      </c>
      <c r="S1015">
        <v>1</v>
      </c>
      <c r="U1015" t="s">
        <v>32</v>
      </c>
      <c r="Z1015" t="str" cm="1">
        <f t="array" ref="Z1015:AB1015">_xlfn.TEXTSPLIT(L1015, " ")</f>
        <v>Zon</v>
      </c>
      <c r="AA1015" t="str">
        <v>op</v>
      </c>
      <c r="AB1015" t="str">
        <v>Reeuwijk</v>
      </c>
    </row>
    <row r="1016" spans="1:29" x14ac:dyDescent="0.3">
      <c r="A1016" t="s">
        <v>2127</v>
      </c>
      <c r="B1016" t="s">
        <v>2140</v>
      </c>
      <c r="C1016" t="s">
        <v>2141</v>
      </c>
      <c r="D1016" t="s">
        <v>2142</v>
      </c>
      <c r="E1016" t="s">
        <v>2172</v>
      </c>
      <c r="F1016">
        <v>1</v>
      </c>
      <c r="G1016" t="s">
        <v>27</v>
      </c>
      <c r="H1016">
        <v>2018</v>
      </c>
      <c r="I1016" t="s">
        <v>28</v>
      </c>
      <c r="J1016" t="s">
        <v>29</v>
      </c>
      <c r="K1016" t="s">
        <v>359</v>
      </c>
      <c r="L1016" t="s">
        <v>2169</v>
      </c>
      <c r="M1016" t="s">
        <v>372</v>
      </c>
      <c r="P1016" s="1">
        <f t="shared" si="23"/>
        <v>68.75</v>
      </c>
      <c r="Q1016">
        <v>68.75</v>
      </c>
      <c r="R1016" s="1">
        <f t="shared" si="23"/>
        <v>1</v>
      </c>
      <c r="S1016">
        <v>1</v>
      </c>
      <c r="U1016" t="s">
        <v>36</v>
      </c>
      <c r="Z1016" t="str" cm="1">
        <f t="array" ref="Z1016:AB1016">_xlfn.TEXTSPLIT(L1016, " ")</f>
        <v>Zon</v>
      </c>
      <c r="AA1016" t="str">
        <v>op</v>
      </c>
      <c r="AB1016" t="str">
        <v>Reeuwijk</v>
      </c>
    </row>
    <row r="1017" spans="1:29" x14ac:dyDescent="0.3">
      <c r="A1017" t="s">
        <v>2127</v>
      </c>
      <c r="B1017" t="s">
        <v>2173</v>
      </c>
      <c r="C1017" t="s">
        <v>2174</v>
      </c>
      <c r="E1017" t="s">
        <v>2175</v>
      </c>
      <c r="F1017">
        <v>1</v>
      </c>
      <c r="G1017" t="s">
        <v>27</v>
      </c>
      <c r="H1017">
        <v>2022</v>
      </c>
      <c r="I1017" t="s">
        <v>28</v>
      </c>
      <c r="J1017" t="s">
        <v>29</v>
      </c>
      <c r="K1017" t="s">
        <v>30</v>
      </c>
      <c r="L1017" t="s">
        <v>2176</v>
      </c>
      <c r="P1017" s="1">
        <f t="shared" si="23"/>
        <v>82.9</v>
      </c>
      <c r="Q1017">
        <v>82.9</v>
      </c>
      <c r="R1017" s="1">
        <f t="shared" si="23"/>
        <v>1</v>
      </c>
      <c r="S1017">
        <v>1</v>
      </c>
      <c r="U1017" t="s">
        <v>32</v>
      </c>
      <c r="Z1017" t="str" cm="1">
        <f t="array" ref="Z1017:AA1017">_xlfn.TEXTSPLIT(L1017, " ")</f>
        <v>EC</v>
      </c>
      <c r="AA1017" t="str">
        <v>Capelle</v>
      </c>
    </row>
    <row r="1018" spans="1:29" x14ac:dyDescent="0.3">
      <c r="A1018" t="s">
        <v>2127</v>
      </c>
      <c r="B1018" t="s">
        <v>2173</v>
      </c>
      <c r="C1018" t="s">
        <v>2177</v>
      </c>
      <c r="E1018" t="s">
        <v>2178</v>
      </c>
      <c r="F1018">
        <v>1</v>
      </c>
      <c r="G1018" t="s">
        <v>27</v>
      </c>
      <c r="H1018">
        <v>2023</v>
      </c>
      <c r="I1018" t="s">
        <v>28</v>
      </c>
      <c r="J1018" t="s">
        <v>29</v>
      </c>
      <c r="K1018" t="s">
        <v>602</v>
      </c>
      <c r="L1018" t="s">
        <v>2179</v>
      </c>
      <c r="M1018" t="s">
        <v>2180</v>
      </c>
      <c r="P1018" s="1">
        <f t="shared" si="23"/>
        <v>131</v>
      </c>
      <c r="Q1018">
        <v>131</v>
      </c>
      <c r="R1018" s="1">
        <f t="shared" si="23"/>
        <v>1</v>
      </c>
      <c r="S1018">
        <v>1</v>
      </c>
      <c r="U1018" t="s">
        <v>32</v>
      </c>
      <c r="Z1018" t="str" cm="1">
        <f t="array" ref="Z1018:AC1018">_xlfn.TEXTSPLIT(L1018, " ")</f>
        <v>Delen</v>
      </c>
      <c r="AA1018" t="str">
        <v>Duurzame</v>
      </c>
      <c r="AB1018" t="str">
        <v>Energie</v>
      </c>
      <c r="AC1018" t="str">
        <v>(D2E)</v>
      </c>
    </row>
    <row r="1019" spans="1:29" x14ac:dyDescent="0.3">
      <c r="A1019" t="s">
        <v>2127</v>
      </c>
      <c r="B1019" t="s">
        <v>2173</v>
      </c>
      <c r="C1019" t="s">
        <v>2177</v>
      </c>
      <c r="E1019" t="s">
        <v>2181</v>
      </c>
      <c r="F1019">
        <v>1</v>
      </c>
      <c r="G1019" t="s">
        <v>27</v>
      </c>
      <c r="H1019">
        <v>2013</v>
      </c>
      <c r="I1019" t="s">
        <v>28</v>
      </c>
      <c r="J1019" t="s">
        <v>29</v>
      </c>
      <c r="K1019" t="s">
        <v>30</v>
      </c>
      <c r="L1019" t="s">
        <v>2182</v>
      </c>
      <c r="N1019" t="s">
        <v>693</v>
      </c>
      <c r="O1019" t="s">
        <v>2183</v>
      </c>
      <c r="P1019" s="1">
        <f t="shared" si="23"/>
        <v>21.84</v>
      </c>
      <c r="Q1019">
        <v>21.84</v>
      </c>
      <c r="R1019" s="1">
        <f t="shared" si="23"/>
        <v>0</v>
      </c>
      <c r="S1019">
        <v>0</v>
      </c>
      <c r="U1019" t="s">
        <v>42</v>
      </c>
      <c r="Z1019" t="str" cm="1">
        <f t="array" ref="Z1019:AA1019">_xlfn.TEXTSPLIT(L1019, " ")</f>
        <v>Deelstroom</v>
      </c>
      <c r="AA1019" t="str">
        <v>Delft</v>
      </c>
    </row>
    <row r="1020" spans="1:29" x14ac:dyDescent="0.3">
      <c r="A1020" t="s">
        <v>2127</v>
      </c>
      <c r="B1020" t="s">
        <v>2173</v>
      </c>
      <c r="C1020" t="s">
        <v>2177</v>
      </c>
      <c r="E1020" t="s">
        <v>2184</v>
      </c>
      <c r="F1020">
        <v>1</v>
      </c>
      <c r="G1020" t="s">
        <v>27</v>
      </c>
      <c r="H1020">
        <v>2020</v>
      </c>
      <c r="I1020" t="s">
        <v>28</v>
      </c>
      <c r="J1020" t="s">
        <v>29</v>
      </c>
      <c r="K1020" t="s">
        <v>30</v>
      </c>
      <c r="L1020" t="s">
        <v>2185</v>
      </c>
      <c r="P1020" s="1">
        <f t="shared" si="23"/>
        <v>34.830000000000005</v>
      </c>
      <c r="Q1020">
        <v>34.830000000000005</v>
      </c>
      <c r="R1020" s="1">
        <f t="shared" si="23"/>
        <v>1</v>
      </c>
      <c r="S1020">
        <v>1</v>
      </c>
      <c r="U1020" t="s">
        <v>36</v>
      </c>
      <c r="Z1020" t="str" cm="1">
        <f t="array" ref="Z1020">_xlfn.TEXTSPLIT(L1020, " ")</f>
        <v>DeelstroomDelft</v>
      </c>
    </row>
    <row r="1021" spans="1:29" x14ac:dyDescent="0.3">
      <c r="A1021" t="s">
        <v>2127</v>
      </c>
      <c r="B1021" t="s">
        <v>2173</v>
      </c>
      <c r="C1021" t="s">
        <v>2177</v>
      </c>
      <c r="E1021" t="s">
        <v>2186</v>
      </c>
      <c r="F1021">
        <v>1</v>
      </c>
      <c r="G1021" t="s">
        <v>27</v>
      </c>
      <c r="H1021">
        <v>2023</v>
      </c>
      <c r="I1021" t="s">
        <v>28</v>
      </c>
      <c r="J1021" t="s">
        <v>29</v>
      </c>
      <c r="K1021" t="s">
        <v>30</v>
      </c>
      <c r="L1021" t="s">
        <v>2185</v>
      </c>
      <c r="P1021" s="1">
        <f t="shared" si="23"/>
        <v>77.77</v>
      </c>
      <c r="Q1021">
        <v>77.77</v>
      </c>
      <c r="R1021" s="1">
        <f t="shared" si="23"/>
        <v>1</v>
      </c>
      <c r="S1021">
        <v>1</v>
      </c>
      <c r="U1021" t="s">
        <v>32</v>
      </c>
      <c r="Z1021" t="str" cm="1">
        <f t="array" ref="Z1021">_xlfn.TEXTSPLIT(L1021, " ")</f>
        <v>DeelstroomDelft</v>
      </c>
    </row>
    <row r="1022" spans="1:29" x14ac:dyDescent="0.3">
      <c r="A1022" t="s">
        <v>2127</v>
      </c>
      <c r="B1022" t="s">
        <v>2173</v>
      </c>
      <c r="C1022" t="s">
        <v>2177</v>
      </c>
      <c r="E1022" t="s">
        <v>2187</v>
      </c>
      <c r="F1022">
        <v>1</v>
      </c>
      <c r="G1022" t="s">
        <v>27</v>
      </c>
      <c r="H1022">
        <v>2021</v>
      </c>
      <c r="I1022" t="s">
        <v>28</v>
      </c>
      <c r="J1022" t="s">
        <v>29</v>
      </c>
      <c r="K1022" t="s">
        <v>30</v>
      </c>
      <c r="L1022" t="s">
        <v>2185</v>
      </c>
      <c r="P1022" s="1">
        <f t="shared" si="23"/>
        <v>149.04</v>
      </c>
      <c r="Q1022">
        <v>149.04</v>
      </c>
      <c r="R1022" s="1">
        <f t="shared" si="23"/>
        <v>1</v>
      </c>
      <c r="S1022">
        <v>1</v>
      </c>
      <c r="U1022" t="s">
        <v>36</v>
      </c>
      <c r="Z1022" t="str" cm="1">
        <f t="array" ref="Z1022">_xlfn.TEXTSPLIT(L1022, " ")</f>
        <v>DeelstroomDelft</v>
      </c>
    </row>
    <row r="1023" spans="1:29" x14ac:dyDescent="0.3">
      <c r="A1023" t="s">
        <v>2127</v>
      </c>
      <c r="B1023" t="s">
        <v>2173</v>
      </c>
      <c r="C1023" t="s">
        <v>2177</v>
      </c>
      <c r="E1023" t="s">
        <v>2188</v>
      </c>
      <c r="F1023">
        <v>1</v>
      </c>
      <c r="G1023" t="s">
        <v>27</v>
      </c>
      <c r="H1023">
        <v>2018</v>
      </c>
      <c r="I1023" t="s">
        <v>28</v>
      </c>
      <c r="J1023" t="s">
        <v>29</v>
      </c>
      <c r="K1023" t="s">
        <v>30</v>
      </c>
      <c r="L1023" t="s">
        <v>2185</v>
      </c>
      <c r="P1023" s="1">
        <f t="shared" si="23"/>
        <v>91.2</v>
      </c>
      <c r="Q1023">
        <v>91.2</v>
      </c>
      <c r="R1023" s="1">
        <f t="shared" si="23"/>
        <v>1</v>
      </c>
      <c r="S1023">
        <v>1</v>
      </c>
      <c r="U1023" t="s">
        <v>36</v>
      </c>
      <c r="Z1023" t="str" cm="1">
        <f t="array" ref="Z1023">_xlfn.TEXTSPLIT(L1023, " ")</f>
        <v>DeelstroomDelft</v>
      </c>
    </row>
    <row r="1024" spans="1:29" x14ac:dyDescent="0.3">
      <c r="A1024" t="s">
        <v>2127</v>
      </c>
      <c r="B1024" t="s">
        <v>2173</v>
      </c>
      <c r="C1024" t="s">
        <v>2177</v>
      </c>
      <c r="D1024" t="s">
        <v>44</v>
      </c>
      <c r="E1024" t="s">
        <v>2189</v>
      </c>
      <c r="F1024">
        <v>1</v>
      </c>
      <c r="G1024" t="s">
        <v>27</v>
      </c>
      <c r="H1024">
        <v>2018</v>
      </c>
      <c r="I1024" t="s">
        <v>28</v>
      </c>
      <c r="J1024" t="s">
        <v>29</v>
      </c>
      <c r="K1024" t="s">
        <v>46</v>
      </c>
      <c r="L1024" t="s">
        <v>47</v>
      </c>
      <c r="M1024" t="s">
        <v>44</v>
      </c>
      <c r="N1024" t="s">
        <v>44</v>
      </c>
      <c r="P1024" s="1">
        <f t="shared" si="23"/>
        <v>50</v>
      </c>
      <c r="Q1024">
        <v>50</v>
      </c>
      <c r="R1024" s="1">
        <f t="shared" si="23"/>
        <v>0</v>
      </c>
      <c r="S1024">
        <v>0</v>
      </c>
      <c r="U1024" t="s">
        <v>65</v>
      </c>
      <c r="Z1024" t="str" cm="1">
        <f t="array" ref="Z1024">_xlfn.TEXTSPLIT(L1024, " ")</f>
        <v>crowdfunding</v>
      </c>
    </row>
    <row r="1025" spans="1:30" x14ac:dyDescent="0.3">
      <c r="A1025" t="s">
        <v>2127</v>
      </c>
      <c r="B1025" t="s">
        <v>2173</v>
      </c>
      <c r="C1025" t="s">
        <v>2177</v>
      </c>
      <c r="D1025" t="s">
        <v>44</v>
      </c>
      <c r="E1025" t="s">
        <v>2190</v>
      </c>
      <c r="F1025">
        <v>1</v>
      </c>
      <c r="G1025" t="s">
        <v>27</v>
      </c>
      <c r="H1025">
        <v>2017</v>
      </c>
      <c r="I1025" t="s">
        <v>28</v>
      </c>
      <c r="J1025" t="s">
        <v>29</v>
      </c>
      <c r="K1025" t="s">
        <v>46</v>
      </c>
      <c r="L1025" t="s">
        <v>47</v>
      </c>
      <c r="M1025" t="s">
        <v>44</v>
      </c>
      <c r="N1025" t="s">
        <v>44</v>
      </c>
      <c r="P1025" s="1">
        <f t="shared" si="23"/>
        <v>37</v>
      </c>
      <c r="Q1025">
        <v>37</v>
      </c>
      <c r="R1025" s="1">
        <f t="shared" si="23"/>
        <v>0</v>
      </c>
      <c r="S1025">
        <v>0</v>
      </c>
      <c r="U1025" t="s">
        <v>65</v>
      </c>
      <c r="Z1025" t="str" cm="1">
        <f t="array" ref="Z1025">_xlfn.TEXTSPLIT(L1025, " ")</f>
        <v>crowdfunding</v>
      </c>
    </row>
    <row r="1026" spans="1:30" x14ac:dyDescent="0.3">
      <c r="A1026" t="s">
        <v>2127</v>
      </c>
      <c r="B1026" t="s">
        <v>2173</v>
      </c>
      <c r="C1026" t="s">
        <v>2177</v>
      </c>
      <c r="D1026" t="s">
        <v>44</v>
      </c>
      <c r="E1026" t="s">
        <v>2191</v>
      </c>
      <c r="F1026">
        <v>1</v>
      </c>
      <c r="G1026" t="s">
        <v>27</v>
      </c>
      <c r="H1026">
        <v>2016</v>
      </c>
      <c r="I1026" t="s">
        <v>28</v>
      </c>
      <c r="J1026" t="s">
        <v>29</v>
      </c>
      <c r="K1026" t="s">
        <v>46</v>
      </c>
      <c r="L1026" t="s">
        <v>47</v>
      </c>
      <c r="M1026" t="s">
        <v>44</v>
      </c>
      <c r="N1026" t="s">
        <v>48</v>
      </c>
      <c r="O1026" t="s">
        <v>2192</v>
      </c>
      <c r="P1026" s="1">
        <f t="shared" ref="P1026:R1089" si="24">IFERROR(IF(Q1026&gt;0,Q1026*1,0),0)</f>
        <v>72.540000000000006</v>
      </c>
      <c r="Q1026">
        <v>72.540000000000006</v>
      </c>
      <c r="R1026" s="1">
        <f t="shared" si="24"/>
        <v>0</v>
      </c>
      <c r="S1026">
        <v>0</v>
      </c>
      <c r="U1026" t="s">
        <v>65</v>
      </c>
      <c r="Z1026" t="str" cm="1">
        <f t="array" ref="Z1026">_xlfn.TEXTSPLIT(L1026, " ")</f>
        <v>crowdfunding</v>
      </c>
    </row>
    <row r="1027" spans="1:30" x14ac:dyDescent="0.3">
      <c r="A1027" t="s">
        <v>2127</v>
      </c>
      <c r="B1027" t="s">
        <v>2173</v>
      </c>
      <c r="C1027" t="s">
        <v>2193</v>
      </c>
      <c r="E1027" t="s">
        <v>2194</v>
      </c>
      <c r="F1027">
        <v>1</v>
      </c>
      <c r="G1027" t="s">
        <v>27</v>
      </c>
      <c r="H1027">
        <v>2016</v>
      </c>
      <c r="I1027" t="s">
        <v>28</v>
      </c>
      <c r="J1027" t="s">
        <v>29</v>
      </c>
      <c r="K1027" t="s">
        <v>30</v>
      </c>
      <c r="L1027" t="s">
        <v>2195</v>
      </c>
      <c r="M1027" t="s">
        <v>372</v>
      </c>
      <c r="P1027" s="1">
        <f t="shared" si="24"/>
        <v>55</v>
      </c>
      <c r="Q1027">
        <v>55</v>
      </c>
      <c r="R1027" s="1">
        <f t="shared" si="24"/>
        <v>1</v>
      </c>
      <c r="S1027">
        <v>1</v>
      </c>
      <c r="U1027" t="s">
        <v>36</v>
      </c>
      <c r="Z1027" t="str" cm="1">
        <f t="array" ref="Z1027:AB1027">_xlfn.TEXTSPLIT(L1027, " ")</f>
        <v>BES</v>
      </c>
      <c r="AA1027" t="str">
        <v>(Buurtenergie</v>
      </c>
      <c r="AB1027" t="str">
        <v>Statenkwartier)</v>
      </c>
    </row>
    <row r="1028" spans="1:30" x14ac:dyDescent="0.3">
      <c r="A1028" t="s">
        <v>2127</v>
      </c>
      <c r="B1028" t="s">
        <v>2173</v>
      </c>
      <c r="C1028" t="s">
        <v>2193</v>
      </c>
      <c r="E1028" t="s">
        <v>2196</v>
      </c>
      <c r="F1028">
        <v>1</v>
      </c>
      <c r="G1028" t="s">
        <v>27</v>
      </c>
      <c r="H1028">
        <v>2017</v>
      </c>
      <c r="I1028" t="s">
        <v>28</v>
      </c>
      <c r="J1028" t="s">
        <v>29</v>
      </c>
      <c r="K1028" t="s">
        <v>30</v>
      </c>
      <c r="L1028" t="s">
        <v>2195</v>
      </c>
      <c r="M1028" t="s">
        <v>372</v>
      </c>
      <c r="P1028" s="1">
        <f t="shared" si="24"/>
        <v>74.34</v>
      </c>
      <c r="Q1028">
        <v>74.34</v>
      </c>
      <c r="R1028" s="1">
        <f t="shared" si="24"/>
        <v>1</v>
      </c>
      <c r="S1028">
        <v>1</v>
      </c>
      <c r="U1028" t="s">
        <v>36</v>
      </c>
      <c r="Z1028" t="str" cm="1">
        <f t="array" ref="Z1028:AB1028">_xlfn.TEXTSPLIT(L1028, " ")</f>
        <v>BES</v>
      </c>
      <c r="AA1028" t="str">
        <v>(Buurtenergie</v>
      </c>
      <c r="AB1028" t="str">
        <v>Statenkwartier)</v>
      </c>
    </row>
    <row r="1029" spans="1:30" x14ac:dyDescent="0.3">
      <c r="A1029" t="s">
        <v>2127</v>
      </c>
      <c r="B1029" t="s">
        <v>2173</v>
      </c>
      <c r="C1029" t="s">
        <v>2193</v>
      </c>
      <c r="D1029" t="s">
        <v>2197</v>
      </c>
      <c r="E1029" t="s">
        <v>2198</v>
      </c>
      <c r="F1029">
        <v>1</v>
      </c>
      <c r="G1029" t="s">
        <v>27</v>
      </c>
      <c r="H1029">
        <v>2017</v>
      </c>
      <c r="I1029" t="s">
        <v>28</v>
      </c>
      <c r="J1029" t="s">
        <v>29</v>
      </c>
      <c r="K1029" t="s">
        <v>359</v>
      </c>
      <c r="L1029" t="s">
        <v>2197</v>
      </c>
      <c r="O1029" t="s">
        <v>2199</v>
      </c>
      <c r="P1029" s="1">
        <f t="shared" si="24"/>
        <v>117</v>
      </c>
      <c r="Q1029">
        <v>117</v>
      </c>
      <c r="R1029" s="1">
        <f t="shared" si="24"/>
        <v>1</v>
      </c>
      <c r="S1029">
        <v>1</v>
      </c>
      <c r="U1029" t="s">
        <v>36</v>
      </c>
      <c r="Z1029" t="str" cm="1">
        <f t="array" ref="Z1029">_xlfn.TEXTSPLIT(L1029, " ")</f>
        <v>Groenhofzicht</v>
      </c>
    </row>
    <row r="1030" spans="1:30" x14ac:dyDescent="0.3">
      <c r="A1030" t="s">
        <v>2127</v>
      </c>
      <c r="B1030" t="s">
        <v>2173</v>
      </c>
      <c r="C1030" t="s">
        <v>2193</v>
      </c>
      <c r="E1030" t="s">
        <v>2200</v>
      </c>
      <c r="F1030">
        <v>1</v>
      </c>
      <c r="G1030" t="s">
        <v>27</v>
      </c>
      <c r="H1030">
        <v>2018</v>
      </c>
      <c r="I1030" t="s">
        <v>28</v>
      </c>
      <c r="J1030" t="s">
        <v>29</v>
      </c>
      <c r="K1030" t="s">
        <v>30</v>
      </c>
      <c r="L1030" t="s">
        <v>2201</v>
      </c>
      <c r="P1030" s="1">
        <f t="shared" si="24"/>
        <v>88</v>
      </c>
      <c r="Q1030">
        <v>88</v>
      </c>
      <c r="R1030" s="1">
        <f t="shared" si="24"/>
        <v>1</v>
      </c>
      <c r="S1030">
        <v>1</v>
      </c>
      <c r="U1030" t="s">
        <v>36</v>
      </c>
      <c r="Z1030" t="str" cm="1">
        <f t="array" ref="Z1030:AA1030">_xlfn.TEXTSPLIT(L1030, " ")</f>
        <v>Groen</v>
      </c>
      <c r="AA1030" t="str">
        <v>Regentes</v>
      </c>
    </row>
    <row r="1031" spans="1:30" x14ac:dyDescent="0.3">
      <c r="A1031" t="s">
        <v>2127</v>
      </c>
      <c r="B1031" t="s">
        <v>2173</v>
      </c>
      <c r="C1031" t="s">
        <v>2193</v>
      </c>
      <c r="D1031" t="s">
        <v>2202</v>
      </c>
      <c r="E1031" t="s">
        <v>2203</v>
      </c>
      <c r="F1031">
        <v>1</v>
      </c>
      <c r="G1031" t="s">
        <v>27</v>
      </c>
      <c r="H1031">
        <v>2022</v>
      </c>
      <c r="I1031" t="s">
        <v>28</v>
      </c>
      <c r="J1031" t="s">
        <v>29</v>
      </c>
      <c r="K1031" t="s">
        <v>30</v>
      </c>
      <c r="L1031" t="s">
        <v>2201</v>
      </c>
      <c r="P1031" s="1">
        <f t="shared" si="24"/>
        <v>157.5</v>
      </c>
      <c r="Q1031">
        <v>157.5</v>
      </c>
      <c r="R1031" s="1">
        <f t="shared" si="24"/>
        <v>1</v>
      </c>
      <c r="S1031">
        <v>1</v>
      </c>
      <c r="U1031" t="s">
        <v>32</v>
      </c>
      <c r="Z1031" t="str" cm="1">
        <f t="array" ref="Z1031:AA1031">_xlfn.TEXTSPLIT(L1031, " ")</f>
        <v>Groen</v>
      </c>
      <c r="AA1031" t="str">
        <v>Regentes</v>
      </c>
    </row>
    <row r="1032" spans="1:30" x14ac:dyDescent="0.3">
      <c r="A1032" t="s">
        <v>2127</v>
      </c>
      <c r="B1032" t="s">
        <v>2173</v>
      </c>
      <c r="C1032" t="s">
        <v>2193</v>
      </c>
      <c r="D1032" t="s">
        <v>2204</v>
      </c>
      <c r="E1032" t="s">
        <v>2205</v>
      </c>
      <c r="F1032">
        <v>1</v>
      </c>
      <c r="G1032" t="s">
        <v>27</v>
      </c>
      <c r="H1032">
        <v>2020</v>
      </c>
      <c r="I1032" t="s">
        <v>28</v>
      </c>
      <c r="J1032" t="s">
        <v>29</v>
      </c>
      <c r="K1032" t="s">
        <v>30</v>
      </c>
      <c r="L1032" t="s">
        <v>2206</v>
      </c>
      <c r="P1032" s="1">
        <f t="shared" si="24"/>
        <v>80</v>
      </c>
      <c r="Q1032">
        <v>80</v>
      </c>
      <c r="R1032" s="1">
        <f t="shared" si="24"/>
        <v>1</v>
      </c>
      <c r="S1032">
        <v>1</v>
      </c>
      <c r="U1032" t="s">
        <v>36</v>
      </c>
      <c r="Z1032" t="str" cm="1">
        <f t="array" ref="Z1032:AC1032">_xlfn.TEXTSPLIT(L1032, " ")</f>
        <v>070</v>
      </c>
      <c r="AA1032" t="str">
        <v>Energiek/</v>
      </c>
      <c r="AB1032" t="str">
        <v>Haagse</v>
      </c>
      <c r="AC1032" t="str">
        <v>Stroom</v>
      </c>
    </row>
    <row r="1033" spans="1:30" x14ac:dyDescent="0.3">
      <c r="A1033" t="s">
        <v>2127</v>
      </c>
      <c r="B1033" t="s">
        <v>2173</v>
      </c>
      <c r="C1033" t="s">
        <v>2193</v>
      </c>
      <c r="D1033" t="s">
        <v>2204</v>
      </c>
      <c r="E1033" t="s">
        <v>2207</v>
      </c>
      <c r="F1033">
        <v>1</v>
      </c>
      <c r="G1033" t="s">
        <v>27</v>
      </c>
      <c r="H1033">
        <v>2022</v>
      </c>
      <c r="I1033" t="s">
        <v>28</v>
      </c>
      <c r="J1033" t="s">
        <v>29</v>
      </c>
      <c r="K1033" t="s">
        <v>30</v>
      </c>
      <c r="L1033" t="s">
        <v>2206</v>
      </c>
      <c r="P1033" s="1">
        <f t="shared" si="24"/>
        <v>195</v>
      </c>
      <c r="Q1033">
        <v>195</v>
      </c>
      <c r="R1033" s="1">
        <f t="shared" si="24"/>
        <v>1</v>
      </c>
      <c r="S1033">
        <v>1</v>
      </c>
      <c r="U1033" t="s">
        <v>32</v>
      </c>
      <c r="Z1033" t="str" cm="1">
        <f t="array" ref="Z1033:AC1033">_xlfn.TEXTSPLIT(L1033, " ")</f>
        <v>070</v>
      </c>
      <c r="AA1033" t="str">
        <v>Energiek/</v>
      </c>
      <c r="AB1033" t="str">
        <v>Haagse</v>
      </c>
      <c r="AC1033" t="str">
        <v>Stroom</v>
      </c>
    </row>
    <row r="1034" spans="1:30" x14ac:dyDescent="0.3">
      <c r="A1034" t="s">
        <v>2127</v>
      </c>
      <c r="B1034" t="s">
        <v>2173</v>
      </c>
      <c r="C1034" t="s">
        <v>2193</v>
      </c>
      <c r="D1034" t="s">
        <v>2208</v>
      </c>
      <c r="E1034" t="s">
        <v>2209</v>
      </c>
      <c r="F1034">
        <v>1</v>
      </c>
      <c r="G1034" t="s">
        <v>27</v>
      </c>
      <c r="H1034">
        <v>2018</v>
      </c>
      <c r="I1034" t="s">
        <v>28</v>
      </c>
      <c r="J1034" t="s">
        <v>29</v>
      </c>
      <c r="K1034" t="s">
        <v>30</v>
      </c>
      <c r="L1034" t="s">
        <v>2210</v>
      </c>
      <c r="M1034" t="s">
        <v>372</v>
      </c>
      <c r="P1034" s="1">
        <f t="shared" si="24"/>
        <v>48.36</v>
      </c>
      <c r="Q1034">
        <v>48.36</v>
      </c>
      <c r="R1034" s="1">
        <f t="shared" si="24"/>
        <v>1</v>
      </c>
      <c r="S1034">
        <v>1</v>
      </c>
      <c r="U1034" t="s">
        <v>36</v>
      </c>
      <c r="Z1034" t="str" cm="1">
        <f t="array" ref="Z1034">_xlfn.TEXTSPLIT(L1034, " ")</f>
        <v>LangebeestenEnergiek</v>
      </c>
    </row>
    <row r="1035" spans="1:30" x14ac:dyDescent="0.3">
      <c r="A1035" t="s">
        <v>2127</v>
      </c>
      <c r="B1035" t="s">
        <v>2173</v>
      </c>
      <c r="C1035" t="s">
        <v>2193</v>
      </c>
      <c r="E1035" t="s">
        <v>2211</v>
      </c>
      <c r="F1035">
        <v>1</v>
      </c>
      <c r="G1035" t="s">
        <v>27</v>
      </c>
      <c r="H1035">
        <v>2023</v>
      </c>
      <c r="I1035" t="s">
        <v>28</v>
      </c>
      <c r="J1035" t="s">
        <v>29</v>
      </c>
      <c r="K1035" t="s">
        <v>30</v>
      </c>
      <c r="L1035" t="s">
        <v>2212</v>
      </c>
      <c r="O1035" t="s">
        <v>2213</v>
      </c>
      <c r="P1035" s="1">
        <f t="shared" si="24"/>
        <v>59.76</v>
      </c>
      <c r="Q1035">
        <v>59.76</v>
      </c>
      <c r="R1035" s="1">
        <f t="shared" si="24"/>
        <v>1</v>
      </c>
      <c r="S1035">
        <v>1</v>
      </c>
      <c r="U1035" t="s">
        <v>32</v>
      </c>
      <c r="Z1035" t="str" cm="1">
        <f t="array" ref="Z1035:AB1035">_xlfn.TEXTSPLIT(L1035, " ")</f>
        <v>Sterk</v>
      </c>
      <c r="AA1035" t="str">
        <v>op</v>
      </c>
      <c r="AB1035" t="str">
        <v>Stroom</v>
      </c>
    </row>
    <row r="1036" spans="1:30" x14ac:dyDescent="0.3">
      <c r="A1036" t="s">
        <v>2127</v>
      </c>
      <c r="B1036" t="s">
        <v>2173</v>
      </c>
      <c r="C1036" t="s">
        <v>2193</v>
      </c>
      <c r="E1036" t="s">
        <v>2214</v>
      </c>
      <c r="F1036">
        <v>1</v>
      </c>
      <c r="G1036" t="s">
        <v>27</v>
      </c>
      <c r="H1036">
        <v>2022</v>
      </c>
      <c r="I1036" t="s">
        <v>28</v>
      </c>
      <c r="J1036" t="s">
        <v>29</v>
      </c>
      <c r="K1036" t="s">
        <v>599</v>
      </c>
      <c r="L1036" t="s">
        <v>812</v>
      </c>
      <c r="P1036" s="1">
        <f t="shared" si="24"/>
        <v>28.5</v>
      </c>
      <c r="Q1036">
        <v>28.5</v>
      </c>
      <c r="R1036" s="1">
        <f t="shared" si="24"/>
        <v>1</v>
      </c>
      <c r="S1036">
        <v>1</v>
      </c>
      <c r="U1036" t="s">
        <v>32</v>
      </c>
      <c r="Z1036" t="str" cm="1">
        <f t="array" ref="Z1036:AA1036">_xlfn.TEXTSPLIT(L1036, " ")</f>
        <v>VVE</v>
      </c>
      <c r="AA1036" t="str">
        <v>divers</v>
      </c>
    </row>
    <row r="1037" spans="1:30" x14ac:dyDescent="0.3">
      <c r="A1037" t="s">
        <v>2127</v>
      </c>
      <c r="B1037" t="s">
        <v>2173</v>
      </c>
      <c r="C1037" t="s">
        <v>2215</v>
      </c>
      <c r="E1037" t="s">
        <v>2216</v>
      </c>
      <c r="F1037">
        <v>1</v>
      </c>
      <c r="G1037" t="s">
        <v>27</v>
      </c>
      <c r="H1037">
        <v>2015</v>
      </c>
      <c r="I1037" t="s">
        <v>28</v>
      </c>
      <c r="J1037" t="s">
        <v>29</v>
      </c>
      <c r="K1037" t="s">
        <v>30</v>
      </c>
      <c r="L1037" t="s">
        <v>2201</v>
      </c>
      <c r="P1037" s="1">
        <f t="shared" si="24"/>
        <v>62.4</v>
      </c>
      <c r="Q1037">
        <v>62.4</v>
      </c>
      <c r="R1037" s="1">
        <f t="shared" si="24"/>
        <v>1</v>
      </c>
      <c r="S1037">
        <v>1</v>
      </c>
      <c r="U1037" t="s">
        <v>65</v>
      </c>
      <c r="Z1037" t="str" cm="1">
        <f t="array" ref="Z1037:AA1037">_xlfn.TEXTSPLIT(L1037, " ")</f>
        <v>Groen</v>
      </c>
      <c r="AA1037" t="str">
        <v>Regentes</v>
      </c>
    </row>
    <row r="1038" spans="1:30" x14ac:dyDescent="0.3">
      <c r="A1038" t="s">
        <v>2127</v>
      </c>
      <c r="B1038" t="s">
        <v>2173</v>
      </c>
      <c r="C1038" t="s">
        <v>2215</v>
      </c>
      <c r="E1038" t="s">
        <v>2217</v>
      </c>
      <c r="F1038">
        <v>1</v>
      </c>
      <c r="G1038" t="s">
        <v>27</v>
      </c>
      <c r="H1038">
        <v>2012</v>
      </c>
      <c r="I1038" t="s">
        <v>28</v>
      </c>
      <c r="J1038" t="s">
        <v>29</v>
      </c>
      <c r="K1038" t="s">
        <v>605</v>
      </c>
      <c r="L1038" t="s">
        <v>2218</v>
      </c>
      <c r="M1038" t="s">
        <v>1234</v>
      </c>
      <c r="N1038" t="s">
        <v>1234</v>
      </c>
      <c r="P1038" s="1">
        <f t="shared" si="24"/>
        <v>250</v>
      </c>
      <c r="Q1038">
        <v>250</v>
      </c>
      <c r="R1038" s="1">
        <f t="shared" si="24"/>
        <v>1</v>
      </c>
      <c r="S1038">
        <v>1</v>
      </c>
      <c r="U1038" t="s">
        <v>607</v>
      </c>
      <c r="Z1038" t="str" cm="1">
        <f t="array" ref="Z1038:AC1038">_xlfn.TEXTSPLIT(L1038, " ")</f>
        <v>Solar</v>
      </c>
      <c r="AA1038" t="str">
        <v>Green</v>
      </c>
      <c r="AB1038" t="str">
        <v>Point/</v>
      </c>
      <c r="AC1038" t="str">
        <v>Caballerofabriek</v>
      </c>
    </row>
    <row r="1039" spans="1:30" x14ac:dyDescent="0.3">
      <c r="A1039" t="s">
        <v>2127</v>
      </c>
      <c r="B1039" t="s">
        <v>2173</v>
      </c>
      <c r="C1039" t="s">
        <v>2215</v>
      </c>
      <c r="E1039" t="s">
        <v>2219</v>
      </c>
      <c r="F1039">
        <v>1</v>
      </c>
      <c r="G1039" t="s">
        <v>27</v>
      </c>
      <c r="H1039">
        <v>2015</v>
      </c>
      <c r="I1039" t="s">
        <v>28</v>
      </c>
      <c r="J1039" t="s">
        <v>29</v>
      </c>
      <c r="K1039" t="s">
        <v>605</v>
      </c>
      <c r="L1039" t="s">
        <v>2220</v>
      </c>
      <c r="M1039" t="s">
        <v>1234</v>
      </c>
      <c r="N1039" t="s">
        <v>1234</v>
      </c>
      <c r="P1039" s="1">
        <f t="shared" si="24"/>
        <v>55.64</v>
      </c>
      <c r="Q1039">
        <v>55.64</v>
      </c>
      <c r="R1039" s="1">
        <f t="shared" si="24"/>
        <v>1</v>
      </c>
      <c r="S1039">
        <v>1</v>
      </c>
      <c r="U1039" t="s">
        <v>65</v>
      </c>
      <c r="Z1039" t="str" cm="1">
        <f t="array" ref="Z1039:AD1039">_xlfn.TEXTSPLIT(L1039, " ")</f>
        <v>Solar</v>
      </c>
      <c r="AA1039" t="str">
        <v>Green</v>
      </c>
      <c r="AB1039" t="str">
        <v>Point/</v>
      </c>
      <c r="AC1039" t="str">
        <v>De</v>
      </c>
      <c r="AD1039" t="str">
        <v>Bataaf</v>
      </c>
    </row>
    <row r="1040" spans="1:30" x14ac:dyDescent="0.3">
      <c r="A1040" t="s">
        <v>2127</v>
      </c>
      <c r="B1040" t="s">
        <v>2173</v>
      </c>
      <c r="C1040" t="s">
        <v>2215</v>
      </c>
      <c r="E1040" t="s">
        <v>2221</v>
      </c>
      <c r="F1040">
        <v>1</v>
      </c>
      <c r="G1040" t="s">
        <v>27</v>
      </c>
      <c r="H1040">
        <v>2015</v>
      </c>
      <c r="I1040" t="s">
        <v>28</v>
      </c>
      <c r="J1040" t="s">
        <v>29</v>
      </c>
      <c r="K1040" t="s">
        <v>46</v>
      </c>
      <c r="L1040" t="s">
        <v>47</v>
      </c>
      <c r="M1040" t="s">
        <v>1034</v>
      </c>
      <c r="N1040" t="s">
        <v>81</v>
      </c>
      <c r="O1040" t="s">
        <v>2222</v>
      </c>
      <c r="P1040" s="1">
        <f t="shared" si="24"/>
        <v>40.799999999999997</v>
      </c>
      <c r="Q1040">
        <v>40.799999999999997</v>
      </c>
      <c r="R1040" s="1">
        <f t="shared" si="24"/>
        <v>0</v>
      </c>
      <c r="S1040">
        <v>0</v>
      </c>
      <c r="U1040" t="s">
        <v>42</v>
      </c>
      <c r="Z1040" t="str" cm="1">
        <f t="array" ref="Z1040">_xlfn.TEXTSPLIT(L1040, " ")</f>
        <v>crowdfunding</v>
      </c>
    </row>
    <row r="1041" spans="1:29" x14ac:dyDescent="0.3">
      <c r="A1041" t="s">
        <v>2127</v>
      </c>
      <c r="B1041" t="s">
        <v>2173</v>
      </c>
      <c r="C1041" t="s">
        <v>2215</v>
      </c>
      <c r="E1041" t="s">
        <v>2223</v>
      </c>
      <c r="F1041">
        <v>1</v>
      </c>
      <c r="G1041" t="s">
        <v>27</v>
      </c>
      <c r="H1041">
        <v>2014</v>
      </c>
      <c r="I1041" t="s">
        <v>28</v>
      </c>
      <c r="J1041" t="s">
        <v>29</v>
      </c>
      <c r="K1041" t="s">
        <v>30</v>
      </c>
      <c r="L1041" t="s">
        <v>2224</v>
      </c>
      <c r="M1041" t="s">
        <v>1234</v>
      </c>
      <c r="N1041" t="s">
        <v>1234</v>
      </c>
      <c r="P1041" s="1">
        <f t="shared" si="24"/>
        <v>23.92</v>
      </c>
      <c r="Q1041">
        <v>23.92</v>
      </c>
      <c r="R1041" s="1">
        <f t="shared" si="24"/>
        <v>1</v>
      </c>
      <c r="S1041">
        <v>1</v>
      </c>
      <c r="U1041" t="s">
        <v>36</v>
      </c>
      <c r="Z1041" t="str" cm="1">
        <f t="array" ref="Z1041">_xlfn.TEXTSPLIT(L1041, " ")</f>
        <v>VogelwijkEnergiek</v>
      </c>
    </row>
    <row r="1042" spans="1:29" x14ac:dyDescent="0.3">
      <c r="A1042" t="s">
        <v>2127</v>
      </c>
      <c r="B1042" t="s">
        <v>2173</v>
      </c>
      <c r="C1042" t="s">
        <v>2215</v>
      </c>
      <c r="E1042" t="s">
        <v>2225</v>
      </c>
      <c r="F1042">
        <v>1</v>
      </c>
      <c r="G1042" t="s">
        <v>27</v>
      </c>
      <c r="H1042">
        <v>2014</v>
      </c>
      <c r="I1042" t="s">
        <v>28</v>
      </c>
      <c r="J1042" t="s">
        <v>29</v>
      </c>
      <c r="K1042" t="s">
        <v>30</v>
      </c>
      <c r="L1042" t="s">
        <v>2224</v>
      </c>
      <c r="M1042" t="s">
        <v>1234</v>
      </c>
      <c r="N1042" t="s">
        <v>1234</v>
      </c>
      <c r="P1042" s="1">
        <f t="shared" si="24"/>
        <v>46.25</v>
      </c>
      <c r="Q1042">
        <v>46.25</v>
      </c>
      <c r="R1042" s="1">
        <f t="shared" si="24"/>
        <v>1</v>
      </c>
      <c r="S1042">
        <v>1</v>
      </c>
      <c r="U1042" t="s">
        <v>36</v>
      </c>
      <c r="Z1042" t="str" cm="1">
        <f t="array" ref="Z1042">_xlfn.TEXTSPLIT(L1042, " ")</f>
        <v>VogelwijkEnergiek</v>
      </c>
    </row>
    <row r="1043" spans="1:29" x14ac:dyDescent="0.3">
      <c r="A1043" t="s">
        <v>2127</v>
      </c>
      <c r="B1043" t="s">
        <v>2226</v>
      </c>
      <c r="C1043" t="s">
        <v>2227</v>
      </c>
      <c r="E1043" t="s">
        <v>2228</v>
      </c>
      <c r="F1043">
        <v>1</v>
      </c>
      <c r="G1043" t="s">
        <v>27</v>
      </c>
      <c r="H1043">
        <v>2018</v>
      </c>
      <c r="I1043" t="s">
        <v>28</v>
      </c>
      <c r="J1043" t="s">
        <v>29</v>
      </c>
      <c r="K1043" t="s">
        <v>30</v>
      </c>
      <c r="L1043" t="s">
        <v>2229</v>
      </c>
      <c r="M1043" t="s">
        <v>2230</v>
      </c>
      <c r="P1043" s="1">
        <f t="shared" si="24"/>
        <v>181.54</v>
      </c>
      <c r="Q1043">
        <v>181.54</v>
      </c>
      <c r="R1043" s="1">
        <f t="shared" si="24"/>
        <v>1</v>
      </c>
      <c r="S1043">
        <v>1</v>
      </c>
      <c r="U1043" t="s">
        <v>36</v>
      </c>
      <c r="Z1043" t="str" cm="1">
        <f t="array" ref="Z1043:AC1043">_xlfn.TEXTSPLIT(L1043, " ")</f>
        <v>Drechtse</v>
      </c>
      <c r="AA1043" t="str">
        <v>Stromen/</v>
      </c>
      <c r="AB1043" t="str">
        <v>Drechtse</v>
      </c>
      <c r="AC1043" t="str">
        <v>Energie</v>
      </c>
    </row>
    <row r="1044" spans="1:29" x14ac:dyDescent="0.3">
      <c r="A1044" t="s">
        <v>2127</v>
      </c>
      <c r="B1044" t="s">
        <v>2226</v>
      </c>
      <c r="C1044" t="s">
        <v>2227</v>
      </c>
      <c r="E1044" t="s">
        <v>2231</v>
      </c>
      <c r="F1044">
        <v>1</v>
      </c>
      <c r="G1044" t="s">
        <v>27</v>
      </c>
      <c r="H1044">
        <v>2018</v>
      </c>
      <c r="I1044" t="s">
        <v>28</v>
      </c>
      <c r="J1044" t="s">
        <v>29</v>
      </c>
      <c r="K1044" t="s">
        <v>30</v>
      </c>
      <c r="L1044" t="s">
        <v>2229</v>
      </c>
      <c r="M1044" t="s">
        <v>2230</v>
      </c>
      <c r="P1044" s="1">
        <f t="shared" si="24"/>
        <v>76.559999999999988</v>
      </c>
      <c r="Q1044">
        <v>76.559999999999988</v>
      </c>
      <c r="R1044" s="1">
        <f t="shared" si="24"/>
        <v>1</v>
      </c>
      <c r="S1044">
        <v>1</v>
      </c>
      <c r="U1044" t="s">
        <v>36</v>
      </c>
      <c r="Z1044" t="str" cm="1">
        <f t="array" ref="Z1044:AC1044">_xlfn.TEXTSPLIT(L1044, " ")</f>
        <v>Drechtse</v>
      </c>
      <c r="AA1044" t="str">
        <v>Stromen/</v>
      </c>
      <c r="AB1044" t="str">
        <v>Drechtse</v>
      </c>
      <c r="AC1044" t="str">
        <v>Energie</v>
      </c>
    </row>
    <row r="1045" spans="1:29" x14ac:dyDescent="0.3">
      <c r="A1045" t="s">
        <v>2127</v>
      </c>
      <c r="B1045" t="s">
        <v>2226</v>
      </c>
      <c r="C1045" t="s">
        <v>2227</v>
      </c>
      <c r="E1045" t="s">
        <v>2232</v>
      </c>
      <c r="F1045">
        <v>1</v>
      </c>
      <c r="G1045" t="s">
        <v>27</v>
      </c>
      <c r="H1045">
        <v>2021</v>
      </c>
      <c r="I1045" t="s">
        <v>28</v>
      </c>
      <c r="J1045" t="s">
        <v>29</v>
      </c>
      <c r="K1045" t="s">
        <v>30</v>
      </c>
      <c r="L1045" t="s">
        <v>2229</v>
      </c>
      <c r="M1045" t="s">
        <v>2230</v>
      </c>
      <c r="P1045" s="1">
        <f t="shared" si="24"/>
        <v>145.86000000000001</v>
      </c>
      <c r="Q1045">
        <v>145.86000000000001</v>
      </c>
      <c r="R1045" s="1">
        <f t="shared" si="24"/>
        <v>1</v>
      </c>
      <c r="S1045">
        <v>1</v>
      </c>
      <c r="U1045" t="s">
        <v>36</v>
      </c>
      <c r="Z1045" t="str" cm="1">
        <f t="array" ref="Z1045:AC1045">_xlfn.TEXTSPLIT(L1045, " ")</f>
        <v>Drechtse</v>
      </c>
      <c r="AA1045" t="str">
        <v>Stromen/</v>
      </c>
      <c r="AB1045" t="str">
        <v>Drechtse</v>
      </c>
      <c r="AC1045" t="str">
        <v>Energie</v>
      </c>
    </row>
    <row r="1046" spans="1:29" x14ac:dyDescent="0.3">
      <c r="A1046" t="s">
        <v>2127</v>
      </c>
      <c r="B1046" t="s">
        <v>2226</v>
      </c>
      <c r="C1046" t="s">
        <v>2227</v>
      </c>
      <c r="E1046" t="s">
        <v>2233</v>
      </c>
      <c r="F1046">
        <v>1</v>
      </c>
      <c r="G1046" t="s">
        <v>27</v>
      </c>
      <c r="H1046">
        <v>2022</v>
      </c>
      <c r="I1046" t="s">
        <v>28</v>
      </c>
      <c r="J1046" t="s">
        <v>29</v>
      </c>
      <c r="K1046" t="s">
        <v>30</v>
      </c>
      <c r="L1046" t="s">
        <v>2229</v>
      </c>
      <c r="M1046" t="s">
        <v>2230</v>
      </c>
      <c r="P1046" s="1">
        <f t="shared" si="24"/>
        <v>75</v>
      </c>
      <c r="Q1046">
        <v>75</v>
      </c>
      <c r="R1046" s="1">
        <f t="shared" si="24"/>
        <v>1</v>
      </c>
      <c r="S1046">
        <v>1</v>
      </c>
      <c r="U1046" t="s">
        <v>32</v>
      </c>
      <c r="Z1046" t="str" cm="1">
        <f t="array" ref="Z1046:AC1046">_xlfn.TEXTSPLIT(L1046, " ")</f>
        <v>Drechtse</v>
      </c>
      <c r="AA1046" t="str">
        <v>Stromen/</v>
      </c>
      <c r="AB1046" t="str">
        <v>Drechtse</v>
      </c>
      <c r="AC1046" t="str">
        <v>Energie</v>
      </c>
    </row>
    <row r="1047" spans="1:29" x14ac:dyDescent="0.3">
      <c r="A1047" t="s">
        <v>2127</v>
      </c>
      <c r="B1047" t="s">
        <v>2234</v>
      </c>
      <c r="C1047" t="s">
        <v>2234</v>
      </c>
      <c r="D1047" t="s">
        <v>2235</v>
      </c>
      <c r="E1047" t="s">
        <v>2236</v>
      </c>
      <c r="F1047">
        <v>1</v>
      </c>
      <c r="G1047" t="s">
        <v>27</v>
      </c>
      <c r="H1047">
        <v>2018</v>
      </c>
      <c r="I1047" t="s">
        <v>28</v>
      </c>
      <c r="J1047" t="s">
        <v>29</v>
      </c>
      <c r="K1047" t="s">
        <v>605</v>
      </c>
      <c r="L1047" t="s">
        <v>600</v>
      </c>
      <c r="M1047" t="s">
        <v>1102</v>
      </c>
      <c r="O1047" t="s">
        <v>2237</v>
      </c>
      <c r="P1047" s="1">
        <f t="shared" si="24"/>
        <v>66.56</v>
      </c>
      <c r="Q1047">
        <v>66.56</v>
      </c>
      <c r="R1047" s="1">
        <f t="shared" si="24"/>
        <v>1</v>
      </c>
      <c r="S1047">
        <v>1</v>
      </c>
      <c r="U1047" t="s">
        <v>36</v>
      </c>
      <c r="Z1047" t="str" cm="1">
        <f t="array" ref="Z1047:AA1047">_xlfn.TEXTSPLIT(L1047, " ")</f>
        <v>projectcoöperaties</v>
      </c>
      <c r="AA1047" t="str">
        <v>divers</v>
      </c>
    </row>
    <row r="1048" spans="1:29" x14ac:dyDescent="0.3">
      <c r="A1048" t="s">
        <v>2127</v>
      </c>
      <c r="B1048" t="s">
        <v>2238</v>
      </c>
      <c r="C1048" t="s">
        <v>2239</v>
      </c>
      <c r="D1048" t="s">
        <v>2239</v>
      </c>
      <c r="E1048" t="s">
        <v>2240</v>
      </c>
      <c r="F1048">
        <v>1</v>
      </c>
      <c r="G1048" t="s">
        <v>27</v>
      </c>
      <c r="H1048">
        <v>2021</v>
      </c>
      <c r="I1048" t="s">
        <v>28</v>
      </c>
      <c r="J1048" t="s">
        <v>29</v>
      </c>
      <c r="K1048" t="s">
        <v>599</v>
      </c>
      <c r="L1048" t="s">
        <v>812</v>
      </c>
      <c r="P1048" s="1">
        <f t="shared" si="24"/>
        <v>39</v>
      </c>
      <c r="Q1048">
        <v>39</v>
      </c>
      <c r="R1048" s="1">
        <f t="shared" si="24"/>
        <v>1</v>
      </c>
      <c r="S1048">
        <v>1</v>
      </c>
      <c r="U1048" t="s">
        <v>32</v>
      </c>
      <c r="Z1048" t="str" cm="1">
        <f t="array" ref="Z1048:AA1048">_xlfn.TEXTSPLIT(L1048, " ")</f>
        <v>VVE</v>
      </c>
      <c r="AA1048" t="str">
        <v>divers</v>
      </c>
    </row>
    <row r="1049" spans="1:29" x14ac:dyDescent="0.3">
      <c r="A1049" t="s">
        <v>2127</v>
      </c>
      <c r="B1049" t="s">
        <v>2140</v>
      </c>
      <c r="C1049" t="s">
        <v>2241</v>
      </c>
      <c r="D1049" t="s">
        <v>2242</v>
      </c>
      <c r="E1049" t="s">
        <v>2243</v>
      </c>
      <c r="F1049">
        <v>1</v>
      </c>
      <c r="G1049" t="s">
        <v>27</v>
      </c>
      <c r="H1049">
        <v>2019</v>
      </c>
      <c r="I1049" t="s">
        <v>28</v>
      </c>
      <c r="J1049" t="s">
        <v>29</v>
      </c>
      <c r="K1049" t="s">
        <v>359</v>
      </c>
      <c r="L1049" t="s">
        <v>2244</v>
      </c>
      <c r="M1049" t="s">
        <v>381</v>
      </c>
      <c r="N1049" t="s">
        <v>48</v>
      </c>
      <c r="O1049" t="s">
        <v>2245</v>
      </c>
      <c r="P1049" s="1">
        <f t="shared" si="24"/>
        <v>201</v>
      </c>
      <c r="Q1049">
        <v>201</v>
      </c>
      <c r="R1049" s="1">
        <f t="shared" si="24"/>
        <v>1</v>
      </c>
      <c r="S1049">
        <v>1</v>
      </c>
      <c r="U1049" t="s">
        <v>36</v>
      </c>
      <c r="Z1049" t="str" cm="1">
        <f t="array" ref="Z1049">_xlfn.TEXTSPLIT(L1049, " ")</f>
        <v>GoudsePanelen</v>
      </c>
    </row>
    <row r="1050" spans="1:29" x14ac:dyDescent="0.3">
      <c r="A1050" t="s">
        <v>2127</v>
      </c>
      <c r="B1050" t="s">
        <v>2140</v>
      </c>
      <c r="C1050" t="s">
        <v>2241</v>
      </c>
      <c r="E1050" t="s">
        <v>2246</v>
      </c>
      <c r="F1050">
        <v>1</v>
      </c>
      <c r="G1050" t="s">
        <v>27</v>
      </c>
      <c r="H1050">
        <v>2020</v>
      </c>
      <c r="I1050" t="s">
        <v>28</v>
      </c>
      <c r="J1050" t="s">
        <v>29</v>
      </c>
      <c r="K1050" t="s">
        <v>30</v>
      </c>
      <c r="L1050" t="s">
        <v>2247</v>
      </c>
      <c r="M1050" t="s">
        <v>2248</v>
      </c>
      <c r="O1050" t="s">
        <v>2249</v>
      </c>
      <c r="P1050" s="1">
        <f t="shared" si="24"/>
        <v>123</v>
      </c>
      <c r="Q1050">
        <v>123</v>
      </c>
      <c r="R1050" s="1">
        <f t="shared" si="24"/>
        <v>1</v>
      </c>
      <c r="S1050">
        <v>1</v>
      </c>
      <c r="U1050" t="s">
        <v>65</v>
      </c>
      <c r="Z1050" t="str" cm="1">
        <f t="array" ref="Z1050:AB1050">_xlfn.TEXTSPLIT(L1050, " ")</f>
        <v>Zon</v>
      </c>
      <c r="AA1050" t="str">
        <v>op</v>
      </c>
      <c r="AB1050" t="str">
        <v>GOUDAsfalt</v>
      </c>
    </row>
    <row r="1051" spans="1:29" x14ac:dyDescent="0.3">
      <c r="A1051" t="s">
        <v>2127</v>
      </c>
      <c r="B1051" t="s">
        <v>2226</v>
      </c>
      <c r="C1051" t="s">
        <v>2250</v>
      </c>
      <c r="E1051" t="s">
        <v>2251</v>
      </c>
      <c r="F1051">
        <v>1</v>
      </c>
      <c r="G1051" t="s">
        <v>27</v>
      </c>
      <c r="H1051">
        <v>2017</v>
      </c>
      <c r="I1051" t="s">
        <v>28</v>
      </c>
      <c r="J1051" t="s">
        <v>29</v>
      </c>
      <c r="K1051" t="s">
        <v>359</v>
      </c>
      <c r="L1051" t="s">
        <v>2252</v>
      </c>
      <c r="M1051" t="s">
        <v>372</v>
      </c>
      <c r="P1051" s="1">
        <f t="shared" si="24"/>
        <v>66.7</v>
      </c>
      <c r="Q1051">
        <v>66.7</v>
      </c>
      <c r="R1051" s="1">
        <f t="shared" si="24"/>
        <v>1</v>
      </c>
      <c r="S1051">
        <v>1</v>
      </c>
      <c r="U1051" t="s">
        <v>36</v>
      </c>
      <c r="Z1051" t="str" cm="1">
        <f t="array" ref="Z1051:AB1051">_xlfn.TEXTSPLIT(L1051, " ")</f>
        <v>Zon</v>
      </c>
      <c r="AA1051" t="str">
        <v>op</v>
      </c>
      <c r="AB1051" t="str">
        <v>Hendrik-Ido-Ambacht</v>
      </c>
    </row>
    <row r="1052" spans="1:29" x14ac:dyDescent="0.3">
      <c r="A1052" t="s">
        <v>2127</v>
      </c>
      <c r="B1052" t="s">
        <v>2128</v>
      </c>
      <c r="C1052" t="s">
        <v>2253</v>
      </c>
      <c r="D1052" t="s">
        <v>2254</v>
      </c>
      <c r="E1052" t="s">
        <v>2255</v>
      </c>
      <c r="F1052">
        <v>1</v>
      </c>
      <c r="G1052" t="s">
        <v>27</v>
      </c>
      <c r="H1052">
        <v>2023</v>
      </c>
      <c r="I1052" t="s">
        <v>28</v>
      </c>
      <c r="J1052" t="s">
        <v>29</v>
      </c>
      <c r="K1052" t="s">
        <v>30</v>
      </c>
      <c r="L1052" t="s">
        <v>2254</v>
      </c>
      <c r="M1052" t="s">
        <v>2256</v>
      </c>
      <c r="P1052" s="1">
        <f t="shared" si="24"/>
        <v>45.9</v>
      </c>
      <c r="Q1052">
        <v>45.9</v>
      </c>
      <c r="R1052" s="1">
        <f t="shared" si="24"/>
        <v>1</v>
      </c>
      <c r="S1052">
        <v>1</v>
      </c>
      <c r="U1052" t="s">
        <v>32</v>
      </c>
      <c r="Z1052" t="str" cm="1">
        <f t="array" ref="Z1052">_xlfn.TEXTSPLIT(L1052, " ")</f>
        <v>Hillezon</v>
      </c>
    </row>
    <row r="1053" spans="1:29" x14ac:dyDescent="0.3">
      <c r="A1053" t="s">
        <v>2127</v>
      </c>
      <c r="B1053" t="s">
        <v>2257</v>
      </c>
      <c r="C1053" t="s">
        <v>2257</v>
      </c>
      <c r="D1053" t="s">
        <v>2258</v>
      </c>
      <c r="E1053" t="s">
        <v>2259</v>
      </c>
      <c r="F1053">
        <v>1</v>
      </c>
      <c r="G1053" t="s">
        <v>27</v>
      </c>
      <c r="H1053">
        <v>2020</v>
      </c>
      <c r="I1053" t="s">
        <v>28</v>
      </c>
      <c r="J1053" t="s">
        <v>29</v>
      </c>
      <c r="K1053" t="s">
        <v>30</v>
      </c>
      <c r="L1053" t="s">
        <v>2260</v>
      </c>
      <c r="O1053" t="s">
        <v>2261</v>
      </c>
      <c r="P1053" s="1">
        <f t="shared" si="24"/>
        <v>82.8</v>
      </c>
      <c r="Q1053">
        <v>82.8</v>
      </c>
      <c r="R1053" s="1">
        <f t="shared" si="24"/>
        <v>1</v>
      </c>
      <c r="S1053">
        <v>1</v>
      </c>
      <c r="U1053" t="s">
        <v>36</v>
      </c>
      <c r="Z1053" t="str" cm="1">
        <f t="array" ref="Z1053:AC1053">_xlfn.TEXTSPLIT(L1053, " ")</f>
        <v>HWD</v>
      </c>
      <c r="AA1053" t="str">
        <v>Hoeksche</v>
      </c>
      <c r="AB1053" t="str">
        <v>Waard</v>
      </c>
      <c r="AC1053" t="str">
        <v>Duurzaam</v>
      </c>
    </row>
    <row r="1054" spans="1:29" x14ac:dyDescent="0.3">
      <c r="A1054" t="s">
        <v>2127</v>
      </c>
      <c r="B1054" t="s">
        <v>2128</v>
      </c>
      <c r="C1054" t="s">
        <v>2262</v>
      </c>
      <c r="D1054" t="s">
        <v>2263</v>
      </c>
      <c r="E1054" t="s">
        <v>2264</v>
      </c>
      <c r="F1054">
        <v>1</v>
      </c>
      <c r="G1054" t="s">
        <v>27</v>
      </c>
      <c r="H1054">
        <v>2019</v>
      </c>
      <c r="I1054" t="s">
        <v>28</v>
      </c>
      <c r="J1054" t="s">
        <v>29</v>
      </c>
      <c r="K1054" t="s">
        <v>30</v>
      </c>
      <c r="L1054" t="s">
        <v>2265</v>
      </c>
      <c r="M1054" t="s">
        <v>372</v>
      </c>
      <c r="P1054" s="1">
        <f t="shared" si="24"/>
        <v>74.09</v>
      </c>
      <c r="Q1054">
        <v>74.09</v>
      </c>
      <c r="R1054" s="1">
        <f t="shared" si="24"/>
        <v>1</v>
      </c>
      <c r="S1054">
        <v>1</v>
      </c>
      <c r="U1054" t="s">
        <v>36</v>
      </c>
      <c r="Z1054" t="str" cm="1">
        <f t="array" ref="Z1054:AA1054">_xlfn.TEXTSPLIT(L1054, " ")</f>
        <v>KB</v>
      </c>
      <c r="AA1054" t="str">
        <v>Energie</v>
      </c>
    </row>
    <row r="1055" spans="1:29" x14ac:dyDescent="0.3">
      <c r="A1055" t="s">
        <v>2127</v>
      </c>
      <c r="B1055" t="s">
        <v>2128</v>
      </c>
      <c r="C1055" t="s">
        <v>2262</v>
      </c>
      <c r="D1055" t="s">
        <v>2263</v>
      </c>
      <c r="E1055" t="s">
        <v>2266</v>
      </c>
      <c r="F1055">
        <v>1</v>
      </c>
      <c r="G1055" t="s">
        <v>27</v>
      </c>
      <c r="H1055">
        <v>2023</v>
      </c>
      <c r="I1055" t="s">
        <v>28</v>
      </c>
      <c r="J1055" t="s">
        <v>29</v>
      </c>
      <c r="K1055" t="s">
        <v>30</v>
      </c>
      <c r="L1055" t="s">
        <v>2265</v>
      </c>
      <c r="P1055" s="1">
        <f t="shared" si="24"/>
        <v>36.21</v>
      </c>
      <c r="Q1055">
        <v>36.21</v>
      </c>
      <c r="R1055" s="1">
        <f t="shared" si="24"/>
        <v>1</v>
      </c>
      <c r="S1055">
        <v>1</v>
      </c>
      <c r="U1055" t="s">
        <v>32</v>
      </c>
      <c r="Z1055" t="str" cm="1">
        <f t="array" ref="Z1055:AA1055">_xlfn.TEXTSPLIT(L1055, " ")</f>
        <v>KB</v>
      </c>
      <c r="AA1055" t="str">
        <v>Energie</v>
      </c>
    </row>
    <row r="1056" spans="1:29" x14ac:dyDescent="0.3">
      <c r="A1056" t="s">
        <v>2127</v>
      </c>
      <c r="B1056" t="s">
        <v>2128</v>
      </c>
      <c r="C1056" t="s">
        <v>2262</v>
      </c>
      <c r="D1056" t="s">
        <v>2267</v>
      </c>
      <c r="E1056" t="s">
        <v>2268</v>
      </c>
      <c r="F1056">
        <v>1</v>
      </c>
      <c r="G1056" t="s">
        <v>27</v>
      </c>
      <c r="H1056">
        <v>2023</v>
      </c>
      <c r="I1056" t="s">
        <v>28</v>
      </c>
      <c r="J1056" t="s">
        <v>29</v>
      </c>
      <c r="K1056" t="s">
        <v>30</v>
      </c>
      <c r="L1056" t="s">
        <v>2269</v>
      </c>
      <c r="P1056" s="1">
        <f t="shared" si="24"/>
        <v>157.5</v>
      </c>
      <c r="Q1056">
        <v>157.5</v>
      </c>
      <c r="R1056" s="1">
        <f t="shared" si="24"/>
        <v>1</v>
      </c>
      <c r="S1056">
        <v>1</v>
      </c>
      <c r="U1056" t="s">
        <v>32</v>
      </c>
      <c r="Z1056" t="str" cm="1">
        <f t="array" ref="Z1056:AA1056">_xlfn.TEXTSPLIT(L1056, " ")</f>
        <v>Leimuiden</v>
      </c>
      <c r="AA1056" t="str">
        <v>Duurzaam</v>
      </c>
    </row>
    <row r="1057" spans="1:30" x14ac:dyDescent="0.3">
      <c r="A1057" t="s">
        <v>2127</v>
      </c>
      <c r="B1057" t="s">
        <v>2128</v>
      </c>
      <c r="C1057" t="s">
        <v>2270</v>
      </c>
      <c r="E1057" t="s">
        <v>2271</v>
      </c>
      <c r="F1057">
        <v>1</v>
      </c>
      <c r="G1057" t="s">
        <v>27</v>
      </c>
      <c r="H1057">
        <v>2022</v>
      </c>
      <c r="I1057" t="s">
        <v>28</v>
      </c>
      <c r="J1057" t="s">
        <v>29</v>
      </c>
      <c r="K1057" t="s">
        <v>30</v>
      </c>
      <c r="L1057" t="s">
        <v>2272</v>
      </c>
      <c r="P1057" s="1">
        <f t="shared" si="24"/>
        <v>216</v>
      </c>
      <c r="Q1057">
        <v>216</v>
      </c>
      <c r="R1057" s="1">
        <f t="shared" si="24"/>
        <v>1</v>
      </c>
      <c r="S1057">
        <v>1</v>
      </c>
      <c r="U1057" t="s">
        <v>32</v>
      </c>
      <c r="Z1057" t="str" cm="1">
        <f t="array" ref="Z1057:AB1057">_xlfn.TEXTSPLIT(L1057, " ")</f>
        <v>Energie</v>
      </c>
      <c r="AA1057" t="str">
        <v>Coöperatie</v>
      </c>
      <c r="AB1057" t="str">
        <v>Katwijk</v>
      </c>
    </row>
    <row r="1058" spans="1:30" x14ac:dyDescent="0.3">
      <c r="A1058" t="s">
        <v>2127</v>
      </c>
      <c r="B1058" t="s">
        <v>2173</v>
      </c>
      <c r="C1058" t="s">
        <v>2275</v>
      </c>
      <c r="D1058" t="s">
        <v>2273</v>
      </c>
      <c r="E1058" t="s">
        <v>2274</v>
      </c>
      <c r="F1058">
        <v>1</v>
      </c>
      <c r="G1058" t="s">
        <v>27</v>
      </c>
      <c r="H1058">
        <v>2023</v>
      </c>
      <c r="I1058" t="s">
        <v>28</v>
      </c>
      <c r="J1058" t="s">
        <v>29</v>
      </c>
      <c r="K1058" t="s">
        <v>599</v>
      </c>
      <c r="L1058" t="s">
        <v>812</v>
      </c>
      <c r="P1058" s="1">
        <f t="shared" si="24"/>
        <v>110</v>
      </c>
      <c r="Q1058">
        <v>110</v>
      </c>
      <c r="R1058" s="1">
        <f t="shared" si="24"/>
        <v>1</v>
      </c>
      <c r="S1058">
        <v>1</v>
      </c>
      <c r="U1058" t="s">
        <v>32</v>
      </c>
      <c r="Z1058" t="str" cm="1">
        <f t="array" ref="Z1058:AA1058">_xlfn.TEXTSPLIT(L1058, " ")</f>
        <v>VVE</v>
      </c>
      <c r="AA1058" t="str">
        <v>divers</v>
      </c>
    </row>
    <row r="1059" spans="1:30" x14ac:dyDescent="0.3">
      <c r="A1059" t="s">
        <v>2127</v>
      </c>
      <c r="B1059" t="s">
        <v>2173</v>
      </c>
      <c r="C1059" t="s">
        <v>2275</v>
      </c>
      <c r="E1059" t="s">
        <v>2276</v>
      </c>
      <c r="F1059">
        <v>1</v>
      </c>
      <c r="G1059" t="s">
        <v>27</v>
      </c>
      <c r="H1059">
        <v>2023</v>
      </c>
      <c r="I1059" t="s">
        <v>28</v>
      </c>
      <c r="J1059" t="s">
        <v>29</v>
      </c>
      <c r="K1059" t="s">
        <v>30</v>
      </c>
      <c r="L1059" t="s">
        <v>2277</v>
      </c>
      <c r="P1059" s="1">
        <f t="shared" si="24"/>
        <v>232.96</v>
      </c>
      <c r="Q1059">
        <v>232.96</v>
      </c>
      <c r="R1059" s="1">
        <f t="shared" si="24"/>
        <v>1</v>
      </c>
      <c r="S1059">
        <v>1</v>
      </c>
      <c r="U1059" t="s">
        <v>32</v>
      </c>
      <c r="Z1059" t="str" cm="1">
        <f t="array" ref="Z1059:AA1059">_xlfn.TEXTSPLIT(L1059, " ")</f>
        <v>EC</v>
      </c>
      <c r="AA1059" t="str">
        <v>Krimpen</v>
      </c>
    </row>
    <row r="1060" spans="1:30" x14ac:dyDescent="0.3">
      <c r="A1060" t="s">
        <v>2127</v>
      </c>
      <c r="B1060" t="s">
        <v>2140</v>
      </c>
      <c r="C1060" t="s">
        <v>2278</v>
      </c>
      <c r="D1060" t="s">
        <v>2279</v>
      </c>
      <c r="E1060" t="s">
        <v>2280</v>
      </c>
      <c r="F1060">
        <v>1</v>
      </c>
      <c r="G1060" t="s">
        <v>27</v>
      </c>
      <c r="H1060">
        <v>2022</v>
      </c>
      <c r="I1060" t="s">
        <v>28</v>
      </c>
      <c r="J1060" t="s">
        <v>29</v>
      </c>
      <c r="K1060" t="s">
        <v>30</v>
      </c>
      <c r="L1060" t="s">
        <v>2281</v>
      </c>
      <c r="M1060" t="s">
        <v>1885</v>
      </c>
      <c r="P1060" s="1">
        <f t="shared" si="24"/>
        <v>207.04999999999998</v>
      </c>
      <c r="Q1060">
        <v>207.04999999999998</v>
      </c>
      <c r="R1060" s="1">
        <f t="shared" si="24"/>
        <v>1</v>
      </c>
      <c r="S1060">
        <v>1</v>
      </c>
      <c r="U1060" t="s">
        <v>32</v>
      </c>
      <c r="Z1060" t="str" cm="1">
        <f t="array" ref="Z1060">_xlfn.TEXTSPLIT(L1060, " ")</f>
        <v>Waardstroom</v>
      </c>
    </row>
    <row r="1061" spans="1:30" x14ac:dyDescent="0.3">
      <c r="A1061" t="s">
        <v>2127</v>
      </c>
      <c r="B1061" t="s">
        <v>2140</v>
      </c>
      <c r="C1061" t="s">
        <v>2278</v>
      </c>
      <c r="D1061" t="s">
        <v>2282</v>
      </c>
      <c r="E1061" t="s">
        <v>2283</v>
      </c>
      <c r="F1061">
        <v>1</v>
      </c>
      <c r="G1061" t="s">
        <v>27</v>
      </c>
      <c r="H1061">
        <v>2020</v>
      </c>
      <c r="I1061" t="s">
        <v>28</v>
      </c>
      <c r="J1061" t="s">
        <v>29</v>
      </c>
      <c r="K1061" t="s">
        <v>30</v>
      </c>
      <c r="L1061" t="s">
        <v>2281</v>
      </c>
      <c r="M1061" t="s">
        <v>1885</v>
      </c>
      <c r="P1061" s="1">
        <f t="shared" si="24"/>
        <v>60</v>
      </c>
      <c r="Q1061">
        <v>60</v>
      </c>
      <c r="R1061" s="1">
        <f t="shared" si="24"/>
        <v>1</v>
      </c>
      <c r="S1061">
        <v>1</v>
      </c>
      <c r="U1061" t="s">
        <v>36</v>
      </c>
      <c r="Z1061" t="str" cm="1">
        <f t="array" ref="Z1061">_xlfn.TEXTSPLIT(L1061, " ")</f>
        <v>Waardstroom</v>
      </c>
    </row>
    <row r="1062" spans="1:30" x14ac:dyDescent="0.3">
      <c r="A1062" t="s">
        <v>2127</v>
      </c>
      <c r="B1062" t="s">
        <v>2173</v>
      </c>
      <c r="C1062" t="s">
        <v>2284</v>
      </c>
      <c r="D1062" t="s">
        <v>2285</v>
      </c>
      <c r="E1062" t="s">
        <v>2286</v>
      </c>
      <c r="F1062">
        <v>1</v>
      </c>
      <c r="G1062" t="s">
        <v>27</v>
      </c>
      <c r="H1062">
        <v>2023</v>
      </c>
      <c r="I1062" t="s">
        <v>28</v>
      </c>
      <c r="J1062" t="s">
        <v>29</v>
      </c>
      <c r="K1062" t="s">
        <v>359</v>
      </c>
      <c r="L1062" t="s">
        <v>2287</v>
      </c>
      <c r="P1062" s="1">
        <f t="shared" si="24"/>
        <v>80</v>
      </c>
      <c r="Q1062">
        <v>80</v>
      </c>
      <c r="R1062" s="1">
        <f t="shared" si="24"/>
        <v>1</v>
      </c>
      <c r="S1062">
        <v>1</v>
      </c>
      <c r="U1062" t="s">
        <v>32</v>
      </c>
      <c r="Z1062" t="str" cm="1">
        <f t="array" ref="Z1062:AD1062">_xlfn.TEXTSPLIT(L1062, " ")</f>
        <v>NLS</v>
      </c>
      <c r="AA1062" t="str">
        <v>Nieuw</v>
      </c>
      <c r="AB1062" t="str">
        <v>Lansinger</v>
      </c>
      <c r="AC1062" t="str">
        <v>Stroom/</v>
      </c>
      <c r="AD1062" t="str">
        <v>Lansingerzon</v>
      </c>
    </row>
    <row r="1063" spans="1:30" x14ac:dyDescent="0.3">
      <c r="A1063" t="s">
        <v>2127</v>
      </c>
      <c r="B1063" t="s">
        <v>2173</v>
      </c>
      <c r="C1063" t="s">
        <v>2284</v>
      </c>
      <c r="D1063" t="s">
        <v>2288</v>
      </c>
      <c r="E1063" t="s">
        <v>2289</v>
      </c>
      <c r="F1063">
        <v>1</v>
      </c>
      <c r="G1063" t="s">
        <v>27</v>
      </c>
      <c r="H1063">
        <v>2023</v>
      </c>
      <c r="I1063" t="s">
        <v>28</v>
      </c>
      <c r="J1063" t="s">
        <v>29</v>
      </c>
      <c r="K1063" t="s">
        <v>359</v>
      </c>
      <c r="L1063" t="s">
        <v>2287</v>
      </c>
      <c r="P1063" s="1">
        <f t="shared" si="24"/>
        <v>96.8</v>
      </c>
      <c r="Q1063">
        <v>96.8</v>
      </c>
      <c r="R1063" s="1">
        <f t="shared" si="24"/>
        <v>1</v>
      </c>
      <c r="S1063">
        <v>1</v>
      </c>
      <c r="U1063" t="s">
        <v>32</v>
      </c>
      <c r="Z1063" t="str" cm="1">
        <f t="array" ref="Z1063:AD1063">_xlfn.TEXTSPLIT(L1063, " ")</f>
        <v>NLS</v>
      </c>
      <c r="AA1063" t="str">
        <v>Nieuw</v>
      </c>
      <c r="AB1063" t="str">
        <v>Lansinger</v>
      </c>
      <c r="AC1063" t="str">
        <v>Stroom/</v>
      </c>
      <c r="AD1063" t="str">
        <v>Lansingerzon</v>
      </c>
    </row>
    <row r="1064" spans="1:30" x14ac:dyDescent="0.3">
      <c r="A1064" t="s">
        <v>2127</v>
      </c>
      <c r="B1064" t="s">
        <v>2173</v>
      </c>
      <c r="C1064" t="s">
        <v>2284</v>
      </c>
      <c r="D1064" t="s">
        <v>2288</v>
      </c>
      <c r="E1064" t="s">
        <v>2290</v>
      </c>
      <c r="F1064">
        <v>1</v>
      </c>
      <c r="G1064" t="s">
        <v>27</v>
      </c>
      <c r="H1064">
        <v>2019</v>
      </c>
      <c r="I1064" t="s">
        <v>28</v>
      </c>
      <c r="J1064" t="s">
        <v>29</v>
      </c>
      <c r="K1064" t="s">
        <v>359</v>
      </c>
      <c r="L1064" t="s">
        <v>2287</v>
      </c>
      <c r="M1064" t="s">
        <v>1885</v>
      </c>
      <c r="P1064" s="1">
        <f t="shared" si="24"/>
        <v>148.79999999999998</v>
      </c>
      <c r="Q1064">
        <v>148.79999999999998</v>
      </c>
      <c r="R1064" s="1">
        <f t="shared" si="24"/>
        <v>1</v>
      </c>
      <c r="S1064">
        <v>1</v>
      </c>
      <c r="U1064" t="s">
        <v>36</v>
      </c>
      <c r="Z1064" t="str" cm="1">
        <f t="array" ref="Z1064:AD1064">_xlfn.TEXTSPLIT(L1064, " ")</f>
        <v>NLS</v>
      </c>
      <c r="AA1064" t="str">
        <v>Nieuw</v>
      </c>
      <c r="AB1064" t="str">
        <v>Lansinger</v>
      </c>
      <c r="AC1064" t="str">
        <v>Stroom/</v>
      </c>
      <c r="AD1064" t="str">
        <v>Lansingerzon</v>
      </c>
    </row>
    <row r="1065" spans="1:30" x14ac:dyDescent="0.3">
      <c r="A1065" t="s">
        <v>2127</v>
      </c>
      <c r="B1065" t="s">
        <v>2173</v>
      </c>
      <c r="C1065" t="s">
        <v>2284</v>
      </c>
      <c r="D1065" t="s">
        <v>2288</v>
      </c>
      <c r="E1065" t="s">
        <v>2291</v>
      </c>
      <c r="F1065">
        <v>1</v>
      </c>
      <c r="G1065" t="s">
        <v>27</v>
      </c>
      <c r="H1065">
        <v>2020</v>
      </c>
      <c r="I1065" t="s">
        <v>28</v>
      </c>
      <c r="J1065" t="s">
        <v>29</v>
      </c>
      <c r="K1065" t="s">
        <v>359</v>
      </c>
      <c r="L1065" t="s">
        <v>2287</v>
      </c>
      <c r="M1065" t="s">
        <v>1885</v>
      </c>
      <c r="P1065" s="1">
        <f t="shared" si="24"/>
        <v>168</v>
      </c>
      <c r="Q1065">
        <v>168</v>
      </c>
      <c r="R1065" s="1">
        <f t="shared" si="24"/>
        <v>1</v>
      </c>
      <c r="S1065">
        <v>1</v>
      </c>
      <c r="U1065" t="s">
        <v>36</v>
      </c>
      <c r="Z1065" t="str" cm="1">
        <f t="array" ref="Z1065:AD1065">_xlfn.TEXTSPLIT(L1065, " ")</f>
        <v>NLS</v>
      </c>
      <c r="AA1065" t="str">
        <v>Nieuw</v>
      </c>
      <c r="AB1065" t="str">
        <v>Lansinger</v>
      </c>
      <c r="AC1065" t="str">
        <v>Stroom/</v>
      </c>
      <c r="AD1065" t="str">
        <v>Lansingerzon</v>
      </c>
    </row>
    <row r="1066" spans="1:30" x14ac:dyDescent="0.3">
      <c r="A1066" t="s">
        <v>2127</v>
      </c>
      <c r="B1066" t="s">
        <v>2173</v>
      </c>
      <c r="C1066" t="s">
        <v>2284</v>
      </c>
      <c r="D1066" t="s">
        <v>2292</v>
      </c>
      <c r="E1066" t="s">
        <v>2293</v>
      </c>
      <c r="F1066">
        <v>1</v>
      </c>
      <c r="G1066" t="s">
        <v>27</v>
      </c>
      <c r="H1066">
        <v>2018</v>
      </c>
      <c r="I1066" t="s">
        <v>28</v>
      </c>
      <c r="J1066" t="s">
        <v>29</v>
      </c>
      <c r="K1066" t="s">
        <v>46</v>
      </c>
      <c r="L1066" t="s">
        <v>47</v>
      </c>
      <c r="N1066" t="s">
        <v>81</v>
      </c>
      <c r="P1066" s="1">
        <f t="shared" si="24"/>
        <v>444.38499999999999</v>
      </c>
      <c r="Q1066">
        <v>444.38499999999999</v>
      </c>
      <c r="R1066" s="1">
        <f t="shared" si="24"/>
        <v>0</v>
      </c>
      <c r="S1066">
        <v>0</v>
      </c>
      <c r="U1066" t="s">
        <v>65</v>
      </c>
      <c r="Z1066" t="str" cm="1">
        <f t="array" ref="Z1066">_xlfn.TEXTSPLIT(L1066, " ")</f>
        <v>crowdfunding</v>
      </c>
    </row>
    <row r="1067" spans="1:30" x14ac:dyDescent="0.3">
      <c r="A1067" t="s">
        <v>2127</v>
      </c>
      <c r="B1067" t="s">
        <v>2128</v>
      </c>
      <c r="C1067" t="s">
        <v>2294</v>
      </c>
      <c r="E1067" t="s">
        <v>2295</v>
      </c>
      <c r="F1067">
        <v>1</v>
      </c>
      <c r="G1067" t="s">
        <v>27</v>
      </c>
      <c r="H1067">
        <v>2015</v>
      </c>
      <c r="I1067" t="s">
        <v>28</v>
      </c>
      <c r="J1067" t="s">
        <v>29</v>
      </c>
      <c r="K1067" t="s">
        <v>30</v>
      </c>
      <c r="L1067" t="s">
        <v>2296</v>
      </c>
      <c r="M1067" t="s">
        <v>1263</v>
      </c>
      <c r="O1067" t="s">
        <v>2297</v>
      </c>
      <c r="P1067" s="1">
        <f t="shared" si="24"/>
        <v>72</v>
      </c>
      <c r="Q1067">
        <v>72</v>
      </c>
      <c r="R1067" s="1">
        <f t="shared" si="24"/>
        <v>0</v>
      </c>
      <c r="S1067">
        <v>0</v>
      </c>
      <c r="U1067" t="s">
        <v>65</v>
      </c>
      <c r="Z1067" t="str" cm="1">
        <f t="array" ref="Z1067">_xlfn.TEXTSPLIT(L1067, " ")</f>
        <v>EnergiekLeiden</v>
      </c>
    </row>
    <row r="1068" spans="1:30" x14ac:dyDescent="0.3">
      <c r="A1068" t="s">
        <v>2127</v>
      </c>
      <c r="B1068" t="s">
        <v>2128</v>
      </c>
      <c r="C1068" t="s">
        <v>2294</v>
      </c>
      <c r="E1068" t="s">
        <v>2298</v>
      </c>
      <c r="F1068">
        <v>1</v>
      </c>
      <c r="G1068" t="s">
        <v>27</v>
      </c>
      <c r="H1068">
        <v>2018</v>
      </c>
      <c r="I1068" t="s">
        <v>28</v>
      </c>
      <c r="J1068" t="s">
        <v>29</v>
      </c>
      <c r="K1068" t="s">
        <v>359</v>
      </c>
      <c r="L1068" t="s">
        <v>2299</v>
      </c>
      <c r="M1068" t="s">
        <v>372</v>
      </c>
      <c r="P1068" s="1">
        <f t="shared" si="24"/>
        <v>151.19999999999999</v>
      </c>
      <c r="Q1068">
        <v>151.19999999999999</v>
      </c>
      <c r="R1068" s="1">
        <f t="shared" si="24"/>
        <v>1</v>
      </c>
      <c r="S1068">
        <v>1</v>
      </c>
      <c r="U1068" t="s">
        <v>36</v>
      </c>
      <c r="Z1068" t="str" cm="1">
        <f t="array" ref="Z1068:AB1068">_xlfn.TEXTSPLIT(L1068, " ")</f>
        <v>Zon</v>
      </c>
      <c r="AA1068" t="str">
        <v>op</v>
      </c>
      <c r="AB1068" t="str">
        <v>Leiden</v>
      </c>
    </row>
    <row r="1069" spans="1:30" x14ac:dyDescent="0.3">
      <c r="A1069" t="s">
        <v>2127</v>
      </c>
      <c r="B1069" t="s">
        <v>2128</v>
      </c>
      <c r="C1069" t="s">
        <v>2294</v>
      </c>
      <c r="E1069" t="s">
        <v>2300</v>
      </c>
      <c r="F1069">
        <v>1</v>
      </c>
      <c r="G1069" t="s">
        <v>27</v>
      </c>
      <c r="H1069">
        <v>2022</v>
      </c>
      <c r="I1069" t="s">
        <v>28</v>
      </c>
      <c r="J1069" t="s">
        <v>29</v>
      </c>
      <c r="K1069" t="s">
        <v>359</v>
      </c>
      <c r="L1069" t="s">
        <v>2299</v>
      </c>
      <c r="P1069" s="1">
        <f t="shared" si="24"/>
        <v>108.5</v>
      </c>
      <c r="Q1069">
        <v>108.5</v>
      </c>
      <c r="R1069" s="1">
        <f t="shared" si="24"/>
        <v>1</v>
      </c>
      <c r="S1069">
        <v>1</v>
      </c>
      <c r="U1069" t="s">
        <v>32</v>
      </c>
      <c r="Z1069" t="str" cm="1">
        <f t="array" ref="Z1069:AB1069">_xlfn.TEXTSPLIT(L1069, " ")</f>
        <v>Zon</v>
      </c>
      <c r="AA1069" t="str">
        <v>op</v>
      </c>
      <c r="AB1069" t="str">
        <v>Leiden</v>
      </c>
    </row>
    <row r="1070" spans="1:30" x14ac:dyDescent="0.3">
      <c r="A1070" t="s">
        <v>2127</v>
      </c>
      <c r="B1070" t="s">
        <v>2128</v>
      </c>
      <c r="C1070" t="s">
        <v>2294</v>
      </c>
      <c r="E1070" t="s">
        <v>1860</v>
      </c>
      <c r="F1070">
        <v>1</v>
      </c>
      <c r="G1070" t="s">
        <v>27</v>
      </c>
      <c r="H1070">
        <v>2022</v>
      </c>
      <c r="I1070" t="s">
        <v>28</v>
      </c>
      <c r="J1070" t="s">
        <v>29</v>
      </c>
      <c r="K1070" t="s">
        <v>602</v>
      </c>
      <c r="L1070" t="s">
        <v>743</v>
      </c>
      <c r="M1070" t="s">
        <v>743</v>
      </c>
      <c r="P1070" s="1">
        <f t="shared" si="24"/>
        <v>198</v>
      </c>
      <c r="Q1070">
        <v>198</v>
      </c>
      <c r="R1070" s="1">
        <f t="shared" si="24"/>
        <v>1</v>
      </c>
      <c r="S1070">
        <v>1</v>
      </c>
      <c r="U1070" t="s">
        <v>32</v>
      </c>
      <c r="Z1070" t="str" cm="1">
        <f t="array" ref="Z1070">_xlfn.TEXTSPLIT(L1070, " ")</f>
        <v>Zonnebuur</v>
      </c>
    </row>
    <row r="1071" spans="1:30" x14ac:dyDescent="0.3">
      <c r="A1071" t="s">
        <v>2127</v>
      </c>
      <c r="B1071" t="s">
        <v>2128</v>
      </c>
      <c r="C1071" t="s">
        <v>2294</v>
      </c>
      <c r="E1071" t="s">
        <v>742</v>
      </c>
      <c r="F1071">
        <v>1</v>
      </c>
      <c r="G1071" t="s">
        <v>27</v>
      </c>
      <c r="H1071">
        <v>2023</v>
      </c>
      <c r="I1071" t="s">
        <v>28</v>
      </c>
      <c r="J1071" t="s">
        <v>29</v>
      </c>
      <c r="K1071" t="s">
        <v>602</v>
      </c>
      <c r="L1071" t="s">
        <v>743</v>
      </c>
      <c r="M1071" t="s">
        <v>743</v>
      </c>
      <c r="P1071" s="1">
        <f t="shared" si="24"/>
        <v>162</v>
      </c>
      <c r="Q1071">
        <v>162</v>
      </c>
      <c r="R1071" s="1">
        <f t="shared" si="24"/>
        <v>1</v>
      </c>
      <c r="S1071">
        <v>1</v>
      </c>
      <c r="U1071" t="s">
        <v>32</v>
      </c>
      <c r="Z1071" t="str" cm="1">
        <f t="array" ref="Z1071">_xlfn.TEXTSPLIT(L1071, " ")</f>
        <v>Zonnebuur</v>
      </c>
    </row>
    <row r="1072" spans="1:30" x14ac:dyDescent="0.3">
      <c r="A1072" t="s">
        <v>2127</v>
      </c>
      <c r="B1072" t="s">
        <v>2128</v>
      </c>
      <c r="C1072" t="s">
        <v>2301</v>
      </c>
      <c r="E1072" t="s">
        <v>2302</v>
      </c>
      <c r="F1072">
        <v>1</v>
      </c>
      <c r="G1072" t="s">
        <v>27</v>
      </c>
      <c r="H1072">
        <v>2020</v>
      </c>
      <c r="I1072" t="s">
        <v>28</v>
      </c>
      <c r="J1072" t="s">
        <v>29</v>
      </c>
      <c r="K1072" t="s">
        <v>602</v>
      </c>
      <c r="L1072" t="s">
        <v>2179</v>
      </c>
      <c r="M1072" t="s">
        <v>2180</v>
      </c>
      <c r="P1072" s="1">
        <f t="shared" si="24"/>
        <v>0</v>
      </c>
      <c r="R1072" s="1">
        <f t="shared" si="24"/>
        <v>1</v>
      </c>
      <c r="S1072">
        <v>1</v>
      </c>
      <c r="U1072" t="s">
        <v>36</v>
      </c>
      <c r="Z1072" t="str" cm="1">
        <f t="array" ref="Z1072:AC1072">_xlfn.TEXTSPLIT(L1072, " ")</f>
        <v>Delen</v>
      </c>
      <c r="AA1072" t="str">
        <v>Duurzame</v>
      </c>
      <c r="AB1072" t="str">
        <v>Energie</v>
      </c>
      <c r="AC1072" t="str">
        <v>(D2E)</v>
      </c>
    </row>
    <row r="1073" spans="1:29" x14ac:dyDescent="0.3">
      <c r="A1073" t="s">
        <v>2127</v>
      </c>
      <c r="B1073" t="s">
        <v>2128</v>
      </c>
      <c r="C1073" t="s">
        <v>2301</v>
      </c>
      <c r="E1073" t="s">
        <v>2303</v>
      </c>
      <c r="F1073">
        <v>1</v>
      </c>
      <c r="G1073" t="s">
        <v>27</v>
      </c>
      <c r="H1073">
        <v>2021</v>
      </c>
      <c r="I1073" t="s">
        <v>28</v>
      </c>
      <c r="J1073" t="s">
        <v>29</v>
      </c>
      <c r="K1073" t="s">
        <v>359</v>
      </c>
      <c r="L1073" t="s">
        <v>2304</v>
      </c>
      <c r="P1073" s="1">
        <f t="shared" si="24"/>
        <v>54</v>
      </c>
      <c r="Q1073">
        <v>54</v>
      </c>
      <c r="R1073" s="1">
        <f t="shared" si="24"/>
        <v>1</v>
      </c>
      <c r="S1073">
        <v>1</v>
      </c>
      <c r="U1073" t="s">
        <v>32</v>
      </c>
      <c r="Z1073" t="str" cm="1">
        <f t="array" ref="Z1073:AC1073">_xlfn.TEXTSPLIT(L1073, " ")</f>
        <v>Zon</v>
      </c>
      <c r="AA1073" t="str">
        <v>op</v>
      </c>
      <c r="AB1073" t="str">
        <v>Leiderdorp</v>
      </c>
      <c r="AC1073" t="str">
        <v/>
      </c>
    </row>
    <row r="1074" spans="1:29" x14ac:dyDescent="0.3">
      <c r="A1074" t="s">
        <v>2127</v>
      </c>
      <c r="B1074" t="s">
        <v>2128</v>
      </c>
      <c r="C1074" t="s">
        <v>2301</v>
      </c>
      <c r="E1074" t="s">
        <v>2305</v>
      </c>
      <c r="F1074">
        <v>1</v>
      </c>
      <c r="G1074" t="s">
        <v>27</v>
      </c>
      <c r="H1074">
        <v>2019</v>
      </c>
      <c r="I1074" t="s">
        <v>28</v>
      </c>
      <c r="J1074" t="s">
        <v>29</v>
      </c>
      <c r="K1074" t="s">
        <v>359</v>
      </c>
      <c r="L1074" t="s">
        <v>2304</v>
      </c>
      <c r="P1074" s="1">
        <f t="shared" si="24"/>
        <v>84</v>
      </c>
      <c r="Q1074">
        <v>84</v>
      </c>
      <c r="R1074" s="1">
        <f t="shared" si="24"/>
        <v>1</v>
      </c>
      <c r="S1074">
        <v>1</v>
      </c>
      <c r="U1074" t="s">
        <v>36</v>
      </c>
      <c r="Z1074" t="str" cm="1">
        <f t="array" ref="Z1074:AC1074">_xlfn.TEXTSPLIT(L1074, " ")</f>
        <v>Zon</v>
      </c>
      <c r="AA1074" t="str">
        <v>op</v>
      </c>
      <c r="AB1074" t="str">
        <v>Leiderdorp</v>
      </c>
      <c r="AC1074" t="str">
        <v/>
      </c>
    </row>
    <row r="1075" spans="1:29" x14ac:dyDescent="0.3">
      <c r="A1075" t="s">
        <v>2127</v>
      </c>
      <c r="B1075" t="s">
        <v>2173</v>
      </c>
      <c r="C1075" t="s">
        <v>2306</v>
      </c>
      <c r="D1075" t="s">
        <v>2307</v>
      </c>
      <c r="E1075" t="s">
        <v>2308</v>
      </c>
      <c r="F1075">
        <v>1</v>
      </c>
      <c r="G1075" t="s">
        <v>27</v>
      </c>
      <c r="H1075">
        <v>2020</v>
      </c>
      <c r="I1075" t="s">
        <v>28</v>
      </c>
      <c r="J1075" t="s">
        <v>29</v>
      </c>
      <c r="K1075" t="s">
        <v>359</v>
      </c>
      <c r="L1075" t="s">
        <v>2309</v>
      </c>
      <c r="M1075" t="s">
        <v>372</v>
      </c>
      <c r="P1075" s="1">
        <f t="shared" si="24"/>
        <v>76.7</v>
      </c>
      <c r="Q1075">
        <v>76.7</v>
      </c>
      <c r="R1075" s="1">
        <f t="shared" si="24"/>
        <v>1</v>
      </c>
      <c r="S1075">
        <v>1</v>
      </c>
      <c r="U1075" t="s">
        <v>36</v>
      </c>
      <c r="Z1075" t="str" cm="1">
        <f t="array" ref="Z1075:AB1075">_xlfn.TEXTSPLIT(L1075, " ")</f>
        <v>Zon</v>
      </c>
      <c r="AA1075" t="str">
        <v>op</v>
      </c>
      <c r="AB1075" t="str">
        <v>Leidschendam-Voorburg</v>
      </c>
    </row>
    <row r="1076" spans="1:29" x14ac:dyDescent="0.3">
      <c r="A1076" t="s">
        <v>2127</v>
      </c>
      <c r="B1076" t="s">
        <v>2173</v>
      </c>
      <c r="C1076" t="s">
        <v>2306</v>
      </c>
      <c r="D1076" t="s">
        <v>2307</v>
      </c>
      <c r="E1076" t="s">
        <v>2310</v>
      </c>
      <c r="F1076">
        <v>1</v>
      </c>
      <c r="G1076" t="s">
        <v>27</v>
      </c>
      <c r="H1076">
        <v>2022</v>
      </c>
      <c r="I1076" t="s">
        <v>28</v>
      </c>
      <c r="J1076" t="s">
        <v>29</v>
      </c>
      <c r="K1076" t="s">
        <v>359</v>
      </c>
      <c r="L1076" t="s">
        <v>2309</v>
      </c>
      <c r="M1076" t="s">
        <v>372</v>
      </c>
      <c r="P1076" s="1">
        <f t="shared" si="24"/>
        <v>56.58</v>
      </c>
      <c r="Q1076">
        <v>56.58</v>
      </c>
      <c r="R1076" s="1">
        <f t="shared" si="24"/>
        <v>1</v>
      </c>
      <c r="S1076">
        <v>1</v>
      </c>
      <c r="U1076" t="s">
        <v>32</v>
      </c>
      <c r="Z1076" t="str" cm="1">
        <f t="array" ref="Z1076:AB1076">_xlfn.TEXTSPLIT(L1076, " ")</f>
        <v>Zon</v>
      </c>
      <c r="AA1076" t="str">
        <v>op</v>
      </c>
      <c r="AB1076" t="str">
        <v>Leidschendam-Voorburg</v>
      </c>
    </row>
    <row r="1077" spans="1:29" x14ac:dyDescent="0.3">
      <c r="A1077" t="s">
        <v>2127</v>
      </c>
      <c r="B1077" t="s">
        <v>2173</v>
      </c>
      <c r="C1077" t="s">
        <v>2311</v>
      </c>
      <c r="D1077" t="s">
        <v>2312</v>
      </c>
      <c r="E1077" t="s">
        <v>2313</v>
      </c>
      <c r="F1077">
        <v>1</v>
      </c>
      <c r="G1077" t="s">
        <v>27</v>
      </c>
      <c r="H1077">
        <v>2021</v>
      </c>
      <c r="I1077" t="s">
        <v>28</v>
      </c>
      <c r="J1077" t="s">
        <v>29</v>
      </c>
      <c r="K1077" t="s">
        <v>30</v>
      </c>
      <c r="L1077" t="s">
        <v>2314</v>
      </c>
      <c r="P1077" s="1">
        <f t="shared" si="24"/>
        <v>66.599999999999994</v>
      </c>
      <c r="Q1077">
        <v>66.599999999999994</v>
      </c>
      <c r="R1077" s="1">
        <f t="shared" si="24"/>
        <v>1</v>
      </c>
      <c r="S1077">
        <v>1</v>
      </c>
      <c r="U1077" t="s">
        <v>36</v>
      </c>
      <c r="Z1077" t="str" cm="1">
        <f t="array" ref="Z1077:AA1077">_xlfn.TEXTSPLIT(L1077, " ")</f>
        <v>EnergieC</v>
      </c>
      <c r="AA1077" t="str">
        <v>Midden-Delfland</v>
      </c>
    </row>
    <row r="1078" spans="1:29" x14ac:dyDescent="0.3">
      <c r="A1078" t="s">
        <v>2127</v>
      </c>
      <c r="B1078" t="s">
        <v>2173</v>
      </c>
      <c r="C1078" t="s">
        <v>2311</v>
      </c>
      <c r="D1078" t="s">
        <v>2312</v>
      </c>
      <c r="E1078" t="s">
        <v>2315</v>
      </c>
      <c r="F1078">
        <v>1</v>
      </c>
      <c r="G1078" t="s">
        <v>27</v>
      </c>
      <c r="H1078">
        <v>2021</v>
      </c>
      <c r="I1078" t="s">
        <v>28</v>
      </c>
      <c r="J1078" t="s">
        <v>29</v>
      </c>
      <c r="K1078" t="s">
        <v>30</v>
      </c>
      <c r="L1078" t="s">
        <v>2314</v>
      </c>
      <c r="P1078" s="1">
        <f t="shared" si="24"/>
        <v>66.599999999999994</v>
      </c>
      <c r="Q1078">
        <v>66.599999999999994</v>
      </c>
      <c r="R1078" s="1">
        <f t="shared" si="24"/>
        <v>1</v>
      </c>
      <c r="S1078">
        <v>1</v>
      </c>
      <c r="U1078" t="s">
        <v>32</v>
      </c>
      <c r="Z1078" t="str" cm="1">
        <f t="array" ref="Z1078:AA1078">_xlfn.TEXTSPLIT(L1078, " ")</f>
        <v>EnergieC</v>
      </c>
      <c r="AA1078" t="str">
        <v>Midden-Delfland</v>
      </c>
    </row>
    <row r="1079" spans="1:29" x14ac:dyDescent="0.3">
      <c r="A1079" t="s">
        <v>2127</v>
      </c>
      <c r="B1079" t="s">
        <v>2173</v>
      </c>
      <c r="C1079" t="s">
        <v>2311</v>
      </c>
      <c r="E1079" t="s">
        <v>2316</v>
      </c>
      <c r="F1079">
        <v>1</v>
      </c>
      <c r="G1079" t="s">
        <v>27</v>
      </c>
      <c r="H1079">
        <v>2020</v>
      </c>
      <c r="I1079" t="s">
        <v>28</v>
      </c>
      <c r="J1079" t="s">
        <v>29</v>
      </c>
      <c r="K1079" t="s">
        <v>30</v>
      </c>
      <c r="L1079" t="s">
        <v>2314</v>
      </c>
      <c r="P1079" s="1">
        <f t="shared" si="24"/>
        <v>72</v>
      </c>
      <c r="Q1079">
        <v>72</v>
      </c>
      <c r="R1079" s="1">
        <f t="shared" si="24"/>
        <v>1</v>
      </c>
      <c r="S1079">
        <v>1</v>
      </c>
      <c r="U1079" t="s">
        <v>36</v>
      </c>
      <c r="Z1079" t="str" cm="1">
        <f t="array" ref="Z1079:AA1079">_xlfn.TEXTSPLIT(L1079, " ")</f>
        <v>EnergieC</v>
      </c>
      <c r="AA1079" t="str">
        <v>Midden-Delfland</v>
      </c>
    </row>
    <row r="1080" spans="1:29" x14ac:dyDescent="0.3">
      <c r="A1080" t="s">
        <v>2127</v>
      </c>
      <c r="B1080" t="s">
        <v>2173</v>
      </c>
      <c r="C1080" t="s">
        <v>2311</v>
      </c>
      <c r="D1080" t="s">
        <v>2317</v>
      </c>
      <c r="E1080" t="s">
        <v>2318</v>
      </c>
      <c r="F1080">
        <v>1</v>
      </c>
      <c r="G1080" t="s">
        <v>27</v>
      </c>
      <c r="H1080">
        <v>2023</v>
      </c>
      <c r="I1080" t="s">
        <v>28</v>
      </c>
      <c r="J1080" t="s">
        <v>29</v>
      </c>
      <c r="K1080" t="s">
        <v>30</v>
      </c>
      <c r="L1080" t="s">
        <v>2314</v>
      </c>
      <c r="P1080" s="1">
        <f t="shared" si="24"/>
        <v>344</v>
      </c>
      <c r="Q1080">
        <v>344</v>
      </c>
      <c r="R1080" s="1">
        <f t="shared" si="24"/>
        <v>1</v>
      </c>
      <c r="S1080">
        <v>1</v>
      </c>
      <c r="U1080" t="s">
        <v>32</v>
      </c>
      <c r="Z1080" t="str" cm="1">
        <f t="array" ref="Z1080:AA1080">_xlfn.TEXTSPLIT(L1080, " ")</f>
        <v>EnergieC</v>
      </c>
      <c r="AA1080" t="str">
        <v>Midden-Delfland</v>
      </c>
    </row>
    <row r="1081" spans="1:29" x14ac:dyDescent="0.3">
      <c r="A1081" t="s">
        <v>2127</v>
      </c>
      <c r="B1081" t="s">
        <v>2238</v>
      </c>
      <c r="C1081" t="s">
        <v>2319</v>
      </c>
      <c r="D1081" t="s">
        <v>2320</v>
      </c>
      <c r="E1081" t="s">
        <v>2321</v>
      </c>
      <c r="F1081">
        <v>1</v>
      </c>
      <c r="G1081" t="s">
        <v>27</v>
      </c>
      <c r="H1081">
        <v>2021</v>
      </c>
      <c r="I1081" t="s">
        <v>28</v>
      </c>
      <c r="J1081" t="s">
        <v>29</v>
      </c>
      <c r="K1081" t="s">
        <v>30</v>
      </c>
      <c r="L1081" t="s">
        <v>2322</v>
      </c>
      <c r="P1081" s="1">
        <f t="shared" si="24"/>
        <v>236.06</v>
      </c>
      <c r="Q1081">
        <v>236.06</v>
      </c>
      <c r="R1081" s="1">
        <f t="shared" si="24"/>
        <v>1</v>
      </c>
      <c r="S1081">
        <v>1</v>
      </c>
      <c r="U1081" t="s">
        <v>36</v>
      </c>
      <c r="Z1081" t="str" cm="1">
        <f t="array" ref="Z1081:AA1081">_xlfn.TEXTSPLIT(L1081, " ")</f>
        <v>EC</v>
      </c>
      <c r="AA1081" t="str">
        <v>Molenlanden</v>
      </c>
    </row>
    <row r="1082" spans="1:29" x14ac:dyDescent="0.3">
      <c r="A1082" t="s">
        <v>2127</v>
      </c>
      <c r="B1082" t="s">
        <v>2238</v>
      </c>
      <c r="C1082" t="s">
        <v>2319</v>
      </c>
      <c r="D1082" t="s">
        <v>2323</v>
      </c>
      <c r="E1082" t="s">
        <v>2324</v>
      </c>
      <c r="F1082">
        <v>1</v>
      </c>
      <c r="G1082" t="s">
        <v>27</v>
      </c>
      <c r="H1082">
        <v>2021</v>
      </c>
      <c r="I1082" t="s">
        <v>28</v>
      </c>
      <c r="J1082" t="s">
        <v>29</v>
      </c>
      <c r="K1082" t="s">
        <v>30</v>
      </c>
      <c r="L1082" t="s">
        <v>2325</v>
      </c>
      <c r="P1082" s="1">
        <f t="shared" si="24"/>
        <v>0</v>
      </c>
      <c r="R1082" s="1">
        <f t="shared" si="24"/>
        <v>1</v>
      </c>
      <c r="S1082">
        <v>1</v>
      </c>
      <c r="U1082" t="s">
        <v>36</v>
      </c>
      <c r="Z1082" t="str" cm="1">
        <f t="array" ref="Z1082">_xlfn.TEXTSPLIT(L1082, " ")</f>
        <v>Graafstroom</v>
      </c>
    </row>
    <row r="1083" spans="1:29" x14ac:dyDescent="0.3">
      <c r="A1083" t="s">
        <v>2127</v>
      </c>
      <c r="B1083" t="s">
        <v>2238</v>
      </c>
      <c r="C1083" t="s">
        <v>2319</v>
      </c>
      <c r="D1083" t="s">
        <v>2323</v>
      </c>
      <c r="E1083" t="s">
        <v>2326</v>
      </c>
      <c r="F1083">
        <v>1</v>
      </c>
      <c r="G1083" t="s">
        <v>27</v>
      </c>
      <c r="H1083">
        <v>2019</v>
      </c>
      <c r="I1083" t="s">
        <v>28</v>
      </c>
      <c r="J1083" t="s">
        <v>29</v>
      </c>
      <c r="K1083" t="s">
        <v>30</v>
      </c>
      <c r="L1083" t="s">
        <v>2325</v>
      </c>
      <c r="P1083" s="1">
        <f t="shared" si="24"/>
        <v>59.400000000000006</v>
      </c>
      <c r="Q1083">
        <v>59.400000000000006</v>
      </c>
      <c r="R1083" s="1">
        <f t="shared" si="24"/>
        <v>1</v>
      </c>
      <c r="S1083">
        <v>1</v>
      </c>
      <c r="U1083" t="s">
        <v>36</v>
      </c>
      <c r="Z1083" t="str" cm="1">
        <f t="array" ref="Z1083">_xlfn.TEXTSPLIT(L1083, " ")</f>
        <v>Graafstroom</v>
      </c>
    </row>
    <row r="1084" spans="1:29" x14ac:dyDescent="0.3">
      <c r="A1084" t="s">
        <v>2127</v>
      </c>
      <c r="B1084" t="s">
        <v>2238</v>
      </c>
      <c r="C1084" t="s">
        <v>2319</v>
      </c>
      <c r="D1084" t="s">
        <v>2327</v>
      </c>
      <c r="E1084" t="s">
        <v>2328</v>
      </c>
      <c r="F1084">
        <v>1</v>
      </c>
      <c r="G1084" t="s">
        <v>27</v>
      </c>
      <c r="H1084">
        <v>2017</v>
      </c>
      <c r="I1084" t="s">
        <v>28</v>
      </c>
      <c r="J1084" t="s">
        <v>29</v>
      </c>
      <c r="K1084" t="s">
        <v>30</v>
      </c>
      <c r="L1084" t="s">
        <v>2327</v>
      </c>
      <c r="M1084" t="s">
        <v>2230</v>
      </c>
      <c r="P1084" s="1">
        <f t="shared" si="24"/>
        <v>87.36</v>
      </c>
      <c r="Q1084">
        <v>87.36</v>
      </c>
      <c r="R1084" s="1">
        <f t="shared" si="24"/>
        <v>1</v>
      </c>
      <c r="S1084">
        <v>1</v>
      </c>
      <c r="U1084" t="s">
        <v>36</v>
      </c>
      <c r="Z1084" t="str" cm="1">
        <f t="array" ref="Z1084">_xlfn.TEXTSPLIT(L1084, " ")</f>
        <v>Nyenwaard</v>
      </c>
    </row>
    <row r="1085" spans="1:29" x14ac:dyDescent="0.3">
      <c r="A1085" t="s">
        <v>2127</v>
      </c>
      <c r="B1085" t="s">
        <v>2238</v>
      </c>
      <c r="C1085" t="s">
        <v>2319</v>
      </c>
      <c r="D1085" t="s">
        <v>2329</v>
      </c>
      <c r="E1085" t="s">
        <v>2330</v>
      </c>
      <c r="F1085">
        <v>1</v>
      </c>
      <c r="G1085" t="s">
        <v>27</v>
      </c>
      <c r="H1085">
        <v>2022</v>
      </c>
      <c r="I1085" t="s">
        <v>28</v>
      </c>
      <c r="J1085" t="s">
        <v>29</v>
      </c>
      <c r="K1085" t="s">
        <v>30</v>
      </c>
      <c r="L1085" t="s">
        <v>2331</v>
      </c>
      <c r="P1085" s="1">
        <f t="shared" si="24"/>
        <v>31.08</v>
      </c>
      <c r="Q1085">
        <v>31.08</v>
      </c>
      <c r="R1085" s="1">
        <f t="shared" si="24"/>
        <v>1</v>
      </c>
      <c r="S1085">
        <v>1</v>
      </c>
      <c r="U1085" t="s">
        <v>32</v>
      </c>
      <c r="Z1085" t="str" cm="1">
        <f t="array" ref="Z1085:AA1085">_xlfn.TEXTSPLIT(L1085, " ")</f>
        <v>Cooperatie</v>
      </c>
      <c r="AA1085" t="str">
        <v>Nyewaard</v>
      </c>
    </row>
    <row r="1086" spans="1:29" x14ac:dyDescent="0.3">
      <c r="A1086" t="s">
        <v>2127</v>
      </c>
      <c r="B1086" t="s">
        <v>2238</v>
      </c>
      <c r="C1086" t="s">
        <v>2319</v>
      </c>
      <c r="D1086" t="s">
        <v>2332</v>
      </c>
      <c r="E1086" t="s">
        <v>2333</v>
      </c>
      <c r="F1086">
        <v>1</v>
      </c>
      <c r="G1086" t="s">
        <v>27</v>
      </c>
      <c r="H1086">
        <v>2018</v>
      </c>
      <c r="I1086" t="s">
        <v>28</v>
      </c>
      <c r="J1086" t="s">
        <v>29</v>
      </c>
      <c r="K1086" t="s">
        <v>359</v>
      </c>
      <c r="L1086" t="s">
        <v>2334</v>
      </c>
      <c r="M1086" t="s">
        <v>2335</v>
      </c>
      <c r="P1086" s="1">
        <f t="shared" si="24"/>
        <v>67.599999999999994</v>
      </c>
      <c r="Q1086">
        <v>67.599999999999994</v>
      </c>
      <c r="R1086" s="1">
        <f t="shared" si="24"/>
        <v>1</v>
      </c>
      <c r="S1086">
        <v>1</v>
      </c>
      <c r="U1086" t="s">
        <v>36</v>
      </c>
      <c r="Z1086" t="str" cm="1">
        <f t="array" ref="Z1086:AC1086">_xlfn.TEXTSPLIT(L1086, " ")</f>
        <v>Zon</v>
      </c>
      <c r="AA1086" t="str">
        <v>op</v>
      </c>
      <c r="AB1086" t="str">
        <v>de</v>
      </c>
      <c r="AC1086" t="str">
        <v>Beemd</v>
      </c>
    </row>
    <row r="1087" spans="1:29" x14ac:dyDescent="0.3">
      <c r="A1087" t="s">
        <v>2127</v>
      </c>
      <c r="B1087" t="s">
        <v>2238</v>
      </c>
      <c r="C1087" t="s">
        <v>2319</v>
      </c>
      <c r="E1087" t="s">
        <v>2336</v>
      </c>
      <c r="F1087">
        <v>1</v>
      </c>
      <c r="G1087" t="s">
        <v>27</v>
      </c>
      <c r="H1087">
        <v>2023</v>
      </c>
      <c r="I1087" t="s">
        <v>28</v>
      </c>
      <c r="J1087" t="s">
        <v>29</v>
      </c>
      <c r="K1087" t="s">
        <v>602</v>
      </c>
      <c r="L1087" t="s">
        <v>1979</v>
      </c>
      <c r="M1087" t="s">
        <v>1979</v>
      </c>
      <c r="P1087" s="1">
        <f t="shared" si="24"/>
        <v>294</v>
      </c>
      <c r="Q1087">
        <v>294</v>
      </c>
      <c r="R1087" s="1">
        <f t="shared" si="24"/>
        <v>1</v>
      </c>
      <c r="S1087">
        <v>1</v>
      </c>
      <c r="U1087" t="s">
        <v>32</v>
      </c>
      <c r="Z1087" t="str" cm="1">
        <f t="array" ref="Z1087">_xlfn.TEXTSPLIT(L1087, " ")</f>
        <v>ZonSamen</v>
      </c>
    </row>
    <row r="1088" spans="1:29" x14ac:dyDescent="0.3">
      <c r="A1088" t="s">
        <v>2127</v>
      </c>
      <c r="B1088" t="s">
        <v>2226</v>
      </c>
      <c r="C1088" t="s">
        <v>2319</v>
      </c>
      <c r="D1088" t="s">
        <v>2337</v>
      </c>
      <c r="E1088" t="s">
        <v>2338</v>
      </c>
      <c r="F1088">
        <v>1</v>
      </c>
      <c r="G1088" t="s">
        <v>27</v>
      </c>
      <c r="H1088">
        <v>2018</v>
      </c>
      <c r="I1088" t="s">
        <v>28</v>
      </c>
      <c r="J1088" t="s">
        <v>29</v>
      </c>
      <c r="K1088" t="s">
        <v>605</v>
      </c>
      <c r="L1088" t="s">
        <v>600</v>
      </c>
      <c r="M1088" t="s">
        <v>1102</v>
      </c>
      <c r="P1088" s="1">
        <f t="shared" si="24"/>
        <v>60.32</v>
      </c>
      <c r="Q1088">
        <v>60.32</v>
      </c>
      <c r="R1088" s="1">
        <f t="shared" si="24"/>
        <v>1</v>
      </c>
      <c r="S1088">
        <v>1</v>
      </c>
      <c r="U1088" t="s">
        <v>36</v>
      </c>
      <c r="Z1088" t="str" cm="1">
        <f t="array" ref="Z1088:AA1088">_xlfn.TEXTSPLIT(L1088, " ")</f>
        <v>projectcoöperaties</v>
      </c>
      <c r="AA1088" t="str">
        <v>divers</v>
      </c>
    </row>
    <row r="1089" spans="1:30" x14ac:dyDescent="0.3">
      <c r="A1089" t="s">
        <v>2127</v>
      </c>
      <c r="B1089" t="s">
        <v>2128</v>
      </c>
      <c r="C1089" t="s">
        <v>2339</v>
      </c>
      <c r="D1089" t="s">
        <v>2340</v>
      </c>
      <c r="E1089" t="s">
        <v>2341</v>
      </c>
      <c r="F1089">
        <v>1</v>
      </c>
      <c r="G1089" t="s">
        <v>27</v>
      </c>
      <c r="H1089">
        <v>2019</v>
      </c>
      <c r="I1089" t="s">
        <v>28</v>
      </c>
      <c r="J1089" t="s">
        <v>29</v>
      </c>
      <c r="K1089" t="s">
        <v>30</v>
      </c>
      <c r="L1089" t="s">
        <v>2342</v>
      </c>
      <c r="P1089" s="1">
        <f t="shared" si="24"/>
        <v>42</v>
      </c>
      <c r="Q1089">
        <v>42</v>
      </c>
      <c r="R1089" s="1">
        <f t="shared" si="24"/>
        <v>1</v>
      </c>
      <c r="S1089">
        <v>1</v>
      </c>
      <c r="U1089" t="s">
        <v>36</v>
      </c>
      <c r="Z1089" t="str" cm="1">
        <f t="array" ref="Z1089:AA1089">_xlfn.TEXTSPLIT(L1089, " ")</f>
        <v>Duurzaam</v>
      </c>
      <c r="AA1089" t="str">
        <v>Nieuwkoop</v>
      </c>
    </row>
    <row r="1090" spans="1:30" x14ac:dyDescent="0.3">
      <c r="A1090" t="s">
        <v>2127</v>
      </c>
      <c r="B1090" t="s">
        <v>2128</v>
      </c>
      <c r="C1090" t="s">
        <v>2339</v>
      </c>
      <c r="D1090" t="s">
        <v>2340</v>
      </c>
      <c r="E1090" t="s">
        <v>2343</v>
      </c>
      <c r="F1090">
        <v>1</v>
      </c>
      <c r="G1090" t="s">
        <v>27</v>
      </c>
      <c r="H1090">
        <v>2021</v>
      </c>
      <c r="I1090" t="s">
        <v>28</v>
      </c>
      <c r="J1090" t="s">
        <v>29</v>
      </c>
      <c r="K1090" t="s">
        <v>30</v>
      </c>
      <c r="L1090" t="s">
        <v>2342</v>
      </c>
      <c r="P1090" s="1">
        <f t="shared" ref="P1090:R1153" si="25">IFERROR(IF(Q1090&gt;0,Q1090*1,0),0)</f>
        <v>73.7</v>
      </c>
      <c r="Q1090">
        <v>73.7</v>
      </c>
      <c r="R1090" s="1">
        <f t="shared" si="25"/>
        <v>1</v>
      </c>
      <c r="S1090">
        <v>1</v>
      </c>
      <c r="U1090" t="s">
        <v>36</v>
      </c>
      <c r="Z1090" t="str" cm="1">
        <f t="array" ref="Z1090:AA1090">_xlfn.TEXTSPLIT(L1090, " ")</f>
        <v>Duurzaam</v>
      </c>
      <c r="AA1090" t="str">
        <v>Nieuwkoop</v>
      </c>
    </row>
    <row r="1091" spans="1:30" x14ac:dyDescent="0.3">
      <c r="A1091" t="s">
        <v>2127</v>
      </c>
      <c r="B1091" t="s">
        <v>2128</v>
      </c>
      <c r="C1091" t="s">
        <v>2339</v>
      </c>
      <c r="D1091" t="s">
        <v>2340</v>
      </c>
      <c r="E1091" t="s">
        <v>2344</v>
      </c>
      <c r="F1091">
        <v>1</v>
      </c>
      <c r="G1091" t="s">
        <v>27</v>
      </c>
      <c r="H1091">
        <v>2018</v>
      </c>
      <c r="I1091" t="s">
        <v>28</v>
      </c>
      <c r="J1091" t="s">
        <v>29</v>
      </c>
      <c r="K1091" t="s">
        <v>30</v>
      </c>
      <c r="L1091" t="s">
        <v>2342</v>
      </c>
      <c r="P1091" s="1">
        <f t="shared" si="25"/>
        <v>55.199999999999996</v>
      </c>
      <c r="Q1091">
        <v>55.199999999999996</v>
      </c>
      <c r="R1091" s="1">
        <f t="shared" si="25"/>
        <v>1</v>
      </c>
      <c r="S1091">
        <v>1</v>
      </c>
      <c r="U1091" t="s">
        <v>36</v>
      </c>
      <c r="Z1091" t="str" cm="1">
        <f t="array" ref="Z1091:AA1091">_xlfn.TEXTSPLIT(L1091, " ")</f>
        <v>Duurzaam</v>
      </c>
      <c r="AA1091" t="str">
        <v>Nieuwkoop</v>
      </c>
    </row>
    <row r="1092" spans="1:30" x14ac:dyDescent="0.3">
      <c r="A1092" t="s">
        <v>2127</v>
      </c>
      <c r="B1092" t="s">
        <v>2128</v>
      </c>
      <c r="C1092" t="s">
        <v>2339</v>
      </c>
      <c r="D1092" t="s">
        <v>2340</v>
      </c>
      <c r="E1092" t="s">
        <v>2345</v>
      </c>
      <c r="F1092">
        <v>1</v>
      </c>
      <c r="G1092" t="s">
        <v>27</v>
      </c>
      <c r="H1092">
        <v>2019</v>
      </c>
      <c r="I1092" t="s">
        <v>28</v>
      </c>
      <c r="J1092" t="s">
        <v>29</v>
      </c>
      <c r="K1092" t="s">
        <v>30</v>
      </c>
      <c r="L1092" t="s">
        <v>2342</v>
      </c>
      <c r="P1092" s="1">
        <f t="shared" si="25"/>
        <v>139.15</v>
      </c>
      <c r="Q1092">
        <v>139.15</v>
      </c>
      <c r="R1092" s="1">
        <f t="shared" si="25"/>
        <v>1</v>
      </c>
      <c r="S1092">
        <v>1</v>
      </c>
      <c r="U1092" t="s">
        <v>36</v>
      </c>
      <c r="Z1092" t="str" cm="1">
        <f t="array" ref="Z1092:AA1092">_xlfn.TEXTSPLIT(L1092, " ")</f>
        <v>Duurzaam</v>
      </c>
      <c r="AA1092" t="str">
        <v>Nieuwkoop</v>
      </c>
    </row>
    <row r="1093" spans="1:30" x14ac:dyDescent="0.3">
      <c r="A1093" t="s">
        <v>2127</v>
      </c>
      <c r="B1093" t="s">
        <v>2128</v>
      </c>
      <c r="C1093" t="s">
        <v>2339</v>
      </c>
      <c r="E1093" t="s">
        <v>2346</v>
      </c>
      <c r="F1093">
        <v>1</v>
      </c>
      <c r="G1093" t="s">
        <v>27</v>
      </c>
      <c r="H1093">
        <v>2019</v>
      </c>
      <c r="I1093" t="s">
        <v>28</v>
      </c>
      <c r="J1093" t="s">
        <v>29</v>
      </c>
      <c r="K1093" t="s">
        <v>30</v>
      </c>
      <c r="L1093" t="s">
        <v>2347</v>
      </c>
      <c r="P1093" s="1">
        <f t="shared" si="25"/>
        <v>234.5</v>
      </c>
      <c r="Q1093">
        <v>234.5</v>
      </c>
      <c r="R1093" s="1">
        <f t="shared" si="25"/>
        <v>1</v>
      </c>
      <c r="S1093">
        <v>1</v>
      </c>
      <c r="U1093" t="s">
        <v>36</v>
      </c>
      <c r="Z1093" t="str" cm="1">
        <f t="array" ref="Z1093:AA1093">_xlfn.TEXTSPLIT(L1093, " ")</f>
        <v>Gebiedscoöperatie</v>
      </c>
      <c r="AA1093" t="str">
        <v>Nieuwkoop</v>
      </c>
    </row>
    <row r="1094" spans="1:30" x14ac:dyDescent="0.3">
      <c r="A1094" t="s">
        <v>2127</v>
      </c>
      <c r="B1094" t="s">
        <v>2128</v>
      </c>
      <c r="C1094" t="s">
        <v>2339</v>
      </c>
      <c r="D1094" t="s">
        <v>2348</v>
      </c>
      <c r="E1094" t="s">
        <v>2349</v>
      </c>
      <c r="F1094">
        <v>1</v>
      </c>
      <c r="G1094" t="s">
        <v>27</v>
      </c>
      <c r="H1094">
        <v>2020</v>
      </c>
      <c r="I1094" t="s">
        <v>28</v>
      </c>
      <c r="J1094" t="s">
        <v>29</v>
      </c>
      <c r="K1094" t="s">
        <v>30</v>
      </c>
      <c r="L1094" t="s">
        <v>2347</v>
      </c>
      <c r="P1094" s="1">
        <f t="shared" si="25"/>
        <v>131.99</v>
      </c>
      <c r="Q1094">
        <v>131.99</v>
      </c>
      <c r="R1094" s="1">
        <f t="shared" si="25"/>
        <v>1</v>
      </c>
      <c r="S1094">
        <v>1</v>
      </c>
      <c r="U1094" t="s">
        <v>36</v>
      </c>
      <c r="Z1094" t="str" cm="1">
        <f t="array" ref="Z1094:AA1094">_xlfn.TEXTSPLIT(L1094, " ")</f>
        <v>Gebiedscoöperatie</v>
      </c>
      <c r="AA1094" t="str">
        <v>Nieuwkoop</v>
      </c>
    </row>
    <row r="1095" spans="1:30" x14ac:dyDescent="0.3">
      <c r="A1095" t="s">
        <v>2127</v>
      </c>
      <c r="B1095" t="s">
        <v>2128</v>
      </c>
      <c r="C1095" t="s">
        <v>2339</v>
      </c>
      <c r="E1095" t="s">
        <v>2350</v>
      </c>
      <c r="F1095">
        <v>1</v>
      </c>
      <c r="G1095" t="s">
        <v>27</v>
      </c>
      <c r="H1095">
        <v>2019</v>
      </c>
      <c r="I1095" t="s">
        <v>28</v>
      </c>
      <c r="J1095" t="s">
        <v>29</v>
      </c>
      <c r="K1095" t="s">
        <v>30</v>
      </c>
      <c r="L1095" t="s">
        <v>2347</v>
      </c>
      <c r="P1095" s="1">
        <f t="shared" si="25"/>
        <v>68.75</v>
      </c>
      <c r="Q1095">
        <v>68.75</v>
      </c>
      <c r="R1095" s="1">
        <f t="shared" si="25"/>
        <v>1</v>
      </c>
      <c r="S1095">
        <v>1</v>
      </c>
      <c r="U1095" t="s">
        <v>36</v>
      </c>
      <c r="Z1095" t="str" cm="1">
        <f t="array" ref="Z1095:AA1095">_xlfn.TEXTSPLIT(L1095, " ")</f>
        <v>Gebiedscoöperatie</v>
      </c>
      <c r="AA1095" t="str">
        <v>Nieuwkoop</v>
      </c>
    </row>
    <row r="1096" spans="1:30" x14ac:dyDescent="0.3">
      <c r="A1096" t="s">
        <v>2127</v>
      </c>
      <c r="B1096" t="s">
        <v>2128</v>
      </c>
      <c r="C1096" t="s">
        <v>2339</v>
      </c>
      <c r="D1096" t="s">
        <v>2348</v>
      </c>
      <c r="E1096" t="s">
        <v>2351</v>
      </c>
      <c r="F1096">
        <v>1</v>
      </c>
      <c r="G1096" t="s">
        <v>27</v>
      </c>
      <c r="H1096">
        <v>2020</v>
      </c>
      <c r="I1096" t="s">
        <v>28</v>
      </c>
      <c r="J1096" t="s">
        <v>29</v>
      </c>
      <c r="K1096" t="s">
        <v>30</v>
      </c>
      <c r="L1096" t="s">
        <v>2347</v>
      </c>
      <c r="P1096" s="1">
        <f t="shared" si="25"/>
        <v>62.31</v>
      </c>
      <c r="Q1096">
        <v>62.31</v>
      </c>
      <c r="R1096" s="1">
        <f t="shared" si="25"/>
        <v>1</v>
      </c>
      <c r="S1096">
        <v>1</v>
      </c>
      <c r="U1096" t="s">
        <v>36</v>
      </c>
      <c r="Z1096" t="str" cm="1">
        <f t="array" ref="Z1096:AA1096">_xlfn.TEXTSPLIT(L1096, " ")</f>
        <v>Gebiedscoöperatie</v>
      </c>
      <c r="AA1096" t="str">
        <v>Nieuwkoop</v>
      </c>
    </row>
    <row r="1097" spans="1:30" x14ac:dyDescent="0.3">
      <c r="A1097" t="s">
        <v>2127</v>
      </c>
      <c r="B1097" t="s">
        <v>2128</v>
      </c>
      <c r="C1097" t="s">
        <v>2339</v>
      </c>
      <c r="D1097" t="s">
        <v>2352</v>
      </c>
      <c r="E1097" t="s">
        <v>2353</v>
      </c>
      <c r="F1097">
        <v>1</v>
      </c>
      <c r="G1097" t="s">
        <v>27</v>
      </c>
      <c r="H1097">
        <v>2020</v>
      </c>
      <c r="I1097" t="s">
        <v>28</v>
      </c>
      <c r="J1097" t="s">
        <v>29</v>
      </c>
      <c r="K1097" t="s">
        <v>30</v>
      </c>
      <c r="L1097" t="s">
        <v>2347</v>
      </c>
      <c r="P1097" s="1">
        <f t="shared" si="25"/>
        <v>134.64000000000001</v>
      </c>
      <c r="Q1097">
        <v>134.64000000000001</v>
      </c>
      <c r="R1097" s="1">
        <f t="shared" si="25"/>
        <v>1</v>
      </c>
      <c r="S1097">
        <v>1</v>
      </c>
      <c r="U1097" t="s">
        <v>36</v>
      </c>
      <c r="Z1097" t="str" cm="1">
        <f t="array" ref="Z1097:AA1097">_xlfn.TEXTSPLIT(L1097, " ")</f>
        <v>Gebiedscoöperatie</v>
      </c>
      <c r="AA1097" t="str">
        <v>Nieuwkoop</v>
      </c>
    </row>
    <row r="1098" spans="1:30" x14ac:dyDescent="0.3">
      <c r="A1098" t="s">
        <v>2127</v>
      </c>
      <c r="B1098" t="s">
        <v>2128</v>
      </c>
      <c r="C1098" t="s">
        <v>2339</v>
      </c>
      <c r="E1098" t="s">
        <v>2354</v>
      </c>
      <c r="F1098">
        <v>1</v>
      </c>
      <c r="G1098" t="s">
        <v>27</v>
      </c>
      <c r="H1098">
        <v>2021</v>
      </c>
      <c r="I1098" t="s">
        <v>28</v>
      </c>
      <c r="J1098" t="s">
        <v>29</v>
      </c>
      <c r="K1098" t="s">
        <v>30</v>
      </c>
      <c r="L1098" t="s">
        <v>2347</v>
      </c>
      <c r="P1098" s="1">
        <f t="shared" si="25"/>
        <v>172.5</v>
      </c>
      <c r="Q1098">
        <v>172.5</v>
      </c>
      <c r="R1098" s="1">
        <f t="shared" si="25"/>
        <v>1</v>
      </c>
      <c r="S1098">
        <v>1</v>
      </c>
      <c r="U1098" t="s">
        <v>36</v>
      </c>
      <c r="Z1098" t="str" cm="1">
        <f t="array" ref="Z1098:AA1098">_xlfn.TEXTSPLIT(L1098, " ")</f>
        <v>Gebiedscoöperatie</v>
      </c>
      <c r="AA1098" t="str">
        <v>Nieuwkoop</v>
      </c>
    </row>
    <row r="1099" spans="1:30" x14ac:dyDescent="0.3">
      <c r="A1099" t="s">
        <v>2127</v>
      </c>
      <c r="B1099" t="s">
        <v>2128</v>
      </c>
      <c r="C1099" t="s">
        <v>2339</v>
      </c>
      <c r="E1099" t="s">
        <v>2355</v>
      </c>
      <c r="F1099">
        <v>1</v>
      </c>
      <c r="G1099" t="s">
        <v>27</v>
      </c>
      <c r="H1099">
        <v>2022</v>
      </c>
      <c r="I1099" t="s">
        <v>28</v>
      </c>
      <c r="J1099" t="s">
        <v>29</v>
      </c>
      <c r="K1099" t="s">
        <v>30</v>
      </c>
      <c r="L1099" t="s">
        <v>2347</v>
      </c>
      <c r="P1099" s="1">
        <f t="shared" si="25"/>
        <v>217.5</v>
      </c>
      <c r="Q1099">
        <v>217.5</v>
      </c>
      <c r="R1099" s="1">
        <f t="shared" si="25"/>
        <v>1</v>
      </c>
      <c r="S1099">
        <v>1</v>
      </c>
      <c r="U1099" t="s">
        <v>32</v>
      </c>
      <c r="Z1099" t="str" cm="1">
        <f t="array" ref="Z1099:AA1099">_xlfn.TEXTSPLIT(L1099, " ")</f>
        <v>Gebiedscoöperatie</v>
      </c>
      <c r="AA1099" t="str">
        <v>Nieuwkoop</v>
      </c>
    </row>
    <row r="1100" spans="1:30" x14ac:dyDescent="0.3">
      <c r="A1100" t="s">
        <v>2127</v>
      </c>
      <c r="B1100" t="s">
        <v>2128</v>
      </c>
      <c r="C1100" t="s">
        <v>2339</v>
      </c>
      <c r="E1100" t="s">
        <v>2356</v>
      </c>
      <c r="F1100">
        <v>1</v>
      </c>
      <c r="G1100" t="s">
        <v>27</v>
      </c>
      <c r="H1100">
        <v>2022</v>
      </c>
      <c r="I1100" t="s">
        <v>28</v>
      </c>
      <c r="J1100" t="s">
        <v>29</v>
      </c>
      <c r="K1100" t="s">
        <v>30</v>
      </c>
      <c r="L1100" t="s">
        <v>2347</v>
      </c>
      <c r="P1100" s="1">
        <f t="shared" si="25"/>
        <v>168.75</v>
      </c>
      <c r="Q1100">
        <v>168.75</v>
      </c>
      <c r="R1100" s="1">
        <f t="shared" si="25"/>
        <v>1</v>
      </c>
      <c r="S1100">
        <v>1</v>
      </c>
      <c r="U1100" t="s">
        <v>32</v>
      </c>
      <c r="Z1100" t="str" cm="1">
        <f t="array" ref="Z1100:AA1100">_xlfn.TEXTSPLIT(L1100, " ")</f>
        <v>Gebiedscoöperatie</v>
      </c>
      <c r="AA1100" t="str">
        <v>Nieuwkoop</v>
      </c>
    </row>
    <row r="1101" spans="1:30" x14ac:dyDescent="0.3">
      <c r="A1101" t="s">
        <v>2127</v>
      </c>
      <c r="B1101" t="s">
        <v>2128</v>
      </c>
      <c r="C1101" t="s">
        <v>2339</v>
      </c>
      <c r="E1101" t="s">
        <v>2357</v>
      </c>
      <c r="F1101">
        <v>1</v>
      </c>
      <c r="G1101" t="s">
        <v>27</v>
      </c>
      <c r="H1101">
        <v>2023</v>
      </c>
      <c r="I1101" t="s">
        <v>28</v>
      </c>
      <c r="J1101" t="s">
        <v>29</v>
      </c>
      <c r="K1101" t="s">
        <v>30</v>
      </c>
      <c r="L1101" t="s">
        <v>2347</v>
      </c>
      <c r="P1101" s="1">
        <f t="shared" si="25"/>
        <v>82</v>
      </c>
      <c r="Q1101">
        <v>82</v>
      </c>
      <c r="R1101" s="1">
        <f t="shared" si="25"/>
        <v>1</v>
      </c>
      <c r="S1101">
        <v>1</v>
      </c>
      <c r="U1101" t="s">
        <v>32</v>
      </c>
      <c r="Z1101" t="str" cm="1">
        <f t="array" ref="Z1101:AA1101">_xlfn.TEXTSPLIT(L1101, " ")</f>
        <v>Gebiedscoöperatie</v>
      </c>
      <c r="AA1101" t="str">
        <v>Nieuwkoop</v>
      </c>
    </row>
    <row r="1102" spans="1:30" x14ac:dyDescent="0.3">
      <c r="A1102" t="s">
        <v>2127</v>
      </c>
      <c r="B1102" t="s">
        <v>2128</v>
      </c>
      <c r="C1102" t="s">
        <v>2339</v>
      </c>
      <c r="E1102" t="s">
        <v>2358</v>
      </c>
      <c r="F1102">
        <v>1</v>
      </c>
      <c r="G1102" t="s">
        <v>27</v>
      </c>
      <c r="H1102">
        <v>2023</v>
      </c>
      <c r="I1102" t="s">
        <v>28</v>
      </c>
      <c r="J1102" t="s">
        <v>29</v>
      </c>
      <c r="K1102" t="s">
        <v>30</v>
      </c>
      <c r="L1102" t="s">
        <v>2347</v>
      </c>
      <c r="P1102" s="1">
        <f t="shared" si="25"/>
        <v>61.499999999999993</v>
      </c>
      <c r="Q1102">
        <v>61.499999999999993</v>
      </c>
      <c r="R1102" s="1">
        <f t="shared" si="25"/>
        <v>1</v>
      </c>
      <c r="S1102">
        <v>1</v>
      </c>
      <c r="U1102" t="s">
        <v>32</v>
      </c>
      <c r="Z1102" t="str" cm="1">
        <f t="array" ref="Z1102:AA1102">_xlfn.TEXTSPLIT(L1102, " ")</f>
        <v>Gebiedscoöperatie</v>
      </c>
      <c r="AA1102" t="str">
        <v>Nieuwkoop</v>
      </c>
    </row>
    <row r="1103" spans="1:30" x14ac:dyDescent="0.3">
      <c r="A1103" t="s">
        <v>2127</v>
      </c>
      <c r="B1103" t="s">
        <v>2128</v>
      </c>
      <c r="C1103" t="s">
        <v>2339</v>
      </c>
      <c r="D1103" t="s">
        <v>2340</v>
      </c>
      <c r="E1103" t="s">
        <v>2359</v>
      </c>
      <c r="F1103">
        <v>1</v>
      </c>
      <c r="G1103" t="s">
        <v>27</v>
      </c>
      <c r="H1103">
        <v>2018</v>
      </c>
      <c r="I1103" t="s">
        <v>28</v>
      </c>
      <c r="J1103" t="s">
        <v>29</v>
      </c>
      <c r="K1103" t="s">
        <v>359</v>
      </c>
      <c r="L1103" t="s">
        <v>2360</v>
      </c>
      <c r="M1103" t="s">
        <v>372</v>
      </c>
      <c r="P1103" s="1">
        <f t="shared" si="25"/>
        <v>75</v>
      </c>
      <c r="Q1103">
        <v>75</v>
      </c>
      <c r="R1103" s="1">
        <f t="shared" si="25"/>
        <v>1</v>
      </c>
      <c r="S1103">
        <v>1</v>
      </c>
      <c r="U1103" t="s">
        <v>36</v>
      </c>
      <c r="Z1103" t="str" cm="1">
        <f t="array" ref="Z1103:AD1103">_xlfn.TEXTSPLIT(L1103, " ")</f>
        <v>Zon</v>
      </c>
      <c r="AA1103" t="str">
        <v>op</v>
      </c>
      <c r="AB1103" t="str">
        <v>de</v>
      </c>
      <c r="AC1103" t="str">
        <v>Woerdense</v>
      </c>
      <c r="AD1103" t="str">
        <v>Verlaat</v>
      </c>
    </row>
    <row r="1104" spans="1:30" x14ac:dyDescent="0.3">
      <c r="A1104" t="s">
        <v>2127</v>
      </c>
      <c r="B1104" t="s">
        <v>2128</v>
      </c>
      <c r="C1104" t="s">
        <v>2361</v>
      </c>
      <c r="E1104" t="s">
        <v>2362</v>
      </c>
      <c r="F1104">
        <v>1</v>
      </c>
      <c r="G1104" t="s">
        <v>27</v>
      </c>
      <c r="H1104">
        <v>2019</v>
      </c>
      <c r="I1104" t="s">
        <v>28</v>
      </c>
      <c r="J1104" t="s">
        <v>29</v>
      </c>
      <c r="K1104" t="s">
        <v>359</v>
      </c>
      <c r="L1104" t="s">
        <v>2363</v>
      </c>
      <c r="M1104" t="s">
        <v>372</v>
      </c>
      <c r="P1104" s="1">
        <f t="shared" si="25"/>
        <v>134.505</v>
      </c>
      <c r="Q1104">
        <v>134.505</v>
      </c>
      <c r="R1104" s="1">
        <f t="shared" si="25"/>
        <v>1</v>
      </c>
      <c r="S1104">
        <v>1</v>
      </c>
      <c r="U1104" t="s">
        <v>36</v>
      </c>
      <c r="Z1104" t="str" cm="1">
        <f t="array" ref="Z1104:AC1104">_xlfn.TEXTSPLIT(L1104, " ")</f>
        <v>Zon</v>
      </c>
      <c r="AA1104" t="str">
        <v>op</v>
      </c>
      <c r="AB1104" t="str">
        <v>Nortgo</v>
      </c>
      <c r="AC1104" t="str">
        <v/>
      </c>
    </row>
    <row r="1105" spans="1:29" x14ac:dyDescent="0.3">
      <c r="A1105" t="s">
        <v>2127</v>
      </c>
      <c r="B1105" t="s">
        <v>2226</v>
      </c>
      <c r="C1105" t="s">
        <v>2364</v>
      </c>
      <c r="E1105" t="s">
        <v>2365</v>
      </c>
      <c r="F1105">
        <v>1</v>
      </c>
      <c r="G1105" t="s">
        <v>27</v>
      </c>
      <c r="H1105">
        <v>2019</v>
      </c>
      <c r="I1105" t="s">
        <v>28</v>
      </c>
      <c r="J1105" t="s">
        <v>29</v>
      </c>
      <c r="K1105" t="s">
        <v>30</v>
      </c>
      <c r="L1105" t="s">
        <v>2229</v>
      </c>
      <c r="M1105" t="s">
        <v>372</v>
      </c>
      <c r="P1105" s="1">
        <f t="shared" si="25"/>
        <v>156.24</v>
      </c>
      <c r="Q1105">
        <v>156.24</v>
      </c>
      <c r="R1105" s="1">
        <f t="shared" si="25"/>
        <v>1</v>
      </c>
      <c r="S1105">
        <v>1</v>
      </c>
      <c r="U1105" t="s">
        <v>36</v>
      </c>
      <c r="Z1105" t="str" cm="1">
        <f t="array" ref="Z1105:AC1105">_xlfn.TEXTSPLIT(L1105, " ")</f>
        <v>Drechtse</v>
      </c>
      <c r="AA1105" t="str">
        <v>Stromen/</v>
      </c>
      <c r="AB1105" t="str">
        <v>Drechtse</v>
      </c>
      <c r="AC1105" t="str">
        <v>Energie</v>
      </c>
    </row>
    <row r="1106" spans="1:29" x14ac:dyDescent="0.3">
      <c r="A1106" t="s">
        <v>2127</v>
      </c>
      <c r="B1106" t="s">
        <v>2173</v>
      </c>
      <c r="C1106" t="s">
        <v>2366</v>
      </c>
      <c r="D1106" t="s">
        <v>2367</v>
      </c>
      <c r="E1106" t="s">
        <v>2368</v>
      </c>
      <c r="F1106">
        <v>1</v>
      </c>
      <c r="G1106" t="s">
        <v>27</v>
      </c>
      <c r="H1106">
        <v>2022</v>
      </c>
      <c r="I1106" t="s">
        <v>28</v>
      </c>
      <c r="J1106" t="s">
        <v>29</v>
      </c>
      <c r="K1106" t="s">
        <v>30</v>
      </c>
      <c r="L1106" t="s">
        <v>2369</v>
      </c>
      <c r="P1106" s="1">
        <f t="shared" si="25"/>
        <v>37.5</v>
      </c>
      <c r="Q1106">
        <v>37.5</v>
      </c>
      <c r="R1106" s="1">
        <f t="shared" si="25"/>
        <v>1</v>
      </c>
      <c r="S1106">
        <v>1</v>
      </c>
      <c r="U1106" t="s">
        <v>32</v>
      </c>
      <c r="Z1106" t="str" cm="1">
        <f t="array" ref="Z1106:AB1106">_xlfn.TEXTSPLIT(L1106, " ")</f>
        <v>EC</v>
      </c>
      <c r="AA1106" t="str">
        <v>Pijnacker</v>
      </c>
      <c r="AB1106" t="str">
        <v>Nootdorp</v>
      </c>
    </row>
    <row r="1107" spans="1:29" x14ac:dyDescent="0.3">
      <c r="A1107" t="s">
        <v>2127</v>
      </c>
      <c r="B1107" t="s">
        <v>2173</v>
      </c>
      <c r="C1107" t="s">
        <v>2366</v>
      </c>
      <c r="D1107" t="s">
        <v>2367</v>
      </c>
      <c r="E1107" t="s">
        <v>2370</v>
      </c>
      <c r="F1107">
        <v>1</v>
      </c>
      <c r="G1107" t="s">
        <v>27</v>
      </c>
      <c r="H1107">
        <v>2021</v>
      </c>
      <c r="I1107" t="s">
        <v>28</v>
      </c>
      <c r="J1107" t="s">
        <v>29</v>
      </c>
      <c r="K1107" t="s">
        <v>30</v>
      </c>
      <c r="L1107" t="s">
        <v>2369</v>
      </c>
      <c r="P1107" s="1">
        <f t="shared" si="25"/>
        <v>80.989999999999995</v>
      </c>
      <c r="Q1107">
        <v>80.989999999999995</v>
      </c>
      <c r="R1107" s="1">
        <f t="shared" si="25"/>
        <v>1</v>
      </c>
      <c r="S1107">
        <v>1</v>
      </c>
      <c r="U1107" t="s">
        <v>36</v>
      </c>
      <c r="Z1107" t="str" cm="1">
        <f t="array" ref="Z1107:AB1107">_xlfn.TEXTSPLIT(L1107, " ")</f>
        <v>EC</v>
      </c>
      <c r="AA1107" t="str">
        <v>Pijnacker</v>
      </c>
      <c r="AB1107" t="str">
        <v>Nootdorp</v>
      </c>
    </row>
    <row r="1108" spans="1:29" x14ac:dyDescent="0.3">
      <c r="A1108" t="s">
        <v>2127</v>
      </c>
      <c r="B1108" t="s">
        <v>2173</v>
      </c>
      <c r="C1108" t="s">
        <v>2366</v>
      </c>
      <c r="D1108" t="s">
        <v>2371</v>
      </c>
      <c r="E1108" t="s">
        <v>2372</v>
      </c>
      <c r="F1108">
        <v>1</v>
      </c>
      <c r="G1108" t="s">
        <v>27</v>
      </c>
      <c r="H1108">
        <v>2021</v>
      </c>
      <c r="I1108" t="s">
        <v>28</v>
      </c>
      <c r="J1108" t="s">
        <v>29</v>
      </c>
      <c r="K1108" t="s">
        <v>30</v>
      </c>
      <c r="L1108" t="s">
        <v>2369</v>
      </c>
      <c r="P1108" s="1">
        <f t="shared" si="25"/>
        <v>81.900000000000006</v>
      </c>
      <c r="Q1108">
        <v>81.900000000000006</v>
      </c>
      <c r="R1108" s="1">
        <f t="shared" si="25"/>
        <v>1</v>
      </c>
      <c r="S1108">
        <v>1</v>
      </c>
      <c r="U1108" t="s">
        <v>36</v>
      </c>
      <c r="Z1108" t="str" cm="1">
        <f t="array" ref="Z1108:AB1108">_xlfn.TEXTSPLIT(L1108, " ")</f>
        <v>EC</v>
      </c>
      <c r="AA1108" t="str">
        <v>Pijnacker</v>
      </c>
      <c r="AB1108" t="str">
        <v>Nootdorp</v>
      </c>
    </row>
    <row r="1109" spans="1:29" x14ac:dyDescent="0.3">
      <c r="A1109" t="s">
        <v>2127</v>
      </c>
      <c r="B1109" t="s">
        <v>2173</v>
      </c>
      <c r="C1109" t="s">
        <v>2366</v>
      </c>
      <c r="D1109" t="s">
        <v>2367</v>
      </c>
      <c r="E1109" t="s">
        <v>2373</v>
      </c>
      <c r="F1109">
        <v>1</v>
      </c>
      <c r="G1109" t="s">
        <v>27</v>
      </c>
      <c r="H1109">
        <v>2019</v>
      </c>
      <c r="I1109" t="s">
        <v>28</v>
      </c>
      <c r="J1109" t="s">
        <v>29</v>
      </c>
      <c r="K1109" t="s">
        <v>30</v>
      </c>
      <c r="L1109" t="s">
        <v>2369</v>
      </c>
      <c r="P1109" s="1">
        <f t="shared" si="25"/>
        <v>189.63</v>
      </c>
      <c r="Q1109">
        <v>189.63</v>
      </c>
      <c r="R1109" s="1">
        <f t="shared" si="25"/>
        <v>1</v>
      </c>
      <c r="S1109">
        <v>1</v>
      </c>
      <c r="U1109" t="s">
        <v>36</v>
      </c>
      <c r="Z1109" t="str" cm="1">
        <f t="array" ref="Z1109:AB1109">_xlfn.TEXTSPLIT(L1109, " ")</f>
        <v>EC</v>
      </c>
      <c r="AA1109" t="str">
        <v>Pijnacker</v>
      </c>
      <c r="AB1109" t="str">
        <v>Nootdorp</v>
      </c>
    </row>
    <row r="1110" spans="1:29" x14ac:dyDescent="0.3">
      <c r="A1110" t="s">
        <v>2127</v>
      </c>
      <c r="B1110" t="s">
        <v>2173</v>
      </c>
      <c r="C1110" t="s">
        <v>2366</v>
      </c>
      <c r="D1110" t="s">
        <v>2367</v>
      </c>
      <c r="E1110" t="s">
        <v>2374</v>
      </c>
      <c r="F1110">
        <v>1</v>
      </c>
      <c r="G1110" t="s">
        <v>27</v>
      </c>
      <c r="H1110">
        <v>2021</v>
      </c>
      <c r="I1110" t="s">
        <v>28</v>
      </c>
      <c r="J1110" t="s">
        <v>29</v>
      </c>
      <c r="K1110" t="s">
        <v>30</v>
      </c>
      <c r="L1110" t="s">
        <v>2369</v>
      </c>
      <c r="P1110" s="1">
        <f t="shared" si="25"/>
        <v>70.040000000000006</v>
      </c>
      <c r="Q1110">
        <v>70.040000000000006</v>
      </c>
      <c r="R1110" s="1">
        <f t="shared" si="25"/>
        <v>1</v>
      </c>
      <c r="S1110">
        <v>1</v>
      </c>
      <c r="U1110" t="s">
        <v>36</v>
      </c>
      <c r="Z1110" t="str" cm="1">
        <f t="array" ref="Z1110:AB1110">_xlfn.TEXTSPLIT(L1110, " ")</f>
        <v>EC</v>
      </c>
      <c r="AA1110" t="str">
        <v>Pijnacker</v>
      </c>
      <c r="AB1110" t="str">
        <v>Nootdorp</v>
      </c>
    </row>
    <row r="1111" spans="1:29" x14ac:dyDescent="0.3">
      <c r="A1111" t="s">
        <v>2127</v>
      </c>
      <c r="B1111" t="s">
        <v>2173</v>
      </c>
      <c r="C1111" t="s">
        <v>2366</v>
      </c>
      <c r="E1111" t="s">
        <v>1978</v>
      </c>
      <c r="F1111">
        <v>1</v>
      </c>
      <c r="G1111" t="s">
        <v>27</v>
      </c>
      <c r="H1111">
        <v>2023</v>
      </c>
      <c r="I1111" t="s">
        <v>28</v>
      </c>
      <c r="J1111" t="s">
        <v>29</v>
      </c>
      <c r="K1111" t="s">
        <v>602</v>
      </c>
      <c r="L1111" t="s">
        <v>1979</v>
      </c>
      <c r="M1111" t="s">
        <v>1979</v>
      </c>
      <c r="P1111" s="1">
        <f t="shared" si="25"/>
        <v>380</v>
      </c>
      <c r="Q1111">
        <v>380</v>
      </c>
      <c r="R1111" s="1">
        <f t="shared" si="25"/>
        <v>1</v>
      </c>
      <c r="S1111">
        <v>1</v>
      </c>
      <c r="U1111" t="s">
        <v>32</v>
      </c>
      <c r="Z1111" t="str" cm="1">
        <f t="array" ref="Z1111">_xlfn.TEXTSPLIT(L1111, " ")</f>
        <v>ZonSamen</v>
      </c>
    </row>
    <row r="1112" spans="1:29" x14ac:dyDescent="0.3">
      <c r="A1112" t="s">
        <v>2127</v>
      </c>
      <c r="B1112" t="s">
        <v>2173</v>
      </c>
      <c r="C1112" t="s">
        <v>2375</v>
      </c>
      <c r="E1112" t="s">
        <v>2376</v>
      </c>
      <c r="F1112">
        <v>1</v>
      </c>
      <c r="G1112" t="s">
        <v>27</v>
      </c>
      <c r="H1112">
        <v>2018</v>
      </c>
      <c r="I1112" t="s">
        <v>28</v>
      </c>
      <c r="J1112" t="s">
        <v>29</v>
      </c>
      <c r="K1112" t="s">
        <v>30</v>
      </c>
      <c r="L1112" t="s">
        <v>2377</v>
      </c>
      <c r="N1112" t="s">
        <v>81</v>
      </c>
      <c r="O1112" t="s">
        <v>2378</v>
      </c>
      <c r="P1112" s="1">
        <f t="shared" si="25"/>
        <v>145.91999999999999</v>
      </c>
      <c r="Q1112">
        <v>145.91999999999999</v>
      </c>
      <c r="R1112" s="1">
        <f t="shared" si="25"/>
        <v>1</v>
      </c>
      <c r="S1112">
        <v>1</v>
      </c>
      <c r="U1112" t="s">
        <v>65</v>
      </c>
      <c r="Z1112" t="str" cm="1">
        <f t="array" ref="Z1112:AB1112">_xlfn.TEXTSPLIT(L1112, " ")</f>
        <v>De</v>
      </c>
      <c r="AA1112" t="str">
        <v>Groene</v>
      </c>
      <c r="AB1112" t="str">
        <v>Stroom</v>
      </c>
    </row>
    <row r="1113" spans="1:29" x14ac:dyDescent="0.3">
      <c r="A1113" t="s">
        <v>2127</v>
      </c>
      <c r="B1113" t="s">
        <v>2173</v>
      </c>
      <c r="C1113" t="s">
        <v>2375</v>
      </c>
      <c r="D1113" t="s">
        <v>2379</v>
      </c>
      <c r="E1113" t="s">
        <v>2380</v>
      </c>
      <c r="F1113">
        <v>1</v>
      </c>
      <c r="G1113" t="s">
        <v>27</v>
      </c>
      <c r="H1113">
        <v>2019</v>
      </c>
      <c r="I1113" t="s">
        <v>28</v>
      </c>
      <c r="J1113" t="s">
        <v>29</v>
      </c>
      <c r="K1113" t="s">
        <v>30</v>
      </c>
      <c r="L1113" t="s">
        <v>2377</v>
      </c>
      <c r="M1113" t="s">
        <v>2381</v>
      </c>
      <c r="P1113" s="1">
        <f t="shared" si="25"/>
        <v>64.97999999999999</v>
      </c>
      <c r="Q1113">
        <v>64.97999999999999</v>
      </c>
      <c r="R1113" s="1">
        <f t="shared" si="25"/>
        <v>1</v>
      </c>
      <c r="S1113">
        <v>1</v>
      </c>
      <c r="U1113" t="s">
        <v>36</v>
      </c>
      <c r="Z1113" t="str" cm="1">
        <f t="array" ref="Z1113:AB1113">_xlfn.TEXTSPLIT(L1113, " ")</f>
        <v>De</v>
      </c>
      <c r="AA1113" t="str">
        <v>Groene</v>
      </c>
      <c r="AB1113" t="str">
        <v>Stroom</v>
      </c>
    </row>
    <row r="1114" spans="1:29" x14ac:dyDescent="0.3">
      <c r="A1114" t="s">
        <v>2127</v>
      </c>
      <c r="B1114" t="s">
        <v>2173</v>
      </c>
      <c r="C1114" t="s">
        <v>2382</v>
      </c>
      <c r="E1114" t="s">
        <v>2383</v>
      </c>
      <c r="F1114">
        <v>1</v>
      </c>
      <c r="G1114" t="s">
        <v>27</v>
      </c>
      <c r="H1114">
        <v>2019</v>
      </c>
      <c r="I1114" t="s">
        <v>28</v>
      </c>
      <c r="J1114" t="s">
        <v>29</v>
      </c>
      <c r="K1114" t="s">
        <v>359</v>
      </c>
      <c r="L1114" t="s">
        <v>2384</v>
      </c>
      <c r="M1114" t="s">
        <v>372</v>
      </c>
      <c r="P1114" s="1">
        <f t="shared" si="25"/>
        <v>96.075000000000003</v>
      </c>
      <c r="Q1114">
        <v>96.075000000000003</v>
      </c>
      <c r="R1114" s="1">
        <f t="shared" si="25"/>
        <v>1</v>
      </c>
      <c r="S1114">
        <v>1</v>
      </c>
      <c r="U1114" t="s">
        <v>36</v>
      </c>
      <c r="Z1114" t="str" cm="1">
        <f t="array" ref="Z1114:AB1114">_xlfn.TEXTSPLIT(L1114, " ")</f>
        <v>Zon</v>
      </c>
      <c r="AA1114" t="str">
        <v>op</v>
      </c>
      <c r="AB1114" t="str">
        <v>Rijswijk</v>
      </c>
    </row>
    <row r="1115" spans="1:29" x14ac:dyDescent="0.3">
      <c r="A1115" t="s">
        <v>2127</v>
      </c>
      <c r="B1115" t="s">
        <v>2173</v>
      </c>
      <c r="C1115" t="s">
        <v>2385</v>
      </c>
      <c r="E1115" t="s">
        <v>2386</v>
      </c>
      <c r="F1115">
        <v>1</v>
      </c>
      <c r="G1115" t="s">
        <v>27</v>
      </c>
      <c r="H1115">
        <v>2022</v>
      </c>
      <c r="I1115" t="s">
        <v>28</v>
      </c>
      <c r="J1115" t="s">
        <v>29</v>
      </c>
      <c r="K1115" t="s">
        <v>30</v>
      </c>
      <c r="L1115" t="s">
        <v>2387</v>
      </c>
      <c r="M1115" t="s">
        <v>2388</v>
      </c>
      <c r="P1115" s="1">
        <f t="shared" si="25"/>
        <v>65.5</v>
      </c>
      <c r="Q1115">
        <v>65.5</v>
      </c>
      <c r="R1115" s="1">
        <f t="shared" si="25"/>
        <v>1</v>
      </c>
      <c r="S1115">
        <v>1</v>
      </c>
      <c r="U1115" t="s">
        <v>32</v>
      </c>
      <c r="Z1115" t="str" cm="1">
        <f t="array" ref="Z1115:AA1115">_xlfn.TEXTSPLIT(L1115, " ")</f>
        <v>Alex</v>
      </c>
      <c r="AA1115" t="str">
        <v>Energie</v>
      </c>
    </row>
    <row r="1116" spans="1:29" x14ac:dyDescent="0.3">
      <c r="A1116" t="s">
        <v>2127</v>
      </c>
      <c r="B1116" t="s">
        <v>2173</v>
      </c>
      <c r="C1116" t="s">
        <v>2385</v>
      </c>
      <c r="E1116" t="s">
        <v>2389</v>
      </c>
      <c r="F1116">
        <v>1</v>
      </c>
      <c r="G1116" t="s">
        <v>27</v>
      </c>
      <c r="H1116">
        <v>2022</v>
      </c>
      <c r="I1116" t="s">
        <v>28</v>
      </c>
      <c r="J1116" t="s">
        <v>29</v>
      </c>
      <c r="K1116" t="s">
        <v>30</v>
      </c>
      <c r="L1116" t="s">
        <v>2387</v>
      </c>
      <c r="P1116" s="1">
        <f t="shared" si="25"/>
        <v>81</v>
      </c>
      <c r="Q1116">
        <v>81</v>
      </c>
      <c r="R1116" s="1">
        <f t="shared" si="25"/>
        <v>1</v>
      </c>
      <c r="S1116">
        <v>1</v>
      </c>
      <c r="U1116" t="s">
        <v>32</v>
      </c>
      <c r="Z1116" t="str" cm="1">
        <f t="array" ref="Z1116:AA1116">_xlfn.TEXTSPLIT(L1116, " ")</f>
        <v>Alex</v>
      </c>
      <c r="AA1116" t="str">
        <v>Energie</v>
      </c>
    </row>
    <row r="1117" spans="1:29" x14ac:dyDescent="0.3">
      <c r="A1117" t="s">
        <v>2127</v>
      </c>
      <c r="B1117" t="s">
        <v>2173</v>
      </c>
      <c r="C1117" t="s">
        <v>2385</v>
      </c>
      <c r="E1117" t="s">
        <v>2390</v>
      </c>
      <c r="F1117">
        <v>1</v>
      </c>
      <c r="G1117" t="s">
        <v>27</v>
      </c>
      <c r="H1117">
        <v>2018</v>
      </c>
      <c r="I1117" t="s">
        <v>28</v>
      </c>
      <c r="J1117" t="s">
        <v>29</v>
      </c>
      <c r="K1117" t="s">
        <v>30</v>
      </c>
      <c r="L1117" t="s">
        <v>2391</v>
      </c>
      <c r="P1117" s="1">
        <f t="shared" si="25"/>
        <v>49.14</v>
      </c>
      <c r="Q1117">
        <v>49.14</v>
      </c>
      <c r="R1117" s="1">
        <f t="shared" si="25"/>
        <v>1</v>
      </c>
      <c r="S1117">
        <v>1</v>
      </c>
      <c r="U1117" t="s">
        <v>36</v>
      </c>
      <c r="Z1117" t="str" cm="1">
        <f t="array" ref="Z1117">_xlfn.TEXTSPLIT(L1117, " ")</f>
        <v>Blijstroom</v>
      </c>
    </row>
    <row r="1118" spans="1:29" x14ac:dyDescent="0.3">
      <c r="A1118" t="s">
        <v>2127</v>
      </c>
      <c r="B1118" t="s">
        <v>2173</v>
      </c>
      <c r="C1118" t="s">
        <v>2385</v>
      </c>
      <c r="E1118" t="s">
        <v>2392</v>
      </c>
      <c r="F1118">
        <v>1</v>
      </c>
      <c r="G1118" t="s">
        <v>27</v>
      </c>
      <c r="H1118">
        <v>2017</v>
      </c>
      <c r="I1118" t="s">
        <v>28</v>
      </c>
      <c r="J1118" t="s">
        <v>29</v>
      </c>
      <c r="K1118" t="s">
        <v>30</v>
      </c>
      <c r="L1118" t="s">
        <v>2391</v>
      </c>
      <c r="O1118" t="s">
        <v>2393</v>
      </c>
      <c r="P1118" s="1">
        <f t="shared" si="25"/>
        <v>50.88</v>
      </c>
      <c r="Q1118">
        <v>50.88</v>
      </c>
      <c r="R1118" s="1">
        <f t="shared" si="25"/>
        <v>1</v>
      </c>
      <c r="S1118">
        <v>1</v>
      </c>
      <c r="U1118" t="s">
        <v>36</v>
      </c>
      <c r="Z1118" t="str" cm="1">
        <f t="array" ref="Z1118">_xlfn.TEXTSPLIT(L1118, " ")</f>
        <v>Blijstroom</v>
      </c>
    </row>
    <row r="1119" spans="1:29" x14ac:dyDescent="0.3">
      <c r="A1119" t="s">
        <v>2127</v>
      </c>
      <c r="B1119" t="s">
        <v>2173</v>
      </c>
      <c r="C1119" t="s">
        <v>2385</v>
      </c>
      <c r="E1119" t="s">
        <v>2394</v>
      </c>
      <c r="F1119">
        <v>1</v>
      </c>
      <c r="G1119" t="s">
        <v>27</v>
      </c>
      <c r="H1119">
        <v>2020</v>
      </c>
      <c r="I1119" t="s">
        <v>28</v>
      </c>
      <c r="J1119" t="s">
        <v>29</v>
      </c>
      <c r="K1119" t="s">
        <v>30</v>
      </c>
      <c r="L1119" t="s">
        <v>2391</v>
      </c>
      <c r="O1119" t="s">
        <v>2395</v>
      </c>
      <c r="P1119" s="1">
        <f t="shared" si="25"/>
        <v>56.58</v>
      </c>
      <c r="Q1119">
        <v>56.58</v>
      </c>
      <c r="R1119" s="1">
        <f t="shared" si="25"/>
        <v>1</v>
      </c>
      <c r="S1119">
        <v>1</v>
      </c>
      <c r="U1119" t="s">
        <v>36</v>
      </c>
      <c r="Z1119" t="str" cm="1">
        <f t="array" ref="Z1119">_xlfn.TEXTSPLIT(L1119, " ")</f>
        <v>Blijstroom</v>
      </c>
    </row>
    <row r="1120" spans="1:29" x14ac:dyDescent="0.3">
      <c r="A1120" t="s">
        <v>2127</v>
      </c>
      <c r="B1120" t="s">
        <v>2173</v>
      </c>
      <c r="C1120" t="s">
        <v>2385</v>
      </c>
      <c r="E1120" t="s">
        <v>2396</v>
      </c>
      <c r="F1120">
        <v>1</v>
      </c>
      <c r="G1120" t="s">
        <v>27</v>
      </c>
      <c r="H1120">
        <v>2020</v>
      </c>
      <c r="I1120" t="s">
        <v>28</v>
      </c>
      <c r="J1120" t="s">
        <v>29</v>
      </c>
      <c r="K1120" t="s">
        <v>30</v>
      </c>
      <c r="L1120" t="s">
        <v>2391</v>
      </c>
      <c r="P1120" s="1">
        <f t="shared" si="25"/>
        <v>74.37</v>
      </c>
      <c r="Q1120">
        <v>74.37</v>
      </c>
      <c r="R1120" s="1">
        <f t="shared" si="25"/>
        <v>1</v>
      </c>
      <c r="S1120">
        <v>1</v>
      </c>
      <c r="U1120" t="s">
        <v>36</v>
      </c>
      <c r="Z1120" t="str" cm="1">
        <f t="array" ref="Z1120">_xlfn.TEXTSPLIT(L1120, " ")</f>
        <v>Blijstroom</v>
      </c>
    </row>
    <row r="1121" spans="1:29" x14ac:dyDescent="0.3">
      <c r="A1121" t="s">
        <v>2127</v>
      </c>
      <c r="B1121" t="s">
        <v>2173</v>
      </c>
      <c r="C1121" t="s">
        <v>2385</v>
      </c>
      <c r="E1121" t="s">
        <v>2397</v>
      </c>
      <c r="F1121">
        <v>1</v>
      </c>
      <c r="G1121" t="s">
        <v>27</v>
      </c>
      <c r="H1121">
        <v>2023</v>
      </c>
      <c r="I1121" t="s">
        <v>28</v>
      </c>
      <c r="J1121" t="s">
        <v>29</v>
      </c>
      <c r="K1121" t="s">
        <v>30</v>
      </c>
      <c r="L1121" t="s">
        <v>2391</v>
      </c>
      <c r="P1121" s="1">
        <f t="shared" si="25"/>
        <v>75.2</v>
      </c>
      <c r="Q1121">
        <v>75.2</v>
      </c>
      <c r="R1121" s="1">
        <f t="shared" si="25"/>
        <v>1</v>
      </c>
      <c r="S1121">
        <v>1</v>
      </c>
      <c r="U1121" t="s">
        <v>32</v>
      </c>
      <c r="Z1121" t="str" cm="1">
        <f t="array" ref="Z1121">_xlfn.TEXTSPLIT(L1121, " ")</f>
        <v>Blijstroom</v>
      </c>
    </row>
    <row r="1122" spans="1:29" x14ac:dyDescent="0.3">
      <c r="A1122" t="s">
        <v>2127</v>
      </c>
      <c r="B1122" t="s">
        <v>2173</v>
      </c>
      <c r="C1122" t="s">
        <v>2385</v>
      </c>
      <c r="D1122" t="s">
        <v>2398</v>
      </c>
      <c r="E1122" t="s">
        <v>2399</v>
      </c>
      <c r="F1122">
        <v>1</v>
      </c>
      <c r="G1122" t="s">
        <v>27</v>
      </c>
      <c r="H1122">
        <v>2022</v>
      </c>
      <c r="I1122" t="s">
        <v>28</v>
      </c>
      <c r="J1122" t="s">
        <v>29</v>
      </c>
      <c r="K1122" t="s">
        <v>30</v>
      </c>
      <c r="L1122" t="s">
        <v>2400</v>
      </c>
      <c r="P1122" s="1">
        <f t="shared" si="25"/>
        <v>214.65</v>
      </c>
      <c r="Q1122">
        <v>214.65</v>
      </c>
      <c r="R1122" s="1">
        <f t="shared" si="25"/>
        <v>1</v>
      </c>
      <c r="S1122">
        <v>1</v>
      </c>
      <c r="U1122" t="s">
        <v>32</v>
      </c>
      <c r="Z1122" t="str" cm="1">
        <f t="array" ref="Z1122:AA1122">_xlfn.TEXTSPLIT(L1122, " ")</f>
        <v>EC</v>
      </c>
      <c r="AA1122" t="str">
        <v>Delfshaven</v>
      </c>
    </row>
    <row r="1123" spans="1:29" x14ac:dyDescent="0.3">
      <c r="A1123" t="s">
        <v>2127</v>
      </c>
      <c r="B1123" t="s">
        <v>2173</v>
      </c>
      <c r="C1123" t="s">
        <v>2385</v>
      </c>
      <c r="D1123" t="s">
        <v>2398</v>
      </c>
      <c r="E1123" t="s">
        <v>2401</v>
      </c>
      <c r="F1123">
        <v>1</v>
      </c>
      <c r="G1123" t="s">
        <v>27</v>
      </c>
      <c r="H1123">
        <v>2023</v>
      </c>
      <c r="I1123" t="s">
        <v>28</v>
      </c>
      <c r="J1123" t="s">
        <v>29</v>
      </c>
      <c r="K1123" t="s">
        <v>30</v>
      </c>
      <c r="L1123" t="s">
        <v>2400</v>
      </c>
      <c r="P1123" s="1">
        <f t="shared" si="25"/>
        <v>81</v>
      </c>
      <c r="Q1123">
        <v>81</v>
      </c>
      <c r="R1123" s="1">
        <f t="shared" si="25"/>
        <v>1</v>
      </c>
      <c r="S1123">
        <v>1</v>
      </c>
      <c r="U1123" t="s">
        <v>32</v>
      </c>
      <c r="Z1123" t="str" cm="1">
        <f t="array" ref="Z1123:AA1123">_xlfn.TEXTSPLIT(L1123, " ")</f>
        <v>EC</v>
      </c>
      <c r="AA1123" t="str">
        <v>Delfshaven</v>
      </c>
    </row>
    <row r="1124" spans="1:29" x14ac:dyDescent="0.3">
      <c r="A1124" t="s">
        <v>2127</v>
      </c>
      <c r="B1124" t="s">
        <v>2173</v>
      </c>
      <c r="C1124" t="s">
        <v>2385</v>
      </c>
      <c r="D1124" t="s">
        <v>2398</v>
      </c>
      <c r="E1124" t="s">
        <v>2402</v>
      </c>
      <c r="F1124">
        <v>1</v>
      </c>
      <c r="G1124" t="s">
        <v>27</v>
      </c>
      <c r="H1124">
        <v>2023</v>
      </c>
      <c r="I1124" t="s">
        <v>28</v>
      </c>
      <c r="J1124" t="s">
        <v>29</v>
      </c>
      <c r="K1124" t="s">
        <v>30</v>
      </c>
      <c r="L1124" t="s">
        <v>2400</v>
      </c>
      <c r="O1124" t="s">
        <v>2403</v>
      </c>
      <c r="P1124" s="1">
        <f t="shared" si="25"/>
        <v>51.239999999999995</v>
      </c>
      <c r="Q1124">
        <v>51.239999999999995</v>
      </c>
      <c r="R1124" s="1">
        <f t="shared" si="25"/>
        <v>1</v>
      </c>
      <c r="S1124">
        <v>1</v>
      </c>
      <c r="U1124" t="s">
        <v>32</v>
      </c>
      <c r="Z1124" t="str" cm="1">
        <f t="array" ref="Z1124:AA1124">_xlfn.TEXTSPLIT(L1124, " ")</f>
        <v>EC</v>
      </c>
      <c r="AA1124" t="str">
        <v>Delfshaven</v>
      </c>
    </row>
    <row r="1125" spans="1:29" x14ac:dyDescent="0.3">
      <c r="A1125" t="s">
        <v>2127</v>
      </c>
      <c r="B1125" t="s">
        <v>2173</v>
      </c>
      <c r="C1125" t="s">
        <v>2385</v>
      </c>
      <c r="D1125" t="s">
        <v>2398</v>
      </c>
      <c r="E1125" t="s">
        <v>2404</v>
      </c>
      <c r="F1125">
        <v>1</v>
      </c>
      <c r="G1125" t="s">
        <v>27</v>
      </c>
      <c r="H1125">
        <v>2023</v>
      </c>
      <c r="I1125" t="s">
        <v>28</v>
      </c>
      <c r="J1125" t="s">
        <v>29</v>
      </c>
      <c r="K1125" t="s">
        <v>30</v>
      </c>
      <c r="L1125" t="s">
        <v>2400</v>
      </c>
      <c r="P1125" s="1">
        <f t="shared" si="25"/>
        <v>40.5</v>
      </c>
      <c r="Q1125">
        <v>40.5</v>
      </c>
      <c r="R1125" s="1">
        <f t="shared" si="25"/>
        <v>1</v>
      </c>
      <c r="S1125">
        <v>1</v>
      </c>
      <c r="U1125" t="s">
        <v>32</v>
      </c>
      <c r="Z1125" t="str" cm="1">
        <f t="array" ref="Z1125:AA1125">_xlfn.TEXTSPLIT(L1125, " ")</f>
        <v>EC</v>
      </c>
      <c r="AA1125" t="str">
        <v>Delfshaven</v>
      </c>
    </row>
    <row r="1126" spans="1:29" x14ac:dyDescent="0.3">
      <c r="A1126" t="s">
        <v>2127</v>
      </c>
      <c r="B1126" t="s">
        <v>2173</v>
      </c>
      <c r="C1126" t="s">
        <v>2385</v>
      </c>
      <c r="E1126" t="s">
        <v>2405</v>
      </c>
      <c r="F1126">
        <v>1</v>
      </c>
      <c r="G1126" t="s">
        <v>27</v>
      </c>
      <c r="H1126">
        <v>2023</v>
      </c>
      <c r="I1126" t="s">
        <v>28</v>
      </c>
      <c r="J1126" t="s">
        <v>29</v>
      </c>
      <c r="K1126" t="s">
        <v>30</v>
      </c>
      <c r="L1126" t="s">
        <v>2406</v>
      </c>
      <c r="P1126" s="1">
        <f t="shared" si="25"/>
        <v>72.239999999999995</v>
      </c>
      <c r="Q1126">
        <v>72.239999999999995</v>
      </c>
      <c r="R1126" s="1">
        <f t="shared" si="25"/>
        <v>1</v>
      </c>
      <c r="S1126">
        <v>1</v>
      </c>
      <c r="U1126" t="s">
        <v>32</v>
      </c>
      <c r="Z1126" t="str" cm="1">
        <f t="array" ref="Z1126">_xlfn.TEXTSPLIT(L1126, " ")</f>
        <v>StadsdriehoekEnergie</v>
      </c>
    </row>
    <row r="1127" spans="1:29" x14ac:dyDescent="0.3">
      <c r="A1127" t="s">
        <v>2127</v>
      </c>
      <c r="B1127" t="s">
        <v>2173</v>
      </c>
      <c r="C1127" t="s">
        <v>2385</v>
      </c>
      <c r="E1127" t="s">
        <v>2407</v>
      </c>
      <c r="F1127">
        <v>1</v>
      </c>
      <c r="G1127" t="s">
        <v>27</v>
      </c>
      <c r="H1127">
        <v>2015</v>
      </c>
      <c r="I1127" t="s">
        <v>28</v>
      </c>
      <c r="J1127" t="s">
        <v>29</v>
      </c>
      <c r="K1127" t="s">
        <v>46</v>
      </c>
      <c r="L1127" t="s">
        <v>47</v>
      </c>
      <c r="N1127" t="s">
        <v>81</v>
      </c>
      <c r="O1127" t="s">
        <v>2408</v>
      </c>
      <c r="P1127" s="1">
        <f t="shared" si="25"/>
        <v>43.86</v>
      </c>
      <c r="Q1127">
        <v>43.86</v>
      </c>
      <c r="R1127" s="1">
        <f t="shared" si="25"/>
        <v>0</v>
      </c>
      <c r="S1127">
        <v>0</v>
      </c>
      <c r="U1127" t="s">
        <v>65</v>
      </c>
      <c r="Z1127" t="str" cm="1">
        <f t="array" ref="Z1127">_xlfn.TEXTSPLIT(L1127, " ")</f>
        <v>crowdfunding</v>
      </c>
    </row>
    <row r="1128" spans="1:29" x14ac:dyDescent="0.3">
      <c r="A1128" t="s">
        <v>2127</v>
      </c>
      <c r="B1128" t="s">
        <v>2173</v>
      </c>
      <c r="C1128" t="s">
        <v>2385</v>
      </c>
      <c r="E1128" t="s">
        <v>2409</v>
      </c>
      <c r="F1128">
        <v>1</v>
      </c>
      <c r="G1128" t="s">
        <v>27</v>
      </c>
      <c r="H1128">
        <v>2015</v>
      </c>
      <c r="I1128" t="s">
        <v>28</v>
      </c>
      <c r="J1128" t="s">
        <v>29</v>
      </c>
      <c r="K1128" t="s">
        <v>46</v>
      </c>
      <c r="L1128" t="s">
        <v>47</v>
      </c>
      <c r="N1128" t="s">
        <v>81</v>
      </c>
      <c r="O1128" t="s">
        <v>2410</v>
      </c>
      <c r="P1128" s="1">
        <f t="shared" si="25"/>
        <v>69</v>
      </c>
      <c r="Q1128">
        <v>69</v>
      </c>
      <c r="R1128" s="1">
        <f t="shared" si="25"/>
        <v>0</v>
      </c>
      <c r="S1128">
        <v>0</v>
      </c>
      <c r="U1128" t="s">
        <v>65</v>
      </c>
      <c r="Z1128" t="str" cm="1">
        <f t="array" ref="Z1128">_xlfn.TEXTSPLIT(L1128, " ")</f>
        <v>crowdfunding</v>
      </c>
    </row>
    <row r="1129" spans="1:29" x14ac:dyDescent="0.3">
      <c r="A1129" t="s">
        <v>2127</v>
      </c>
      <c r="B1129" t="s">
        <v>2173</v>
      </c>
      <c r="C1129" t="s">
        <v>2385</v>
      </c>
      <c r="E1129" t="s">
        <v>2411</v>
      </c>
      <c r="F1129">
        <v>1</v>
      </c>
      <c r="G1129" t="s">
        <v>27</v>
      </c>
      <c r="H1129">
        <v>2017</v>
      </c>
      <c r="I1129" t="s">
        <v>28</v>
      </c>
      <c r="J1129" t="s">
        <v>29</v>
      </c>
      <c r="K1129" t="s">
        <v>599</v>
      </c>
      <c r="L1129" t="s">
        <v>600</v>
      </c>
      <c r="P1129" s="1">
        <f t="shared" si="25"/>
        <v>23.85</v>
      </c>
      <c r="Q1129">
        <v>23.85</v>
      </c>
      <c r="R1129" s="1">
        <f t="shared" si="25"/>
        <v>1</v>
      </c>
      <c r="S1129">
        <v>1</v>
      </c>
      <c r="U1129" t="s">
        <v>36</v>
      </c>
      <c r="Z1129" t="str" cm="1">
        <f t="array" ref="Z1129:AA1129">_xlfn.TEXTSPLIT(L1129, " ")</f>
        <v>projectcoöperaties</v>
      </c>
      <c r="AA1129" t="str">
        <v>divers</v>
      </c>
    </row>
    <row r="1130" spans="1:29" x14ac:dyDescent="0.3">
      <c r="A1130" t="s">
        <v>2127</v>
      </c>
      <c r="B1130" t="s">
        <v>2173</v>
      </c>
      <c r="C1130" t="s">
        <v>2412</v>
      </c>
      <c r="E1130" t="s">
        <v>2413</v>
      </c>
      <c r="F1130">
        <v>1</v>
      </c>
      <c r="G1130" t="s">
        <v>27</v>
      </c>
      <c r="H1130">
        <v>2020</v>
      </c>
      <c r="I1130" t="s">
        <v>28</v>
      </c>
      <c r="J1130" t="s">
        <v>29</v>
      </c>
      <c r="K1130" t="s">
        <v>30</v>
      </c>
      <c r="L1130" t="s">
        <v>2414</v>
      </c>
      <c r="M1130" t="s">
        <v>2415</v>
      </c>
      <c r="O1130" t="s">
        <v>2416</v>
      </c>
      <c r="P1130" s="1">
        <f t="shared" si="25"/>
        <v>56.440000000000005</v>
      </c>
      <c r="Q1130">
        <v>56.440000000000005</v>
      </c>
      <c r="R1130" s="1">
        <f t="shared" si="25"/>
        <v>1</v>
      </c>
      <c r="S1130">
        <v>1</v>
      </c>
      <c r="U1130" t="s">
        <v>36</v>
      </c>
      <c r="Z1130" t="str" cm="1">
        <f t="array" ref="Z1130">_xlfn.TEXTSPLIT(L1130, " ")</f>
        <v>EnergiekSchiedam</v>
      </c>
    </row>
    <row r="1131" spans="1:29" x14ac:dyDescent="0.3">
      <c r="A1131" t="s">
        <v>2127</v>
      </c>
      <c r="B1131" t="s">
        <v>2173</v>
      </c>
      <c r="C1131" t="s">
        <v>2412</v>
      </c>
      <c r="E1131" t="s">
        <v>2417</v>
      </c>
      <c r="F1131">
        <v>1</v>
      </c>
      <c r="G1131" t="s">
        <v>27</v>
      </c>
      <c r="H1131">
        <v>2016</v>
      </c>
      <c r="I1131" t="s">
        <v>28</v>
      </c>
      <c r="J1131" t="s">
        <v>29</v>
      </c>
      <c r="K1131" t="s">
        <v>30</v>
      </c>
      <c r="L1131" t="s">
        <v>2414</v>
      </c>
      <c r="N1131" t="s">
        <v>81</v>
      </c>
      <c r="P1131" s="1">
        <f t="shared" si="25"/>
        <v>56.94</v>
      </c>
      <c r="Q1131">
        <v>56.94</v>
      </c>
      <c r="R1131" s="1">
        <f t="shared" si="25"/>
        <v>1</v>
      </c>
      <c r="S1131">
        <v>1</v>
      </c>
      <c r="U1131" t="s">
        <v>65</v>
      </c>
      <c r="Z1131" t="str" cm="1">
        <f t="array" ref="Z1131">_xlfn.TEXTSPLIT(L1131, " ")</f>
        <v>EnergiekSchiedam</v>
      </c>
    </row>
    <row r="1132" spans="1:29" x14ac:dyDescent="0.3">
      <c r="A1132" t="s">
        <v>2127</v>
      </c>
      <c r="B1132" t="s">
        <v>2128</v>
      </c>
      <c r="C1132" t="s">
        <v>2418</v>
      </c>
      <c r="D1132" t="s">
        <v>2419</v>
      </c>
      <c r="E1132" t="s">
        <v>2420</v>
      </c>
      <c r="F1132">
        <v>1</v>
      </c>
      <c r="G1132" t="s">
        <v>27</v>
      </c>
      <c r="H1132">
        <v>2021</v>
      </c>
      <c r="I1132" t="s">
        <v>28</v>
      </c>
      <c r="J1132" t="s">
        <v>29</v>
      </c>
      <c r="K1132" t="s">
        <v>30</v>
      </c>
      <c r="L1132" t="s">
        <v>2421</v>
      </c>
      <c r="P1132" s="1">
        <f t="shared" si="25"/>
        <v>188</v>
      </c>
      <c r="Q1132">
        <v>188</v>
      </c>
      <c r="R1132" s="1">
        <f t="shared" si="25"/>
        <v>1</v>
      </c>
      <c r="S1132">
        <v>1</v>
      </c>
      <c r="U1132" t="s">
        <v>32</v>
      </c>
      <c r="Z1132" t="str" cm="1">
        <f t="array" ref="Z1132:AA1132">_xlfn.TEXTSPLIT(L1132, " ")</f>
        <v>EC</v>
      </c>
      <c r="AA1132" t="str">
        <v>Teylingen</v>
      </c>
    </row>
    <row r="1133" spans="1:29" x14ac:dyDescent="0.3">
      <c r="A1133" t="s">
        <v>2127</v>
      </c>
      <c r="B1133" t="s">
        <v>2173</v>
      </c>
      <c r="C1133" t="s">
        <v>2422</v>
      </c>
      <c r="E1133" t="s">
        <v>2423</v>
      </c>
      <c r="F1133">
        <v>1</v>
      </c>
      <c r="G1133" t="s">
        <v>27</v>
      </c>
      <c r="H1133">
        <v>2020</v>
      </c>
      <c r="I1133" t="s">
        <v>28</v>
      </c>
      <c r="J1133" t="s">
        <v>29</v>
      </c>
      <c r="K1133" t="s">
        <v>30</v>
      </c>
      <c r="L1133" t="s">
        <v>2424</v>
      </c>
      <c r="M1133" t="s">
        <v>372</v>
      </c>
      <c r="P1133" s="1">
        <f t="shared" si="25"/>
        <v>93.24</v>
      </c>
      <c r="Q1133">
        <v>93.24</v>
      </c>
      <c r="R1133" s="1">
        <f t="shared" si="25"/>
        <v>1</v>
      </c>
      <c r="S1133">
        <v>1</v>
      </c>
      <c r="U1133" t="s">
        <v>36</v>
      </c>
      <c r="Z1133" t="str" cm="1">
        <f t="array" ref="Z1133:AC1133">_xlfn.TEXTSPLIT(L1133, " ")</f>
        <v>Vlaardings</v>
      </c>
      <c r="AA1133" t="str">
        <v>Energie</v>
      </c>
      <c r="AB1133" t="str">
        <v>Collectief</v>
      </c>
      <c r="AC1133" t="str">
        <v>(VEC)</v>
      </c>
    </row>
    <row r="1134" spans="1:29" x14ac:dyDescent="0.3">
      <c r="A1134" t="s">
        <v>2127</v>
      </c>
      <c r="B1134" t="s">
        <v>2173</v>
      </c>
      <c r="C1134" t="s">
        <v>2422</v>
      </c>
      <c r="E1134" t="s">
        <v>2425</v>
      </c>
      <c r="F1134">
        <v>1</v>
      </c>
      <c r="G1134" t="s">
        <v>27</v>
      </c>
      <c r="H1134">
        <v>2019</v>
      </c>
      <c r="I1134" t="s">
        <v>28</v>
      </c>
      <c r="J1134" t="s">
        <v>29</v>
      </c>
      <c r="K1134" t="s">
        <v>30</v>
      </c>
      <c r="L1134" t="s">
        <v>2424</v>
      </c>
      <c r="M1134" t="s">
        <v>372</v>
      </c>
      <c r="P1134" s="1">
        <f t="shared" si="25"/>
        <v>71.3</v>
      </c>
      <c r="Q1134">
        <v>71.3</v>
      </c>
      <c r="R1134" s="1">
        <f t="shared" si="25"/>
        <v>1</v>
      </c>
      <c r="S1134">
        <v>1</v>
      </c>
      <c r="U1134" t="s">
        <v>36</v>
      </c>
      <c r="Z1134" t="str" cm="1">
        <f t="array" ref="Z1134:AC1134">_xlfn.TEXTSPLIT(L1134, " ")</f>
        <v>Vlaardings</v>
      </c>
      <c r="AA1134" t="str">
        <v>Energie</v>
      </c>
      <c r="AB1134" t="str">
        <v>Collectief</v>
      </c>
      <c r="AC1134" t="str">
        <v>(VEC)</v>
      </c>
    </row>
    <row r="1135" spans="1:29" x14ac:dyDescent="0.3">
      <c r="A1135" t="s">
        <v>2127</v>
      </c>
      <c r="B1135" t="s">
        <v>2128</v>
      </c>
      <c r="C1135" t="s">
        <v>2426</v>
      </c>
      <c r="E1135" t="s">
        <v>2427</v>
      </c>
      <c r="F1135">
        <v>1</v>
      </c>
      <c r="G1135" t="s">
        <v>27</v>
      </c>
      <c r="H1135">
        <v>2017</v>
      </c>
      <c r="I1135" t="s">
        <v>28</v>
      </c>
      <c r="J1135" t="s">
        <v>29</v>
      </c>
      <c r="K1135" t="s">
        <v>359</v>
      </c>
      <c r="L1135" t="s">
        <v>2428</v>
      </c>
      <c r="M1135" t="s">
        <v>372</v>
      </c>
      <c r="O1135" t="s">
        <v>2429</v>
      </c>
      <c r="P1135" s="1">
        <f t="shared" si="25"/>
        <v>59</v>
      </c>
      <c r="Q1135">
        <v>59</v>
      </c>
      <c r="R1135" s="1">
        <f t="shared" si="25"/>
        <v>1</v>
      </c>
      <c r="S1135">
        <v>1</v>
      </c>
      <c r="U1135" t="s">
        <v>36</v>
      </c>
      <c r="Z1135" t="str" cm="1">
        <f t="array" ref="Z1135:AB1135">_xlfn.TEXTSPLIT(L1135, " ")</f>
        <v>Zon</v>
      </c>
      <c r="AA1135" t="str">
        <v>op</v>
      </c>
      <c r="AB1135" t="str">
        <v>Voorschoten</v>
      </c>
    </row>
    <row r="1136" spans="1:29" x14ac:dyDescent="0.3">
      <c r="A1136" t="s">
        <v>2127</v>
      </c>
      <c r="B1136" t="s">
        <v>2173</v>
      </c>
      <c r="C1136" t="s">
        <v>2430</v>
      </c>
      <c r="E1136" t="s">
        <v>2431</v>
      </c>
      <c r="F1136">
        <v>1</v>
      </c>
      <c r="G1136" t="s">
        <v>27</v>
      </c>
      <c r="H1136">
        <v>2022</v>
      </c>
      <c r="I1136" t="s">
        <v>28</v>
      </c>
      <c r="J1136" t="s">
        <v>29</v>
      </c>
      <c r="K1136" t="s">
        <v>30</v>
      </c>
      <c r="L1136" t="s">
        <v>2432</v>
      </c>
      <c r="P1136" s="1">
        <f t="shared" si="25"/>
        <v>380</v>
      </c>
      <c r="Q1136">
        <v>380</v>
      </c>
      <c r="R1136" s="1">
        <f t="shared" si="25"/>
        <v>1</v>
      </c>
      <c r="S1136">
        <v>1</v>
      </c>
      <c r="U1136" t="s">
        <v>32</v>
      </c>
      <c r="Z1136" t="str" cm="1">
        <f t="array" ref="Z1136:AB1136">_xlfn.TEXTSPLIT(L1136, " ")</f>
        <v>Wassenaarse</v>
      </c>
      <c r="AA1136" t="str">
        <v>Energie</v>
      </c>
      <c r="AB1136" t="str">
        <v>Coöperatie</v>
      </c>
    </row>
    <row r="1137" spans="1:29" x14ac:dyDescent="0.3">
      <c r="A1137" t="s">
        <v>2127</v>
      </c>
      <c r="B1137" t="s">
        <v>2173</v>
      </c>
      <c r="C1137" t="s">
        <v>2433</v>
      </c>
      <c r="D1137" t="s">
        <v>2434</v>
      </c>
      <c r="E1137" t="s">
        <v>2435</v>
      </c>
      <c r="F1137">
        <v>1</v>
      </c>
      <c r="G1137" t="s">
        <v>27</v>
      </c>
      <c r="H1137">
        <v>2017</v>
      </c>
      <c r="I1137" t="s">
        <v>28</v>
      </c>
      <c r="J1137" t="s">
        <v>29</v>
      </c>
      <c r="K1137" t="s">
        <v>46</v>
      </c>
      <c r="L1137" t="s">
        <v>47</v>
      </c>
      <c r="N1137" t="s">
        <v>81</v>
      </c>
      <c r="P1137" s="1">
        <f t="shared" si="25"/>
        <v>176.4</v>
      </c>
      <c r="Q1137">
        <v>176.4</v>
      </c>
      <c r="R1137" s="1">
        <f t="shared" si="25"/>
        <v>0</v>
      </c>
      <c r="S1137">
        <v>0</v>
      </c>
      <c r="U1137" t="s">
        <v>65</v>
      </c>
      <c r="Z1137" t="str" cm="1">
        <f t="array" ref="Z1137">_xlfn.TEXTSPLIT(L1137, " ")</f>
        <v>crowdfunding</v>
      </c>
    </row>
    <row r="1138" spans="1:29" x14ac:dyDescent="0.3">
      <c r="A1138" t="s">
        <v>2127</v>
      </c>
      <c r="B1138" t="s">
        <v>2173</v>
      </c>
      <c r="C1138" t="s">
        <v>2436</v>
      </c>
      <c r="E1138" t="s">
        <v>2437</v>
      </c>
      <c r="F1138">
        <v>1</v>
      </c>
      <c r="G1138" t="s">
        <v>27</v>
      </c>
      <c r="H1138">
        <v>2019</v>
      </c>
      <c r="I1138" t="s">
        <v>28</v>
      </c>
      <c r="J1138" t="s">
        <v>29</v>
      </c>
      <c r="K1138" t="s">
        <v>30</v>
      </c>
      <c r="L1138" t="s">
        <v>2438</v>
      </c>
      <c r="P1138" s="1">
        <f t="shared" si="25"/>
        <v>23.099999999999998</v>
      </c>
      <c r="Q1138">
        <v>23.099999999999998</v>
      </c>
      <c r="R1138" s="1">
        <f t="shared" si="25"/>
        <v>1</v>
      </c>
      <c r="S1138">
        <v>1</v>
      </c>
      <c r="U1138" t="s">
        <v>36</v>
      </c>
      <c r="Z1138" t="str" cm="1">
        <f t="array" ref="Z1138:AC1138">_xlfn.TEXTSPLIT(L1138, " ")</f>
        <v>DEZo/</v>
      </c>
      <c r="AA1138" t="str">
        <v>Duurzame</v>
      </c>
      <c r="AB1138" t="str">
        <v>energiecoöperatie</v>
      </c>
      <c r="AC1138" t="str">
        <v>Zoetermeer</v>
      </c>
    </row>
    <row r="1139" spans="1:29" x14ac:dyDescent="0.3">
      <c r="A1139" t="s">
        <v>2127</v>
      </c>
      <c r="B1139" t="s">
        <v>2173</v>
      </c>
      <c r="C1139" t="s">
        <v>2436</v>
      </c>
      <c r="E1139" t="s">
        <v>2439</v>
      </c>
      <c r="F1139">
        <v>1</v>
      </c>
      <c r="G1139" t="s">
        <v>27</v>
      </c>
      <c r="H1139">
        <v>2015</v>
      </c>
      <c r="I1139" t="s">
        <v>28</v>
      </c>
      <c r="J1139" t="s">
        <v>29</v>
      </c>
      <c r="K1139" t="s">
        <v>30</v>
      </c>
      <c r="L1139" t="s">
        <v>2438</v>
      </c>
      <c r="P1139" s="1">
        <f t="shared" si="25"/>
        <v>26.5</v>
      </c>
      <c r="Q1139">
        <v>26.5</v>
      </c>
      <c r="R1139" s="1">
        <f t="shared" si="25"/>
        <v>1</v>
      </c>
      <c r="S1139">
        <v>1</v>
      </c>
      <c r="U1139" t="s">
        <v>65</v>
      </c>
      <c r="Z1139" t="str" cm="1">
        <f t="array" ref="Z1139:AC1139">_xlfn.TEXTSPLIT(L1139, " ")</f>
        <v>DEZo/</v>
      </c>
      <c r="AA1139" t="str">
        <v>Duurzame</v>
      </c>
      <c r="AB1139" t="str">
        <v>energiecoöperatie</v>
      </c>
      <c r="AC1139" t="str">
        <v>Zoetermeer</v>
      </c>
    </row>
    <row r="1140" spans="1:29" x14ac:dyDescent="0.3">
      <c r="A1140" t="s">
        <v>2127</v>
      </c>
      <c r="B1140" t="s">
        <v>2128</v>
      </c>
      <c r="C1140" t="s">
        <v>2440</v>
      </c>
      <c r="E1140" t="s">
        <v>2441</v>
      </c>
      <c r="F1140">
        <v>1</v>
      </c>
      <c r="G1140" t="s">
        <v>27</v>
      </c>
      <c r="H1140">
        <v>2019</v>
      </c>
      <c r="I1140" t="s">
        <v>28</v>
      </c>
      <c r="J1140" t="s">
        <v>29</v>
      </c>
      <c r="K1140" t="s">
        <v>359</v>
      </c>
      <c r="L1140" t="s">
        <v>2442</v>
      </c>
      <c r="M1140" t="s">
        <v>372</v>
      </c>
      <c r="P1140" s="1">
        <f t="shared" si="25"/>
        <v>96</v>
      </c>
      <c r="Q1140">
        <v>96</v>
      </c>
      <c r="R1140" s="1">
        <f t="shared" si="25"/>
        <v>1</v>
      </c>
      <c r="S1140">
        <v>1</v>
      </c>
      <c r="U1140" t="s">
        <v>36</v>
      </c>
      <c r="Z1140" t="str" cm="1">
        <f t="array" ref="Z1140:AB1140">_xlfn.TEXTSPLIT(L1140, " ")</f>
        <v>Zon</v>
      </c>
      <c r="AA1140" t="str">
        <v>op</v>
      </c>
      <c r="AB1140" t="str">
        <v>Zoeterwoude</v>
      </c>
    </row>
    <row r="1141" spans="1:29" x14ac:dyDescent="0.3">
      <c r="A1141" t="s">
        <v>2127</v>
      </c>
      <c r="B1141" t="s">
        <v>2128</v>
      </c>
      <c r="C1141" t="s">
        <v>2440</v>
      </c>
      <c r="E1141" t="s">
        <v>2443</v>
      </c>
      <c r="F1141">
        <v>1</v>
      </c>
      <c r="G1141" t="s">
        <v>27</v>
      </c>
      <c r="H1141">
        <v>2022</v>
      </c>
      <c r="I1141" t="s">
        <v>28</v>
      </c>
      <c r="J1141" t="s">
        <v>29</v>
      </c>
      <c r="K1141" t="s">
        <v>359</v>
      </c>
      <c r="L1141" t="s">
        <v>2442</v>
      </c>
      <c r="M1141" t="s">
        <v>372</v>
      </c>
      <c r="P1141" s="1">
        <f t="shared" si="25"/>
        <v>69.3</v>
      </c>
      <c r="Q1141">
        <v>69.3</v>
      </c>
      <c r="R1141" s="1">
        <f t="shared" si="25"/>
        <v>1</v>
      </c>
      <c r="S1141">
        <v>1</v>
      </c>
      <c r="U1141" t="s">
        <v>32</v>
      </c>
      <c r="Z1141" t="str" cm="1">
        <f t="array" ref="Z1141:AB1141">_xlfn.TEXTSPLIT(L1141, " ")</f>
        <v>Zon</v>
      </c>
      <c r="AA1141" t="str">
        <v>op</v>
      </c>
      <c r="AB1141" t="str">
        <v>Zoeterwoude</v>
      </c>
    </row>
    <row r="1142" spans="1:29" x14ac:dyDescent="0.3">
      <c r="A1142" t="s">
        <v>2127</v>
      </c>
      <c r="B1142" t="s">
        <v>2140</v>
      </c>
      <c r="C1142" t="s">
        <v>2444</v>
      </c>
      <c r="D1142" t="s">
        <v>2445</v>
      </c>
      <c r="E1142" t="s">
        <v>2446</v>
      </c>
      <c r="F1142">
        <v>1</v>
      </c>
      <c r="G1142" t="s">
        <v>27</v>
      </c>
      <c r="H1142">
        <v>2020</v>
      </c>
      <c r="I1142" t="s">
        <v>28</v>
      </c>
      <c r="J1142" t="s">
        <v>29</v>
      </c>
      <c r="K1142" t="s">
        <v>359</v>
      </c>
      <c r="L1142" t="s">
        <v>2447</v>
      </c>
      <c r="M1142" t="s">
        <v>372</v>
      </c>
      <c r="P1142" s="1">
        <f t="shared" si="25"/>
        <v>81.070000000000007</v>
      </c>
      <c r="Q1142">
        <v>81.070000000000007</v>
      </c>
      <c r="R1142" s="1">
        <f t="shared" si="25"/>
        <v>1</v>
      </c>
      <c r="S1142">
        <v>1</v>
      </c>
      <c r="U1142" t="s">
        <v>36</v>
      </c>
      <c r="Z1142" t="str" cm="1">
        <f t="array" ref="Z1142:AB1142">_xlfn.TEXTSPLIT(L1142, " ")</f>
        <v>Zon</v>
      </c>
      <c r="AA1142" t="str">
        <v>op</v>
      </c>
      <c r="AB1142" t="str">
        <v>Zuidplas</v>
      </c>
    </row>
    <row r="1143" spans="1:29" x14ac:dyDescent="0.3">
      <c r="A1143" t="s">
        <v>2127</v>
      </c>
      <c r="B1143" t="s">
        <v>2140</v>
      </c>
      <c r="C1143" t="s">
        <v>2444</v>
      </c>
      <c r="D1143" t="s">
        <v>2448</v>
      </c>
      <c r="E1143" t="s">
        <v>2449</v>
      </c>
      <c r="F1143">
        <v>1</v>
      </c>
      <c r="G1143" t="s">
        <v>27</v>
      </c>
      <c r="H1143">
        <v>2021</v>
      </c>
      <c r="I1143" t="s">
        <v>28</v>
      </c>
      <c r="J1143" t="s">
        <v>29</v>
      </c>
      <c r="K1143" t="s">
        <v>359</v>
      </c>
      <c r="L1143" t="s">
        <v>2447</v>
      </c>
      <c r="M1143" t="s">
        <v>372</v>
      </c>
      <c r="P1143" s="1">
        <f t="shared" si="25"/>
        <v>82.5</v>
      </c>
      <c r="Q1143">
        <v>82.5</v>
      </c>
      <c r="R1143" s="1">
        <f t="shared" si="25"/>
        <v>1</v>
      </c>
      <c r="S1143">
        <v>1</v>
      </c>
      <c r="U1143" t="s">
        <v>36</v>
      </c>
      <c r="Z1143" t="str" cm="1">
        <f t="array" ref="Z1143:AB1143">_xlfn.TEXTSPLIT(L1143, " ")</f>
        <v>Zon</v>
      </c>
      <c r="AA1143" t="str">
        <v>op</v>
      </c>
      <c r="AB1143" t="str">
        <v>Zuidplas</v>
      </c>
    </row>
    <row r="1144" spans="1:29" x14ac:dyDescent="0.3">
      <c r="A1144" t="s">
        <v>2127</v>
      </c>
      <c r="B1144" t="s">
        <v>2140</v>
      </c>
      <c r="C1144" t="s">
        <v>2444</v>
      </c>
      <c r="D1144" t="s">
        <v>2450</v>
      </c>
      <c r="E1144" t="s">
        <v>2451</v>
      </c>
      <c r="F1144">
        <v>1</v>
      </c>
      <c r="G1144" t="s">
        <v>27</v>
      </c>
      <c r="H1144">
        <v>2021</v>
      </c>
      <c r="I1144" t="s">
        <v>28</v>
      </c>
      <c r="J1144" t="s">
        <v>29</v>
      </c>
      <c r="K1144" t="s">
        <v>359</v>
      </c>
      <c r="L1144" t="s">
        <v>2447</v>
      </c>
      <c r="M1144" t="s">
        <v>372</v>
      </c>
      <c r="P1144" s="1">
        <f t="shared" si="25"/>
        <v>33</v>
      </c>
      <c r="Q1144">
        <v>33</v>
      </c>
      <c r="R1144" s="1">
        <f t="shared" si="25"/>
        <v>1</v>
      </c>
      <c r="S1144">
        <v>1</v>
      </c>
      <c r="U1144" t="s">
        <v>36</v>
      </c>
      <c r="Z1144" t="str" cm="1">
        <f t="array" ref="Z1144:AB1144">_xlfn.TEXTSPLIT(L1144, " ")</f>
        <v>Zon</v>
      </c>
      <c r="AA1144" t="str">
        <v>op</v>
      </c>
      <c r="AB1144" t="str">
        <v>Zuidplas</v>
      </c>
    </row>
    <row r="1145" spans="1:29" x14ac:dyDescent="0.3">
      <c r="A1145" t="s">
        <v>2127</v>
      </c>
      <c r="B1145" t="s">
        <v>2140</v>
      </c>
      <c r="C1145" t="s">
        <v>2444</v>
      </c>
      <c r="D1145" t="s">
        <v>2452</v>
      </c>
      <c r="E1145" t="s">
        <v>2453</v>
      </c>
      <c r="F1145">
        <v>1</v>
      </c>
      <c r="G1145" t="s">
        <v>27</v>
      </c>
      <c r="H1145">
        <v>2020</v>
      </c>
      <c r="I1145" t="s">
        <v>28</v>
      </c>
      <c r="J1145" t="s">
        <v>29</v>
      </c>
      <c r="K1145" t="s">
        <v>359</v>
      </c>
      <c r="L1145" t="s">
        <v>2447</v>
      </c>
      <c r="M1145" t="s">
        <v>372</v>
      </c>
      <c r="P1145" s="1">
        <f t="shared" si="25"/>
        <v>77.050000000000011</v>
      </c>
      <c r="Q1145">
        <v>77.050000000000011</v>
      </c>
      <c r="R1145" s="1">
        <f t="shared" si="25"/>
        <v>1</v>
      </c>
      <c r="S1145">
        <v>1</v>
      </c>
      <c r="U1145" t="s">
        <v>36</v>
      </c>
      <c r="Z1145" t="str" cm="1">
        <f t="array" ref="Z1145:AB1145">_xlfn.TEXTSPLIT(L1145, " ")</f>
        <v>Zon</v>
      </c>
      <c r="AA1145" t="str">
        <v>op</v>
      </c>
      <c r="AB1145" t="str">
        <v>Zuidplas</v>
      </c>
    </row>
    <row r="1146" spans="1:29" x14ac:dyDescent="0.3">
      <c r="A1146" t="s">
        <v>2127</v>
      </c>
      <c r="B1146" t="s">
        <v>2226</v>
      </c>
      <c r="C1146" t="s">
        <v>2454</v>
      </c>
      <c r="E1146" t="s">
        <v>2455</v>
      </c>
      <c r="F1146">
        <v>1</v>
      </c>
      <c r="G1146" t="s">
        <v>27</v>
      </c>
      <c r="H1146">
        <v>2016</v>
      </c>
      <c r="I1146" t="s">
        <v>28</v>
      </c>
      <c r="J1146" t="s">
        <v>29</v>
      </c>
      <c r="K1146" t="s">
        <v>359</v>
      </c>
      <c r="L1146" t="s">
        <v>2456</v>
      </c>
      <c r="M1146" t="s">
        <v>372</v>
      </c>
      <c r="P1146" s="1">
        <f t="shared" si="25"/>
        <v>53.56</v>
      </c>
      <c r="Q1146">
        <v>53.56</v>
      </c>
      <c r="R1146" s="1">
        <f t="shared" si="25"/>
        <v>1</v>
      </c>
      <c r="S1146">
        <v>1</v>
      </c>
      <c r="U1146" t="s">
        <v>36</v>
      </c>
      <c r="Z1146" t="str" cm="1">
        <f t="array" ref="Z1146:AB1146">_xlfn.TEXTSPLIT(L1146, " ")</f>
        <v>Zon</v>
      </c>
      <c r="AA1146" t="str">
        <v>op</v>
      </c>
      <c r="AB1146" t="str">
        <v>Zwijndrecht</v>
      </c>
    </row>
    <row r="1147" spans="1:29" x14ac:dyDescent="0.3">
      <c r="A1147" t="s">
        <v>2127</v>
      </c>
      <c r="B1147" t="s">
        <v>2226</v>
      </c>
      <c r="C1147" t="s">
        <v>2454</v>
      </c>
      <c r="E1147" t="s">
        <v>2457</v>
      </c>
      <c r="F1147">
        <v>1</v>
      </c>
      <c r="G1147" t="s">
        <v>27</v>
      </c>
      <c r="H1147">
        <v>2016</v>
      </c>
      <c r="I1147" t="s">
        <v>28</v>
      </c>
      <c r="J1147" t="s">
        <v>29</v>
      </c>
      <c r="K1147" t="s">
        <v>359</v>
      </c>
      <c r="L1147" t="s">
        <v>2456</v>
      </c>
      <c r="M1147" t="s">
        <v>372</v>
      </c>
      <c r="P1147" s="1">
        <f t="shared" si="25"/>
        <v>33.4</v>
      </c>
      <c r="Q1147">
        <v>33.4</v>
      </c>
      <c r="R1147" s="1">
        <f t="shared" si="25"/>
        <v>1</v>
      </c>
      <c r="S1147">
        <v>1</v>
      </c>
      <c r="U1147" t="s">
        <v>36</v>
      </c>
      <c r="Z1147" t="str" cm="1">
        <f t="array" ref="Z1147:AB1147">_xlfn.TEXTSPLIT(L1147, " ")</f>
        <v>Zon</v>
      </c>
      <c r="AA1147" t="str">
        <v>op</v>
      </c>
      <c r="AB1147" t="str">
        <v>Zwijndrecht</v>
      </c>
    </row>
    <row r="1148" spans="1:29" x14ac:dyDescent="0.3">
      <c r="A1148" t="s">
        <v>2127</v>
      </c>
      <c r="B1148" t="s">
        <v>2226</v>
      </c>
      <c r="C1148" t="s">
        <v>2454</v>
      </c>
      <c r="E1148" t="s">
        <v>2458</v>
      </c>
      <c r="F1148">
        <v>1</v>
      </c>
      <c r="G1148" t="s">
        <v>27</v>
      </c>
      <c r="H1148">
        <v>2017</v>
      </c>
      <c r="I1148" t="s">
        <v>28</v>
      </c>
      <c r="J1148" t="s">
        <v>29</v>
      </c>
      <c r="K1148" t="s">
        <v>359</v>
      </c>
      <c r="L1148" t="s">
        <v>2456</v>
      </c>
      <c r="M1148" t="s">
        <v>372</v>
      </c>
      <c r="P1148" s="1">
        <f t="shared" si="25"/>
        <v>33.39</v>
      </c>
      <c r="Q1148">
        <v>33.39</v>
      </c>
      <c r="R1148" s="1">
        <f t="shared" si="25"/>
        <v>1</v>
      </c>
      <c r="S1148">
        <v>1</v>
      </c>
      <c r="U1148" t="s">
        <v>36</v>
      </c>
      <c r="Z1148" t="str" cm="1">
        <f t="array" ref="Z1148:AB1148">_xlfn.TEXTSPLIT(L1148, " ")</f>
        <v>Zon</v>
      </c>
      <c r="AA1148" t="str">
        <v>op</v>
      </c>
      <c r="AB1148" t="str">
        <v>Zwijndrecht</v>
      </c>
    </row>
    <row r="1149" spans="1:29" x14ac:dyDescent="0.3">
      <c r="A1149" t="s">
        <v>2127</v>
      </c>
      <c r="B1149" t="s">
        <v>2226</v>
      </c>
      <c r="C1149" t="s">
        <v>2454</v>
      </c>
      <c r="E1149" t="s">
        <v>2459</v>
      </c>
      <c r="F1149">
        <v>1</v>
      </c>
      <c r="G1149" t="s">
        <v>27</v>
      </c>
      <c r="H1149">
        <v>2018</v>
      </c>
      <c r="I1149" t="s">
        <v>28</v>
      </c>
      <c r="J1149" t="s">
        <v>29</v>
      </c>
      <c r="K1149" t="s">
        <v>359</v>
      </c>
      <c r="L1149" t="s">
        <v>2456</v>
      </c>
      <c r="M1149" t="s">
        <v>372</v>
      </c>
      <c r="P1149" s="1">
        <f t="shared" si="25"/>
        <v>33.39</v>
      </c>
      <c r="Q1149">
        <v>33.39</v>
      </c>
      <c r="R1149" s="1">
        <f t="shared" si="25"/>
        <v>1</v>
      </c>
      <c r="S1149">
        <v>1</v>
      </c>
      <c r="U1149" t="s">
        <v>36</v>
      </c>
      <c r="Z1149" t="str" cm="1">
        <f t="array" ref="Z1149:AB1149">_xlfn.TEXTSPLIT(L1149, " ")</f>
        <v>Zon</v>
      </c>
      <c r="AA1149" t="str">
        <v>op</v>
      </c>
      <c r="AB1149" t="str">
        <v>Zwijndrecht</v>
      </c>
    </row>
    <row r="1150" spans="1:29" x14ac:dyDescent="0.3">
      <c r="A1150" t="s">
        <v>23</v>
      </c>
      <c r="B1150" t="s">
        <v>23</v>
      </c>
      <c r="C1150" t="s">
        <v>33</v>
      </c>
      <c r="E1150" t="s">
        <v>2460</v>
      </c>
      <c r="F1150">
        <v>3</v>
      </c>
      <c r="G1150" t="s">
        <v>2461</v>
      </c>
      <c r="H1150">
        <v>2024</v>
      </c>
      <c r="I1150" t="s">
        <v>28</v>
      </c>
      <c r="J1150" t="s">
        <v>29</v>
      </c>
      <c r="K1150" t="s">
        <v>30</v>
      </c>
      <c r="L1150" t="s">
        <v>35</v>
      </c>
      <c r="P1150" s="1">
        <f t="shared" si="25"/>
        <v>73.8</v>
      </c>
      <c r="Q1150">
        <v>73.8</v>
      </c>
      <c r="R1150" s="1">
        <f t="shared" si="25"/>
        <v>1</v>
      </c>
      <c r="S1150">
        <v>1</v>
      </c>
      <c r="U1150" t="s">
        <v>32</v>
      </c>
      <c r="Z1150" t="str" cm="1">
        <f t="array" ref="Z1150">_xlfn.TEXTSPLIT(L1150, " ")</f>
        <v>DuurzaamAssen</v>
      </c>
    </row>
    <row r="1151" spans="1:29" x14ac:dyDescent="0.3">
      <c r="A1151" t="s">
        <v>23</v>
      </c>
      <c r="B1151" t="s">
        <v>23</v>
      </c>
      <c r="C1151" t="s">
        <v>71</v>
      </c>
      <c r="D1151" t="s">
        <v>2462</v>
      </c>
      <c r="E1151" t="s">
        <v>2463</v>
      </c>
      <c r="F1151">
        <v>3</v>
      </c>
      <c r="G1151" t="s">
        <v>2461</v>
      </c>
      <c r="H1151">
        <v>2024</v>
      </c>
      <c r="I1151" t="s">
        <v>28</v>
      </c>
      <c r="J1151" t="s">
        <v>29</v>
      </c>
      <c r="K1151" t="s">
        <v>30</v>
      </c>
      <c r="L1151" t="s">
        <v>74</v>
      </c>
      <c r="P1151" s="1">
        <f t="shared" si="25"/>
        <v>45</v>
      </c>
      <c r="Q1151">
        <v>45</v>
      </c>
      <c r="R1151" s="1">
        <f t="shared" si="25"/>
        <v>1</v>
      </c>
      <c r="S1151">
        <v>1</v>
      </c>
      <c r="U1151" t="s">
        <v>32</v>
      </c>
      <c r="Z1151" t="str" cm="1">
        <f t="array" ref="Z1151:AB1151">_xlfn.TEXTSPLIT(L1151, " ")</f>
        <v>EC</v>
      </c>
      <c r="AA1151" t="str">
        <v>Zonnige</v>
      </c>
      <c r="AB1151" t="str">
        <v>Start</v>
      </c>
    </row>
    <row r="1152" spans="1:29" x14ac:dyDescent="0.3">
      <c r="A1152" t="s">
        <v>23</v>
      </c>
      <c r="B1152" t="s">
        <v>23</v>
      </c>
      <c r="C1152" t="s">
        <v>2464</v>
      </c>
      <c r="E1152" t="s">
        <v>2465</v>
      </c>
      <c r="F1152">
        <v>3</v>
      </c>
      <c r="G1152" t="s">
        <v>2461</v>
      </c>
      <c r="H1152">
        <v>2024</v>
      </c>
      <c r="I1152" t="s">
        <v>28</v>
      </c>
      <c r="J1152" t="s">
        <v>29</v>
      </c>
      <c r="K1152" t="s">
        <v>30</v>
      </c>
      <c r="L1152" t="s">
        <v>2466</v>
      </c>
      <c r="P1152" s="1">
        <f t="shared" si="25"/>
        <v>65</v>
      </c>
      <c r="Q1152">
        <v>65</v>
      </c>
      <c r="R1152" s="1">
        <f t="shared" si="25"/>
        <v>1</v>
      </c>
      <c r="S1152">
        <v>1</v>
      </c>
      <c r="U1152" t="s">
        <v>32</v>
      </c>
      <c r="Z1152" t="str" cm="1">
        <f t="array" ref="Z1152:AA1152">_xlfn.TEXTSPLIT(L1152, " ")</f>
        <v>Energiek</v>
      </c>
      <c r="AA1152" t="str">
        <v>Slingenberg</v>
      </c>
    </row>
    <row r="1153" spans="1:27" x14ac:dyDescent="0.3">
      <c r="A1153" t="s">
        <v>23</v>
      </c>
      <c r="B1153" t="s">
        <v>23</v>
      </c>
      <c r="C1153" t="s">
        <v>83</v>
      </c>
      <c r="E1153" t="s">
        <v>2467</v>
      </c>
      <c r="F1153">
        <v>3</v>
      </c>
      <c r="G1153" t="s">
        <v>2461</v>
      </c>
      <c r="H1153">
        <v>2024</v>
      </c>
      <c r="I1153" t="s">
        <v>28</v>
      </c>
      <c r="J1153" t="s">
        <v>29</v>
      </c>
      <c r="K1153" t="s">
        <v>30</v>
      </c>
      <c r="L1153" t="s">
        <v>86</v>
      </c>
      <c r="P1153" s="1">
        <f t="shared" si="25"/>
        <v>82</v>
      </c>
      <c r="Q1153">
        <v>82</v>
      </c>
      <c r="R1153" s="1">
        <f t="shared" si="25"/>
        <v>1</v>
      </c>
      <c r="S1153">
        <v>1</v>
      </c>
      <c r="U1153" t="s">
        <v>32</v>
      </c>
      <c r="Z1153" t="str" cm="1">
        <f t="array" ref="Z1153:AA1153">_xlfn.TEXTSPLIT(L1153, " ")</f>
        <v>EC</v>
      </c>
      <c r="AA1153" t="str">
        <v>Noordseveld</v>
      </c>
    </row>
    <row r="1154" spans="1:27" x14ac:dyDescent="0.3">
      <c r="A1154" t="s">
        <v>23</v>
      </c>
      <c r="B1154" t="s">
        <v>23</v>
      </c>
      <c r="C1154" t="s">
        <v>83</v>
      </c>
      <c r="E1154" t="s">
        <v>2468</v>
      </c>
      <c r="F1154">
        <v>3</v>
      </c>
      <c r="G1154" t="s">
        <v>2461</v>
      </c>
      <c r="H1154">
        <v>2024</v>
      </c>
      <c r="I1154" t="s">
        <v>28</v>
      </c>
      <c r="J1154" t="s">
        <v>29</v>
      </c>
      <c r="K1154" t="s">
        <v>30</v>
      </c>
      <c r="L1154" t="s">
        <v>86</v>
      </c>
      <c r="P1154" s="1">
        <f t="shared" ref="P1154:R1217" si="26">IFERROR(IF(Q1154&gt;0,Q1154*1,0),0)</f>
        <v>82</v>
      </c>
      <c r="Q1154">
        <v>82</v>
      </c>
      <c r="R1154" s="1">
        <f t="shared" si="26"/>
        <v>1</v>
      </c>
      <c r="S1154">
        <v>1</v>
      </c>
      <c r="U1154" t="s">
        <v>32</v>
      </c>
      <c r="Z1154" t="str" cm="1">
        <f t="array" ref="Z1154:AA1154">_xlfn.TEXTSPLIT(L1154, " ")</f>
        <v>EC</v>
      </c>
      <c r="AA1154" t="str">
        <v>Noordseveld</v>
      </c>
    </row>
    <row r="1155" spans="1:27" x14ac:dyDescent="0.3">
      <c r="A1155" t="s">
        <v>23</v>
      </c>
      <c r="B1155" t="s">
        <v>23</v>
      </c>
      <c r="C1155" t="s">
        <v>83</v>
      </c>
      <c r="E1155" t="s">
        <v>2469</v>
      </c>
      <c r="F1155">
        <v>3</v>
      </c>
      <c r="G1155" t="s">
        <v>2461</v>
      </c>
      <c r="H1155">
        <v>2024</v>
      </c>
      <c r="I1155" t="s">
        <v>28</v>
      </c>
      <c r="J1155" t="s">
        <v>29</v>
      </c>
      <c r="K1155" t="s">
        <v>30</v>
      </c>
      <c r="L1155" t="s">
        <v>86</v>
      </c>
      <c r="P1155" s="1">
        <f t="shared" si="26"/>
        <v>82</v>
      </c>
      <c r="Q1155">
        <v>82</v>
      </c>
      <c r="R1155" s="1">
        <f t="shared" si="26"/>
        <v>1</v>
      </c>
      <c r="S1155">
        <v>1</v>
      </c>
      <c r="U1155" t="s">
        <v>32</v>
      </c>
      <c r="Z1155" t="str" cm="1">
        <f t="array" ref="Z1155:AA1155">_xlfn.TEXTSPLIT(L1155, " ")</f>
        <v>EC</v>
      </c>
      <c r="AA1155" t="str">
        <v>Noordseveld</v>
      </c>
    </row>
    <row r="1156" spans="1:27" x14ac:dyDescent="0.3">
      <c r="A1156" t="s">
        <v>23</v>
      </c>
      <c r="B1156" t="s">
        <v>23</v>
      </c>
      <c r="C1156" t="s">
        <v>83</v>
      </c>
      <c r="E1156" t="s">
        <v>2470</v>
      </c>
      <c r="F1156">
        <v>3</v>
      </c>
      <c r="G1156" t="s">
        <v>2461</v>
      </c>
      <c r="H1156">
        <v>2024</v>
      </c>
      <c r="I1156" t="s">
        <v>28</v>
      </c>
      <c r="J1156" t="s">
        <v>29</v>
      </c>
      <c r="K1156" t="s">
        <v>30</v>
      </c>
      <c r="L1156" t="s">
        <v>86</v>
      </c>
      <c r="P1156" s="1">
        <f t="shared" si="26"/>
        <v>82</v>
      </c>
      <c r="Q1156">
        <v>82</v>
      </c>
      <c r="R1156" s="1">
        <f t="shared" si="26"/>
        <v>1</v>
      </c>
      <c r="S1156">
        <v>1</v>
      </c>
      <c r="U1156" t="s">
        <v>32</v>
      </c>
      <c r="Z1156" t="str" cm="1">
        <f t="array" ref="Z1156:AA1156">_xlfn.TEXTSPLIT(L1156, " ")</f>
        <v>EC</v>
      </c>
      <c r="AA1156" t="str">
        <v>Noordseveld</v>
      </c>
    </row>
    <row r="1157" spans="1:27" x14ac:dyDescent="0.3">
      <c r="A1157" t="s">
        <v>23</v>
      </c>
      <c r="B1157" t="s">
        <v>23</v>
      </c>
      <c r="C1157" t="s">
        <v>83</v>
      </c>
      <c r="E1157" t="s">
        <v>2471</v>
      </c>
      <c r="F1157">
        <v>3</v>
      </c>
      <c r="G1157" t="s">
        <v>2461</v>
      </c>
      <c r="H1157">
        <v>2024</v>
      </c>
      <c r="I1157" t="s">
        <v>28</v>
      </c>
      <c r="J1157" t="s">
        <v>29</v>
      </c>
      <c r="K1157" t="s">
        <v>30</v>
      </c>
      <c r="L1157" t="s">
        <v>86</v>
      </c>
      <c r="P1157" s="1">
        <f t="shared" si="26"/>
        <v>82</v>
      </c>
      <c r="Q1157">
        <v>82</v>
      </c>
      <c r="R1157" s="1">
        <f t="shared" si="26"/>
        <v>1</v>
      </c>
      <c r="S1157">
        <v>1</v>
      </c>
      <c r="U1157" t="s">
        <v>32</v>
      </c>
      <c r="Z1157" t="str" cm="1">
        <f t="array" ref="Z1157:AA1157">_xlfn.TEXTSPLIT(L1157, " ")</f>
        <v>EC</v>
      </c>
      <c r="AA1157" t="str">
        <v>Noordseveld</v>
      </c>
    </row>
    <row r="1158" spans="1:27" x14ac:dyDescent="0.3">
      <c r="A1158" t="s">
        <v>126</v>
      </c>
      <c r="B1158" t="s">
        <v>126</v>
      </c>
      <c r="C1158" t="s">
        <v>127</v>
      </c>
      <c r="D1158" t="s">
        <v>2472</v>
      </c>
      <c r="E1158" t="s">
        <v>2473</v>
      </c>
      <c r="F1158">
        <v>3</v>
      </c>
      <c r="G1158" t="s">
        <v>2461</v>
      </c>
      <c r="H1158">
        <v>2024</v>
      </c>
      <c r="I1158" t="s">
        <v>28</v>
      </c>
      <c r="J1158" t="s">
        <v>29</v>
      </c>
      <c r="K1158" t="s">
        <v>30</v>
      </c>
      <c r="L1158" t="s">
        <v>130</v>
      </c>
      <c r="M1158" t="s">
        <v>131</v>
      </c>
      <c r="P1158" s="1">
        <f t="shared" si="26"/>
        <v>99.75</v>
      </c>
      <c r="Q1158">
        <v>99.75</v>
      </c>
      <c r="R1158" s="1">
        <f t="shared" si="26"/>
        <v>1</v>
      </c>
      <c r="S1158">
        <v>1</v>
      </c>
      <c r="U1158" t="s">
        <v>32</v>
      </c>
      <c r="Z1158" t="str" cm="1">
        <f t="array" ref="Z1158:AA1158">_xlfn.TEXTSPLIT(L1158, " ")</f>
        <v>EC</v>
      </c>
      <c r="AA1158" t="str">
        <v>Buitenpost</v>
      </c>
    </row>
    <row r="1159" spans="1:27" x14ac:dyDescent="0.3">
      <c r="A1159" t="s">
        <v>126</v>
      </c>
      <c r="B1159" t="s">
        <v>126</v>
      </c>
      <c r="C1159" t="s">
        <v>127</v>
      </c>
      <c r="D1159" t="s">
        <v>2474</v>
      </c>
      <c r="E1159" t="s">
        <v>2475</v>
      </c>
      <c r="F1159">
        <v>3</v>
      </c>
      <c r="G1159" t="s">
        <v>2461</v>
      </c>
      <c r="H1159">
        <v>2024</v>
      </c>
      <c r="I1159" t="s">
        <v>28</v>
      </c>
      <c r="J1159" t="s">
        <v>29</v>
      </c>
      <c r="K1159" t="s">
        <v>605</v>
      </c>
      <c r="L1159" t="s">
        <v>2476</v>
      </c>
      <c r="M1159" t="s">
        <v>146</v>
      </c>
      <c r="P1159" s="1">
        <f t="shared" si="26"/>
        <v>98</v>
      </c>
      <c r="Q1159">
        <v>98</v>
      </c>
      <c r="R1159" s="1">
        <f t="shared" si="26"/>
        <v>1</v>
      </c>
      <c r="S1159">
        <v>1</v>
      </c>
      <c r="U1159" t="s">
        <v>32</v>
      </c>
      <c r="Z1159" t="str" cm="1">
        <f t="array" ref="Z1159:AA1159">_xlfn.TEXTSPLIT(L1159, " ")</f>
        <v>EC</v>
      </c>
      <c r="AA1159" t="str">
        <v>Harkema</v>
      </c>
    </row>
    <row r="1160" spans="1:27" x14ac:dyDescent="0.3">
      <c r="A1160" t="s">
        <v>126</v>
      </c>
      <c r="B1160" t="s">
        <v>126</v>
      </c>
      <c r="C1160" t="s">
        <v>179</v>
      </c>
      <c r="D1160" t="s">
        <v>186</v>
      </c>
      <c r="E1160" t="s">
        <v>2477</v>
      </c>
      <c r="F1160">
        <v>3</v>
      </c>
      <c r="G1160" t="s">
        <v>2461</v>
      </c>
      <c r="H1160">
        <v>2024</v>
      </c>
      <c r="I1160" t="s">
        <v>28</v>
      </c>
      <c r="J1160" t="s">
        <v>29</v>
      </c>
      <c r="K1160" t="s">
        <v>30</v>
      </c>
      <c r="L1160" t="s">
        <v>188</v>
      </c>
      <c r="P1160" s="1">
        <f t="shared" si="26"/>
        <v>99.75</v>
      </c>
      <c r="Q1160">
        <v>99.75</v>
      </c>
      <c r="R1160" s="1">
        <f t="shared" si="26"/>
        <v>1</v>
      </c>
      <c r="S1160">
        <v>1</v>
      </c>
      <c r="U1160" t="s">
        <v>32</v>
      </c>
      <c r="Z1160" t="str" cm="1">
        <f t="array" ref="Z1160:AA1160">_xlfn.TEXTSPLIT(L1160, " ")</f>
        <v>Duurzaam</v>
      </c>
      <c r="AA1160" t="str">
        <v>Wergea</v>
      </c>
    </row>
    <row r="1161" spans="1:27" x14ac:dyDescent="0.3">
      <c r="A1161" t="s">
        <v>126</v>
      </c>
      <c r="B1161" t="s">
        <v>126</v>
      </c>
      <c r="C1161" t="s">
        <v>179</v>
      </c>
      <c r="D1161" t="s">
        <v>186</v>
      </c>
      <c r="E1161" t="s">
        <v>2478</v>
      </c>
      <c r="F1161">
        <v>3</v>
      </c>
      <c r="G1161" t="s">
        <v>2461</v>
      </c>
      <c r="H1161">
        <v>2024</v>
      </c>
      <c r="I1161" t="s">
        <v>28</v>
      </c>
      <c r="J1161" t="s">
        <v>29</v>
      </c>
      <c r="K1161" t="s">
        <v>30</v>
      </c>
      <c r="L1161" t="s">
        <v>188</v>
      </c>
      <c r="P1161" s="1">
        <f t="shared" si="26"/>
        <v>71.75</v>
      </c>
      <c r="Q1161">
        <v>71.75</v>
      </c>
      <c r="R1161" s="1">
        <f t="shared" si="26"/>
        <v>1</v>
      </c>
      <c r="S1161">
        <v>1</v>
      </c>
      <c r="U1161" t="s">
        <v>32</v>
      </c>
      <c r="Z1161" t="str" cm="1">
        <f t="array" ref="Z1161:AA1161">_xlfn.TEXTSPLIT(L1161, " ")</f>
        <v>Duurzaam</v>
      </c>
      <c r="AA1161" t="str">
        <v>Wergea</v>
      </c>
    </row>
    <row r="1162" spans="1:27" x14ac:dyDescent="0.3">
      <c r="A1162" t="s">
        <v>126</v>
      </c>
      <c r="B1162" t="s">
        <v>126</v>
      </c>
      <c r="C1162" t="s">
        <v>179</v>
      </c>
      <c r="D1162" t="s">
        <v>186</v>
      </c>
      <c r="E1162" t="s">
        <v>2479</v>
      </c>
      <c r="F1162">
        <v>3</v>
      </c>
      <c r="G1162" t="s">
        <v>2461</v>
      </c>
      <c r="H1162">
        <v>2024</v>
      </c>
      <c r="I1162" t="s">
        <v>28</v>
      </c>
      <c r="J1162" t="s">
        <v>29</v>
      </c>
      <c r="K1162" t="s">
        <v>30</v>
      </c>
      <c r="L1162" t="s">
        <v>188</v>
      </c>
      <c r="P1162" s="1">
        <f t="shared" si="26"/>
        <v>99.75</v>
      </c>
      <c r="Q1162">
        <v>99.75</v>
      </c>
      <c r="R1162" s="1">
        <f t="shared" si="26"/>
        <v>1</v>
      </c>
      <c r="S1162">
        <v>1</v>
      </c>
      <c r="U1162" t="s">
        <v>32</v>
      </c>
      <c r="Z1162" t="str" cm="1">
        <f t="array" ref="Z1162:AA1162">_xlfn.TEXTSPLIT(L1162, " ")</f>
        <v>Duurzaam</v>
      </c>
      <c r="AA1162" t="str">
        <v>Wergea</v>
      </c>
    </row>
    <row r="1163" spans="1:27" x14ac:dyDescent="0.3">
      <c r="A1163" t="s">
        <v>126</v>
      </c>
      <c r="B1163" t="s">
        <v>126</v>
      </c>
      <c r="C1163" t="s">
        <v>179</v>
      </c>
      <c r="D1163" t="s">
        <v>186</v>
      </c>
      <c r="E1163" t="s">
        <v>2480</v>
      </c>
      <c r="F1163">
        <v>3</v>
      </c>
      <c r="G1163" t="s">
        <v>2461</v>
      </c>
      <c r="H1163">
        <v>2024</v>
      </c>
      <c r="I1163" t="s">
        <v>28</v>
      </c>
      <c r="J1163" t="s">
        <v>29</v>
      </c>
      <c r="K1163" t="s">
        <v>30</v>
      </c>
      <c r="L1163" t="s">
        <v>188</v>
      </c>
      <c r="P1163" s="1">
        <f t="shared" si="26"/>
        <v>77</v>
      </c>
      <c r="Q1163">
        <v>77</v>
      </c>
      <c r="R1163" s="1">
        <f t="shared" si="26"/>
        <v>1</v>
      </c>
      <c r="S1163">
        <v>1</v>
      </c>
      <c r="U1163" t="s">
        <v>32</v>
      </c>
      <c r="Z1163" t="str" cm="1">
        <f t="array" ref="Z1163:AA1163">_xlfn.TEXTSPLIT(L1163, " ")</f>
        <v>Duurzaam</v>
      </c>
      <c r="AA1163" t="str">
        <v>Wergea</v>
      </c>
    </row>
    <row r="1164" spans="1:27" x14ac:dyDescent="0.3">
      <c r="A1164" t="s">
        <v>126</v>
      </c>
      <c r="B1164" t="s">
        <v>126</v>
      </c>
      <c r="C1164" t="s">
        <v>207</v>
      </c>
      <c r="E1164" t="s">
        <v>2481</v>
      </c>
      <c r="F1164">
        <v>3</v>
      </c>
      <c r="G1164" t="s">
        <v>2461</v>
      </c>
      <c r="H1164">
        <v>2024</v>
      </c>
      <c r="I1164" t="s">
        <v>28</v>
      </c>
      <c r="J1164" t="s">
        <v>29</v>
      </c>
      <c r="K1164" t="s">
        <v>30</v>
      </c>
      <c r="L1164" t="s">
        <v>216</v>
      </c>
      <c r="P1164" s="1">
        <f t="shared" si="26"/>
        <v>108</v>
      </c>
      <c r="Q1164">
        <v>108</v>
      </c>
      <c r="R1164" s="1">
        <f t="shared" si="26"/>
        <v>1</v>
      </c>
      <c r="S1164">
        <v>1</v>
      </c>
      <c r="U1164" t="s">
        <v>32</v>
      </c>
      <c r="Z1164" t="str" cm="1">
        <f t="array" ref="Z1164">_xlfn.TEXTSPLIT(L1164, " ")</f>
        <v>Mei-inoarGrien</v>
      </c>
    </row>
    <row r="1165" spans="1:27" x14ac:dyDescent="0.3">
      <c r="A1165" t="s">
        <v>126</v>
      </c>
      <c r="B1165" t="s">
        <v>126</v>
      </c>
      <c r="C1165" t="s">
        <v>249</v>
      </c>
      <c r="E1165" t="s">
        <v>2482</v>
      </c>
      <c r="F1165">
        <v>3</v>
      </c>
      <c r="G1165" t="s">
        <v>2461</v>
      </c>
      <c r="H1165">
        <v>2024</v>
      </c>
      <c r="I1165" t="s">
        <v>28</v>
      </c>
      <c r="J1165" t="s">
        <v>29</v>
      </c>
      <c r="K1165" t="s">
        <v>30</v>
      </c>
      <c r="L1165" t="s">
        <v>261</v>
      </c>
      <c r="M1165" t="s">
        <v>131</v>
      </c>
      <c r="P1165" s="1">
        <f t="shared" si="26"/>
        <v>115.6</v>
      </c>
      <c r="Q1165">
        <v>115.6</v>
      </c>
      <c r="R1165" s="1">
        <f t="shared" si="26"/>
        <v>1</v>
      </c>
      <c r="S1165">
        <v>1</v>
      </c>
      <c r="U1165" t="s">
        <v>32</v>
      </c>
      <c r="Z1165" t="str" cm="1">
        <f t="array" ref="Z1165:AA1165">_xlfn.TEXTSPLIT(L1165, " ")</f>
        <v>EC</v>
      </c>
      <c r="AA1165" t="str">
        <v>Folsgare</v>
      </c>
    </row>
    <row r="1166" spans="1:27" x14ac:dyDescent="0.3">
      <c r="A1166" t="s">
        <v>126</v>
      </c>
      <c r="B1166" t="s">
        <v>126</v>
      </c>
      <c r="C1166" t="s">
        <v>249</v>
      </c>
      <c r="D1166" t="s">
        <v>2483</v>
      </c>
      <c r="E1166" t="s">
        <v>2484</v>
      </c>
      <c r="F1166">
        <v>3</v>
      </c>
      <c r="G1166" t="s">
        <v>2461</v>
      </c>
      <c r="H1166">
        <v>2024</v>
      </c>
      <c r="I1166" t="s">
        <v>28</v>
      </c>
      <c r="J1166" t="s">
        <v>29</v>
      </c>
      <c r="K1166" t="s">
        <v>30</v>
      </c>
      <c r="L1166" t="s">
        <v>162</v>
      </c>
      <c r="M1166" t="s">
        <v>131</v>
      </c>
      <c r="P1166" s="1">
        <f t="shared" si="26"/>
        <v>60</v>
      </c>
      <c r="Q1166">
        <v>60</v>
      </c>
      <c r="R1166" s="1">
        <f t="shared" si="26"/>
        <v>1</v>
      </c>
      <c r="S1166">
        <v>1</v>
      </c>
      <c r="U1166" t="s">
        <v>32</v>
      </c>
      <c r="Z1166" t="str" cm="1">
        <f t="array" ref="Z1166:AA1166">_xlfn.TEXTSPLIT(L1166, " ")</f>
        <v>EC</v>
      </c>
      <c r="AA1166" t="str">
        <v>Gaasterland</v>
      </c>
    </row>
    <row r="1167" spans="1:27" x14ac:dyDescent="0.3">
      <c r="A1167" t="s">
        <v>126</v>
      </c>
      <c r="B1167" t="s">
        <v>126</v>
      </c>
      <c r="C1167" t="s">
        <v>249</v>
      </c>
      <c r="D1167" t="s">
        <v>2485</v>
      </c>
      <c r="E1167" t="s">
        <v>2486</v>
      </c>
      <c r="F1167">
        <v>3</v>
      </c>
      <c r="G1167" t="s">
        <v>2461</v>
      </c>
      <c r="H1167">
        <v>2024</v>
      </c>
      <c r="I1167" t="s">
        <v>28</v>
      </c>
      <c r="J1167" t="s">
        <v>29</v>
      </c>
      <c r="K1167" t="s">
        <v>30</v>
      </c>
      <c r="L1167" t="s">
        <v>2487</v>
      </c>
      <c r="P1167" s="1">
        <f t="shared" si="26"/>
        <v>100</v>
      </c>
      <c r="Q1167">
        <v>100</v>
      </c>
      <c r="R1167" s="1">
        <f t="shared" si="26"/>
        <v>1</v>
      </c>
      <c r="S1167">
        <v>1</v>
      </c>
      <c r="U1167" t="s">
        <v>32</v>
      </c>
      <c r="Z1167" t="str" cm="1">
        <f t="array" ref="Z1167:AA1167">_xlfn.TEXTSPLIT(L1167, " ")</f>
        <v>EC</v>
      </c>
      <c r="AA1167" t="str">
        <v>Top&amp;Twel</v>
      </c>
    </row>
    <row r="1168" spans="1:27" x14ac:dyDescent="0.3">
      <c r="A1168" t="s">
        <v>126</v>
      </c>
      <c r="B1168" t="s">
        <v>126</v>
      </c>
      <c r="C1168" t="s">
        <v>249</v>
      </c>
      <c r="D1168" t="s">
        <v>267</v>
      </c>
      <c r="E1168" t="s">
        <v>2488</v>
      </c>
      <c r="F1168">
        <v>4</v>
      </c>
      <c r="G1168" t="s">
        <v>2489</v>
      </c>
      <c r="H1168">
        <v>2025</v>
      </c>
      <c r="I1168" t="s">
        <v>28</v>
      </c>
      <c r="J1168" t="s">
        <v>29</v>
      </c>
      <c r="K1168" t="s">
        <v>30</v>
      </c>
      <c r="L1168" t="s">
        <v>2490</v>
      </c>
      <c r="P1168" s="1">
        <f t="shared" si="26"/>
        <v>0</v>
      </c>
      <c r="R1168" s="1">
        <f t="shared" si="26"/>
        <v>0</v>
      </c>
      <c r="Z1168" t="str" cm="1">
        <f t="array" ref="Z1168:AA1168">_xlfn.TEXTSPLIT(L1168, " ")</f>
        <v>Stichting</v>
      </c>
      <c r="AA1168" t="str">
        <v>WIEK</v>
      </c>
    </row>
    <row r="1169" spans="1:27" x14ac:dyDescent="0.3">
      <c r="A1169" t="s">
        <v>126</v>
      </c>
      <c r="B1169" t="s">
        <v>126</v>
      </c>
      <c r="C1169" t="s">
        <v>276</v>
      </c>
      <c r="D1169" t="s">
        <v>277</v>
      </c>
      <c r="E1169" t="s">
        <v>2491</v>
      </c>
      <c r="F1169">
        <v>3</v>
      </c>
      <c r="G1169" t="s">
        <v>2461</v>
      </c>
      <c r="H1169">
        <v>2024</v>
      </c>
      <c r="I1169" t="s">
        <v>28</v>
      </c>
      <c r="J1169" t="s">
        <v>29</v>
      </c>
      <c r="K1169" t="s">
        <v>30</v>
      </c>
      <c r="L1169" t="s">
        <v>279</v>
      </c>
      <c r="P1169" s="1">
        <f t="shared" si="26"/>
        <v>63</v>
      </c>
      <c r="Q1169">
        <v>63</v>
      </c>
      <c r="R1169" s="1">
        <f t="shared" si="26"/>
        <v>1</v>
      </c>
      <c r="S1169">
        <v>1</v>
      </c>
      <c r="U1169" t="s">
        <v>32</v>
      </c>
      <c r="Z1169" t="str" cm="1">
        <f t="array" ref="Z1169">_xlfn.TEXTSPLIT(L1169, " ")</f>
        <v>TerschellingEnergie</v>
      </c>
    </row>
    <row r="1170" spans="1:27" x14ac:dyDescent="0.3">
      <c r="A1170" t="s">
        <v>126</v>
      </c>
      <c r="B1170" t="s">
        <v>126</v>
      </c>
      <c r="C1170" t="s">
        <v>282</v>
      </c>
      <c r="E1170" t="s">
        <v>2492</v>
      </c>
      <c r="F1170">
        <v>4</v>
      </c>
      <c r="G1170" t="s">
        <v>2489</v>
      </c>
      <c r="H1170">
        <v>2025</v>
      </c>
      <c r="I1170" t="s">
        <v>28</v>
      </c>
      <c r="J1170" t="s">
        <v>29</v>
      </c>
      <c r="K1170" t="s">
        <v>30</v>
      </c>
      <c r="L1170" t="s">
        <v>289</v>
      </c>
      <c r="P1170" s="1">
        <f t="shared" si="26"/>
        <v>0</v>
      </c>
      <c r="R1170" s="1">
        <f t="shared" si="26"/>
        <v>0</v>
      </c>
      <c r="Z1170" t="str" cm="1">
        <f t="array" ref="Z1170">_xlfn.TEXTSPLIT(L1170, " ")</f>
        <v>Trynergie</v>
      </c>
    </row>
    <row r="1171" spans="1:27" x14ac:dyDescent="0.3">
      <c r="A1171" t="s">
        <v>126</v>
      </c>
      <c r="B1171" t="s">
        <v>126</v>
      </c>
      <c r="C1171" t="s">
        <v>304</v>
      </c>
      <c r="D1171" t="s">
        <v>2493</v>
      </c>
      <c r="E1171" t="s">
        <v>2494</v>
      </c>
      <c r="F1171">
        <v>3</v>
      </c>
      <c r="G1171" t="s">
        <v>2461</v>
      </c>
      <c r="H1171">
        <v>2024</v>
      </c>
      <c r="I1171" t="s">
        <v>28</v>
      </c>
      <c r="J1171" t="s">
        <v>29</v>
      </c>
      <c r="K1171" t="s">
        <v>30</v>
      </c>
      <c r="L1171" t="s">
        <v>307</v>
      </c>
      <c r="M1171" t="s">
        <v>131</v>
      </c>
      <c r="P1171" s="1">
        <f t="shared" si="26"/>
        <v>82</v>
      </c>
      <c r="Q1171">
        <v>82</v>
      </c>
      <c r="R1171" s="1">
        <f t="shared" si="26"/>
        <v>1</v>
      </c>
      <c r="S1171">
        <v>1</v>
      </c>
      <c r="U1171" t="s">
        <v>32</v>
      </c>
      <c r="Z1171" t="str" cm="1">
        <f t="array" ref="Z1171:AA1171">_xlfn.TEXTSPLIT(L1171, " ")</f>
        <v>Bildste</v>
      </c>
      <c r="AA1171" t="str">
        <v>Stroom</v>
      </c>
    </row>
    <row r="1172" spans="1:27" x14ac:dyDescent="0.3">
      <c r="A1172" t="s">
        <v>126</v>
      </c>
      <c r="B1172" t="s">
        <v>126</v>
      </c>
      <c r="C1172" t="s">
        <v>304</v>
      </c>
      <c r="D1172" t="s">
        <v>2495</v>
      </c>
      <c r="E1172" t="s">
        <v>2496</v>
      </c>
      <c r="F1172">
        <v>3</v>
      </c>
      <c r="G1172" t="s">
        <v>2461</v>
      </c>
      <c r="H1172">
        <v>2024</v>
      </c>
      <c r="I1172" t="s">
        <v>28</v>
      </c>
      <c r="J1172" t="s">
        <v>29</v>
      </c>
      <c r="K1172" t="s">
        <v>30</v>
      </c>
      <c r="L1172" t="s">
        <v>307</v>
      </c>
      <c r="M1172" t="s">
        <v>131</v>
      </c>
      <c r="P1172" s="1">
        <f t="shared" si="26"/>
        <v>90</v>
      </c>
      <c r="Q1172">
        <v>90</v>
      </c>
      <c r="R1172" s="1">
        <f t="shared" si="26"/>
        <v>1</v>
      </c>
      <c r="S1172">
        <v>1</v>
      </c>
      <c r="U1172" t="s">
        <v>32</v>
      </c>
      <c r="Z1172" t="str" cm="1">
        <f t="array" ref="Z1172:AA1172">_xlfn.TEXTSPLIT(L1172, " ")</f>
        <v>Bildste</v>
      </c>
      <c r="AA1172" t="str">
        <v>Stroom</v>
      </c>
    </row>
    <row r="1173" spans="1:27" x14ac:dyDescent="0.3">
      <c r="A1173" t="s">
        <v>126</v>
      </c>
      <c r="B1173" t="s">
        <v>126</v>
      </c>
      <c r="C1173" t="s">
        <v>304</v>
      </c>
      <c r="D1173" t="s">
        <v>2497</v>
      </c>
      <c r="E1173" t="s">
        <v>2498</v>
      </c>
      <c r="F1173">
        <v>3</v>
      </c>
      <c r="G1173" t="s">
        <v>2461</v>
      </c>
      <c r="H1173">
        <v>2024</v>
      </c>
      <c r="I1173" t="s">
        <v>28</v>
      </c>
      <c r="J1173" t="s">
        <v>29</v>
      </c>
      <c r="K1173" t="s">
        <v>30</v>
      </c>
      <c r="L1173" t="s">
        <v>307</v>
      </c>
      <c r="M1173" t="s">
        <v>131</v>
      </c>
      <c r="P1173" s="1">
        <f t="shared" si="26"/>
        <v>69</v>
      </c>
      <c r="Q1173">
        <v>69</v>
      </c>
      <c r="R1173" s="1">
        <f t="shared" si="26"/>
        <v>1</v>
      </c>
      <c r="S1173">
        <v>1</v>
      </c>
      <c r="U1173" t="s">
        <v>32</v>
      </c>
      <c r="Z1173" t="str" cm="1">
        <f t="array" ref="Z1173:AA1173">_xlfn.TEXTSPLIT(L1173, " ")</f>
        <v>Bildste</v>
      </c>
      <c r="AA1173" t="str">
        <v>Stroom</v>
      </c>
    </row>
    <row r="1174" spans="1:27" x14ac:dyDescent="0.3">
      <c r="A1174" t="s">
        <v>344</v>
      </c>
      <c r="B1174" t="s">
        <v>375</v>
      </c>
      <c r="C1174" t="s">
        <v>376</v>
      </c>
      <c r="E1174" t="s">
        <v>2499</v>
      </c>
      <c r="F1174">
        <v>3</v>
      </c>
      <c r="G1174" t="s">
        <v>2461</v>
      </c>
      <c r="H1174">
        <v>2024</v>
      </c>
      <c r="I1174" t="s">
        <v>28</v>
      </c>
      <c r="J1174" t="s">
        <v>29</v>
      </c>
      <c r="K1174" t="s">
        <v>30</v>
      </c>
      <c r="L1174" t="s">
        <v>2500</v>
      </c>
      <c r="P1174" s="1">
        <f t="shared" si="26"/>
        <v>652.5</v>
      </c>
      <c r="Q1174">
        <v>652.5</v>
      </c>
      <c r="R1174" s="1">
        <f t="shared" si="26"/>
        <v>1</v>
      </c>
      <c r="S1174">
        <v>1</v>
      </c>
      <c r="U1174" t="s">
        <v>32</v>
      </c>
      <c r="Z1174" t="str" cm="1">
        <f t="array" ref="Z1174:AA1174">_xlfn.TEXTSPLIT(L1174, " ")</f>
        <v>EC</v>
      </c>
      <c r="AA1174" t="str">
        <v>Molenbeke</v>
      </c>
    </row>
    <row r="1175" spans="1:27" x14ac:dyDescent="0.3">
      <c r="A1175" t="s">
        <v>344</v>
      </c>
      <c r="B1175" t="s">
        <v>391</v>
      </c>
      <c r="C1175" t="s">
        <v>392</v>
      </c>
      <c r="E1175" t="s">
        <v>2501</v>
      </c>
      <c r="F1175">
        <v>3</v>
      </c>
      <c r="G1175" t="s">
        <v>2461</v>
      </c>
      <c r="H1175">
        <v>2024</v>
      </c>
      <c r="I1175" t="s">
        <v>28</v>
      </c>
      <c r="J1175" t="s">
        <v>29</v>
      </c>
      <c r="K1175" t="s">
        <v>602</v>
      </c>
      <c r="L1175" t="s">
        <v>1979</v>
      </c>
      <c r="M1175" t="s">
        <v>1979</v>
      </c>
      <c r="P1175" s="1">
        <f t="shared" si="26"/>
        <v>62</v>
      </c>
      <c r="Q1175">
        <v>62</v>
      </c>
      <c r="R1175" s="1">
        <f t="shared" si="26"/>
        <v>1</v>
      </c>
      <c r="S1175">
        <v>1</v>
      </c>
      <c r="U1175" t="s">
        <v>32</v>
      </c>
      <c r="Z1175" t="str" cm="1">
        <f t="array" ref="Z1175">_xlfn.TEXTSPLIT(L1175, " ")</f>
        <v>ZonSamen</v>
      </c>
    </row>
    <row r="1176" spans="1:27" x14ac:dyDescent="0.3">
      <c r="A1176" t="s">
        <v>344</v>
      </c>
      <c r="B1176" t="s">
        <v>459</v>
      </c>
      <c r="C1176" t="s">
        <v>460</v>
      </c>
      <c r="D1176" t="s">
        <v>2502</v>
      </c>
      <c r="E1176" t="s">
        <v>2503</v>
      </c>
      <c r="F1176">
        <v>4</v>
      </c>
      <c r="G1176" t="s">
        <v>2489</v>
      </c>
      <c r="H1176">
        <v>2025</v>
      </c>
      <c r="I1176" t="s">
        <v>28</v>
      </c>
      <c r="J1176" t="s">
        <v>29</v>
      </c>
      <c r="K1176" t="s">
        <v>30</v>
      </c>
      <c r="L1176" t="s">
        <v>462</v>
      </c>
      <c r="P1176" s="1">
        <f t="shared" si="26"/>
        <v>0</v>
      </c>
      <c r="R1176" s="1">
        <f t="shared" si="26"/>
        <v>0</v>
      </c>
      <c r="Z1176" t="str" cm="1">
        <f t="array" ref="Z1176">_xlfn.TEXTSPLIT(L1176, " ")</f>
        <v>EcoBuren</v>
      </c>
    </row>
    <row r="1177" spans="1:27" x14ac:dyDescent="0.3">
      <c r="A1177" t="s">
        <v>344</v>
      </c>
      <c r="B1177" t="s">
        <v>345</v>
      </c>
      <c r="C1177" t="s">
        <v>478</v>
      </c>
      <c r="D1177" t="s">
        <v>478</v>
      </c>
      <c r="E1177" t="s">
        <v>2504</v>
      </c>
      <c r="F1177">
        <v>3</v>
      </c>
      <c r="G1177" t="s">
        <v>2461</v>
      </c>
      <c r="H1177">
        <v>2024</v>
      </c>
      <c r="I1177" t="s">
        <v>28</v>
      </c>
      <c r="J1177" t="s">
        <v>29</v>
      </c>
      <c r="K1177" t="s">
        <v>30</v>
      </c>
      <c r="L1177" t="s">
        <v>480</v>
      </c>
      <c r="P1177" s="1">
        <f t="shared" si="26"/>
        <v>95</v>
      </c>
      <c r="Q1177">
        <v>95</v>
      </c>
      <c r="R1177" s="1">
        <f t="shared" si="26"/>
        <v>1</v>
      </c>
      <c r="S1177">
        <v>1</v>
      </c>
      <c r="U1177" t="s">
        <v>32</v>
      </c>
      <c r="Z1177" t="str" cm="1">
        <f t="array" ref="Z1177:AA1177">_xlfn.TEXTSPLIT(L1177, " ")</f>
        <v>Duurzaam</v>
      </c>
      <c r="AA1177" t="str">
        <v>Doetinchem</v>
      </c>
    </row>
    <row r="1178" spans="1:27" x14ac:dyDescent="0.3">
      <c r="A1178" t="s">
        <v>344</v>
      </c>
      <c r="B1178" t="s">
        <v>345</v>
      </c>
      <c r="C1178" t="s">
        <v>478</v>
      </c>
      <c r="D1178" t="s">
        <v>2505</v>
      </c>
      <c r="E1178" t="s">
        <v>2506</v>
      </c>
      <c r="F1178">
        <v>3</v>
      </c>
      <c r="G1178" t="s">
        <v>2461</v>
      </c>
      <c r="H1178">
        <v>2024</v>
      </c>
      <c r="I1178" t="s">
        <v>28</v>
      </c>
      <c r="J1178" t="s">
        <v>29</v>
      </c>
      <c r="K1178" t="s">
        <v>30</v>
      </c>
      <c r="L1178" t="s">
        <v>480</v>
      </c>
      <c r="P1178" s="1">
        <f t="shared" si="26"/>
        <v>96</v>
      </c>
      <c r="Q1178">
        <v>96</v>
      </c>
      <c r="R1178" s="1">
        <f t="shared" si="26"/>
        <v>1</v>
      </c>
      <c r="S1178">
        <v>1</v>
      </c>
      <c r="U1178" t="s">
        <v>32</v>
      </c>
      <c r="Z1178" t="str" cm="1">
        <f t="array" ref="Z1178:AA1178">_xlfn.TEXTSPLIT(L1178, " ")</f>
        <v>Duurzaam</v>
      </c>
      <c r="AA1178" t="str">
        <v>Doetinchem</v>
      </c>
    </row>
    <row r="1179" spans="1:27" x14ac:dyDescent="0.3">
      <c r="A1179" t="s">
        <v>344</v>
      </c>
      <c r="B1179" t="s">
        <v>345</v>
      </c>
      <c r="C1179" t="s">
        <v>478</v>
      </c>
      <c r="D1179" t="s">
        <v>478</v>
      </c>
      <c r="E1179" t="s">
        <v>2507</v>
      </c>
      <c r="F1179">
        <v>3</v>
      </c>
      <c r="G1179" t="s">
        <v>2461</v>
      </c>
      <c r="H1179">
        <v>2024</v>
      </c>
      <c r="I1179" t="s">
        <v>28</v>
      </c>
      <c r="J1179" t="s">
        <v>29</v>
      </c>
      <c r="K1179" t="s">
        <v>30</v>
      </c>
      <c r="L1179" t="s">
        <v>480</v>
      </c>
      <c r="P1179" s="1">
        <f t="shared" si="26"/>
        <v>96</v>
      </c>
      <c r="Q1179">
        <v>96</v>
      </c>
      <c r="R1179" s="1">
        <f t="shared" si="26"/>
        <v>1</v>
      </c>
      <c r="S1179">
        <v>1</v>
      </c>
      <c r="U1179" t="s">
        <v>32</v>
      </c>
      <c r="Z1179" t="str" cm="1">
        <f t="array" ref="Z1179:AA1179">_xlfn.TEXTSPLIT(L1179, " ")</f>
        <v>Duurzaam</v>
      </c>
      <c r="AA1179" t="str">
        <v>Doetinchem</v>
      </c>
    </row>
    <row r="1180" spans="1:27" x14ac:dyDescent="0.3">
      <c r="A1180" t="s">
        <v>344</v>
      </c>
      <c r="B1180" t="s">
        <v>395</v>
      </c>
      <c r="C1180" t="s">
        <v>499</v>
      </c>
      <c r="D1180" t="s">
        <v>499</v>
      </c>
      <c r="E1180" t="s">
        <v>2508</v>
      </c>
      <c r="F1180">
        <v>3</v>
      </c>
      <c r="G1180" t="s">
        <v>2461</v>
      </c>
      <c r="H1180">
        <v>2024</v>
      </c>
      <c r="I1180" t="s">
        <v>28</v>
      </c>
      <c r="J1180" t="s">
        <v>29</v>
      </c>
      <c r="K1180" t="s">
        <v>30</v>
      </c>
      <c r="L1180" t="s">
        <v>502</v>
      </c>
      <c r="P1180" s="1">
        <f t="shared" si="26"/>
        <v>98.4</v>
      </c>
      <c r="Q1180">
        <v>98.4</v>
      </c>
      <c r="R1180" s="1">
        <f t="shared" si="26"/>
        <v>1</v>
      </c>
      <c r="S1180">
        <v>1</v>
      </c>
      <c r="U1180" t="s">
        <v>32</v>
      </c>
      <c r="Z1180" t="str" cm="1">
        <f t="array" ref="Z1180:AA1180">_xlfn.TEXTSPLIT(L1180, " ")</f>
        <v>EC</v>
      </c>
      <c r="AA1180" t="str">
        <v>Epe</v>
      </c>
    </row>
    <row r="1181" spans="1:27" x14ac:dyDescent="0.3">
      <c r="A1181" t="s">
        <v>344</v>
      </c>
      <c r="B1181" t="s">
        <v>395</v>
      </c>
      <c r="C1181" t="s">
        <v>499</v>
      </c>
      <c r="E1181" t="s">
        <v>2509</v>
      </c>
      <c r="F1181">
        <v>3</v>
      </c>
      <c r="G1181" t="s">
        <v>2461</v>
      </c>
      <c r="H1181">
        <v>2024</v>
      </c>
      <c r="I1181" t="s">
        <v>28</v>
      </c>
      <c r="J1181" t="s">
        <v>29</v>
      </c>
      <c r="K1181" t="s">
        <v>30</v>
      </c>
      <c r="L1181" t="s">
        <v>502</v>
      </c>
      <c r="P1181" s="1">
        <f t="shared" si="26"/>
        <v>98.399999999999991</v>
      </c>
      <c r="Q1181">
        <v>98.399999999999991</v>
      </c>
      <c r="R1181" s="1">
        <f t="shared" si="26"/>
        <v>1</v>
      </c>
      <c r="S1181">
        <v>1</v>
      </c>
      <c r="U1181" t="s">
        <v>32</v>
      </c>
      <c r="Z1181" t="str" cm="1">
        <f t="array" ref="Z1181:AA1181">_xlfn.TEXTSPLIT(L1181, " ")</f>
        <v>EC</v>
      </c>
      <c r="AA1181" t="str">
        <v>Epe</v>
      </c>
    </row>
    <row r="1182" spans="1:27" x14ac:dyDescent="0.3">
      <c r="A1182" t="s">
        <v>344</v>
      </c>
      <c r="B1182" t="s">
        <v>395</v>
      </c>
      <c r="C1182" t="s">
        <v>512</v>
      </c>
      <c r="E1182" t="s">
        <v>2510</v>
      </c>
      <c r="F1182">
        <v>3</v>
      </c>
      <c r="G1182" t="s">
        <v>2461</v>
      </c>
      <c r="H1182">
        <v>2024</v>
      </c>
      <c r="I1182" t="s">
        <v>28</v>
      </c>
      <c r="J1182" t="s">
        <v>29</v>
      </c>
      <c r="K1182" t="s">
        <v>30</v>
      </c>
      <c r="L1182" t="s">
        <v>514</v>
      </c>
      <c r="P1182" s="1">
        <f t="shared" si="26"/>
        <v>348</v>
      </c>
      <c r="Q1182">
        <v>348</v>
      </c>
      <c r="R1182" s="1">
        <f t="shared" si="26"/>
        <v>1</v>
      </c>
      <c r="S1182">
        <v>1</v>
      </c>
      <c r="U1182" t="s">
        <v>32</v>
      </c>
      <c r="Z1182" t="str" cm="1">
        <f t="array" ref="Z1182">_xlfn.TEXTSPLIT(L1182, " ")</f>
        <v>Endura</v>
      </c>
    </row>
    <row r="1183" spans="1:27" x14ac:dyDescent="0.3">
      <c r="A1183" t="s">
        <v>344</v>
      </c>
      <c r="B1183" t="s">
        <v>395</v>
      </c>
      <c r="C1183" t="s">
        <v>512</v>
      </c>
      <c r="E1183" t="s">
        <v>2511</v>
      </c>
      <c r="F1183">
        <v>3</v>
      </c>
      <c r="G1183" t="s">
        <v>2461</v>
      </c>
      <c r="H1183">
        <v>2024</v>
      </c>
      <c r="I1183" t="s">
        <v>28</v>
      </c>
      <c r="J1183" t="s">
        <v>29</v>
      </c>
      <c r="K1183" t="s">
        <v>30</v>
      </c>
      <c r="L1183" t="s">
        <v>514</v>
      </c>
      <c r="P1183" s="1">
        <f t="shared" si="26"/>
        <v>458</v>
      </c>
      <c r="Q1183">
        <v>458</v>
      </c>
      <c r="R1183" s="1">
        <f t="shared" si="26"/>
        <v>1</v>
      </c>
      <c r="S1183">
        <v>1</v>
      </c>
      <c r="U1183" t="s">
        <v>32</v>
      </c>
      <c r="Z1183" t="str" cm="1">
        <f t="array" ref="Z1183">_xlfn.TEXTSPLIT(L1183, " ")</f>
        <v>Endura</v>
      </c>
    </row>
    <row r="1184" spans="1:27" x14ac:dyDescent="0.3">
      <c r="A1184" t="s">
        <v>344</v>
      </c>
      <c r="B1184" t="s">
        <v>395</v>
      </c>
      <c r="C1184" t="s">
        <v>520</v>
      </c>
      <c r="E1184" t="s">
        <v>2512</v>
      </c>
      <c r="F1184">
        <v>3</v>
      </c>
      <c r="G1184" t="s">
        <v>2461</v>
      </c>
      <c r="H1184">
        <v>2024</v>
      </c>
      <c r="I1184" t="s">
        <v>28</v>
      </c>
      <c r="J1184" t="s">
        <v>29</v>
      </c>
      <c r="K1184" t="s">
        <v>30</v>
      </c>
      <c r="L1184" t="s">
        <v>522</v>
      </c>
      <c r="P1184" s="1">
        <f t="shared" si="26"/>
        <v>67.260000000000005</v>
      </c>
      <c r="Q1184">
        <v>67.260000000000005</v>
      </c>
      <c r="R1184" s="1">
        <f t="shared" si="26"/>
        <v>1</v>
      </c>
      <c r="S1184">
        <v>1</v>
      </c>
      <c r="U1184" t="s">
        <v>32</v>
      </c>
      <c r="Z1184" t="str" cm="1">
        <f t="array" ref="Z1184">_xlfn.TEXTSPLIT(L1184, " ")</f>
        <v>PoweredbyHattem</v>
      </c>
    </row>
    <row r="1185" spans="1:32" x14ac:dyDescent="0.3">
      <c r="A1185" t="s">
        <v>344</v>
      </c>
      <c r="B1185" t="s">
        <v>351</v>
      </c>
      <c r="C1185" t="s">
        <v>546</v>
      </c>
      <c r="E1185" t="s">
        <v>2513</v>
      </c>
      <c r="F1185">
        <v>3</v>
      </c>
      <c r="G1185" t="s">
        <v>2461</v>
      </c>
      <c r="H1185">
        <v>2024</v>
      </c>
      <c r="I1185" t="s">
        <v>28</v>
      </c>
      <c r="J1185" t="s">
        <v>29</v>
      </c>
      <c r="K1185" t="s">
        <v>30</v>
      </c>
      <c r="L1185" t="s">
        <v>548</v>
      </c>
      <c r="P1185" s="1">
        <f t="shared" si="26"/>
        <v>86</v>
      </c>
      <c r="Q1185">
        <v>86</v>
      </c>
      <c r="R1185" s="1">
        <f t="shared" si="26"/>
        <v>1</v>
      </c>
      <c r="S1185">
        <v>1</v>
      </c>
      <c r="U1185" t="s">
        <v>32</v>
      </c>
      <c r="Z1185" t="str" cm="1">
        <f t="array" ref="Z1185">_xlfn.TEXTSPLIT(L1185, " ")</f>
        <v>LochemEnergie</v>
      </c>
    </row>
    <row r="1186" spans="1:32" x14ac:dyDescent="0.3">
      <c r="A1186" t="s">
        <v>344</v>
      </c>
      <c r="B1186" t="s">
        <v>351</v>
      </c>
      <c r="C1186" t="s">
        <v>546</v>
      </c>
      <c r="E1186" t="s">
        <v>2514</v>
      </c>
      <c r="F1186">
        <v>3</v>
      </c>
      <c r="G1186" t="s">
        <v>2461</v>
      </c>
      <c r="H1186">
        <v>2024</v>
      </c>
      <c r="I1186" t="s">
        <v>28</v>
      </c>
      <c r="J1186" t="s">
        <v>29</v>
      </c>
      <c r="K1186" t="s">
        <v>30</v>
      </c>
      <c r="L1186" t="s">
        <v>548</v>
      </c>
      <c r="P1186" s="1">
        <f t="shared" si="26"/>
        <v>80</v>
      </c>
      <c r="Q1186">
        <v>80</v>
      </c>
      <c r="R1186" s="1">
        <f t="shared" si="26"/>
        <v>1</v>
      </c>
      <c r="S1186">
        <v>1</v>
      </c>
      <c r="U1186" t="s">
        <v>32</v>
      </c>
      <c r="Z1186" t="str" cm="1">
        <f t="array" ref="Z1186">_xlfn.TEXTSPLIT(L1186, " ")</f>
        <v>LochemEnergie</v>
      </c>
    </row>
    <row r="1187" spans="1:32" x14ac:dyDescent="0.3">
      <c r="A1187" t="s">
        <v>344</v>
      </c>
      <c r="B1187" t="s">
        <v>351</v>
      </c>
      <c r="C1187" t="s">
        <v>546</v>
      </c>
      <c r="E1187" t="s">
        <v>2515</v>
      </c>
      <c r="F1187">
        <v>3</v>
      </c>
      <c r="G1187" t="s">
        <v>2461</v>
      </c>
      <c r="H1187">
        <v>2024</v>
      </c>
      <c r="I1187" t="s">
        <v>28</v>
      </c>
      <c r="J1187" t="s">
        <v>29</v>
      </c>
      <c r="K1187" t="s">
        <v>30</v>
      </c>
      <c r="L1187" t="s">
        <v>548</v>
      </c>
      <c r="P1187" s="1">
        <f t="shared" si="26"/>
        <v>76</v>
      </c>
      <c r="Q1187">
        <v>76</v>
      </c>
      <c r="R1187" s="1">
        <f t="shared" si="26"/>
        <v>1</v>
      </c>
      <c r="S1187">
        <v>1</v>
      </c>
      <c r="U1187" t="s">
        <v>32</v>
      </c>
      <c r="Z1187" t="str" cm="1">
        <f t="array" ref="Z1187">_xlfn.TEXTSPLIT(L1187, " ")</f>
        <v>LochemEnergie</v>
      </c>
    </row>
    <row r="1188" spans="1:32" x14ac:dyDescent="0.3">
      <c r="A1188" t="s">
        <v>344</v>
      </c>
      <c r="B1188" t="s">
        <v>351</v>
      </c>
      <c r="C1188" t="s">
        <v>546</v>
      </c>
      <c r="E1188" t="s">
        <v>2516</v>
      </c>
      <c r="F1188">
        <v>3</v>
      </c>
      <c r="G1188" t="s">
        <v>2461</v>
      </c>
      <c r="H1188">
        <v>2024</v>
      </c>
      <c r="I1188" t="s">
        <v>28</v>
      </c>
      <c r="J1188" t="s">
        <v>29</v>
      </c>
      <c r="K1188" t="s">
        <v>30</v>
      </c>
      <c r="L1188" t="s">
        <v>548</v>
      </c>
      <c r="P1188" s="1">
        <f t="shared" si="26"/>
        <v>75</v>
      </c>
      <c r="Q1188">
        <v>75</v>
      </c>
      <c r="R1188" s="1">
        <f t="shared" si="26"/>
        <v>1</v>
      </c>
      <c r="S1188">
        <v>1</v>
      </c>
      <c r="U1188" t="s">
        <v>32</v>
      </c>
      <c r="Z1188" t="str" cm="1">
        <f t="array" ref="Z1188">_xlfn.TEXTSPLIT(L1188, " ")</f>
        <v>LochemEnergie</v>
      </c>
    </row>
    <row r="1189" spans="1:32" x14ac:dyDescent="0.3">
      <c r="A1189" t="s">
        <v>344</v>
      </c>
      <c r="B1189" t="s">
        <v>351</v>
      </c>
      <c r="C1189" t="s">
        <v>546</v>
      </c>
      <c r="E1189" t="s">
        <v>2517</v>
      </c>
      <c r="F1189">
        <v>3</v>
      </c>
      <c r="G1189" t="s">
        <v>2461</v>
      </c>
      <c r="H1189">
        <v>2024</v>
      </c>
      <c r="I1189" t="s">
        <v>28</v>
      </c>
      <c r="J1189" t="s">
        <v>29</v>
      </c>
      <c r="K1189" t="s">
        <v>30</v>
      </c>
      <c r="L1189" t="s">
        <v>548</v>
      </c>
      <c r="P1189" s="1">
        <f t="shared" si="26"/>
        <v>46</v>
      </c>
      <c r="Q1189">
        <v>46</v>
      </c>
      <c r="R1189" s="1">
        <f t="shared" si="26"/>
        <v>1</v>
      </c>
      <c r="S1189">
        <v>1</v>
      </c>
      <c r="U1189" t="s">
        <v>32</v>
      </c>
      <c r="Z1189" t="str" cm="1">
        <f t="array" ref="Z1189">_xlfn.TEXTSPLIT(L1189, " ")</f>
        <v>LochemEnergie</v>
      </c>
    </row>
    <row r="1190" spans="1:32" x14ac:dyDescent="0.3">
      <c r="A1190" t="s">
        <v>344</v>
      </c>
      <c r="B1190" t="s">
        <v>459</v>
      </c>
      <c r="C1190" t="s">
        <v>561</v>
      </c>
      <c r="D1190" t="s">
        <v>431</v>
      </c>
      <c r="E1190" t="s">
        <v>2518</v>
      </c>
      <c r="F1190">
        <v>3</v>
      </c>
      <c r="G1190" t="s">
        <v>2461</v>
      </c>
      <c r="H1190">
        <v>2024</v>
      </c>
      <c r="I1190" t="s">
        <v>28</v>
      </c>
      <c r="J1190" t="s">
        <v>29</v>
      </c>
      <c r="K1190" t="s">
        <v>30</v>
      </c>
      <c r="L1190" t="s">
        <v>564</v>
      </c>
      <c r="P1190" s="1">
        <f t="shared" si="26"/>
        <v>100</v>
      </c>
      <c r="Q1190">
        <v>100</v>
      </c>
      <c r="R1190" s="1">
        <f t="shared" si="26"/>
        <v>1</v>
      </c>
      <c r="S1190">
        <v>1</v>
      </c>
      <c r="U1190" t="s">
        <v>32</v>
      </c>
      <c r="Z1190" t="str" cm="1">
        <f t="array" ref="Z1190">_xlfn.TEXTSPLIT(L1190, " ")</f>
        <v>Bommelerwaar</v>
      </c>
    </row>
    <row r="1191" spans="1:32" x14ac:dyDescent="0.3">
      <c r="A1191" t="s">
        <v>344</v>
      </c>
      <c r="B1191" t="s">
        <v>459</v>
      </c>
      <c r="C1191" t="s">
        <v>561</v>
      </c>
      <c r="D1191" t="s">
        <v>734</v>
      </c>
      <c r="E1191" t="s">
        <v>2519</v>
      </c>
      <c r="F1191">
        <v>3</v>
      </c>
      <c r="G1191" t="s">
        <v>2461</v>
      </c>
      <c r="H1191">
        <v>2024</v>
      </c>
      <c r="I1191" t="s">
        <v>28</v>
      </c>
      <c r="J1191" t="s">
        <v>29</v>
      </c>
      <c r="K1191" t="s">
        <v>30</v>
      </c>
      <c r="L1191" t="s">
        <v>564</v>
      </c>
      <c r="P1191" s="1">
        <f t="shared" si="26"/>
        <v>100</v>
      </c>
      <c r="Q1191">
        <v>100</v>
      </c>
      <c r="R1191" s="1">
        <f t="shared" si="26"/>
        <v>1</v>
      </c>
      <c r="S1191">
        <v>1</v>
      </c>
      <c r="U1191" t="s">
        <v>32</v>
      </c>
      <c r="Z1191" t="str" cm="1">
        <f t="array" ref="Z1191">_xlfn.TEXTSPLIT(L1191, " ")</f>
        <v>Bommelerwaar</v>
      </c>
    </row>
    <row r="1192" spans="1:32" x14ac:dyDescent="0.3">
      <c r="A1192" t="s">
        <v>344</v>
      </c>
      <c r="B1192" t="s">
        <v>391</v>
      </c>
      <c r="C1192" t="s">
        <v>585</v>
      </c>
      <c r="E1192" t="s">
        <v>2520</v>
      </c>
      <c r="F1192">
        <v>3</v>
      </c>
      <c r="G1192" t="s">
        <v>2461</v>
      </c>
      <c r="H1192">
        <v>2024</v>
      </c>
      <c r="I1192" t="s">
        <v>28</v>
      </c>
      <c r="J1192" t="s">
        <v>29</v>
      </c>
      <c r="K1192" t="s">
        <v>359</v>
      </c>
      <c r="L1192" t="s">
        <v>587</v>
      </c>
      <c r="P1192" s="1">
        <f t="shared" si="26"/>
        <v>67</v>
      </c>
      <c r="Q1192">
        <v>67</v>
      </c>
      <c r="R1192" s="1">
        <f t="shared" si="26"/>
        <v>1</v>
      </c>
      <c r="S1192">
        <v>1</v>
      </c>
      <c r="U1192" t="s">
        <v>32</v>
      </c>
      <c r="Z1192" t="str" cm="1">
        <f t="array" ref="Z1192:AB1192">_xlfn.TEXTSPLIT(L1192, " ")</f>
        <v>Zon</v>
      </c>
      <c r="AA1192" t="str">
        <v>op</v>
      </c>
      <c r="AB1192" t="str">
        <v>Nijkerk</v>
      </c>
    </row>
    <row r="1193" spans="1:32" x14ac:dyDescent="0.3">
      <c r="A1193" t="s">
        <v>344</v>
      </c>
      <c r="B1193" t="s">
        <v>345</v>
      </c>
      <c r="C1193" t="s">
        <v>618</v>
      </c>
      <c r="D1193" t="s">
        <v>2521</v>
      </c>
      <c r="E1193" t="s">
        <v>2522</v>
      </c>
      <c r="F1193">
        <v>3</v>
      </c>
      <c r="G1193" t="s">
        <v>2461</v>
      </c>
      <c r="H1193">
        <v>2024</v>
      </c>
      <c r="I1193" t="s">
        <v>28</v>
      </c>
      <c r="J1193" t="s">
        <v>29</v>
      </c>
      <c r="K1193" t="s">
        <v>30</v>
      </c>
      <c r="L1193" t="s">
        <v>2523</v>
      </c>
      <c r="P1193" s="1">
        <f t="shared" si="26"/>
        <v>84.86999999999999</v>
      </c>
      <c r="Q1193">
        <v>84.86999999999999</v>
      </c>
      <c r="R1193" s="1">
        <f t="shared" si="26"/>
        <v>1</v>
      </c>
      <c r="S1193">
        <v>1</v>
      </c>
      <c r="U1193" t="s">
        <v>32</v>
      </c>
      <c r="Z1193" t="str" cm="1">
        <f t="array" ref="Z1193:AB1193">_xlfn.TEXTSPLIT(L1193, " ")</f>
        <v>Duurzame</v>
      </c>
      <c r="AA1193" t="str">
        <v>EC</v>
      </c>
      <c r="AB1193" t="str">
        <v>Lievelde</v>
      </c>
    </row>
    <row r="1194" spans="1:32" x14ac:dyDescent="0.3">
      <c r="A1194" t="s">
        <v>344</v>
      </c>
      <c r="B1194" t="s">
        <v>345</v>
      </c>
      <c r="C1194" t="s">
        <v>618</v>
      </c>
      <c r="E1194" t="s">
        <v>2524</v>
      </c>
      <c r="F1194">
        <v>4</v>
      </c>
      <c r="G1194" t="s">
        <v>2489</v>
      </c>
      <c r="H1194">
        <v>2025</v>
      </c>
      <c r="I1194" t="s">
        <v>28</v>
      </c>
      <c r="J1194" t="s">
        <v>29</v>
      </c>
      <c r="K1194" t="s">
        <v>30</v>
      </c>
      <c r="L1194" t="s">
        <v>633</v>
      </c>
      <c r="M1194" t="s">
        <v>638</v>
      </c>
      <c r="O1194" t="s">
        <v>2525</v>
      </c>
      <c r="P1194" s="1">
        <f t="shared" si="26"/>
        <v>0</v>
      </c>
      <c r="R1194" s="1">
        <f t="shared" si="26"/>
        <v>1</v>
      </c>
      <c r="S1194">
        <v>1</v>
      </c>
      <c r="U1194" t="s">
        <v>32</v>
      </c>
      <c r="Z1194" t="str" cm="1">
        <f t="array" ref="Z1194">_xlfn.TEXTSPLIT(L1194, " ")</f>
        <v>ZonnigZieuwent</v>
      </c>
    </row>
    <row r="1195" spans="1:32" x14ac:dyDescent="0.3">
      <c r="A1195" t="s">
        <v>344</v>
      </c>
      <c r="B1195" t="s">
        <v>345</v>
      </c>
      <c r="C1195" t="s">
        <v>618</v>
      </c>
      <c r="D1195" t="s">
        <v>346</v>
      </c>
      <c r="E1195" t="s">
        <v>2526</v>
      </c>
      <c r="F1195">
        <v>4</v>
      </c>
      <c r="G1195" t="s">
        <v>2489</v>
      </c>
      <c r="H1195">
        <v>2025</v>
      </c>
      <c r="I1195" t="s">
        <v>28</v>
      </c>
      <c r="J1195" t="s">
        <v>29</v>
      </c>
      <c r="K1195" t="s">
        <v>30</v>
      </c>
      <c r="L1195" t="s">
        <v>633</v>
      </c>
      <c r="M1195" t="s">
        <v>638</v>
      </c>
      <c r="P1195" s="1">
        <f t="shared" si="26"/>
        <v>0</v>
      </c>
      <c r="R1195" s="1">
        <f t="shared" si="26"/>
        <v>1</v>
      </c>
      <c r="S1195">
        <v>1</v>
      </c>
      <c r="U1195" t="s">
        <v>32</v>
      </c>
      <c r="Z1195" t="str" cm="1">
        <f t="array" ref="Z1195">_xlfn.TEXTSPLIT(L1195, " ")</f>
        <v>ZonnigZieuwent</v>
      </c>
    </row>
    <row r="1196" spans="1:32" x14ac:dyDescent="0.3">
      <c r="A1196" t="s">
        <v>344</v>
      </c>
      <c r="B1196" t="s">
        <v>459</v>
      </c>
      <c r="C1196" t="s">
        <v>670</v>
      </c>
      <c r="E1196" t="s">
        <v>2527</v>
      </c>
      <c r="F1196">
        <v>3</v>
      </c>
      <c r="G1196" t="s">
        <v>2461</v>
      </c>
      <c r="H1196">
        <v>2024</v>
      </c>
      <c r="I1196" t="s">
        <v>28</v>
      </c>
      <c r="J1196" t="s">
        <v>29</v>
      </c>
      <c r="K1196" t="s">
        <v>30</v>
      </c>
      <c r="L1196" t="s">
        <v>675</v>
      </c>
      <c r="P1196" s="1">
        <f t="shared" si="26"/>
        <v>319.60000000000002</v>
      </c>
      <c r="Q1196">
        <v>319.60000000000002</v>
      </c>
      <c r="R1196" s="1">
        <f t="shared" si="26"/>
        <v>1</v>
      </c>
      <c r="S1196">
        <v>1</v>
      </c>
      <c r="U1196" t="s">
        <v>65</v>
      </c>
      <c r="Z1196" t="str" cm="1">
        <f t="array" ref="Z1196:AA1196">_xlfn.TEXTSPLIT(L1196, " ")</f>
        <v>Fruitstad</v>
      </c>
      <c r="AA1196" t="str">
        <v>Energie</v>
      </c>
    </row>
    <row r="1197" spans="1:32" x14ac:dyDescent="0.3">
      <c r="A1197" t="s">
        <v>344</v>
      </c>
      <c r="B1197" t="s">
        <v>391</v>
      </c>
      <c r="C1197" t="s">
        <v>691</v>
      </c>
      <c r="D1197" t="s">
        <v>691</v>
      </c>
      <c r="E1197" t="s">
        <v>2528</v>
      </c>
      <c r="F1197">
        <v>3</v>
      </c>
      <c r="G1197" t="s">
        <v>2461</v>
      </c>
      <c r="H1197">
        <v>2024</v>
      </c>
      <c r="I1197" t="s">
        <v>28</v>
      </c>
      <c r="J1197" t="s">
        <v>29</v>
      </c>
      <c r="K1197" t="s">
        <v>30</v>
      </c>
      <c r="L1197" t="s">
        <v>698</v>
      </c>
      <c r="P1197" s="1">
        <f t="shared" si="26"/>
        <v>113.4</v>
      </c>
      <c r="Q1197">
        <v>113.4</v>
      </c>
      <c r="R1197" s="1">
        <f t="shared" si="26"/>
        <v>1</v>
      </c>
      <c r="S1197">
        <v>1</v>
      </c>
      <c r="U1197" t="s">
        <v>32</v>
      </c>
      <c r="Z1197" t="str" cm="1">
        <f t="array" ref="Z1197:AF1197">_xlfn.TEXTSPLIT(L1197, " ")</f>
        <v>Wageningen</v>
      </c>
      <c r="AA1197" t="str">
        <v>op</v>
      </c>
      <c r="AB1197" t="str">
        <v>Zon/</v>
      </c>
      <c r="AC1197" t="str">
        <v>Marin</v>
      </c>
      <c r="AD1197" t="str">
        <v>op</v>
      </c>
      <c r="AE1197" s="5" t="str">
        <v>Zon</v>
      </c>
      <c r="AF1197" s="5" t="str">
        <v/>
      </c>
    </row>
    <row r="1198" spans="1:32" x14ac:dyDescent="0.3">
      <c r="A1198" t="s">
        <v>344</v>
      </c>
      <c r="B1198" t="s">
        <v>391</v>
      </c>
      <c r="C1198" t="s">
        <v>691</v>
      </c>
      <c r="E1198" t="s">
        <v>2529</v>
      </c>
      <c r="F1198">
        <v>4</v>
      </c>
      <c r="G1198" t="s">
        <v>2489</v>
      </c>
      <c r="H1198">
        <v>2025</v>
      </c>
      <c r="I1198" t="s">
        <v>28</v>
      </c>
      <c r="J1198" t="s">
        <v>29</v>
      </c>
      <c r="K1198" t="s">
        <v>30</v>
      </c>
      <c r="L1198" t="s">
        <v>488</v>
      </c>
      <c r="P1198" s="1">
        <f t="shared" si="26"/>
        <v>69</v>
      </c>
      <c r="Q1198">
        <v>69</v>
      </c>
      <c r="R1198" s="1">
        <f t="shared" si="26"/>
        <v>1</v>
      </c>
      <c r="S1198">
        <v>1</v>
      </c>
      <c r="U1198" t="s">
        <v>93</v>
      </c>
      <c r="Z1198" t="str" cm="1">
        <f t="array" ref="Z1198">_xlfn.TEXTSPLIT(L1198, " ")</f>
        <v>ValleiEnergie</v>
      </c>
    </row>
    <row r="1199" spans="1:32" x14ac:dyDescent="0.3">
      <c r="A1199" t="s">
        <v>344</v>
      </c>
      <c r="B1199" t="s">
        <v>459</v>
      </c>
      <c r="C1199" t="s">
        <v>701</v>
      </c>
      <c r="E1199" t="s">
        <v>2530</v>
      </c>
      <c r="F1199">
        <v>3</v>
      </c>
      <c r="G1199" t="s">
        <v>2461</v>
      </c>
      <c r="H1199">
        <v>2024</v>
      </c>
      <c r="I1199" t="s">
        <v>28</v>
      </c>
      <c r="J1199" t="s">
        <v>29</v>
      </c>
      <c r="K1199" t="s">
        <v>30</v>
      </c>
      <c r="L1199" t="s">
        <v>2531</v>
      </c>
      <c r="P1199" s="1">
        <f t="shared" si="26"/>
        <v>3200</v>
      </c>
      <c r="Q1199">
        <v>3200</v>
      </c>
      <c r="R1199" s="1">
        <f t="shared" si="26"/>
        <v>1</v>
      </c>
      <c r="S1199">
        <v>1</v>
      </c>
      <c r="U1199" t="s">
        <v>65</v>
      </c>
      <c r="Z1199" t="str" cm="1">
        <f t="array" ref="Z1199:AA1199">_xlfn.TEXTSPLIT(L1199, " ")</f>
        <v>Burgerwindcoöperatie</v>
      </c>
      <c r="AA1199" t="str">
        <v>West-Betuwe</v>
      </c>
    </row>
    <row r="1200" spans="1:32" x14ac:dyDescent="0.3">
      <c r="A1200" t="s">
        <v>344</v>
      </c>
      <c r="B1200" t="s">
        <v>459</v>
      </c>
      <c r="C1200" t="s">
        <v>701</v>
      </c>
      <c r="D1200" t="s">
        <v>2532</v>
      </c>
      <c r="E1200" t="s">
        <v>2533</v>
      </c>
      <c r="F1200">
        <v>3</v>
      </c>
      <c r="G1200" t="s">
        <v>2461</v>
      </c>
      <c r="H1200">
        <v>2024</v>
      </c>
      <c r="I1200" t="s">
        <v>28</v>
      </c>
      <c r="J1200" t="s">
        <v>29</v>
      </c>
      <c r="K1200" t="s">
        <v>30</v>
      </c>
      <c r="L1200" t="s">
        <v>704</v>
      </c>
      <c r="P1200" s="1">
        <f t="shared" si="26"/>
        <v>500</v>
      </c>
      <c r="Q1200">
        <v>500</v>
      </c>
      <c r="R1200" s="1">
        <f t="shared" si="26"/>
        <v>1</v>
      </c>
      <c r="S1200">
        <v>1</v>
      </c>
      <c r="U1200" t="s">
        <v>32</v>
      </c>
      <c r="Z1200" t="str" cm="1">
        <f t="array" ref="Z1200:AC1200">_xlfn.TEXTSPLIT(L1200, " ")</f>
        <v>Cooperatie</v>
      </c>
      <c r="AA1200" t="str">
        <v>Duurzaam</v>
      </c>
      <c r="AB1200" t="str">
        <v>West</v>
      </c>
      <c r="AC1200" t="str">
        <v>Betuwe</v>
      </c>
    </row>
    <row r="1201" spans="1:29" x14ac:dyDescent="0.3">
      <c r="A1201" t="s">
        <v>344</v>
      </c>
      <c r="B1201" t="s">
        <v>459</v>
      </c>
      <c r="C1201" t="s">
        <v>701</v>
      </c>
      <c r="D1201" t="s">
        <v>2534</v>
      </c>
      <c r="E1201" t="s">
        <v>2535</v>
      </c>
      <c r="F1201">
        <v>3</v>
      </c>
      <c r="G1201" t="s">
        <v>2461</v>
      </c>
      <c r="H1201">
        <v>2024</v>
      </c>
      <c r="I1201" t="s">
        <v>28</v>
      </c>
      <c r="J1201" t="s">
        <v>29</v>
      </c>
      <c r="K1201" t="s">
        <v>30</v>
      </c>
      <c r="L1201" t="s">
        <v>704</v>
      </c>
      <c r="P1201" s="1">
        <f t="shared" si="26"/>
        <v>100</v>
      </c>
      <c r="Q1201">
        <v>100</v>
      </c>
      <c r="R1201" s="1">
        <f t="shared" si="26"/>
        <v>1</v>
      </c>
      <c r="S1201">
        <v>1</v>
      </c>
      <c r="U1201" t="s">
        <v>32</v>
      </c>
      <c r="Z1201" t="str" cm="1">
        <f t="array" ref="Z1201:AC1201">_xlfn.TEXTSPLIT(L1201, " ")</f>
        <v>Cooperatie</v>
      </c>
      <c r="AA1201" t="str">
        <v>Duurzaam</v>
      </c>
      <c r="AB1201" t="str">
        <v>West</v>
      </c>
      <c r="AC1201" t="str">
        <v>Betuwe</v>
      </c>
    </row>
    <row r="1202" spans="1:29" x14ac:dyDescent="0.3">
      <c r="A1202" t="s">
        <v>344</v>
      </c>
      <c r="B1202" t="s">
        <v>459</v>
      </c>
      <c r="C1202" t="s">
        <v>701</v>
      </c>
      <c r="D1202" t="s">
        <v>2532</v>
      </c>
      <c r="E1202" t="s">
        <v>2536</v>
      </c>
      <c r="F1202">
        <v>3</v>
      </c>
      <c r="G1202" t="s">
        <v>2461</v>
      </c>
      <c r="H1202">
        <v>2024</v>
      </c>
      <c r="I1202" t="s">
        <v>28</v>
      </c>
      <c r="J1202" t="s">
        <v>29</v>
      </c>
      <c r="K1202" t="s">
        <v>30</v>
      </c>
      <c r="L1202" t="s">
        <v>704</v>
      </c>
      <c r="P1202" s="1">
        <f t="shared" si="26"/>
        <v>500</v>
      </c>
      <c r="Q1202">
        <v>500</v>
      </c>
      <c r="R1202" s="1">
        <f t="shared" si="26"/>
        <v>1</v>
      </c>
      <c r="S1202">
        <v>1</v>
      </c>
      <c r="U1202" t="s">
        <v>32</v>
      </c>
      <c r="Z1202" t="str" cm="1">
        <f t="array" ref="Z1202:AC1202">_xlfn.TEXTSPLIT(L1202, " ")</f>
        <v>Cooperatie</v>
      </c>
      <c r="AA1202" t="str">
        <v>Duurzaam</v>
      </c>
      <c r="AB1202" t="str">
        <v>West</v>
      </c>
      <c r="AC1202" t="str">
        <v>Betuwe</v>
      </c>
    </row>
    <row r="1203" spans="1:29" x14ac:dyDescent="0.3">
      <c r="A1203" t="s">
        <v>344</v>
      </c>
      <c r="B1203" t="s">
        <v>459</v>
      </c>
      <c r="C1203" t="s">
        <v>701</v>
      </c>
      <c r="D1203" t="s">
        <v>707</v>
      </c>
      <c r="E1203" t="s">
        <v>2537</v>
      </c>
      <c r="F1203">
        <v>3</v>
      </c>
      <c r="G1203" t="s">
        <v>2461</v>
      </c>
      <c r="H1203">
        <v>2024</v>
      </c>
      <c r="I1203" t="s">
        <v>28</v>
      </c>
      <c r="J1203" t="s">
        <v>29</v>
      </c>
      <c r="K1203" t="s">
        <v>30</v>
      </c>
      <c r="L1203" t="s">
        <v>704</v>
      </c>
      <c r="P1203" s="1">
        <f t="shared" si="26"/>
        <v>70</v>
      </c>
      <c r="Q1203">
        <v>70</v>
      </c>
      <c r="R1203" s="1">
        <f t="shared" si="26"/>
        <v>1</v>
      </c>
      <c r="S1203">
        <v>1</v>
      </c>
      <c r="U1203" t="s">
        <v>32</v>
      </c>
      <c r="Z1203" t="str" cm="1">
        <f t="array" ref="Z1203:AC1203">_xlfn.TEXTSPLIT(L1203, " ")</f>
        <v>Cooperatie</v>
      </c>
      <c r="AA1203" t="str">
        <v>Duurzaam</v>
      </c>
      <c r="AB1203" t="str">
        <v>West</v>
      </c>
      <c r="AC1203" t="str">
        <v>Betuwe</v>
      </c>
    </row>
    <row r="1204" spans="1:29" x14ac:dyDescent="0.3">
      <c r="A1204" t="s">
        <v>344</v>
      </c>
      <c r="B1204" t="s">
        <v>459</v>
      </c>
      <c r="C1204" t="s">
        <v>701</v>
      </c>
      <c r="D1204" t="s">
        <v>2538</v>
      </c>
      <c r="E1204" t="s">
        <v>2539</v>
      </c>
      <c r="F1204">
        <v>3</v>
      </c>
      <c r="G1204" t="s">
        <v>2461</v>
      </c>
      <c r="H1204">
        <v>2024</v>
      </c>
      <c r="I1204" t="s">
        <v>28</v>
      </c>
      <c r="J1204" t="s">
        <v>29</v>
      </c>
      <c r="K1204" t="s">
        <v>30</v>
      </c>
      <c r="L1204" t="s">
        <v>704</v>
      </c>
      <c r="P1204" s="1">
        <f t="shared" si="26"/>
        <v>40</v>
      </c>
      <c r="Q1204">
        <v>40</v>
      </c>
      <c r="R1204" s="1">
        <f t="shared" si="26"/>
        <v>1</v>
      </c>
      <c r="S1204">
        <v>1</v>
      </c>
      <c r="U1204" t="s">
        <v>32</v>
      </c>
      <c r="Z1204" t="str" cm="1">
        <f t="array" ref="Z1204:AC1204">_xlfn.TEXTSPLIT(L1204, " ")</f>
        <v>Cooperatie</v>
      </c>
      <c r="AA1204" t="str">
        <v>Duurzaam</v>
      </c>
      <c r="AB1204" t="str">
        <v>West</v>
      </c>
      <c r="AC1204" t="str">
        <v>Betuwe</v>
      </c>
    </row>
    <row r="1205" spans="1:29" x14ac:dyDescent="0.3">
      <c r="A1205" t="s">
        <v>344</v>
      </c>
      <c r="B1205" t="s">
        <v>459</v>
      </c>
      <c r="C1205" t="s">
        <v>701</v>
      </c>
      <c r="D1205" t="s">
        <v>2540</v>
      </c>
      <c r="E1205" t="s">
        <v>2541</v>
      </c>
      <c r="F1205">
        <v>3</v>
      </c>
      <c r="G1205" t="s">
        <v>2461</v>
      </c>
      <c r="H1205">
        <v>2024</v>
      </c>
      <c r="I1205" t="s">
        <v>28</v>
      </c>
      <c r="J1205" t="s">
        <v>29</v>
      </c>
      <c r="K1205" t="s">
        <v>30</v>
      </c>
      <c r="L1205" t="s">
        <v>704</v>
      </c>
      <c r="P1205" s="1">
        <f t="shared" si="26"/>
        <v>89</v>
      </c>
      <c r="Q1205">
        <v>89</v>
      </c>
      <c r="R1205" s="1">
        <f t="shared" si="26"/>
        <v>1</v>
      </c>
      <c r="S1205">
        <v>1</v>
      </c>
      <c r="U1205" t="s">
        <v>32</v>
      </c>
      <c r="Z1205" t="str" cm="1">
        <f t="array" ref="Z1205:AC1205">_xlfn.TEXTSPLIT(L1205, " ")</f>
        <v>Cooperatie</v>
      </c>
      <c r="AA1205" t="str">
        <v>Duurzaam</v>
      </c>
      <c r="AB1205" t="str">
        <v>West</v>
      </c>
      <c r="AC1205" t="str">
        <v>Betuwe</v>
      </c>
    </row>
    <row r="1206" spans="1:29" x14ac:dyDescent="0.3">
      <c r="A1206" t="s">
        <v>344</v>
      </c>
      <c r="B1206" t="s">
        <v>459</v>
      </c>
      <c r="C1206" t="s">
        <v>701</v>
      </c>
      <c r="D1206" t="s">
        <v>707</v>
      </c>
      <c r="E1206" t="s">
        <v>2542</v>
      </c>
      <c r="F1206">
        <v>3</v>
      </c>
      <c r="G1206" t="s">
        <v>2461</v>
      </c>
      <c r="H1206">
        <v>2024</v>
      </c>
      <c r="I1206" t="s">
        <v>28</v>
      </c>
      <c r="J1206" t="s">
        <v>29</v>
      </c>
      <c r="K1206" t="s">
        <v>30</v>
      </c>
      <c r="L1206" t="s">
        <v>704</v>
      </c>
      <c r="P1206" s="1">
        <f t="shared" si="26"/>
        <v>70</v>
      </c>
      <c r="Q1206">
        <v>70</v>
      </c>
      <c r="R1206" s="1">
        <f t="shared" si="26"/>
        <v>1</v>
      </c>
      <c r="S1206">
        <v>1</v>
      </c>
      <c r="U1206" t="s">
        <v>32</v>
      </c>
      <c r="Z1206" t="str" cm="1">
        <f t="array" ref="Z1206:AC1206">_xlfn.TEXTSPLIT(L1206, " ")</f>
        <v>Cooperatie</v>
      </c>
      <c r="AA1206" t="str">
        <v>Duurzaam</v>
      </c>
      <c r="AB1206" t="str">
        <v>West</v>
      </c>
      <c r="AC1206" t="str">
        <v>Betuwe</v>
      </c>
    </row>
    <row r="1207" spans="1:29" x14ac:dyDescent="0.3">
      <c r="A1207" t="s">
        <v>344</v>
      </c>
      <c r="B1207" t="s">
        <v>345</v>
      </c>
      <c r="C1207" t="s">
        <v>2544</v>
      </c>
      <c r="D1207" t="s">
        <v>726</v>
      </c>
      <c r="E1207" t="s">
        <v>2543</v>
      </c>
      <c r="F1207">
        <v>3</v>
      </c>
      <c r="G1207" t="s">
        <v>2461</v>
      </c>
      <c r="H1207">
        <v>2024</v>
      </c>
      <c r="I1207" t="s">
        <v>28</v>
      </c>
      <c r="J1207" t="s">
        <v>29</v>
      </c>
      <c r="K1207" t="s">
        <v>30</v>
      </c>
      <c r="L1207" t="s">
        <v>725</v>
      </c>
      <c r="M1207" t="s">
        <v>350</v>
      </c>
      <c r="P1207" s="1">
        <f t="shared" si="26"/>
        <v>68.040000000000006</v>
      </c>
      <c r="Q1207">
        <v>68.040000000000006</v>
      </c>
      <c r="R1207" s="1">
        <f t="shared" si="26"/>
        <v>1</v>
      </c>
      <c r="S1207">
        <v>1</v>
      </c>
      <c r="U1207" t="s">
        <v>32</v>
      </c>
      <c r="Z1207" t="str" cm="1">
        <f t="array" ref="Z1207:AA1207">_xlfn.TEXTSPLIT(L1207, " ")</f>
        <v>Energieke</v>
      </c>
      <c r="AA1207" t="str">
        <v>Buurtschappen</v>
      </c>
    </row>
    <row r="1208" spans="1:29" x14ac:dyDescent="0.3">
      <c r="A1208" t="s">
        <v>344</v>
      </c>
      <c r="B1208" t="s">
        <v>345</v>
      </c>
      <c r="C1208" t="s">
        <v>2544</v>
      </c>
      <c r="D1208" t="s">
        <v>2544</v>
      </c>
      <c r="E1208" t="s">
        <v>2545</v>
      </c>
      <c r="F1208">
        <v>3</v>
      </c>
      <c r="G1208" t="s">
        <v>2461</v>
      </c>
      <c r="H1208">
        <v>2024</v>
      </c>
      <c r="I1208" t="s">
        <v>28</v>
      </c>
      <c r="J1208" t="s">
        <v>29</v>
      </c>
      <c r="K1208" t="s">
        <v>30</v>
      </c>
      <c r="L1208" t="s">
        <v>725</v>
      </c>
      <c r="M1208" t="s">
        <v>350</v>
      </c>
      <c r="P1208" s="1">
        <f t="shared" si="26"/>
        <v>68.040000000000006</v>
      </c>
      <c r="Q1208">
        <v>68.040000000000006</v>
      </c>
      <c r="R1208" s="1">
        <f t="shared" si="26"/>
        <v>1</v>
      </c>
      <c r="S1208">
        <v>1</v>
      </c>
      <c r="U1208" t="s">
        <v>32</v>
      </c>
      <c r="Z1208" t="str" cm="1">
        <f t="array" ref="Z1208:AA1208">_xlfn.TEXTSPLIT(L1208, " ")</f>
        <v>Energieke</v>
      </c>
      <c r="AA1208" t="str">
        <v>Buurtschappen</v>
      </c>
    </row>
    <row r="1209" spans="1:29" x14ac:dyDescent="0.3">
      <c r="A1209" t="s">
        <v>344</v>
      </c>
      <c r="B1209" t="s">
        <v>375</v>
      </c>
      <c r="C1209" t="s">
        <v>738</v>
      </c>
      <c r="E1209" t="s">
        <v>2546</v>
      </c>
      <c r="F1209">
        <v>3</v>
      </c>
      <c r="G1209" t="s">
        <v>2461</v>
      </c>
      <c r="H1209">
        <v>2024</v>
      </c>
      <c r="I1209" t="s">
        <v>28</v>
      </c>
      <c r="J1209" t="s">
        <v>29</v>
      </c>
      <c r="K1209" t="s">
        <v>602</v>
      </c>
      <c r="L1209" t="s">
        <v>743</v>
      </c>
      <c r="M1209" t="s">
        <v>743</v>
      </c>
      <c r="P1209" s="1">
        <f t="shared" si="26"/>
        <v>160</v>
      </c>
      <c r="Q1209">
        <v>160</v>
      </c>
      <c r="R1209" s="1">
        <f t="shared" si="26"/>
        <v>1</v>
      </c>
      <c r="S1209">
        <v>1</v>
      </c>
      <c r="U1209" t="s">
        <v>32</v>
      </c>
      <c r="Z1209" t="str" cm="1">
        <f t="array" ref="Z1209">_xlfn.TEXTSPLIT(L1209, " ")</f>
        <v>Zonnebuur</v>
      </c>
    </row>
    <row r="1210" spans="1:29" x14ac:dyDescent="0.3">
      <c r="A1210" t="s">
        <v>753</v>
      </c>
      <c r="B1210" t="s">
        <v>753</v>
      </c>
      <c r="C1210" t="s">
        <v>754</v>
      </c>
      <c r="E1210" t="s">
        <v>2547</v>
      </c>
      <c r="F1210">
        <v>3</v>
      </c>
      <c r="G1210" t="s">
        <v>2461</v>
      </c>
      <c r="H1210">
        <v>2024</v>
      </c>
      <c r="I1210" t="s">
        <v>28</v>
      </c>
      <c r="J1210" t="s">
        <v>29</v>
      </c>
      <c r="K1210" t="s">
        <v>30</v>
      </c>
      <c r="L1210" t="s">
        <v>756</v>
      </c>
      <c r="O1210" t="s">
        <v>757</v>
      </c>
      <c r="P1210" s="1">
        <f t="shared" si="26"/>
        <v>81.600000000000009</v>
      </c>
      <c r="Q1210">
        <v>81.600000000000009</v>
      </c>
      <c r="R1210" s="1">
        <f t="shared" si="26"/>
        <v>1</v>
      </c>
      <c r="S1210">
        <v>1</v>
      </c>
      <c r="U1210" t="s">
        <v>32</v>
      </c>
      <c r="Z1210" t="str" cm="1">
        <f t="array" ref="Z1210:AA1210">_xlfn.TEXTSPLIT(L1210, " ")</f>
        <v>Stadscoöperatie</v>
      </c>
      <c r="AA1210" t="str">
        <v>Eendracht</v>
      </c>
    </row>
    <row r="1211" spans="1:29" x14ac:dyDescent="0.3">
      <c r="A1211" t="s">
        <v>753</v>
      </c>
      <c r="B1211" t="s">
        <v>753</v>
      </c>
      <c r="C1211" t="s">
        <v>754</v>
      </c>
      <c r="D1211" t="s">
        <v>2548</v>
      </c>
      <c r="E1211" t="s">
        <v>2549</v>
      </c>
      <c r="F1211">
        <v>3</v>
      </c>
      <c r="G1211" t="s">
        <v>2461</v>
      </c>
      <c r="H1211">
        <v>2024</v>
      </c>
      <c r="I1211" t="s">
        <v>28</v>
      </c>
      <c r="J1211" t="s">
        <v>29</v>
      </c>
      <c r="K1211" t="s">
        <v>30</v>
      </c>
      <c r="L1211" t="s">
        <v>2550</v>
      </c>
      <c r="P1211" s="1">
        <f t="shared" si="26"/>
        <v>84</v>
      </c>
      <c r="Q1211">
        <v>84</v>
      </c>
      <c r="R1211" s="1">
        <f t="shared" si="26"/>
        <v>1</v>
      </c>
      <c r="S1211">
        <v>1</v>
      </c>
      <c r="U1211" t="s">
        <v>32</v>
      </c>
      <c r="Z1211" t="str" cm="1">
        <f t="array" ref="Z1211:AA1211">_xlfn.TEXTSPLIT(L1211, " ")</f>
        <v>Halteweg</v>
      </c>
      <c r="AA1211" t="str">
        <v>EC</v>
      </c>
    </row>
    <row r="1212" spans="1:29" x14ac:dyDescent="0.3">
      <c r="A1212" t="s">
        <v>753</v>
      </c>
      <c r="B1212" t="s">
        <v>753</v>
      </c>
      <c r="C1212" t="s">
        <v>754</v>
      </c>
      <c r="E1212" t="s">
        <v>2551</v>
      </c>
      <c r="F1212">
        <v>4</v>
      </c>
      <c r="G1212" t="s">
        <v>2489</v>
      </c>
      <c r="H1212">
        <v>2025</v>
      </c>
      <c r="I1212" t="s">
        <v>28</v>
      </c>
      <c r="J1212" t="s">
        <v>29</v>
      </c>
      <c r="K1212" t="s">
        <v>30</v>
      </c>
      <c r="L1212" t="s">
        <v>760</v>
      </c>
      <c r="P1212" s="1">
        <f t="shared" si="26"/>
        <v>0</v>
      </c>
      <c r="R1212" s="1">
        <f t="shared" si="26"/>
        <v>1</v>
      </c>
      <c r="S1212">
        <v>1</v>
      </c>
      <c r="U1212" t="s">
        <v>32</v>
      </c>
      <c r="Z1212" t="str" cm="1">
        <f t="array" ref="Z1212:AC1212">_xlfn.TEXTSPLIT(L1212, " ")</f>
        <v>LOPEC/</v>
      </c>
      <c r="AA1212" t="str">
        <v>Lopster</v>
      </c>
      <c r="AB1212" t="str">
        <v>Energie</v>
      </c>
      <c r="AC1212" t="str">
        <v>Collectief</v>
      </c>
    </row>
    <row r="1213" spans="1:29" x14ac:dyDescent="0.3">
      <c r="A1213" t="s">
        <v>753</v>
      </c>
      <c r="B1213" t="s">
        <v>753</v>
      </c>
      <c r="C1213" t="s">
        <v>753</v>
      </c>
      <c r="E1213" t="s">
        <v>2552</v>
      </c>
      <c r="F1213">
        <v>3</v>
      </c>
      <c r="G1213" t="s">
        <v>2461</v>
      </c>
      <c r="H1213">
        <v>2024</v>
      </c>
      <c r="I1213" t="s">
        <v>28</v>
      </c>
      <c r="J1213" t="s">
        <v>29</v>
      </c>
      <c r="K1213" t="s">
        <v>30</v>
      </c>
      <c r="L1213" t="s">
        <v>2553</v>
      </c>
      <c r="P1213" s="1">
        <f t="shared" si="26"/>
        <v>78</v>
      </c>
      <c r="Q1213">
        <v>78</v>
      </c>
      <c r="R1213" s="1">
        <f t="shared" si="26"/>
        <v>1</v>
      </c>
      <c r="S1213">
        <v>1</v>
      </c>
      <c r="U1213" t="s">
        <v>32</v>
      </c>
      <c r="Z1213" t="str" cm="1">
        <f t="array" ref="Z1213:AA1213">_xlfn.TEXTSPLIT(L1213, " ")</f>
        <v>EC</v>
      </c>
      <c r="AA1213" t="str">
        <v>Hortusbuurt</v>
      </c>
    </row>
    <row r="1214" spans="1:29" x14ac:dyDescent="0.3">
      <c r="A1214" t="s">
        <v>753</v>
      </c>
      <c r="B1214" t="s">
        <v>753</v>
      </c>
      <c r="C1214" t="s">
        <v>753</v>
      </c>
      <c r="D1214" t="s">
        <v>774</v>
      </c>
      <c r="E1214" t="s">
        <v>2554</v>
      </c>
      <c r="F1214">
        <v>3</v>
      </c>
      <c r="G1214" t="s">
        <v>2461</v>
      </c>
      <c r="H1214">
        <v>2024</v>
      </c>
      <c r="I1214" t="s">
        <v>28</v>
      </c>
      <c r="J1214" t="s">
        <v>29</v>
      </c>
      <c r="K1214" t="s">
        <v>30</v>
      </c>
      <c r="L1214" t="s">
        <v>776</v>
      </c>
      <c r="P1214" s="1">
        <f t="shared" si="26"/>
        <v>15.4</v>
      </c>
      <c r="Q1214">
        <v>15.4</v>
      </c>
      <c r="R1214" s="1">
        <f t="shared" si="26"/>
        <v>1</v>
      </c>
      <c r="S1214">
        <v>1</v>
      </c>
      <c r="U1214" t="s">
        <v>32</v>
      </c>
      <c r="Z1214" t="str" cm="1">
        <f t="array" ref="Z1214:AA1214">_xlfn.TEXTSPLIT(L1214, " ")</f>
        <v>EC</v>
      </c>
      <c r="AA1214" t="str">
        <v>Noorddijk</v>
      </c>
    </row>
    <row r="1215" spans="1:29" x14ac:dyDescent="0.3">
      <c r="A1215" t="s">
        <v>753</v>
      </c>
      <c r="B1215" t="s">
        <v>753</v>
      </c>
      <c r="C1215" t="s">
        <v>753</v>
      </c>
      <c r="D1215" t="s">
        <v>774</v>
      </c>
      <c r="E1215" t="s">
        <v>2555</v>
      </c>
      <c r="F1215">
        <v>3</v>
      </c>
      <c r="G1215" t="s">
        <v>2461</v>
      </c>
      <c r="H1215">
        <v>2024</v>
      </c>
      <c r="I1215" t="s">
        <v>28</v>
      </c>
      <c r="J1215" t="s">
        <v>29</v>
      </c>
      <c r="K1215" t="s">
        <v>30</v>
      </c>
      <c r="L1215" t="s">
        <v>776</v>
      </c>
      <c r="P1215" s="1">
        <f t="shared" si="26"/>
        <v>19.899999999999999</v>
      </c>
      <c r="Q1215">
        <v>19.899999999999999</v>
      </c>
      <c r="R1215" s="1">
        <f t="shared" si="26"/>
        <v>1</v>
      </c>
      <c r="S1215">
        <v>1</v>
      </c>
      <c r="U1215" t="s">
        <v>32</v>
      </c>
      <c r="Z1215" t="str" cm="1">
        <f t="array" ref="Z1215:AA1215">_xlfn.TEXTSPLIT(L1215, " ")</f>
        <v>EC</v>
      </c>
      <c r="AA1215" t="str">
        <v>Noorddijk</v>
      </c>
    </row>
    <row r="1216" spans="1:29" x14ac:dyDescent="0.3">
      <c r="A1216" t="s">
        <v>753</v>
      </c>
      <c r="B1216" t="s">
        <v>753</v>
      </c>
      <c r="C1216" t="s">
        <v>753</v>
      </c>
      <c r="D1216" t="s">
        <v>2556</v>
      </c>
      <c r="E1216" t="s">
        <v>2557</v>
      </c>
      <c r="F1216">
        <v>3</v>
      </c>
      <c r="G1216" t="s">
        <v>2461</v>
      </c>
      <c r="H1216">
        <v>2024</v>
      </c>
      <c r="I1216" t="s">
        <v>28</v>
      </c>
      <c r="J1216" t="s">
        <v>29</v>
      </c>
      <c r="K1216" t="s">
        <v>30</v>
      </c>
      <c r="L1216" t="s">
        <v>2558</v>
      </c>
      <c r="P1216" s="1">
        <f t="shared" si="26"/>
        <v>70</v>
      </c>
      <c r="Q1216">
        <v>70</v>
      </c>
      <c r="R1216" s="1">
        <f t="shared" si="26"/>
        <v>1</v>
      </c>
      <c r="S1216">
        <v>1</v>
      </c>
      <c r="U1216" t="s">
        <v>32</v>
      </c>
      <c r="Z1216" t="str" cm="1">
        <f t="array" ref="Z1216">_xlfn.TEXTSPLIT(L1216, " ")</f>
        <v>Ecothesinge</v>
      </c>
    </row>
    <row r="1217" spans="1:29" x14ac:dyDescent="0.3">
      <c r="A1217" t="s">
        <v>753</v>
      </c>
      <c r="B1217" t="s">
        <v>753</v>
      </c>
      <c r="C1217" t="s">
        <v>753</v>
      </c>
      <c r="D1217" t="s">
        <v>753</v>
      </c>
      <c r="E1217" t="s">
        <v>2559</v>
      </c>
      <c r="F1217">
        <v>3</v>
      </c>
      <c r="G1217" t="s">
        <v>2461</v>
      </c>
      <c r="H1217">
        <v>2024</v>
      </c>
      <c r="I1217" t="s">
        <v>28</v>
      </c>
      <c r="J1217" t="s">
        <v>29</v>
      </c>
      <c r="K1217" t="s">
        <v>30</v>
      </c>
      <c r="L1217" t="s">
        <v>134</v>
      </c>
      <c r="M1217" t="s">
        <v>135</v>
      </c>
      <c r="P1217" s="1">
        <f t="shared" si="26"/>
        <v>90.75</v>
      </c>
      <c r="Q1217">
        <v>90.75</v>
      </c>
      <c r="R1217" s="1">
        <f t="shared" si="26"/>
        <v>1</v>
      </c>
      <c r="S1217">
        <v>1</v>
      </c>
      <c r="U1217" t="s">
        <v>32</v>
      </c>
      <c r="Z1217" t="str" cm="1">
        <f t="array" ref="Z1217:AA1217">_xlfn.TEXTSPLIT(L1217, " ")</f>
        <v>Energiecoöperatie</v>
      </c>
      <c r="AA1217" t="str">
        <v>GOED</v>
      </c>
    </row>
    <row r="1218" spans="1:29" x14ac:dyDescent="0.3">
      <c r="A1218" t="s">
        <v>753</v>
      </c>
      <c r="B1218" t="s">
        <v>753</v>
      </c>
      <c r="C1218" t="s">
        <v>753</v>
      </c>
      <c r="D1218" t="s">
        <v>753</v>
      </c>
      <c r="E1218" t="s">
        <v>2560</v>
      </c>
      <c r="F1218">
        <v>3</v>
      </c>
      <c r="G1218" t="s">
        <v>2461</v>
      </c>
      <c r="H1218">
        <v>2024</v>
      </c>
      <c r="I1218" t="s">
        <v>28</v>
      </c>
      <c r="J1218" t="s">
        <v>29</v>
      </c>
      <c r="K1218" t="s">
        <v>30</v>
      </c>
      <c r="L1218" t="s">
        <v>134</v>
      </c>
      <c r="M1218" t="s">
        <v>135</v>
      </c>
      <c r="P1218" s="1">
        <f t="shared" ref="P1218:R1280" si="27">IFERROR(IF(Q1218&gt;0,Q1218*1,0),0)</f>
        <v>54</v>
      </c>
      <c r="Q1218">
        <v>54</v>
      </c>
      <c r="R1218" s="1">
        <f t="shared" si="27"/>
        <v>1</v>
      </c>
      <c r="S1218">
        <v>1</v>
      </c>
      <c r="U1218" t="s">
        <v>32</v>
      </c>
      <c r="Z1218" t="str" cm="1">
        <f t="array" ref="Z1218:AA1218">_xlfn.TEXTSPLIT(L1218, " ")</f>
        <v>Energiecoöperatie</v>
      </c>
      <c r="AA1218" t="str">
        <v>GOED</v>
      </c>
    </row>
    <row r="1219" spans="1:29" x14ac:dyDescent="0.3">
      <c r="A1219" t="s">
        <v>753</v>
      </c>
      <c r="B1219" t="s">
        <v>753</v>
      </c>
      <c r="C1219" t="s">
        <v>753</v>
      </c>
      <c r="D1219" t="s">
        <v>753</v>
      </c>
      <c r="E1219" t="s">
        <v>2561</v>
      </c>
      <c r="F1219">
        <v>3</v>
      </c>
      <c r="G1219" t="s">
        <v>2461</v>
      </c>
      <c r="H1219">
        <v>2024</v>
      </c>
      <c r="I1219" t="s">
        <v>28</v>
      </c>
      <c r="J1219" t="s">
        <v>29</v>
      </c>
      <c r="K1219" t="s">
        <v>30</v>
      </c>
      <c r="L1219" t="s">
        <v>134</v>
      </c>
      <c r="M1219" t="s">
        <v>135</v>
      </c>
      <c r="P1219" s="1">
        <f t="shared" si="27"/>
        <v>76</v>
      </c>
      <c r="Q1219">
        <v>76</v>
      </c>
      <c r="R1219" s="1">
        <f t="shared" si="27"/>
        <v>1</v>
      </c>
      <c r="S1219">
        <v>1</v>
      </c>
      <c r="U1219" t="s">
        <v>32</v>
      </c>
      <c r="Z1219" t="str" cm="1">
        <f t="array" ref="Z1219:AA1219">_xlfn.TEXTSPLIT(L1219, " ")</f>
        <v>Energiecoöperatie</v>
      </c>
      <c r="AA1219" t="str">
        <v>GOED</v>
      </c>
    </row>
    <row r="1220" spans="1:29" x14ac:dyDescent="0.3">
      <c r="A1220" t="s">
        <v>753</v>
      </c>
      <c r="B1220" t="s">
        <v>753</v>
      </c>
      <c r="C1220" t="s">
        <v>753</v>
      </c>
      <c r="D1220" t="s">
        <v>2562</v>
      </c>
      <c r="E1220" t="s">
        <v>2563</v>
      </c>
      <c r="F1220">
        <v>3</v>
      </c>
      <c r="G1220" t="s">
        <v>2461</v>
      </c>
      <c r="H1220">
        <v>2024</v>
      </c>
      <c r="I1220" t="s">
        <v>28</v>
      </c>
      <c r="J1220" t="s">
        <v>29</v>
      </c>
      <c r="K1220" t="s">
        <v>30</v>
      </c>
      <c r="L1220" t="s">
        <v>2564</v>
      </c>
      <c r="P1220" s="1">
        <f t="shared" si="27"/>
        <v>81</v>
      </c>
      <c r="Q1220">
        <v>81</v>
      </c>
      <c r="R1220" s="1">
        <f t="shared" si="27"/>
        <v>1</v>
      </c>
      <c r="S1220">
        <v>1</v>
      </c>
      <c r="U1220" t="s">
        <v>32</v>
      </c>
      <c r="Z1220" t="str" cm="1">
        <f t="array" ref="Z1220:AA1220">_xlfn.TEXTSPLIT(L1220, " ")</f>
        <v>Woltersumse</v>
      </c>
      <c r="AA1220" t="str">
        <v>Energie</v>
      </c>
    </row>
    <row r="1221" spans="1:29" x14ac:dyDescent="0.3">
      <c r="A1221" t="s">
        <v>753</v>
      </c>
      <c r="B1221" t="s">
        <v>753</v>
      </c>
      <c r="C1221" t="s">
        <v>816</v>
      </c>
      <c r="D1221" t="s">
        <v>2565</v>
      </c>
      <c r="E1221" t="s">
        <v>2566</v>
      </c>
      <c r="F1221">
        <v>3</v>
      </c>
      <c r="G1221" t="s">
        <v>2461</v>
      </c>
      <c r="H1221">
        <v>2024</v>
      </c>
      <c r="I1221" t="s">
        <v>28</v>
      </c>
      <c r="J1221" t="s">
        <v>29</v>
      </c>
      <c r="K1221" t="s">
        <v>30</v>
      </c>
      <c r="L1221" t="s">
        <v>818</v>
      </c>
      <c r="P1221" s="1">
        <f t="shared" si="27"/>
        <v>99.6</v>
      </c>
      <c r="Q1221">
        <v>99.6</v>
      </c>
      <c r="R1221" s="1">
        <f t="shared" si="27"/>
        <v>1</v>
      </c>
      <c r="S1221">
        <v>1</v>
      </c>
      <c r="U1221" t="s">
        <v>32</v>
      </c>
      <c r="Z1221" t="str" cm="1">
        <f t="array" ref="Z1221">_xlfn.TEXTSPLIT(L1221, " ")</f>
        <v>Durabel</v>
      </c>
    </row>
    <row r="1222" spans="1:29" x14ac:dyDescent="0.3">
      <c r="A1222" t="s">
        <v>753</v>
      </c>
      <c r="B1222" t="s">
        <v>753</v>
      </c>
      <c r="C1222" t="s">
        <v>816</v>
      </c>
      <c r="D1222" t="s">
        <v>819</v>
      </c>
      <c r="E1222" t="s">
        <v>2567</v>
      </c>
      <c r="F1222">
        <v>3</v>
      </c>
      <c r="G1222" t="s">
        <v>2461</v>
      </c>
      <c r="H1222">
        <v>2024</v>
      </c>
      <c r="I1222" t="s">
        <v>28</v>
      </c>
      <c r="J1222" t="s">
        <v>29</v>
      </c>
      <c r="K1222" t="s">
        <v>30</v>
      </c>
      <c r="L1222" t="s">
        <v>821</v>
      </c>
      <c r="P1222" s="1">
        <f t="shared" si="27"/>
        <v>100</v>
      </c>
      <c r="Q1222">
        <v>100</v>
      </c>
      <c r="R1222" s="1">
        <f t="shared" si="27"/>
        <v>1</v>
      </c>
      <c r="S1222">
        <v>1</v>
      </c>
      <c r="U1222" t="s">
        <v>32</v>
      </c>
      <c r="Z1222" t="str" cm="1">
        <f t="array" ref="Z1222:AA1222">_xlfn.TEXTSPLIT(L1222, " ")</f>
        <v>Duurzaam</v>
      </c>
      <c r="AA1222" t="str">
        <v>Bedum</v>
      </c>
    </row>
    <row r="1223" spans="1:29" x14ac:dyDescent="0.3">
      <c r="A1223" t="s">
        <v>753</v>
      </c>
      <c r="B1223" t="s">
        <v>753</v>
      </c>
      <c r="C1223" t="s">
        <v>816</v>
      </c>
      <c r="D1223" t="s">
        <v>819</v>
      </c>
      <c r="E1223" t="s">
        <v>2568</v>
      </c>
      <c r="F1223">
        <v>3</v>
      </c>
      <c r="G1223" t="s">
        <v>2461</v>
      </c>
      <c r="H1223">
        <v>2024</v>
      </c>
      <c r="I1223" t="s">
        <v>28</v>
      </c>
      <c r="J1223" t="s">
        <v>29</v>
      </c>
      <c r="K1223" t="s">
        <v>30</v>
      </c>
      <c r="L1223" t="s">
        <v>821</v>
      </c>
      <c r="P1223" s="1">
        <f t="shared" si="27"/>
        <v>51</v>
      </c>
      <c r="Q1223">
        <v>51</v>
      </c>
      <c r="R1223" s="1">
        <f t="shared" si="27"/>
        <v>1</v>
      </c>
      <c r="S1223">
        <v>1</v>
      </c>
      <c r="U1223" t="s">
        <v>32</v>
      </c>
      <c r="Z1223" t="str" cm="1">
        <f t="array" ref="Z1223:AA1223">_xlfn.TEXTSPLIT(L1223, " ")</f>
        <v>Duurzaam</v>
      </c>
      <c r="AA1223" t="str">
        <v>Bedum</v>
      </c>
    </row>
    <row r="1224" spans="1:29" x14ac:dyDescent="0.3">
      <c r="A1224" t="s">
        <v>753</v>
      </c>
      <c r="B1224" t="s">
        <v>753</v>
      </c>
      <c r="C1224" t="s">
        <v>816</v>
      </c>
      <c r="D1224" t="s">
        <v>830</v>
      </c>
      <c r="E1224" t="s">
        <v>2569</v>
      </c>
      <c r="F1224">
        <v>3</v>
      </c>
      <c r="G1224" t="s">
        <v>2461</v>
      </c>
      <c r="H1224">
        <v>2024</v>
      </c>
      <c r="I1224" t="s">
        <v>28</v>
      </c>
      <c r="J1224" t="s">
        <v>29</v>
      </c>
      <c r="K1224" t="s">
        <v>30</v>
      </c>
      <c r="L1224" t="s">
        <v>832</v>
      </c>
      <c r="P1224" s="1">
        <f t="shared" si="27"/>
        <v>78</v>
      </c>
      <c r="Q1224">
        <v>78</v>
      </c>
      <c r="R1224" s="1">
        <f t="shared" si="27"/>
        <v>1</v>
      </c>
      <c r="S1224">
        <v>1</v>
      </c>
      <c r="U1224" t="s">
        <v>32</v>
      </c>
      <c r="Z1224" t="str" cm="1">
        <f t="array" ref="Z1224:AA1224">_xlfn.TEXTSPLIT(L1224, " ")</f>
        <v>EIK</v>
      </c>
      <c r="AA1224" t="str">
        <v>DuurzaamKantens</v>
      </c>
    </row>
    <row r="1225" spans="1:29" x14ac:dyDescent="0.3">
      <c r="A1225" t="s">
        <v>753</v>
      </c>
      <c r="B1225" t="s">
        <v>753</v>
      </c>
      <c r="C1225" t="s">
        <v>816</v>
      </c>
      <c r="D1225" t="s">
        <v>830</v>
      </c>
      <c r="E1225" t="s">
        <v>2570</v>
      </c>
      <c r="F1225">
        <v>3</v>
      </c>
      <c r="G1225" t="s">
        <v>2461</v>
      </c>
      <c r="H1225">
        <v>2024</v>
      </c>
      <c r="I1225" t="s">
        <v>28</v>
      </c>
      <c r="J1225" t="s">
        <v>29</v>
      </c>
      <c r="K1225" t="s">
        <v>30</v>
      </c>
      <c r="L1225" t="s">
        <v>832</v>
      </c>
      <c r="P1225" s="1">
        <f t="shared" si="27"/>
        <v>72</v>
      </c>
      <c r="Q1225">
        <v>72</v>
      </c>
      <c r="R1225" s="1">
        <f t="shared" si="27"/>
        <v>1</v>
      </c>
      <c r="S1225">
        <v>1</v>
      </c>
      <c r="U1225" t="s">
        <v>32</v>
      </c>
      <c r="Z1225" t="str" cm="1">
        <f t="array" ref="Z1225:AA1225">_xlfn.TEXTSPLIT(L1225, " ")</f>
        <v>EIK</v>
      </c>
      <c r="AA1225" t="str">
        <v>DuurzaamKantens</v>
      </c>
    </row>
    <row r="1226" spans="1:29" x14ac:dyDescent="0.3">
      <c r="A1226" t="s">
        <v>753</v>
      </c>
      <c r="B1226" t="s">
        <v>753</v>
      </c>
      <c r="C1226" t="s">
        <v>816</v>
      </c>
      <c r="D1226" t="s">
        <v>856</v>
      </c>
      <c r="E1226" t="s">
        <v>2571</v>
      </c>
      <c r="F1226">
        <v>3</v>
      </c>
      <c r="G1226" t="s">
        <v>2461</v>
      </c>
      <c r="H1226">
        <v>2024</v>
      </c>
      <c r="I1226" t="s">
        <v>28</v>
      </c>
      <c r="J1226" t="s">
        <v>29</v>
      </c>
      <c r="K1226" t="s">
        <v>30</v>
      </c>
      <c r="L1226" t="s">
        <v>807</v>
      </c>
      <c r="P1226" s="1">
        <f t="shared" si="27"/>
        <v>68.400000000000006</v>
      </c>
      <c r="Q1226">
        <v>68.400000000000006</v>
      </c>
      <c r="R1226" s="1">
        <f t="shared" si="27"/>
        <v>1</v>
      </c>
      <c r="S1226">
        <v>1</v>
      </c>
      <c r="U1226" t="s">
        <v>32</v>
      </c>
      <c r="Z1226" t="str" cm="1">
        <f t="array" ref="Z1226:AC1226">_xlfn.TEXTSPLIT(L1226, " ")</f>
        <v>Hogelandtster</v>
      </c>
      <c r="AA1226" t="str">
        <v>Energie</v>
      </c>
      <c r="AB1226" t="str">
        <v>Coöperatie</v>
      </c>
      <c r="AC1226" t="str">
        <v>(HEC)</v>
      </c>
    </row>
    <row r="1227" spans="1:29" x14ac:dyDescent="0.3">
      <c r="A1227" t="s">
        <v>753</v>
      </c>
      <c r="B1227" t="s">
        <v>753</v>
      </c>
      <c r="C1227" t="s">
        <v>816</v>
      </c>
      <c r="D1227" t="s">
        <v>2572</v>
      </c>
      <c r="E1227" t="s">
        <v>2573</v>
      </c>
      <c r="F1227">
        <v>4</v>
      </c>
      <c r="G1227" t="s">
        <v>2489</v>
      </c>
      <c r="H1227">
        <v>2025</v>
      </c>
      <c r="I1227" t="s">
        <v>28</v>
      </c>
      <c r="J1227" t="s">
        <v>29</v>
      </c>
      <c r="K1227" t="s">
        <v>30</v>
      </c>
      <c r="L1227" t="s">
        <v>832</v>
      </c>
      <c r="P1227" s="1">
        <f t="shared" si="27"/>
        <v>498.74999999999994</v>
      </c>
      <c r="Q1227">
        <v>498.74999999999994</v>
      </c>
      <c r="R1227" s="1">
        <f t="shared" si="27"/>
        <v>1</v>
      </c>
      <c r="S1227">
        <v>1</v>
      </c>
      <c r="U1227" t="s">
        <v>65</v>
      </c>
      <c r="Z1227" t="str" cm="1">
        <f t="array" ref="Z1227:AA1227">_xlfn.TEXTSPLIT(L1227, " ")</f>
        <v>EIK</v>
      </c>
      <c r="AA1227" t="str">
        <v>DuurzaamKantens</v>
      </c>
    </row>
    <row r="1228" spans="1:29" x14ac:dyDescent="0.3">
      <c r="A1228" t="s">
        <v>753</v>
      </c>
      <c r="B1228" t="s">
        <v>753</v>
      </c>
      <c r="C1228" t="s">
        <v>816</v>
      </c>
      <c r="D1228" t="s">
        <v>834</v>
      </c>
      <c r="E1228" t="s">
        <v>2574</v>
      </c>
      <c r="F1228">
        <v>4</v>
      </c>
      <c r="G1228" t="s">
        <v>2489</v>
      </c>
      <c r="H1228">
        <v>2025</v>
      </c>
      <c r="I1228" t="s">
        <v>28</v>
      </c>
      <c r="J1228" t="s">
        <v>29</v>
      </c>
      <c r="K1228" t="s">
        <v>30</v>
      </c>
      <c r="L1228" t="s">
        <v>832</v>
      </c>
      <c r="P1228" s="1">
        <f t="shared" si="27"/>
        <v>282.14999999999998</v>
      </c>
      <c r="Q1228">
        <v>282.14999999999998</v>
      </c>
      <c r="R1228" s="1">
        <f t="shared" si="27"/>
        <v>1</v>
      </c>
      <c r="S1228">
        <v>1</v>
      </c>
      <c r="U1228" t="s">
        <v>65</v>
      </c>
      <c r="Z1228" t="str" cm="1">
        <f t="array" ref="Z1228:AA1228">_xlfn.TEXTSPLIT(L1228, " ")</f>
        <v>EIK</v>
      </c>
      <c r="AA1228" t="str">
        <v>DuurzaamKantens</v>
      </c>
    </row>
    <row r="1229" spans="1:29" x14ac:dyDescent="0.3">
      <c r="A1229" t="s">
        <v>753</v>
      </c>
      <c r="B1229" t="s">
        <v>753</v>
      </c>
      <c r="C1229" t="s">
        <v>816</v>
      </c>
      <c r="D1229" t="s">
        <v>2575</v>
      </c>
      <c r="E1229" t="s">
        <v>2576</v>
      </c>
      <c r="F1229">
        <v>4</v>
      </c>
      <c r="G1229" t="s">
        <v>2489</v>
      </c>
      <c r="H1229">
        <v>2025</v>
      </c>
      <c r="I1229" t="s">
        <v>28</v>
      </c>
      <c r="J1229" t="s">
        <v>29</v>
      </c>
      <c r="K1229" t="s">
        <v>30</v>
      </c>
      <c r="L1229" t="s">
        <v>832</v>
      </c>
      <c r="P1229" s="1">
        <f t="shared" si="27"/>
        <v>470.24999999999994</v>
      </c>
      <c r="Q1229">
        <v>470.24999999999994</v>
      </c>
      <c r="R1229" s="1">
        <f t="shared" si="27"/>
        <v>0.5</v>
      </c>
      <c r="S1229">
        <v>0.5</v>
      </c>
      <c r="U1229" t="s">
        <v>65</v>
      </c>
      <c r="Z1229" t="str" cm="1">
        <f t="array" ref="Z1229:AA1229">_xlfn.TEXTSPLIT(L1229, " ")</f>
        <v>EIK</v>
      </c>
      <c r="AA1229" t="str">
        <v>DuurzaamKantens</v>
      </c>
    </row>
    <row r="1230" spans="1:29" x14ac:dyDescent="0.3">
      <c r="A1230" t="s">
        <v>753</v>
      </c>
      <c r="B1230" t="s">
        <v>753</v>
      </c>
      <c r="C1230" t="s">
        <v>207</v>
      </c>
      <c r="E1230" t="s">
        <v>2577</v>
      </c>
      <c r="F1230">
        <v>3</v>
      </c>
      <c r="G1230" t="s">
        <v>2461</v>
      </c>
      <c r="H1230">
        <v>2024</v>
      </c>
      <c r="I1230" t="s">
        <v>28</v>
      </c>
      <c r="J1230" t="s">
        <v>29</v>
      </c>
      <c r="K1230" t="s">
        <v>30</v>
      </c>
      <c r="L1230" t="s">
        <v>210</v>
      </c>
      <c r="P1230" s="1">
        <f t="shared" si="27"/>
        <v>194.4</v>
      </c>
      <c r="Q1230">
        <v>194.4</v>
      </c>
      <c r="R1230" s="1">
        <f t="shared" si="27"/>
        <v>1</v>
      </c>
      <c r="S1230">
        <v>1</v>
      </c>
      <c r="U1230" t="s">
        <v>32</v>
      </c>
      <c r="Z1230" t="str" cm="1">
        <f t="array" ref="Z1230:AA1230">_xlfn.TEXTSPLIT(L1230, " ")</f>
        <v>Anjumer</v>
      </c>
      <c r="AA1230" t="str">
        <v>Eendragt</v>
      </c>
    </row>
    <row r="1231" spans="1:29" x14ac:dyDescent="0.3">
      <c r="A1231" t="s">
        <v>753</v>
      </c>
      <c r="B1231" t="s">
        <v>753</v>
      </c>
      <c r="C1231" t="s">
        <v>207</v>
      </c>
      <c r="E1231" t="s">
        <v>2578</v>
      </c>
      <c r="F1231">
        <v>3</v>
      </c>
      <c r="G1231" t="s">
        <v>2461</v>
      </c>
      <c r="H1231">
        <v>2024</v>
      </c>
      <c r="I1231" t="s">
        <v>28</v>
      </c>
      <c r="J1231" t="s">
        <v>29</v>
      </c>
      <c r="K1231" t="s">
        <v>30</v>
      </c>
      <c r="L1231" t="s">
        <v>210</v>
      </c>
      <c r="P1231" s="1">
        <f t="shared" si="27"/>
        <v>58.320000000000007</v>
      </c>
      <c r="Q1231">
        <v>58.320000000000007</v>
      </c>
      <c r="R1231" s="1">
        <f t="shared" si="27"/>
        <v>1</v>
      </c>
      <c r="S1231">
        <v>1</v>
      </c>
      <c r="U1231" t="s">
        <v>32</v>
      </c>
      <c r="Z1231" t="str" cm="1">
        <f t="array" ref="Z1231:AA1231">_xlfn.TEXTSPLIT(L1231, " ")</f>
        <v>Anjumer</v>
      </c>
      <c r="AA1231" t="str">
        <v>Eendragt</v>
      </c>
    </row>
    <row r="1232" spans="1:29" x14ac:dyDescent="0.3">
      <c r="A1232" t="s">
        <v>753</v>
      </c>
      <c r="B1232" t="s">
        <v>753</v>
      </c>
      <c r="C1232" t="s">
        <v>889</v>
      </c>
      <c r="D1232" t="s">
        <v>890</v>
      </c>
      <c r="E1232" t="s">
        <v>2579</v>
      </c>
      <c r="F1232">
        <v>3</v>
      </c>
      <c r="G1232" t="s">
        <v>2461</v>
      </c>
      <c r="H1232">
        <v>2024</v>
      </c>
      <c r="I1232" t="s">
        <v>28</v>
      </c>
      <c r="J1232" t="s">
        <v>29</v>
      </c>
      <c r="K1232" t="s">
        <v>30</v>
      </c>
      <c r="L1232" t="s">
        <v>892</v>
      </c>
      <c r="P1232" s="1">
        <f t="shared" si="27"/>
        <v>89</v>
      </c>
      <c r="Q1232">
        <v>89</v>
      </c>
      <c r="R1232" s="1">
        <f t="shared" si="27"/>
        <v>1</v>
      </c>
      <c r="S1232">
        <v>1</v>
      </c>
      <c r="U1232" t="s">
        <v>32</v>
      </c>
      <c r="Z1232" t="str" cm="1">
        <f t="array" ref="Z1232:AB1232">_xlfn.TEXTSPLIT(L1232, " ")</f>
        <v>Energie</v>
      </c>
      <c r="AA1232" t="str">
        <v>Collectief</v>
      </c>
      <c r="AB1232" t="str">
        <v>Tolbert</v>
      </c>
    </row>
    <row r="1233" spans="1:29" x14ac:dyDescent="0.3">
      <c r="A1233" t="s">
        <v>753</v>
      </c>
      <c r="B1233" t="s">
        <v>753</v>
      </c>
      <c r="C1233" t="s">
        <v>889</v>
      </c>
      <c r="D1233" t="s">
        <v>912</v>
      </c>
      <c r="E1233" t="s">
        <v>2580</v>
      </c>
      <c r="F1233">
        <v>3</v>
      </c>
      <c r="G1233" t="s">
        <v>2461</v>
      </c>
      <c r="H1233">
        <v>2024</v>
      </c>
      <c r="I1233" t="s">
        <v>28</v>
      </c>
      <c r="J1233" t="s">
        <v>29</v>
      </c>
      <c r="K1233" t="s">
        <v>30</v>
      </c>
      <c r="L1233" t="s">
        <v>892</v>
      </c>
      <c r="P1233" s="1">
        <f t="shared" si="27"/>
        <v>79</v>
      </c>
      <c r="Q1233">
        <v>79</v>
      </c>
      <c r="R1233" s="1">
        <f t="shared" si="27"/>
        <v>1</v>
      </c>
      <c r="S1233">
        <v>1</v>
      </c>
      <c r="U1233" t="s">
        <v>32</v>
      </c>
      <c r="Z1233" t="str" cm="1">
        <f t="array" ref="Z1233:AB1233">_xlfn.TEXTSPLIT(L1233, " ")</f>
        <v>Energie</v>
      </c>
      <c r="AA1233" t="str">
        <v>Collectief</v>
      </c>
      <c r="AB1233" t="str">
        <v>Tolbert</v>
      </c>
    </row>
    <row r="1234" spans="1:29" x14ac:dyDescent="0.3">
      <c r="A1234" t="s">
        <v>753</v>
      </c>
      <c r="B1234" t="s">
        <v>753</v>
      </c>
      <c r="C1234" t="s">
        <v>889</v>
      </c>
      <c r="E1234" t="s">
        <v>2581</v>
      </c>
      <c r="F1234">
        <v>3</v>
      </c>
      <c r="G1234" t="s">
        <v>2461</v>
      </c>
      <c r="H1234">
        <v>2024</v>
      </c>
      <c r="I1234" t="s">
        <v>28</v>
      </c>
      <c r="J1234" t="s">
        <v>29</v>
      </c>
      <c r="K1234" t="s">
        <v>30</v>
      </c>
      <c r="L1234" t="s">
        <v>895</v>
      </c>
      <c r="P1234" s="1">
        <f t="shared" si="27"/>
        <v>78.849999999999994</v>
      </c>
      <c r="Q1234">
        <v>78.849999999999994</v>
      </c>
      <c r="R1234" s="1">
        <f t="shared" si="27"/>
        <v>1</v>
      </c>
      <c r="S1234">
        <v>1</v>
      </c>
      <c r="U1234" t="s">
        <v>32</v>
      </c>
      <c r="Z1234" t="str" cm="1">
        <f t="array" ref="Z1234:AA1234">_xlfn.TEXTSPLIT(L1234, " ")</f>
        <v>Energiebos</v>
      </c>
      <c r="AA1234" t="str">
        <v>Boerakker</v>
      </c>
    </row>
    <row r="1235" spans="1:29" x14ac:dyDescent="0.3">
      <c r="A1235" t="s">
        <v>753</v>
      </c>
      <c r="B1235" t="s">
        <v>753</v>
      </c>
      <c r="C1235" t="s">
        <v>889</v>
      </c>
      <c r="D1235" t="s">
        <v>912</v>
      </c>
      <c r="E1235" t="s">
        <v>2582</v>
      </c>
      <c r="F1235">
        <v>3</v>
      </c>
      <c r="G1235" t="s">
        <v>2461</v>
      </c>
      <c r="H1235">
        <v>2024</v>
      </c>
      <c r="I1235" t="s">
        <v>28</v>
      </c>
      <c r="J1235" t="s">
        <v>29</v>
      </c>
      <c r="K1235" t="s">
        <v>30</v>
      </c>
      <c r="L1235" t="s">
        <v>134</v>
      </c>
      <c r="M1235" t="s">
        <v>135</v>
      </c>
      <c r="N1235" t="s">
        <v>135</v>
      </c>
      <c r="P1235" s="1">
        <f t="shared" si="27"/>
        <v>100</v>
      </c>
      <c r="Q1235">
        <v>100</v>
      </c>
      <c r="R1235" s="1">
        <f t="shared" si="27"/>
        <v>1</v>
      </c>
      <c r="S1235">
        <v>1</v>
      </c>
      <c r="U1235" t="s">
        <v>32</v>
      </c>
      <c r="Z1235" t="str" cm="1">
        <f t="array" ref="Z1235:AA1235">_xlfn.TEXTSPLIT(L1235, " ")</f>
        <v>Energiecoöperatie</v>
      </c>
      <c r="AA1235" t="str">
        <v>GOED</v>
      </c>
    </row>
    <row r="1236" spans="1:29" x14ac:dyDescent="0.3">
      <c r="A1236" t="s">
        <v>753</v>
      </c>
      <c r="B1236" t="s">
        <v>753</v>
      </c>
      <c r="C1236" t="s">
        <v>889</v>
      </c>
      <c r="D1236" t="s">
        <v>912</v>
      </c>
      <c r="E1236" t="s">
        <v>2583</v>
      </c>
      <c r="F1236">
        <v>3</v>
      </c>
      <c r="G1236" t="s">
        <v>2461</v>
      </c>
      <c r="H1236">
        <v>2024</v>
      </c>
      <c r="I1236" t="s">
        <v>28</v>
      </c>
      <c r="J1236" t="s">
        <v>29</v>
      </c>
      <c r="K1236" t="s">
        <v>30</v>
      </c>
      <c r="L1236" t="s">
        <v>134</v>
      </c>
      <c r="M1236" t="s">
        <v>135</v>
      </c>
      <c r="N1236" t="s">
        <v>135</v>
      </c>
      <c r="P1236" s="1">
        <f t="shared" si="27"/>
        <v>80</v>
      </c>
      <c r="Q1236">
        <v>80</v>
      </c>
      <c r="R1236" s="1">
        <f t="shared" si="27"/>
        <v>1</v>
      </c>
      <c r="S1236">
        <v>1</v>
      </c>
      <c r="U1236" t="s">
        <v>32</v>
      </c>
      <c r="Z1236" t="str" cm="1">
        <f t="array" ref="Z1236:AA1236">_xlfn.TEXTSPLIT(L1236, " ")</f>
        <v>Energiecoöperatie</v>
      </c>
      <c r="AA1236" t="str">
        <v>GOED</v>
      </c>
    </row>
    <row r="1237" spans="1:29" x14ac:dyDescent="0.3">
      <c r="A1237" t="s">
        <v>753</v>
      </c>
      <c r="B1237" t="s">
        <v>753</v>
      </c>
      <c r="C1237" t="s">
        <v>889</v>
      </c>
      <c r="D1237" t="s">
        <v>912</v>
      </c>
      <c r="E1237" t="s">
        <v>2584</v>
      </c>
      <c r="F1237">
        <v>3</v>
      </c>
      <c r="G1237" t="s">
        <v>2461</v>
      </c>
      <c r="H1237">
        <v>2024</v>
      </c>
      <c r="I1237" t="s">
        <v>28</v>
      </c>
      <c r="J1237" t="s">
        <v>29</v>
      </c>
      <c r="K1237" t="s">
        <v>30</v>
      </c>
      <c r="L1237" t="s">
        <v>134</v>
      </c>
      <c r="M1237" t="s">
        <v>135</v>
      </c>
      <c r="N1237" t="s">
        <v>135</v>
      </c>
      <c r="P1237" s="1">
        <f t="shared" si="27"/>
        <v>44</v>
      </c>
      <c r="Q1237">
        <v>44</v>
      </c>
      <c r="R1237" s="1">
        <f t="shared" si="27"/>
        <v>1</v>
      </c>
      <c r="S1237">
        <v>1</v>
      </c>
      <c r="U1237" t="s">
        <v>32</v>
      </c>
      <c r="Z1237" t="str" cm="1">
        <f t="array" ref="Z1237:AA1237">_xlfn.TEXTSPLIT(L1237, " ")</f>
        <v>Energiecoöperatie</v>
      </c>
      <c r="AA1237" t="str">
        <v>GOED</v>
      </c>
    </row>
    <row r="1238" spans="1:29" x14ac:dyDescent="0.3">
      <c r="A1238" t="s">
        <v>753</v>
      </c>
      <c r="B1238" t="s">
        <v>753</v>
      </c>
      <c r="C1238" t="s">
        <v>889</v>
      </c>
      <c r="E1238" t="s">
        <v>2585</v>
      </c>
      <c r="F1238">
        <v>3</v>
      </c>
      <c r="G1238" t="s">
        <v>2461</v>
      </c>
      <c r="H1238">
        <v>2024</v>
      </c>
      <c r="I1238" t="s">
        <v>28</v>
      </c>
      <c r="J1238" t="s">
        <v>29</v>
      </c>
      <c r="K1238" t="s">
        <v>30</v>
      </c>
      <c r="L1238" t="s">
        <v>900</v>
      </c>
      <c r="P1238" s="1">
        <f t="shared" si="27"/>
        <v>94</v>
      </c>
      <c r="Q1238">
        <v>94</v>
      </c>
      <c r="R1238" s="1">
        <f t="shared" si="27"/>
        <v>1</v>
      </c>
      <c r="S1238">
        <v>1</v>
      </c>
      <c r="U1238" t="s">
        <v>32</v>
      </c>
      <c r="Z1238" t="str" cm="1">
        <f t="array" ref="Z1238:AB1238">_xlfn.TEXTSPLIT(L1238, " ")</f>
        <v>Zevenster</v>
      </c>
      <c r="AA1238" t="str">
        <v/>
      </c>
      <c r="AB1238" t="str">
        <v>Zonnestroom</v>
      </c>
    </row>
    <row r="1239" spans="1:29" x14ac:dyDescent="0.3">
      <c r="A1239" t="s">
        <v>753</v>
      </c>
      <c r="B1239" t="s">
        <v>753</v>
      </c>
      <c r="C1239" t="s">
        <v>914</v>
      </c>
      <c r="D1239" t="s">
        <v>920</v>
      </c>
      <c r="E1239" t="s">
        <v>2586</v>
      </c>
      <c r="F1239">
        <v>3</v>
      </c>
      <c r="G1239" t="s">
        <v>2461</v>
      </c>
      <c r="H1239">
        <v>2024</v>
      </c>
      <c r="I1239" t="s">
        <v>28</v>
      </c>
      <c r="J1239" t="s">
        <v>29</v>
      </c>
      <c r="K1239" t="s">
        <v>30</v>
      </c>
      <c r="L1239" t="s">
        <v>919</v>
      </c>
      <c r="P1239" s="1">
        <f t="shared" si="27"/>
        <v>100</v>
      </c>
      <c r="Q1239">
        <v>100</v>
      </c>
      <c r="R1239" s="1">
        <f t="shared" si="27"/>
        <v>1</v>
      </c>
      <c r="S1239">
        <v>1</v>
      </c>
      <c r="U1239" t="s">
        <v>32</v>
      </c>
      <c r="Z1239" t="str" cm="1">
        <f t="array" ref="Z1239:AC1239">_xlfn.TEXTSPLIT(L1239, " ")</f>
        <v>STUW</v>
      </c>
      <c r="AA1239" t="str">
        <v>(Stroom</v>
      </c>
      <c r="AB1239" t="str">
        <v>uit</v>
      </c>
      <c r="AC1239" t="str">
        <v>Westerwolde)</v>
      </c>
    </row>
    <row r="1240" spans="1:29" x14ac:dyDescent="0.3">
      <c r="A1240" t="s">
        <v>922</v>
      </c>
      <c r="B1240" t="s">
        <v>927</v>
      </c>
      <c r="C1240" t="s">
        <v>932</v>
      </c>
      <c r="E1240" t="s">
        <v>2587</v>
      </c>
      <c r="F1240">
        <v>3</v>
      </c>
      <c r="G1240" t="s">
        <v>2461</v>
      </c>
      <c r="H1240">
        <v>2024</v>
      </c>
      <c r="I1240" t="s">
        <v>28</v>
      </c>
      <c r="J1240" t="s">
        <v>29</v>
      </c>
      <c r="K1240" t="s">
        <v>605</v>
      </c>
      <c r="L1240" t="s">
        <v>600</v>
      </c>
      <c r="M1240" t="s">
        <v>2588</v>
      </c>
      <c r="P1240" s="1">
        <f t="shared" si="27"/>
        <v>80</v>
      </c>
      <c r="Q1240">
        <v>80</v>
      </c>
      <c r="R1240" s="1">
        <f t="shared" si="27"/>
        <v>1</v>
      </c>
      <c r="S1240">
        <v>1</v>
      </c>
      <c r="U1240" t="s">
        <v>32</v>
      </c>
      <c r="Z1240" t="str" cm="1">
        <f t="array" ref="Z1240:AA1240">_xlfn.TEXTSPLIT(L1240, " ")</f>
        <v>projectcoöperaties</v>
      </c>
      <c r="AA1240" t="str">
        <v>divers</v>
      </c>
    </row>
    <row r="1241" spans="1:29" x14ac:dyDescent="0.3">
      <c r="A1241" t="s">
        <v>922</v>
      </c>
      <c r="B1241" t="s">
        <v>927</v>
      </c>
      <c r="C1241" t="s">
        <v>2589</v>
      </c>
      <c r="D1241" t="s">
        <v>2590</v>
      </c>
      <c r="E1241" t="s">
        <v>2591</v>
      </c>
      <c r="F1241">
        <v>4</v>
      </c>
      <c r="G1241" t="s">
        <v>2489</v>
      </c>
      <c r="H1241">
        <v>2025</v>
      </c>
      <c r="I1241" t="s">
        <v>28</v>
      </c>
      <c r="J1241" t="s">
        <v>29</v>
      </c>
      <c r="K1241" t="s">
        <v>30</v>
      </c>
      <c r="L1241" t="s">
        <v>2592</v>
      </c>
      <c r="P1241" s="1">
        <f t="shared" si="27"/>
        <v>58.629999999999995</v>
      </c>
      <c r="Q1241">
        <v>58.629999999999995</v>
      </c>
      <c r="R1241" s="1">
        <f t="shared" si="27"/>
        <v>1</v>
      </c>
      <c r="S1241">
        <v>1</v>
      </c>
      <c r="U1241" t="s">
        <v>32</v>
      </c>
      <c r="Z1241" t="str" cm="1">
        <f t="array" ref="Z1241:AC1241">_xlfn.TEXTSPLIT(L1241, " ")</f>
        <v>EC</v>
      </c>
      <c r="AA1241" t="str">
        <v>Stroom</v>
      </c>
      <c r="AB1241" t="str">
        <v>van</v>
      </c>
      <c r="AC1241" t="str">
        <v>Hier</v>
      </c>
    </row>
    <row r="1242" spans="1:29" x14ac:dyDescent="0.3">
      <c r="A1242" t="s">
        <v>922</v>
      </c>
      <c r="B1242" t="s">
        <v>927</v>
      </c>
      <c r="C1242" t="s">
        <v>2589</v>
      </c>
      <c r="D1242" t="s">
        <v>2593</v>
      </c>
      <c r="E1242" t="s">
        <v>2594</v>
      </c>
      <c r="F1242">
        <v>4</v>
      </c>
      <c r="G1242" t="s">
        <v>2489</v>
      </c>
      <c r="H1242">
        <v>2025</v>
      </c>
      <c r="I1242" t="s">
        <v>28</v>
      </c>
      <c r="J1242" t="s">
        <v>29</v>
      </c>
      <c r="K1242" t="s">
        <v>30</v>
      </c>
      <c r="L1242" t="s">
        <v>2592</v>
      </c>
      <c r="P1242" s="1">
        <f t="shared" si="27"/>
        <v>59.04</v>
      </c>
      <c r="Q1242">
        <v>59.04</v>
      </c>
      <c r="R1242" s="1">
        <f t="shared" si="27"/>
        <v>1</v>
      </c>
      <c r="S1242">
        <v>1</v>
      </c>
      <c r="U1242" t="s">
        <v>32</v>
      </c>
      <c r="Z1242" t="str" cm="1">
        <f t="array" ref="Z1242:AC1242">_xlfn.TEXTSPLIT(L1242, " ")</f>
        <v>EC</v>
      </c>
      <c r="AA1242" t="str">
        <v>Stroom</v>
      </c>
      <c r="AB1242" t="str">
        <v>van</v>
      </c>
      <c r="AC1242" t="str">
        <v>Hier</v>
      </c>
    </row>
    <row r="1243" spans="1:29" x14ac:dyDescent="0.3">
      <c r="A1243" t="s">
        <v>922</v>
      </c>
      <c r="B1243" t="s">
        <v>927</v>
      </c>
      <c r="C1243" t="s">
        <v>982</v>
      </c>
      <c r="E1243" t="s">
        <v>2595</v>
      </c>
      <c r="F1243">
        <v>4</v>
      </c>
      <c r="G1243" t="s">
        <v>2489</v>
      </c>
      <c r="H1243">
        <v>2025</v>
      </c>
      <c r="I1243" t="s">
        <v>28</v>
      </c>
      <c r="J1243" t="s">
        <v>29</v>
      </c>
      <c r="K1243" t="s">
        <v>30</v>
      </c>
      <c r="L1243" t="s">
        <v>985</v>
      </c>
      <c r="M1243" t="s">
        <v>2596</v>
      </c>
      <c r="P1243" s="1">
        <f t="shared" si="27"/>
        <v>0</v>
      </c>
      <c r="R1243" s="1">
        <f t="shared" si="27"/>
        <v>1</v>
      </c>
      <c r="S1243">
        <v>1</v>
      </c>
      <c r="U1243" t="s">
        <v>32</v>
      </c>
      <c r="Z1243" t="str" cm="1">
        <f t="array" ref="Z1243:AA1243">_xlfn.TEXTSPLIT(L1243, " ")</f>
        <v>RoerOM</v>
      </c>
      <c r="AA1243" t="str">
        <v>Energie</v>
      </c>
    </row>
    <row r="1244" spans="1:29" x14ac:dyDescent="0.3">
      <c r="A1244" t="s">
        <v>922</v>
      </c>
      <c r="B1244" t="s">
        <v>927</v>
      </c>
      <c r="C1244" t="s">
        <v>967</v>
      </c>
      <c r="E1244" t="s">
        <v>2597</v>
      </c>
      <c r="F1244">
        <v>4</v>
      </c>
      <c r="G1244" t="s">
        <v>2489</v>
      </c>
      <c r="H1244">
        <v>2025</v>
      </c>
      <c r="I1244" t="s">
        <v>28</v>
      </c>
      <c r="J1244" t="s">
        <v>29</v>
      </c>
      <c r="K1244" t="s">
        <v>30</v>
      </c>
      <c r="L1244" t="s">
        <v>971</v>
      </c>
      <c r="P1244" s="1">
        <f t="shared" si="27"/>
        <v>400</v>
      </c>
      <c r="Q1244">
        <v>400</v>
      </c>
      <c r="R1244" s="1">
        <f t="shared" si="27"/>
        <v>0</v>
      </c>
      <c r="U1244" t="s">
        <v>32</v>
      </c>
      <c r="Z1244" t="str" cm="1">
        <f t="array" ref="Z1244:AB1244">_xlfn.TEXTSPLIT(L1244, " ")</f>
        <v>Nederweerter</v>
      </c>
      <c r="AA1244" t="str">
        <v>Energiecoöperatie</v>
      </c>
      <c r="AB1244" t="str">
        <v>(NEWECOOP)</v>
      </c>
    </row>
    <row r="1245" spans="1:29" x14ac:dyDescent="0.3">
      <c r="A1245" t="s">
        <v>1006</v>
      </c>
      <c r="B1245" t="s">
        <v>1017</v>
      </c>
      <c r="C1245" t="s">
        <v>1035</v>
      </c>
      <c r="E1245" t="s">
        <v>2598</v>
      </c>
      <c r="F1245">
        <v>3</v>
      </c>
      <c r="G1245" t="s">
        <v>2461</v>
      </c>
      <c r="H1245">
        <v>2024</v>
      </c>
      <c r="I1245" t="s">
        <v>28</v>
      </c>
      <c r="J1245" t="s">
        <v>29</v>
      </c>
      <c r="K1245" t="s">
        <v>30</v>
      </c>
      <c r="L1245" t="s">
        <v>1037</v>
      </c>
      <c r="P1245" s="1">
        <f t="shared" si="27"/>
        <v>50.6</v>
      </c>
      <c r="Q1245">
        <v>50.6</v>
      </c>
      <c r="R1245" s="1">
        <f t="shared" si="27"/>
        <v>1</v>
      </c>
      <c r="S1245">
        <v>1</v>
      </c>
      <c r="U1245" t="s">
        <v>32</v>
      </c>
      <c r="Z1245" t="str" cm="1">
        <f t="array" ref="Z1245:AA1245">_xlfn.TEXTSPLIT(L1245, " ")</f>
        <v>Best</v>
      </c>
      <c r="AA1245" t="str">
        <v>Energie</v>
      </c>
    </row>
    <row r="1246" spans="1:29" x14ac:dyDescent="0.3">
      <c r="A1246" t="s">
        <v>1006</v>
      </c>
      <c r="B1246" t="s">
        <v>1007</v>
      </c>
      <c r="C1246" t="s">
        <v>1052</v>
      </c>
      <c r="E1246" t="s">
        <v>2599</v>
      </c>
      <c r="F1246">
        <v>3</v>
      </c>
      <c r="G1246" t="s">
        <v>2461</v>
      </c>
      <c r="H1246">
        <v>2024</v>
      </c>
      <c r="I1246" t="s">
        <v>28</v>
      </c>
      <c r="J1246" t="s">
        <v>29</v>
      </c>
      <c r="K1246" t="s">
        <v>605</v>
      </c>
      <c r="L1246" t="s">
        <v>2600</v>
      </c>
      <c r="P1246" s="1">
        <f t="shared" si="27"/>
        <v>517</v>
      </c>
      <c r="Q1246">
        <v>517</v>
      </c>
      <c r="R1246" s="1">
        <f t="shared" si="27"/>
        <v>1</v>
      </c>
      <c r="S1246">
        <v>1</v>
      </c>
      <c r="U1246" t="s">
        <v>32</v>
      </c>
      <c r="Z1246" t="str" cm="1">
        <f t="array" ref="Z1246">_xlfn.TEXTSPLIT(L1246, " ")</f>
        <v>Breedzaam</v>
      </c>
    </row>
    <row r="1247" spans="1:29" x14ac:dyDescent="0.3">
      <c r="A1247" t="s">
        <v>1006</v>
      </c>
      <c r="B1247" t="s">
        <v>1007</v>
      </c>
      <c r="C1247" t="s">
        <v>1079</v>
      </c>
      <c r="D1247" t="s">
        <v>1083</v>
      </c>
      <c r="E1247" t="s">
        <v>2601</v>
      </c>
      <c r="F1247">
        <v>4</v>
      </c>
      <c r="G1247" t="s">
        <v>2489</v>
      </c>
      <c r="H1247">
        <v>2025</v>
      </c>
      <c r="I1247" t="s">
        <v>28</v>
      </c>
      <c r="J1247" t="s">
        <v>29</v>
      </c>
      <c r="K1247" t="s">
        <v>30</v>
      </c>
      <c r="L1247" t="s">
        <v>1082</v>
      </c>
      <c r="P1247" s="1">
        <f t="shared" si="27"/>
        <v>0</v>
      </c>
      <c r="R1247" s="1">
        <f t="shared" si="27"/>
        <v>1</v>
      </c>
      <c r="S1247">
        <v>1</v>
      </c>
      <c r="U1247" t="s">
        <v>32</v>
      </c>
      <c r="Z1247" t="str" cm="1">
        <f t="array" ref="Z1247:AA1247">_xlfn.TEXTSPLIT(L1247, " ")</f>
        <v>Opgewekt</v>
      </c>
      <c r="AA1247" t="str">
        <v>Drimmelen</v>
      </c>
    </row>
    <row r="1248" spans="1:29" x14ac:dyDescent="0.3">
      <c r="A1248" t="s">
        <v>1006</v>
      </c>
      <c r="B1248" t="s">
        <v>1007</v>
      </c>
      <c r="C1248" t="s">
        <v>1103</v>
      </c>
      <c r="E1248" t="s">
        <v>2602</v>
      </c>
      <c r="F1248">
        <v>3</v>
      </c>
      <c r="G1248" t="s">
        <v>2461</v>
      </c>
      <c r="H1248">
        <v>2024</v>
      </c>
      <c r="I1248" t="s">
        <v>28</v>
      </c>
      <c r="J1248" t="s">
        <v>29</v>
      </c>
      <c r="K1248" t="s">
        <v>30</v>
      </c>
      <c r="L1248" t="s">
        <v>1105</v>
      </c>
      <c r="M1248" t="s">
        <v>1106</v>
      </c>
      <c r="P1248" s="1">
        <f t="shared" si="27"/>
        <v>74.460000000000008</v>
      </c>
      <c r="Q1248">
        <v>74.460000000000008</v>
      </c>
      <c r="R1248" s="1">
        <f t="shared" si="27"/>
        <v>1</v>
      </c>
      <c r="S1248">
        <v>1</v>
      </c>
      <c r="U1248" t="s">
        <v>32</v>
      </c>
      <c r="Z1248" t="str" cm="1">
        <f t="array" ref="Z1248:AA1248">_xlfn.TEXTSPLIT(L1248, " ")</f>
        <v>Duursaam</v>
      </c>
      <c r="AA1248" t="str">
        <v>EttenLeur</v>
      </c>
    </row>
    <row r="1249" spans="1:29" x14ac:dyDescent="0.3">
      <c r="A1249" t="s">
        <v>1006</v>
      </c>
      <c r="B1249" t="s">
        <v>1007</v>
      </c>
      <c r="C1249" t="s">
        <v>2603</v>
      </c>
      <c r="E1249" t="s">
        <v>2604</v>
      </c>
      <c r="F1249">
        <v>3</v>
      </c>
      <c r="G1249" t="s">
        <v>2461</v>
      </c>
      <c r="H1249">
        <v>2024</v>
      </c>
      <c r="I1249" t="s">
        <v>28</v>
      </c>
      <c r="J1249" t="s">
        <v>29</v>
      </c>
      <c r="K1249" t="s">
        <v>602</v>
      </c>
      <c r="L1249" t="s">
        <v>2179</v>
      </c>
      <c r="M1249" t="s">
        <v>2180</v>
      </c>
      <c r="P1249" s="1">
        <f t="shared" si="27"/>
        <v>131</v>
      </c>
      <c r="Q1249">
        <v>131</v>
      </c>
      <c r="R1249" s="1">
        <f t="shared" si="27"/>
        <v>1</v>
      </c>
      <c r="S1249">
        <v>1</v>
      </c>
      <c r="U1249" t="s">
        <v>32</v>
      </c>
      <c r="Z1249" t="str" cm="1">
        <f t="array" ref="Z1249:AC1249">_xlfn.TEXTSPLIT(L1249, " ")</f>
        <v>Delen</v>
      </c>
      <c r="AA1249" t="str">
        <v>Duurzame</v>
      </c>
      <c r="AB1249" t="str">
        <v>Energie</v>
      </c>
      <c r="AC1249" t="str">
        <v>(D2E)</v>
      </c>
    </row>
    <row r="1250" spans="1:29" x14ac:dyDescent="0.3">
      <c r="A1250" t="s">
        <v>1006</v>
      </c>
      <c r="B1250" t="s">
        <v>1007</v>
      </c>
      <c r="C1250" t="s">
        <v>2603</v>
      </c>
      <c r="E1250" t="s">
        <v>2605</v>
      </c>
      <c r="F1250">
        <v>3</v>
      </c>
      <c r="G1250" t="s">
        <v>2461</v>
      </c>
      <c r="H1250">
        <v>2024</v>
      </c>
      <c r="I1250" t="s">
        <v>28</v>
      </c>
      <c r="J1250" t="s">
        <v>29</v>
      </c>
      <c r="K1250" t="s">
        <v>602</v>
      </c>
      <c r="L1250" t="s">
        <v>1220</v>
      </c>
      <c r="M1250" t="s">
        <v>1221</v>
      </c>
      <c r="P1250" s="1">
        <f t="shared" si="27"/>
        <v>156</v>
      </c>
      <c r="Q1250">
        <v>156</v>
      </c>
      <c r="R1250" s="1">
        <f t="shared" si="27"/>
        <v>1</v>
      </c>
      <c r="S1250">
        <v>1</v>
      </c>
      <c r="U1250" t="s">
        <v>32</v>
      </c>
      <c r="Z1250" t="str" cm="1">
        <f t="array" ref="Z1250">_xlfn.TEXTSPLIT(L1250, " ")</f>
        <v>Uitonsdak</v>
      </c>
    </row>
    <row r="1251" spans="1:29" x14ac:dyDescent="0.3">
      <c r="A1251" t="s">
        <v>1006</v>
      </c>
      <c r="B1251" t="s">
        <v>1017</v>
      </c>
      <c r="C1251" t="s">
        <v>1110</v>
      </c>
      <c r="D1251" t="s">
        <v>2606</v>
      </c>
      <c r="E1251" t="s">
        <v>2607</v>
      </c>
      <c r="F1251">
        <v>3</v>
      </c>
      <c r="G1251" t="s">
        <v>2461</v>
      </c>
      <c r="H1251">
        <v>2024</v>
      </c>
      <c r="I1251" t="s">
        <v>28</v>
      </c>
      <c r="J1251" t="s">
        <v>29</v>
      </c>
      <c r="K1251" t="s">
        <v>605</v>
      </c>
      <c r="L1251" t="s">
        <v>600</v>
      </c>
      <c r="M1251" t="s">
        <v>1116</v>
      </c>
      <c r="P1251" s="1">
        <f t="shared" si="27"/>
        <v>67</v>
      </c>
      <c r="Q1251">
        <v>67</v>
      </c>
      <c r="R1251" s="1">
        <f t="shared" si="27"/>
        <v>1</v>
      </c>
      <c r="S1251">
        <v>1</v>
      </c>
      <c r="U1251" t="s">
        <v>32</v>
      </c>
      <c r="Z1251" t="str" cm="1">
        <f t="array" ref="Z1251:AA1251">_xlfn.TEXTSPLIT(L1251, " ")</f>
        <v>projectcoöperaties</v>
      </c>
      <c r="AA1251" t="str">
        <v>divers</v>
      </c>
    </row>
    <row r="1252" spans="1:29" x14ac:dyDescent="0.3">
      <c r="A1252" t="s">
        <v>1006</v>
      </c>
      <c r="B1252" t="s">
        <v>1007</v>
      </c>
      <c r="C1252" t="s">
        <v>1144</v>
      </c>
      <c r="D1252" t="s">
        <v>1148</v>
      </c>
      <c r="E1252" t="s">
        <v>2608</v>
      </c>
      <c r="F1252">
        <v>3</v>
      </c>
      <c r="G1252" t="s">
        <v>2461</v>
      </c>
      <c r="H1252">
        <v>2024</v>
      </c>
      <c r="I1252" t="s">
        <v>28</v>
      </c>
      <c r="J1252" t="s">
        <v>29</v>
      </c>
      <c r="K1252" t="s">
        <v>30</v>
      </c>
      <c r="L1252" t="s">
        <v>1147</v>
      </c>
      <c r="M1252" t="s">
        <v>1150</v>
      </c>
      <c r="P1252" s="1">
        <f t="shared" si="27"/>
        <v>97.28</v>
      </c>
      <c r="Q1252">
        <v>97.28</v>
      </c>
      <c r="R1252" s="1">
        <f t="shared" si="27"/>
        <v>1</v>
      </c>
      <c r="S1252">
        <v>1</v>
      </c>
      <c r="U1252" t="s">
        <v>32</v>
      </c>
      <c r="Z1252" t="str" cm="1">
        <f t="array" ref="Z1252">_xlfn.TEXTSPLIT(L1252, " ")</f>
        <v>EnergiekHalderberge</v>
      </c>
    </row>
    <row r="1253" spans="1:29" x14ac:dyDescent="0.3">
      <c r="A1253" t="s">
        <v>1006</v>
      </c>
      <c r="B1253" t="s">
        <v>1074</v>
      </c>
      <c r="C1253" t="s">
        <v>1162</v>
      </c>
      <c r="D1253" t="s">
        <v>1163</v>
      </c>
      <c r="E1253" t="s">
        <v>2609</v>
      </c>
      <c r="F1253">
        <v>3</v>
      </c>
      <c r="G1253" t="s">
        <v>2461</v>
      </c>
      <c r="H1253">
        <v>2024</v>
      </c>
      <c r="I1253" t="s">
        <v>28</v>
      </c>
      <c r="J1253" t="s">
        <v>29</v>
      </c>
      <c r="K1253" t="s">
        <v>30</v>
      </c>
      <c r="L1253" t="s">
        <v>1165</v>
      </c>
      <c r="P1253" s="1">
        <f t="shared" si="27"/>
        <v>100</v>
      </c>
      <c r="Q1253">
        <v>100</v>
      </c>
      <c r="R1253" s="1">
        <f t="shared" si="27"/>
        <v>1</v>
      </c>
      <c r="S1253">
        <v>1</v>
      </c>
      <c r="U1253" t="s">
        <v>32</v>
      </c>
      <c r="Z1253" t="str" cm="1">
        <f t="array" ref="Z1253">_xlfn.TEXTSPLIT(L1253, " ")</f>
        <v>Hilverstroom</v>
      </c>
    </row>
    <row r="1254" spans="1:29" x14ac:dyDescent="0.3">
      <c r="A1254" t="s">
        <v>1006</v>
      </c>
      <c r="B1254" t="s">
        <v>1027</v>
      </c>
      <c r="C1254" t="s">
        <v>1166</v>
      </c>
      <c r="D1254" t="s">
        <v>2610</v>
      </c>
      <c r="E1254" t="s">
        <v>2611</v>
      </c>
      <c r="F1254">
        <v>3</v>
      </c>
      <c r="G1254" t="s">
        <v>2461</v>
      </c>
      <c r="H1254">
        <v>2024</v>
      </c>
      <c r="I1254" t="s">
        <v>28</v>
      </c>
      <c r="J1254" t="s">
        <v>29</v>
      </c>
      <c r="K1254" t="s">
        <v>30</v>
      </c>
      <c r="L1254" t="s">
        <v>2612</v>
      </c>
      <c r="P1254" s="1">
        <f t="shared" si="27"/>
        <v>65</v>
      </c>
      <c r="Q1254">
        <v>65</v>
      </c>
      <c r="R1254" s="1">
        <f t="shared" si="27"/>
        <v>0</v>
      </c>
      <c r="Z1254" t="str" cm="1">
        <f t="array" ref="Z1254:AA1254">_xlfn.TEXTSPLIT(L1254, " ")</f>
        <v>EC</v>
      </c>
      <c r="AA1254" t="str">
        <v>Sambeek</v>
      </c>
    </row>
    <row r="1255" spans="1:29" x14ac:dyDescent="0.3">
      <c r="A1255" t="s">
        <v>1006</v>
      </c>
      <c r="B1255" t="s">
        <v>1074</v>
      </c>
      <c r="C1255" t="s">
        <v>1199</v>
      </c>
      <c r="D1255" t="s">
        <v>1208</v>
      </c>
      <c r="E1255" t="s">
        <v>2613</v>
      </c>
      <c r="F1255">
        <v>3</v>
      </c>
      <c r="G1255" t="s">
        <v>2461</v>
      </c>
      <c r="H1255">
        <v>2024</v>
      </c>
      <c r="I1255" t="s">
        <v>28</v>
      </c>
      <c r="J1255" t="s">
        <v>29</v>
      </c>
      <c r="K1255" t="s">
        <v>30</v>
      </c>
      <c r="L1255" t="s">
        <v>1197</v>
      </c>
      <c r="P1255" s="1">
        <f t="shared" si="27"/>
        <v>97.5</v>
      </c>
      <c r="Q1255">
        <v>97.5</v>
      </c>
      <c r="R1255" s="1">
        <f t="shared" si="27"/>
        <v>1</v>
      </c>
      <c r="S1255">
        <v>1</v>
      </c>
      <c r="U1255" t="s">
        <v>32</v>
      </c>
      <c r="Z1255" t="str" cm="1">
        <f t="array" ref="Z1255:AA1255">_xlfn.TEXTSPLIT(L1255, " ")</f>
        <v>DEC</v>
      </c>
      <c r="AA1255" t="str">
        <v>Oisterwijk</v>
      </c>
    </row>
    <row r="1256" spans="1:29" x14ac:dyDescent="0.3">
      <c r="A1256" t="s">
        <v>1006</v>
      </c>
      <c r="B1256" t="s">
        <v>1007</v>
      </c>
      <c r="C1256" t="s">
        <v>1212</v>
      </c>
      <c r="E1256" t="s">
        <v>2605</v>
      </c>
      <c r="F1256">
        <v>3</v>
      </c>
      <c r="G1256" t="s">
        <v>2461</v>
      </c>
      <c r="H1256">
        <v>2024</v>
      </c>
      <c r="I1256" t="s">
        <v>28</v>
      </c>
      <c r="J1256" t="s">
        <v>29</v>
      </c>
      <c r="K1256" t="s">
        <v>602</v>
      </c>
      <c r="L1256" t="s">
        <v>1220</v>
      </c>
      <c r="M1256" t="s">
        <v>1221</v>
      </c>
      <c r="P1256" s="1">
        <f t="shared" si="27"/>
        <v>943</v>
      </c>
      <c r="Q1256">
        <v>943</v>
      </c>
      <c r="R1256" s="1">
        <f t="shared" si="27"/>
        <v>1</v>
      </c>
      <c r="S1256">
        <v>1</v>
      </c>
      <c r="U1256" t="s">
        <v>32</v>
      </c>
      <c r="Z1256" t="str" cm="1">
        <f t="array" ref="Z1256">_xlfn.TEXTSPLIT(L1256, " ")</f>
        <v>Uitonsdak</v>
      </c>
    </row>
    <row r="1257" spans="1:29" x14ac:dyDescent="0.3">
      <c r="A1257" t="s">
        <v>1006</v>
      </c>
      <c r="B1257" t="s">
        <v>1027</v>
      </c>
      <c r="C1257" t="s">
        <v>1222</v>
      </c>
      <c r="D1257" t="s">
        <v>2614</v>
      </c>
      <c r="E1257" t="s">
        <v>2615</v>
      </c>
      <c r="F1257">
        <v>3</v>
      </c>
      <c r="G1257" t="s">
        <v>2461</v>
      </c>
      <c r="H1257">
        <v>2024</v>
      </c>
      <c r="I1257" t="s">
        <v>28</v>
      </c>
      <c r="J1257" t="s">
        <v>29</v>
      </c>
      <c r="K1257" t="s">
        <v>30</v>
      </c>
      <c r="L1257" t="s">
        <v>1224</v>
      </c>
      <c r="P1257" s="1">
        <f t="shared" si="27"/>
        <v>69.19</v>
      </c>
      <c r="Q1257">
        <v>69.19</v>
      </c>
      <c r="R1257" s="1">
        <f t="shared" si="27"/>
        <v>1</v>
      </c>
      <c r="S1257">
        <v>1</v>
      </c>
      <c r="U1257" t="s">
        <v>32</v>
      </c>
      <c r="Z1257" t="str" cm="1">
        <f t="array" ref="Z1257:AA1257">_xlfn.TEXTSPLIT(L1257, " ")</f>
        <v>EC</v>
      </c>
      <c r="AA1257" t="str">
        <v>Oss</v>
      </c>
    </row>
    <row r="1258" spans="1:29" x14ac:dyDescent="0.3">
      <c r="A1258" t="s">
        <v>1006</v>
      </c>
      <c r="B1258" t="s">
        <v>1074</v>
      </c>
      <c r="C1258" t="s">
        <v>1247</v>
      </c>
      <c r="E1258" t="s">
        <v>2616</v>
      </c>
      <c r="F1258">
        <v>3</v>
      </c>
      <c r="G1258" t="s">
        <v>2461</v>
      </c>
      <c r="H1258">
        <v>2024</v>
      </c>
      <c r="I1258" t="s">
        <v>28</v>
      </c>
      <c r="J1258" t="s">
        <v>29</v>
      </c>
      <c r="K1258" t="s">
        <v>30</v>
      </c>
      <c r="L1258" t="s">
        <v>2617</v>
      </c>
      <c r="P1258" s="1">
        <f t="shared" si="27"/>
        <v>80</v>
      </c>
      <c r="Q1258">
        <v>80</v>
      </c>
      <c r="R1258" s="1">
        <f t="shared" si="27"/>
        <v>1</v>
      </c>
      <c r="S1258">
        <v>1</v>
      </c>
      <c r="U1258" t="s">
        <v>32</v>
      </c>
      <c r="Z1258" t="str" cm="1">
        <f t="array" ref="Z1258:AA1258">_xlfn.TEXTSPLIT(L1258, " ")</f>
        <v>Energieopwekking</v>
      </c>
      <c r="AA1258" t="str">
        <v>5032</v>
      </c>
    </row>
    <row r="1259" spans="1:29" x14ac:dyDescent="0.3">
      <c r="A1259" t="s">
        <v>1006</v>
      </c>
      <c r="B1259" t="s">
        <v>1017</v>
      </c>
      <c r="C1259" t="s">
        <v>2618</v>
      </c>
      <c r="E1259" t="s">
        <v>2619</v>
      </c>
      <c r="F1259">
        <v>3</v>
      </c>
      <c r="G1259" t="s">
        <v>2461</v>
      </c>
      <c r="H1259">
        <v>2024</v>
      </c>
      <c r="I1259" t="s">
        <v>28</v>
      </c>
      <c r="J1259" t="s">
        <v>29</v>
      </c>
      <c r="K1259" t="s">
        <v>30</v>
      </c>
      <c r="L1259" t="s">
        <v>1021</v>
      </c>
      <c r="P1259" s="1">
        <f t="shared" si="27"/>
        <v>362.42500000000001</v>
      </c>
      <c r="Q1259">
        <v>362.42500000000001</v>
      </c>
      <c r="R1259" s="1">
        <f t="shared" si="27"/>
        <v>1</v>
      </c>
      <c r="S1259">
        <v>1</v>
      </c>
      <c r="U1259" t="s">
        <v>32</v>
      </c>
      <c r="Z1259" t="str" cm="1">
        <f t="array" ref="Z1259">_xlfn.TEXTSPLIT(L1259, " ")</f>
        <v>KempenEnergie</v>
      </c>
    </row>
    <row r="1260" spans="1:29" x14ac:dyDescent="0.3">
      <c r="A1260" t="s">
        <v>1006</v>
      </c>
      <c r="B1260" t="s">
        <v>1017</v>
      </c>
      <c r="C1260" t="s">
        <v>2618</v>
      </c>
      <c r="E1260" t="s">
        <v>2620</v>
      </c>
      <c r="F1260">
        <v>3</v>
      </c>
      <c r="G1260" t="s">
        <v>2461</v>
      </c>
      <c r="H1260">
        <v>2024</v>
      </c>
      <c r="I1260" t="s">
        <v>28</v>
      </c>
      <c r="J1260" t="s">
        <v>29</v>
      </c>
      <c r="K1260" t="s">
        <v>605</v>
      </c>
      <c r="L1260" t="s">
        <v>600</v>
      </c>
      <c r="M1260" t="s">
        <v>2621</v>
      </c>
      <c r="P1260" s="1">
        <f t="shared" si="27"/>
        <v>80</v>
      </c>
      <c r="Q1260">
        <v>80</v>
      </c>
      <c r="R1260" s="1">
        <f t="shared" si="27"/>
        <v>1</v>
      </c>
      <c r="S1260">
        <v>1</v>
      </c>
      <c r="U1260" t="s">
        <v>32</v>
      </c>
      <c r="Z1260" t="str" cm="1">
        <f t="array" ref="Z1260:AA1260">_xlfn.TEXTSPLIT(L1260, " ")</f>
        <v>projectcoöperaties</v>
      </c>
      <c r="AA1260" t="str">
        <v>divers</v>
      </c>
    </row>
    <row r="1261" spans="1:29" x14ac:dyDescent="0.3">
      <c r="A1261" t="s">
        <v>1006</v>
      </c>
      <c r="B1261" t="s">
        <v>1017</v>
      </c>
      <c r="C1261" t="s">
        <v>2618</v>
      </c>
      <c r="E1261" t="s">
        <v>2622</v>
      </c>
      <c r="F1261">
        <v>4</v>
      </c>
      <c r="G1261" t="s">
        <v>2489</v>
      </c>
      <c r="H1261">
        <v>2025</v>
      </c>
      <c r="I1261" t="s">
        <v>28</v>
      </c>
      <c r="J1261" t="s">
        <v>29</v>
      </c>
      <c r="K1261" t="s">
        <v>30</v>
      </c>
      <c r="L1261" t="s">
        <v>2623</v>
      </c>
      <c r="P1261" s="1">
        <f t="shared" si="27"/>
        <v>600</v>
      </c>
      <c r="Q1261">
        <v>600</v>
      </c>
      <c r="R1261" s="1">
        <f t="shared" si="27"/>
        <v>1</v>
      </c>
      <c r="S1261">
        <v>1</v>
      </c>
      <c r="U1261" t="s">
        <v>32</v>
      </c>
      <c r="Z1261" t="str" cm="1">
        <f t="array" ref="Z1261">_xlfn.TEXTSPLIT(L1261, " ")</f>
        <v>KempenStroom</v>
      </c>
    </row>
    <row r="1262" spans="1:29" x14ac:dyDescent="0.3">
      <c r="A1262" t="s">
        <v>1006</v>
      </c>
      <c r="B1262" t="s">
        <v>1007</v>
      </c>
      <c r="C1262" t="s">
        <v>2624</v>
      </c>
      <c r="E1262" t="s">
        <v>2605</v>
      </c>
      <c r="F1262">
        <v>3</v>
      </c>
      <c r="G1262" t="s">
        <v>2461</v>
      </c>
      <c r="H1262">
        <v>2024</v>
      </c>
      <c r="I1262" t="s">
        <v>28</v>
      </c>
      <c r="J1262" t="s">
        <v>29</v>
      </c>
      <c r="K1262" t="s">
        <v>602</v>
      </c>
      <c r="L1262" t="s">
        <v>1220</v>
      </c>
      <c r="M1262" t="s">
        <v>1221</v>
      </c>
      <c r="P1262" s="1">
        <f t="shared" si="27"/>
        <v>100</v>
      </c>
      <c r="Q1262">
        <v>100</v>
      </c>
      <c r="R1262" s="1">
        <f t="shared" si="27"/>
        <v>1</v>
      </c>
      <c r="S1262">
        <v>1</v>
      </c>
      <c r="U1262" t="s">
        <v>32</v>
      </c>
      <c r="Z1262" t="str" cm="1">
        <f t="array" ref="Z1262">_xlfn.TEXTSPLIT(L1262, " ")</f>
        <v>Uitonsdak</v>
      </c>
    </row>
    <row r="1263" spans="1:29" x14ac:dyDescent="0.3">
      <c r="A1263" t="s">
        <v>1281</v>
      </c>
      <c r="B1263" t="s">
        <v>1287</v>
      </c>
      <c r="C1263" t="s">
        <v>1288</v>
      </c>
      <c r="E1263" t="s">
        <v>2625</v>
      </c>
      <c r="F1263">
        <v>3</v>
      </c>
      <c r="G1263" t="s">
        <v>2461</v>
      </c>
      <c r="H1263">
        <v>2024</v>
      </c>
      <c r="I1263" t="s">
        <v>28</v>
      </c>
      <c r="J1263" t="s">
        <v>29</v>
      </c>
      <c r="K1263" t="s">
        <v>30</v>
      </c>
      <c r="L1263" t="s">
        <v>1294</v>
      </c>
      <c r="P1263" s="1">
        <f t="shared" si="27"/>
        <v>0</v>
      </c>
      <c r="R1263" s="1">
        <f t="shared" si="27"/>
        <v>1</v>
      </c>
      <c r="S1263">
        <v>1</v>
      </c>
      <c r="U1263" t="s">
        <v>32</v>
      </c>
      <c r="Z1263" t="str" cm="1">
        <f t="array" ref="Z1263:AA1263">_xlfn.TEXTSPLIT(L1263, " ")</f>
        <v>Alkmaar</v>
      </c>
      <c r="AA1263" t="str">
        <v>Energie</v>
      </c>
    </row>
    <row r="1264" spans="1:29" x14ac:dyDescent="0.3">
      <c r="A1264" t="s">
        <v>1281</v>
      </c>
      <c r="B1264" t="s">
        <v>1287</v>
      </c>
      <c r="C1264" t="s">
        <v>1288</v>
      </c>
      <c r="E1264" t="s">
        <v>2626</v>
      </c>
      <c r="F1264">
        <v>3</v>
      </c>
      <c r="G1264" t="s">
        <v>2461</v>
      </c>
      <c r="H1264">
        <v>2024</v>
      </c>
      <c r="I1264" t="s">
        <v>28</v>
      </c>
      <c r="J1264" t="s">
        <v>29</v>
      </c>
      <c r="K1264" t="s">
        <v>30</v>
      </c>
      <c r="L1264" t="s">
        <v>1294</v>
      </c>
      <c r="P1264" s="1">
        <f t="shared" si="27"/>
        <v>0</v>
      </c>
      <c r="R1264" s="1">
        <f t="shared" si="27"/>
        <v>1</v>
      </c>
      <c r="S1264">
        <v>1</v>
      </c>
      <c r="U1264" t="s">
        <v>32</v>
      </c>
      <c r="Z1264" t="str" cm="1">
        <f t="array" ref="Z1264:AA1264">_xlfn.TEXTSPLIT(L1264, " ")</f>
        <v>Alkmaar</v>
      </c>
      <c r="AA1264" t="str">
        <v>Energie</v>
      </c>
    </row>
    <row r="1265" spans="1:28" x14ac:dyDescent="0.3">
      <c r="A1265" t="s">
        <v>1281</v>
      </c>
      <c r="B1265" t="s">
        <v>1282</v>
      </c>
      <c r="C1265" t="s">
        <v>1313</v>
      </c>
      <c r="E1265" t="s">
        <v>2627</v>
      </c>
      <c r="F1265">
        <v>2</v>
      </c>
      <c r="G1265" t="s">
        <v>2461</v>
      </c>
      <c r="H1265">
        <v>2024</v>
      </c>
      <c r="I1265" t="s">
        <v>28</v>
      </c>
      <c r="J1265" t="s">
        <v>29</v>
      </c>
      <c r="K1265" t="s">
        <v>359</v>
      </c>
      <c r="L1265" t="s">
        <v>2628</v>
      </c>
      <c r="P1265" s="1">
        <f t="shared" si="27"/>
        <v>19</v>
      </c>
      <c r="Q1265">
        <v>19</v>
      </c>
      <c r="R1265" s="1">
        <f t="shared" si="27"/>
        <v>1</v>
      </c>
      <c r="S1265">
        <v>1</v>
      </c>
      <c r="U1265" t="s">
        <v>32</v>
      </c>
      <c r="Z1265" t="str" cm="1">
        <f t="array" ref="Z1265:AA1265">_xlfn.TEXTSPLIT(L1265, " ")</f>
        <v>Wetering</v>
      </c>
      <c r="AA1265" t="str">
        <v>Energiecentrale</v>
      </c>
    </row>
    <row r="1266" spans="1:28" x14ac:dyDescent="0.3">
      <c r="A1266" t="s">
        <v>1281</v>
      </c>
      <c r="B1266" t="s">
        <v>1282</v>
      </c>
      <c r="C1266" t="s">
        <v>1313</v>
      </c>
      <c r="E1266" t="s">
        <v>2629</v>
      </c>
      <c r="F1266">
        <v>3</v>
      </c>
      <c r="G1266" t="s">
        <v>2461</v>
      </c>
      <c r="H1266">
        <v>2024</v>
      </c>
      <c r="I1266" t="s">
        <v>28</v>
      </c>
      <c r="J1266" t="s">
        <v>29</v>
      </c>
      <c r="K1266" t="s">
        <v>30</v>
      </c>
      <c r="L1266" t="s">
        <v>1285</v>
      </c>
      <c r="P1266" s="1">
        <f t="shared" si="27"/>
        <v>67</v>
      </c>
      <c r="Q1266">
        <v>67</v>
      </c>
      <c r="R1266" s="1">
        <f t="shared" si="27"/>
        <v>1</v>
      </c>
      <c r="S1266">
        <v>1</v>
      </c>
      <c r="U1266" t="s">
        <v>32</v>
      </c>
      <c r="Z1266" t="str" cm="1">
        <f t="array" ref="Z1266">_xlfn.TEXTSPLIT(L1266, " ")</f>
        <v>ECOstroom.nu</v>
      </c>
    </row>
    <row r="1267" spans="1:28" x14ac:dyDescent="0.3">
      <c r="A1267" t="s">
        <v>1281</v>
      </c>
      <c r="B1267" t="s">
        <v>1282</v>
      </c>
      <c r="C1267" t="s">
        <v>1313</v>
      </c>
      <c r="E1267" t="s">
        <v>2630</v>
      </c>
      <c r="F1267">
        <v>3</v>
      </c>
      <c r="G1267" t="s">
        <v>2461</v>
      </c>
      <c r="H1267">
        <v>2024</v>
      </c>
      <c r="I1267" t="s">
        <v>28</v>
      </c>
      <c r="J1267" t="s">
        <v>29</v>
      </c>
      <c r="K1267" t="s">
        <v>30</v>
      </c>
      <c r="L1267" t="s">
        <v>1285</v>
      </c>
      <c r="P1267" s="1">
        <f t="shared" si="27"/>
        <v>52.5</v>
      </c>
      <c r="Q1267">
        <v>52.5</v>
      </c>
      <c r="R1267" s="1">
        <f t="shared" si="27"/>
        <v>1</v>
      </c>
      <c r="S1267">
        <v>1</v>
      </c>
      <c r="U1267" t="s">
        <v>32</v>
      </c>
      <c r="Z1267" t="str" cm="1">
        <f t="array" ref="Z1267">_xlfn.TEXTSPLIT(L1267, " ")</f>
        <v>ECOstroom.nu</v>
      </c>
    </row>
    <row r="1268" spans="1:28" x14ac:dyDescent="0.3">
      <c r="A1268" t="s">
        <v>1281</v>
      </c>
      <c r="B1268" t="s">
        <v>1282</v>
      </c>
      <c r="C1268" t="s">
        <v>1313</v>
      </c>
      <c r="E1268" t="s">
        <v>2631</v>
      </c>
      <c r="F1268">
        <v>3</v>
      </c>
      <c r="G1268" t="s">
        <v>2461</v>
      </c>
      <c r="H1268">
        <v>2024</v>
      </c>
      <c r="I1268" t="s">
        <v>28</v>
      </c>
      <c r="J1268" t="s">
        <v>29</v>
      </c>
      <c r="K1268" t="s">
        <v>30</v>
      </c>
      <c r="L1268" t="s">
        <v>1285</v>
      </c>
      <c r="P1268" s="1">
        <f t="shared" si="27"/>
        <v>80</v>
      </c>
      <c r="Q1268">
        <v>80</v>
      </c>
      <c r="R1268" s="1">
        <f t="shared" si="27"/>
        <v>1</v>
      </c>
      <c r="S1268">
        <v>1</v>
      </c>
      <c r="U1268" t="s">
        <v>32</v>
      </c>
      <c r="Z1268" t="str" cm="1">
        <f t="array" ref="Z1268">_xlfn.TEXTSPLIT(L1268, " ")</f>
        <v>ECOstroom.nu</v>
      </c>
    </row>
    <row r="1269" spans="1:28" x14ac:dyDescent="0.3">
      <c r="A1269" t="s">
        <v>1281</v>
      </c>
      <c r="B1269" t="s">
        <v>1282</v>
      </c>
      <c r="C1269" t="s">
        <v>1313</v>
      </c>
      <c r="E1269" t="s">
        <v>2632</v>
      </c>
      <c r="F1269">
        <v>3</v>
      </c>
      <c r="G1269" t="s">
        <v>2461</v>
      </c>
      <c r="H1269">
        <v>2024</v>
      </c>
      <c r="I1269" t="s">
        <v>28</v>
      </c>
      <c r="J1269" t="s">
        <v>29</v>
      </c>
      <c r="K1269" t="s">
        <v>30</v>
      </c>
      <c r="L1269" t="s">
        <v>1285</v>
      </c>
      <c r="P1269" s="1">
        <f t="shared" si="27"/>
        <v>65</v>
      </c>
      <c r="Q1269">
        <v>65</v>
      </c>
      <c r="R1269" s="1">
        <f t="shared" si="27"/>
        <v>1</v>
      </c>
      <c r="S1269">
        <v>1</v>
      </c>
      <c r="U1269" t="s">
        <v>32</v>
      </c>
      <c r="Z1269" t="str" cm="1">
        <f t="array" ref="Z1269">_xlfn.TEXTSPLIT(L1269, " ")</f>
        <v>ECOstroom.nu</v>
      </c>
    </row>
    <row r="1270" spans="1:28" x14ac:dyDescent="0.3">
      <c r="A1270" t="s">
        <v>1281</v>
      </c>
      <c r="B1270" t="s">
        <v>1282</v>
      </c>
      <c r="C1270" t="s">
        <v>1313</v>
      </c>
      <c r="E1270" t="s">
        <v>2633</v>
      </c>
      <c r="F1270">
        <v>3</v>
      </c>
      <c r="G1270" t="s">
        <v>2461</v>
      </c>
      <c r="H1270">
        <v>2024</v>
      </c>
      <c r="I1270" t="s">
        <v>28</v>
      </c>
      <c r="J1270" t="s">
        <v>29</v>
      </c>
      <c r="K1270" t="s">
        <v>30</v>
      </c>
      <c r="L1270" t="s">
        <v>1404</v>
      </c>
      <c r="P1270" s="1">
        <f t="shared" si="27"/>
        <v>100</v>
      </c>
      <c r="Q1270">
        <v>100</v>
      </c>
      <c r="R1270" s="1">
        <f t="shared" si="27"/>
        <v>1</v>
      </c>
      <c r="S1270">
        <v>1</v>
      </c>
      <c r="U1270" t="s">
        <v>32</v>
      </c>
      <c r="Z1270" t="str" cm="1">
        <f t="array" ref="Z1270">_xlfn.TEXTSPLIT(L1270, " ")</f>
        <v>Zuiderlicht</v>
      </c>
    </row>
    <row r="1271" spans="1:28" x14ac:dyDescent="0.3">
      <c r="A1271" t="s">
        <v>1281</v>
      </c>
      <c r="B1271" t="s">
        <v>1282</v>
      </c>
      <c r="C1271" t="s">
        <v>1313</v>
      </c>
      <c r="E1271" t="s">
        <v>2634</v>
      </c>
      <c r="F1271">
        <v>3</v>
      </c>
      <c r="G1271" t="s">
        <v>2461</v>
      </c>
      <c r="H1271">
        <v>2024</v>
      </c>
      <c r="I1271" t="s">
        <v>28</v>
      </c>
      <c r="J1271" t="s">
        <v>29</v>
      </c>
      <c r="K1271" t="s">
        <v>30</v>
      </c>
      <c r="L1271" t="s">
        <v>1404</v>
      </c>
      <c r="P1271" s="1">
        <f t="shared" si="27"/>
        <v>48.28</v>
      </c>
      <c r="Q1271">
        <v>48.28</v>
      </c>
      <c r="R1271" s="1">
        <f t="shared" si="27"/>
        <v>1</v>
      </c>
      <c r="S1271">
        <v>1</v>
      </c>
      <c r="U1271" t="s">
        <v>32</v>
      </c>
      <c r="Z1271" t="str" cm="1">
        <f t="array" ref="Z1271">_xlfn.TEXTSPLIT(L1271, " ")</f>
        <v>Zuiderlicht</v>
      </c>
    </row>
    <row r="1272" spans="1:28" x14ac:dyDescent="0.3">
      <c r="A1272" t="s">
        <v>1281</v>
      </c>
      <c r="B1272" t="s">
        <v>1282</v>
      </c>
      <c r="C1272" t="s">
        <v>1313</v>
      </c>
      <c r="E1272" t="s">
        <v>2635</v>
      </c>
      <c r="F1272">
        <v>3</v>
      </c>
      <c r="G1272" t="s">
        <v>2461</v>
      </c>
      <c r="H1272">
        <v>2024</v>
      </c>
      <c r="I1272" t="s">
        <v>28</v>
      </c>
      <c r="J1272" t="s">
        <v>29</v>
      </c>
      <c r="K1272" t="s">
        <v>30</v>
      </c>
      <c r="L1272" t="s">
        <v>1404</v>
      </c>
      <c r="P1272" s="1">
        <f t="shared" si="27"/>
        <v>100.5</v>
      </c>
      <c r="Q1272">
        <v>100.5</v>
      </c>
      <c r="R1272" s="1">
        <f t="shared" si="27"/>
        <v>1</v>
      </c>
      <c r="S1272">
        <v>1</v>
      </c>
      <c r="U1272" t="s">
        <v>32</v>
      </c>
      <c r="Z1272" t="str" cm="1">
        <f t="array" ref="Z1272">_xlfn.TEXTSPLIT(L1272, " ")</f>
        <v>Zuiderlicht</v>
      </c>
    </row>
    <row r="1273" spans="1:28" x14ac:dyDescent="0.3">
      <c r="A1273" t="s">
        <v>1281</v>
      </c>
      <c r="B1273" t="s">
        <v>1282</v>
      </c>
      <c r="C1273" t="s">
        <v>1313</v>
      </c>
      <c r="E1273" t="s">
        <v>2636</v>
      </c>
      <c r="F1273">
        <v>3</v>
      </c>
      <c r="G1273" t="s">
        <v>2461</v>
      </c>
      <c r="H1273">
        <v>2024</v>
      </c>
      <c r="I1273" t="s">
        <v>28</v>
      </c>
      <c r="J1273" t="s">
        <v>29</v>
      </c>
      <c r="K1273" t="s">
        <v>30</v>
      </c>
      <c r="L1273" t="s">
        <v>1404</v>
      </c>
      <c r="O1273" t="s">
        <v>2637</v>
      </c>
      <c r="P1273" s="1">
        <f t="shared" si="27"/>
        <v>100</v>
      </c>
      <c r="Q1273">
        <v>100</v>
      </c>
      <c r="R1273" s="1">
        <f t="shared" si="27"/>
        <v>1</v>
      </c>
      <c r="S1273">
        <v>1</v>
      </c>
      <c r="U1273" t="s">
        <v>32</v>
      </c>
      <c r="Z1273" t="str" cm="1">
        <f t="array" ref="Z1273">_xlfn.TEXTSPLIT(L1273, " ")</f>
        <v>Zuiderlicht</v>
      </c>
    </row>
    <row r="1274" spans="1:28" x14ac:dyDescent="0.3">
      <c r="A1274" t="s">
        <v>1281</v>
      </c>
      <c r="B1274" t="s">
        <v>1282</v>
      </c>
      <c r="C1274" t="s">
        <v>1313</v>
      </c>
      <c r="E1274" t="s">
        <v>2638</v>
      </c>
      <c r="F1274">
        <v>3</v>
      </c>
      <c r="G1274" t="s">
        <v>2461</v>
      </c>
      <c r="H1274">
        <v>2024</v>
      </c>
      <c r="I1274" t="s">
        <v>28</v>
      </c>
      <c r="J1274" t="s">
        <v>29</v>
      </c>
      <c r="K1274" t="s">
        <v>30</v>
      </c>
      <c r="L1274" t="s">
        <v>1404</v>
      </c>
      <c r="P1274" s="1">
        <f t="shared" si="27"/>
        <v>67.7</v>
      </c>
      <c r="Q1274">
        <v>67.7</v>
      </c>
      <c r="R1274" s="1">
        <f t="shared" si="27"/>
        <v>1</v>
      </c>
      <c r="S1274">
        <v>1</v>
      </c>
      <c r="U1274" t="s">
        <v>32</v>
      </c>
      <c r="Z1274" t="str" cm="1">
        <f t="array" ref="Z1274">_xlfn.TEXTSPLIT(L1274, " ")</f>
        <v>Zuiderlicht</v>
      </c>
    </row>
    <row r="1275" spans="1:28" x14ac:dyDescent="0.3">
      <c r="A1275" t="s">
        <v>1281</v>
      </c>
      <c r="B1275" t="s">
        <v>1282</v>
      </c>
      <c r="C1275" t="s">
        <v>1313</v>
      </c>
      <c r="E1275" t="s">
        <v>2639</v>
      </c>
      <c r="F1275">
        <v>4</v>
      </c>
      <c r="G1275" t="s">
        <v>2489</v>
      </c>
      <c r="H1275">
        <v>2025</v>
      </c>
      <c r="I1275" t="s">
        <v>28</v>
      </c>
      <c r="J1275" t="s">
        <v>29</v>
      </c>
      <c r="K1275" t="s">
        <v>30</v>
      </c>
      <c r="L1275" t="s">
        <v>1404</v>
      </c>
      <c r="P1275" s="1">
        <f t="shared" si="27"/>
        <v>67.5</v>
      </c>
      <c r="Q1275">
        <v>67.5</v>
      </c>
      <c r="R1275" s="1">
        <f t="shared" si="27"/>
        <v>0</v>
      </c>
      <c r="U1275" t="s">
        <v>32</v>
      </c>
      <c r="Z1275" t="str" cm="1">
        <f t="array" ref="Z1275">_xlfn.TEXTSPLIT(L1275, " ")</f>
        <v>Zuiderlicht</v>
      </c>
    </row>
    <row r="1276" spans="1:28" x14ac:dyDescent="0.3">
      <c r="A1276" t="s">
        <v>1281</v>
      </c>
      <c r="B1276" t="s">
        <v>1287</v>
      </c>
      <c r="C1276" t="s">
        <v>1445</v>
      </c>
      <c r="D1276" t="s">
        <v>2640</v>
      </c>
      <c r="E1276" t="s">
        <v>2641</v>
      </c>
      <c r="F1276">
        <v>3</v>
      </c>
      <c r="G1276" t="s">
        <v>2461</v>
      </c>
      <c r="H1276">
        <v>2024</v>
      </c>
      <c r="I1276" t="s">
        <v>28</v>
      </c>
      <c r="J1276" t="s">
        <v>29</v>
      </c>
      <c r="K1276" t="s">
        <v>30</v>
      </c>
      <c r="L1276" t="s">
        <v>1448</v>
      </c>
      <c r="P1276" s="1">
        <f t="shared" si="27"/>
        <v>120</v>
      </c>
      <c r="Q1276">
        <v>120</v>
      </c>
      <c r="R1276" s="1">
        <f t="shared" si="27"/>
        <v>1</v>
      </c>
      <c r="S1276">
        <v>1</v>
      </c>
      <c r="U1276" t="s">
        <v>32</v>
      </c>
      <c r="Z1276" t="str" cm="1">
        <f t="array" ref="Z1276">_xlfn.TEXTSPLIT(L1276, " ")</f>
        <v>CALorie</v>
      </c>
    </row>
    <row r="1277" spans="1:28" x14ac:dyDescent="0.3">
      <c r="A1277" t="s">
        <v>1281</v>
      </c>
      <c r="B1277" t="s">
        <v>1287</v>
      </c>
      <c r="C1277" t="s">
        <v>1445</v>
      </c>
      <c r="E1277" t="s">
        <v>2642</v>
      </c>
      <c r="F1277">
        <v>3</v>
      </c>
      <c r="G1277" t="s">
        <v>2461</v>
      </c>
      <c r="H1277">
        <v>2024</v>
      </c>
      <c r="I1277" t="s">
        <v>28</v>
      </c>
      <c r="J1277" t="s">
        <v>29</v>
      </c>
      <c r="K1277" t="s">
        <v>30</v>
      </c>
      <c r="L1277" t="s">
        <v>1448</v>
      </c>
      <c r="P1277" s="1">
        <f t="shared" si="27"/>
        <v>75</v>
      </c>
      <c r="Q1277">
        <v>75</v>
      </c>
      <c r="R1277" s="1">
        <f t="shared" si="27"/>
        <v>0</v>
      </c>
      <c r="U1277" t="s">
        <v>32</v>
      </c>
      <c r="Z1277" t="str" cm="1">
        <f t="array" ref="Z1277">_xlfn.TEXTSPLIT(L1277, " ")</f>
        <v>CALorie</v>
      </c>
    </row>
    <row r="1278" spans="1:28" x14ac:dyDescent="0.3">
      <c r="A1278" t="s">
        <v>1281</v>
      </c>
      <c r="B1278" t="s">
        <v>1287</v>
      </c>
      <c r="C1278" t="s">
        <v>1459</v>
      </c>
      <c r="D1278" t="s">
        <v>1569</v>
      </c>
      <c r="E1278" t="s">
        <v>2643</v>
      </c>
      <c r="F1278">
        <v>3</v>
      </c>
      <c r="G1278" t="s">
        <v>2461</v>
      </c>
      <c r="H1278">
        <v>2024</v>
      </c>
      <c r="I1278" t="s">
        <v>28</v>
      </c>
      <c r="J1278" t="s">
        <v>29</v>
      </c>
      <c r="K1278" t="s">
        <v>30</v>
      </c>
      <c r="L1278" t="s">
        <v>1465</v>
      </c>
      <c r="P1278" s="1">
        <f t="shared" si="27"/>
        <v>63</v>
      </c>
      <c r="Q1278">
        <v>63</v>
      </c>
      <c r="R1278" s="1">
        <f t="shared" si="27"/>
        <v>1</v>
      </c>
      <c r="S1278">
        <v>1</v>
      </c>
      <c r="U1278" t="s">
        <v>32</v>
      </c>
      <c r="Z1278" t="str" cm="1">
        <f t="array" ref="Z1278:AA1278">_xlfn.TEXTSPLIT(L1278, " ")</f>
        <v>Zonnecoöperatie</v>
      </c>
      <c r="AA1278" t="str">
        <v>WestFriesland</v>
      </c>
    </row>
    <row r="1279" spans="1:28" x14ac:dyDescent="0.3">
      <c r="A1279" t="s">
        <v>1281</v>
      </c>
      <c r="B1279" t="s">
        <v>1282</v>
      </c>
      <c r="C1279" t="s">
        <v>2644</v>
      </c>
      <c r="E1279" t="s">
        <v>2645</v>
      </c>
      <c r="F1279">
        <v>3</v>
      </c>
      <c r="G1279" t="s">
        <v>2461</v>
      </c>
      <c r="H1279">
        <v>2024</v>
      </c>
      <c r="I1279" t="s">
        <v>28</v>
      </c>
      <c r="J1279" t="s">
        <v>29</v>
      </c>
      <c r="K1279" t="s">
        <v>30</v>
      </c>
      <c r="L1279" t="s">
        <v>2646</v>
      </c>
      <c r="P1279" s="1">
        <f t="shared" si="27"/>
        <v>52.5</v>
      </c>
      <c r="Q1279">
        <v>52.5</v>
      </c>
      <c r="R1279" s="1">
        <f t="shared" si="27"/>
        <v>1</v>
      </c>
      <c r="S1279">
        <v>1</v>
      </c>
      <c r="U1279" t="s">
        <v>32</v>
      </c>
      <c r="Z1279" t="str" cm="1">
        <f t="array" ref="Z1279:AB1279">_xlfn.TEXTSPLIT(L1279, " ")</f>
        <v>Zon</v>
      </c>
      <c r="AA1279" t="str">
        <v>op</v>
      </c>
      <c r="AB1279" t="str">
        <v>Haarlemmermeer</v>
      </c>
    </row>
    <row r="1280" spans="1:28" x14ac:dyDescent="0.3">
      <c r="A1280" t="s">
        <v>1281</v>
      </c>
      <c r="B1280" t="s">
        <v>1282</v>
      </c>
      <c r="C1280" t="s">
        <v>1523</v>
      </c>
      <c r="E1280" t="s">
        <v>2546</v>
      </c>
      <c r="F1280">
        <v>3</v>
      </c>
      <c r="G1280" t="s">
        <v>2461</v>
      </c>
      <c r="H1280">
        <v>2024</v>
      </c>
      <c r="I1280" t="s">
        <v>28</v>
      </c>
      <c r="J1280" t="s">
        <v>29</v>
      </c>
      <c r="K1280" t="s">
        <v>602</v>
      </c>
      <c r="L1280" t="s">
        <v>743</v>
      </c>
      <c r="M1280" t="s">
        <v>743</v>
      </c>
      <c r="P1280" s="1">
        <f t="shared" si="27"/>
        <v>49</v>
      </c>
      <c r="Q1280">
        <v>49</v>
      </c>
      <c r="R1280" s="1">
        <f t="shared" si="27"/>
        <v>1</v>
      </c>
      <c r="S1280">
        <v>1</v>
      </c>
      <c r="U1280" t="s">
        <v>32</v>
      </c>
      <c r="Z1280" t="str" cm="1">
        <f t="array" ref="Z1280">_xlfn.TEXTSPLIT(L1280, " ")</f>
        <v>Zonnebuur</v>
      </c>
    </row>
    <row r="1281" spans="1:28" x14ac:dyDescent="0.3">
      <c r="A1281" t="s">
        <v>1281</v>
      </c>
      <c r="B1281" t="s">
        <v>1282</v>
      </c>
      <c r="C1281" t="s">
        <v>1540</v>
      </c>
      <c r="D1281" t="s">
        <v>2647</v>
      </c>
      <c r="E1281" t="s">
        <v>2648</v>
      </c>
      <c r="F1281">
        <v>3</v>
      </c>
      <c r="G1281" t="s">
        <v>2461</v>
      </c>
      <c r="H1281">
        <v>2024</v>
      </c>
      <c r="I1281" t="s">
        <v>28</v>
      </c>
      <c r="J1281" t="s">
        <v>29</v>
      </c>
      <c r="K1281" t="s">
        <v>30</v>
      </c>
      <c r="L1281" t="s">
        <v>1543</v>
      </c>
      <c r="O1281" t="s">
        <v>2649</v>
      </c>
      <c r="P1281" s="1">
        <f t="shared" ref="P1281:R1344" si="28">IFERROR(IF(Q1281&gt;0,Q1281*1,0),0)</f>
        <v>495.00000000000006</v>
      </c>
      <c r="Q1281">
        <v>495.00000000000006</v>
      </c>
      <c r="R1281" s="1">
        <f t="shared" si="28"/>
        <v>1</v>
      </c>
      <c r="S1281">
        <v>1</v>
      </c>
      <c r="U1281" t="s">
        <v>32</v>
      </c>
      <c r="Z1281" t="str" cm="1">
        <f t="array" ref="Z1281:AA1281">_xlfn.TEXTSPLIT(L1281, " ")</f>
        <v>HET</v>
      </c>
      <c r="AA1281" t="str">
        <v>Hilversum</v>
      </c>
    </row>
    <row r="1282" spans="1:28" x14ac:dyDescent="0.3">
      <c r="A1282" t="s">
        <v>1281</v>
      </c>
      <c r="B1282" t="s">
        <v>1282</v>
      </c>
      <c r="C1282" t="s">
        <v>1540</v>
      </c>
      <c r="E1282" t="s">
        <v>2650</v>
      </c>
      <c r="F1282">
        <v>3</v>
      </c>
      <c r="G1282" t="s">
        <v>2461</v>
      </c>
      <c r="H1282">
        <v>2024</v>
      </c>
      <c r="I1282" t="s">
        <v>28</v>
      </c>
      <c r="J1282" t="s">
        <v>29</v>
      </c>
      <c r="K1282" t="s">
        <v>30</v>
      </c>
      <c r="L1282" t="s">
        <v>1543</v>
      </c>
      <c r="O1282" t="s">
        <v>2651</v>
      </c>
      <c r="P1282" s="1">
        <f t="shared" si="28"/>
        <v>0</v>
      </c>
      <c r="R1282" s="1">
        <f t="shared" si="28"/>
        <v>0</v>
      </c>
      <c r="S1282" t="s">
        <v>2652</v>
      </c>
      <c r="U1282" t="s">
        <v>32</v>
      </c>
      <c r="Z1282" t="str" cm="1">
        <f t="array" ref="Z1282:AA1282">_xlfn.TEXTSPLIT(L1282, " ")</f>
        <v>HET</v>
      </c>
      <c r="AA1282" t="str">
        <v>Hilversum</v>
      </c>
    </row>
    <row r="1283" spans="1:28" x14ac:dyDescent="0.3">
      <c r="A1283" t="s">
        <v>1281</v>
      </c>
      <c r="B1283" t="s">
        <v>1282</v>
      </c>
      <c r="C1283" t="s">
        <v>1540</v>
      </c>
      <c r="E1283" t="s">
        <v>2653</v>
      </c>
      <c r="F1283">
        <v>4</v>
      </c>
      <c r="G1283" t="s">
        <v>2489</v>
      </c>
      <c r="H1283">
        <v>2025</v>
      </c>
      <c r="I1283" t="s">
        <v>28</v>
      </c>
      <c r="J1283" t="s">
        <v>29</v>
      </c>
      <c r="K1283" t="s">
        <v>30</v>
      </c>
      <c r="L1283" t="s">
        <v>1549</v>
      </c>
      <c r="P1283" s="1">
        <f t="shared" si="28"/>
        <v>500</v>
      </c>
      <c r="Q1283">
        <v>500</v>
      </c>
      <c r="R1283" s="1">
        <f t="shared" si="28"/>
        <v>1</v>
      </c>
      <c r="S1283">
        <v>1</v>
      </c>
      <c r="U1283" t="s">
        <v>32</v>
      </c>
      <c r="Z1283" t="str" cm="1">
        <f t="array" ref="Z1283">_xlfn.TEXTSPLIT(L1283, " ")</f>
        <v>Hilverzon</v>
      </c>
    </row>
    <row r="1284" spans="1:28" x14ac:dyDescent="0.3">
      <c r="A1284" t="s">
        <v>1281</v>
      </c>
      <c r="B1284" t="s">
        <v>1287</v>
      </c>
      <c r="C1284" t="s">
        <v>1625</v>
      </c>
      <c r="E1284" t="s">
        <v>2654</v>
      </c>
      <c r="F1284">
        <v>3</v>
      </c>
      <c r="G1284" t="s">
        <v>2461</v>
      </c>
      <c r="H1284">
        <v>2024</v>
      </c>
      <c r="I1284" t="s">
        <v>28</v>
      </c>
      <c r="J1284" t="s">
        <v>29</v>
      </c>
      <c r="K1284" t="s">
        <v>30</v>
      </c>
      <c r="L1284" t="s">
        <v>2655</v>
      </c>
      <c r="M1284" t="s">
        <v>1503</v>
      </c>
      <c r="P1284" s="1">
        <f t="shared" si="28"/>
        <v>63</v>
      </c>
      <c r="Q1284">
        <v>63</v>
      </c>
      <c r="R1284" s="1">
        <f t="shared" si="28"/>
        <v>1</v>
      </c>
      <c r="S1284">
        <v>1</v>
      </c>
      <c r="U1284" t="s">
        <v>32</v>
      </c>
      <c r="Z1284" t="str" cm="1">
        <f t="array" ref="Z1284:AA1284">_xlfn.TEXTSPLIT(L1284, " ")</f>
        <v>Energiek</v>
      </c>
      <c r="AA1284" t="str">
        <v>Velsen</v>
      </c>
    </row>
    <row r="1285" spans="1:28" x14ac:dyDescent="0.3">
      <c r="A1285" t="s">
        <v>1281</v>
      </c>
      <c r="B1285" t="s">
        <v>1287</v>
      </c>
      <c r="C1285" t="s">
        <v>1625</v>
      </c>
      <c r="E1285" t="s">
        <v>2656</v>
      </c>
      <c r="F1285">
        <v>3</v>
      </c>
      <c r="G1285" t="s">
        <v>2461</v>
      </c>
      <c r="H1285">
        <v>2024</v>
      </c>
      <c r="I1285" t="s">
        <v>28</v>
      </c>
      <c r="J1285" t="s">
        <v>29</v>
      </c>
      <c r="K1285" t="s">
        <v>30</v>
      </c>
      <c r="L1285" t="s">
        <v>2655</v>
      </c>
      <c r="M1285" t="s">
        <v>1503</v>
      </c>
      <c r="P1285" s="1">
        <f t="shared" si="28"/>
        <v>63</v>
      </c>
      <c r="Q1285">
        <v>63</v>
      </c>
      <c r="R1285" s="1">
        <f t="shared" si="28"/>
        <v>1</v>
      </c>
      <c r="S1285">
        <v>1</v>
      </c>
      <c r="U1285" t="s">
        <v>32</v>
      </c>
      <c r="Z1285" t="str" cm="1">
        <f t="array" ref="Z1285:AA1285">_xlfn.TEXTSPLIT(L1285, " ")</f>
        <v>Energiek</v>
      </c>
      <c r="AA1285" t="str">
        <v>Velsen</v>
      </c>
    </row>
    <row r="1286" spans="1:28" x14ac:dyDescent="0.3">
      <c r="A1286" t="s">
        <v>1281</v>
      </c>
      <c r="B1286" t="s">
        <v>1282</v>
      </c>
      <c r="C1286" t="s">
        <v>1581</v>
      </c>
      <c r="E1286" t="s">
        <v>2657</v>
      </c>
      <c r="F1286">
        <v>3</v>
      </c>
      <c r="G1286" t="s">
        <v>2461</v>
      </c>
      <c r="H1286">
        <v>2024</v>
      </c>
      <c r="I1286" t="s">
        <v>28</v>
      </c>
      <c r="J1286" t="s">
        <v>29</v>
      </c>
      <c r="K1286" t="s">
        <v>30</v>
      </c>
      <c r="L1286" t="s">
        <v>1584</v>
      </c>
      <c r="M1286" t="s">
        <v>1581</v>
      </c>
      <c r="P1286" s="1">
        <f t="shared" si="28"/>
        <v>355</v>
      </c>
      <c r="Q1286">
        <v>355</v>
      </c>
      <c r="R1286" s="1">
        <f t="shared" si="28"/>
        <v>1</v>
      </c>
      <c r="S1286">
        <v>1</v>
      </c>
      <c r="U1286" t="s">
        <v>32</v>
      </c>
      <c r="Z1286" t="str" cm="1">
        <f t="array" ref="Z1286:AA1286">_xlfn.TEXTSPLIT(L1286, " ")</f>
        <v>Ouder-Amstel</v>
      </c>
      <c r="AA1286" t="str">
        <v>Energie</v>
      </c>
    </row>
    <row r="1287" spans="1:28" x14ac:dyDescent="0.3">
      <c r="A1287" t="s">
        <v>1281</v>
      </c>
      <c r="B1287" t="s">
        <v>1287</v>
      </c>
      <c r="C1287" t="s">
        <v>1594</v>
      </c>
      <c r="D1287" t="s">
        <v>1595</v>
      </c>
      <c r="E1287" t="s">
        <v>2658</v>
      </c>
      <c r="F1287">
        <v>3</v>
      </c>
      <c r="G1287" t="s">
        <v>2461</v>
      </c>
      <c r="H1287">
        <v>2024</v>
      </c>
      <c r="I1287" t="s">
        <v>28</v>
      </c>
      <c r="J1287" t="s">
        <v>29</v>
      </c>
      <c r="K1287" t="s">
        <v>30</v>
      </c>
      <c r="L1287" t="s">
        <v>1443</v>
      </c>
      <c r="P1287" s="1">
        <f t="shared" si="28"/>
        <v>90</v>
      </c>
      <c r="Q1287">
        <v>90</v>
      </c>
      <c r="R1287" s="1">
        <f t="shared" si="28"/>
        <v>1</v>
      </c>
      <c r="S1287">
        <v>1</v>
      </c>
      <c r="U1287" t="s">
        <v>32</v>
      </c>
      <c r="Z1287" t="str" cm="1">
        <f t="array" ref="Z1287">_xlfn.TEXTSPLIT(L1287, " ")</f>
        <v>NHEC</v>
      </c>
    </row>
    <row r="1288" spans="1:28" x14ac:dyDescent="0.3">
      <c r="A1288" t="s">
        <v>1281</v>
      </c>
      <c r="B1288" t="s">
        <v>1287</v>
      </c>
      <c r="C1288" t="s">
        <v>1611</v>
      </c>
      <c r="D1288" t="s">
        <v>1612</v>
      </c>
      <c r="E1288" t="s">
        <v>2659</v>
      </c>
      <c r="F1288">
        <v>3</v>
      </c>
      <c r="G1288" t="s">
        <v>2461</v>
      </c>
      <c r="H1288">
        <v>2024</v>
      </c>
      <c r="I1288" t="s">
        <v>28</v>
      </c>
      <c r="J1288" t="s">
        <v>29</v>
      </c>
      <c r="K1288" t="s">
        <v>30</v>
      </c>
      <c r="L1288" t="s">
        <v>1614</v>
      </c>
      <c r="O1288" t="s">
        <v>1615</v>
      </c>
      <c r="P1288" s="1">
        <f t="shared" si="28"/>
        <v>99</v>
      </c>
      <c r="Q1288">
        <v>99</v>
      </c>
      <c r="R1288" s="1">
        <f t="shared" si="28"/>
        <v>1</v>
      </c>
      <c r="S1288">
        <v>1</v>
      </c>
      <c r="U1288" t="s">
        <v>32</v>
      </c>
      <c r="Z1288" t="str" cm="1">
        <f t="array" ref="Z1288:AA1288">_xlfn.TEXTSPLIT(L1288, " ")</f>
        <v>Texel</v>
      </c>
      <c r="AA1288" t="str">
        <v>Energie</v>
      </c>
    </row>
    <row r="1289" spans="1:28" x14ac:dyDescent="0.3">
      <c r="A1289" t="s">
        <v>1676</v>
      </c>
      <c r="B1289" t="s">
        <v>1684</v>
      </c>
      <c r="C1289" t="s">
        <v>1695</v>
      </c>
      <c r="D1289" t="s">
        <v>2660</v>
      </c>
      <c r="E1289" t="s">
        <v>2661</v>
      </c>
      <c r="F1289">
        <v>3</v>
      </c>
      <c r="G1289" t="s">
        <v>2461</v>
      </c>
      <c r="H1289">
        <v>2024</v>
      </c>
      <c r="I1289" t="s">
        <v>28</v>
      </c>
      <c r="J1289" t="s">
        <v>29</v>
      </c>
      <c r="K1289" t="s">
        <v>30</v>
      </c>
      <c r="L1289" t="s">
        <v>1700</v>
      </c>
      <c r="P1289" s="1">
        <f t="shared" si="28"/>
        <v>91</v>
      </c>
      <c r="Q1289">
        <v>91</v>
      </c>
      <c r="R1289" s="1">
        <f t="shared" si="28"/>
        <v>1</v>
      </c>
      <c r="S1289">
        <v>1</v>
      </c>
      <c r="U1289" t="s">
        <v>32</v>
      </c>
      <c r="Z1289" t="str" cm="1">
        <f t="array" ref="Z1289">_xlfn.TEXTSPLIT(L1289, " ")</f>
        <v>DeventerEnergie</v>
      </c>
    </row>
    <row r="1290" spans="1:28" x14ac:dyDescent="0.3">
      <c r="A1290" t="s">
        <v>1676</v>
      </c>
      <c r="B1290" t="s">
        <v>1684</v>
      </c>
      <c r="C1290" t="s">
        <v>1695</v>
      </c>
      <c r="E1290" t="s">
        <v>2662</v>
      </c>
      <c r="F1290">
        <v>3</v>
      </c>
      <c r="G1290" t="s">
        <v>2461</v>
      </c>
      <c r="H1290">
        <v>2024</v>
      </c>
      <c r="I1290" t="s">
        <v>28</v>
      </c>
      <c r="J1290" t="s">
        <v>29</v>
      </c>
      <c r="K1290" t="s">
        <v>30</v>
      </c>
      <c r="L1290" t="s">
        <v>1700</v>
      </c>
      <c r="P1290" s="1">
        <f t="shared" si="28"/>
        <v>100</v>
      </c>
      <c r="Q1290">
        <v>100</v>
      </c>
      <c r="R1290" s="1">
        <f t="shared" si="28"/>
        <v>1</v>
      </c>
      <c r="S1290">
        <v>1</v>
      </c>
      <c r="U1290" t="s">
        <v>32</v>
      </c>
      <c r="Z1290" t="str" cm="1">
        <f t="array" ref="Z1290">_xlfn.TEXTSPLIT(L1290, " ")</f>
        <v>DeventerEnergie</v>
      </c>
    </row>
    <row r="1291" spans="1:28" x14ac:dyDescent="0.3">
      <c r="A1291" t="s">
        <v>1676</v>
      </c>
      <c r="B1291" t="s">
        <v>1684</v>
      </c>
      <c r="C1291" t="s">
        <v>1695</v>
      </c>
      <c r="D1291" t="s">
        <v>1703</v>
      </c>
      <c r="E1291" t="s">
        <v>2663</v>
      </c>
      <c r="F1291">
        <v>3</v>
      </c>
      <c r="G1291" t="s">
        <v>2461</v>
      </c>
      <c r="H1291">
        <v>2024</v>
      </c>
      <c r="I1291" t="s">
        <v>28</v>
      </c>
      <c r="J1291" t="s">
        <v>29</v>
      </c>
      <c r="K1291" t="s">
        <v>30</v>
      </c>
      <c r="L1291" t="s">
        <v>1705</v>
      </c>
      <c r="P1291" s="1">
        <f t="shared" si="28"/>
        <v>81</v>
      </c>
      <c r="Q1291">
        <v>81</v>
      </c>
      <c r="R1291" s="1">
        <f t="shared" si="28"/>
        <v>1</v>
      </c>
      <c r="S1291">
        <v>1</v>
      </c>
      <c r="U1291" t="s">
        <v>32</v>
      </c>
      <c r="Z1291" t="str" cm="1">
        <f t="array" ref="Z1291">_xlfn.TEXTSPLIT(L1291, " ")</f>
        <v>NoaberEnergie</v>
      </c>
    </row>
    <row r="1292" spans="1:28" x14ac:dyDescent="0.3">
      <c r="A1292" t="s">
        <v>1676</v>
      </c>
      <c r="B1292" t="s">
        <v>426</v>
      </c>
      <c r="C1292" t="s">
        <v>2664</v>
      </c>
      <c r="D1292" t="s">
        <v>2665</v>
      </c>
      <c r="E1292" t="s">
        <v>2666</v>
      </c>
      <c r="F1292">
        <v>3</v>
      </c>
      <c r="G1292" t="s">
        <v>2461</v>
      </c>
      <c r="H1292">
        <v>2024</v>
      </c>
      <c r="I1292" t="s">
        <v>28</v>
      </c>
      <c r="J1292" t="s">
        <v>29</v>
      </c>
      <c r="K1292" t="s">
        <v>30</v>
      </c>
      <c r="L1292" t="s">
        <v>2667</v>
      </c>
      <c r="P1292" s="1">
        <f t="shared" si="28"/>
        <v>100</v>
      </c>
      <c r="Q1292">
        <v>100</v>
      </c>
      <c r="R1292" s="1">
        <f t="shared" si="28"/>
        <v>1</v>
      </c>
      <c r="S1292">
        <v>1</v>
      </c>
      <c r="U1292" t="s">
        <v>32</v>
      </c>
      <c r="Z1292" t="str" cm="1">
        <f t="array" ref="Z1292:AB1292">_xlfn.TEXTSPLIT(L1292, " ")</f>
        <v>Coöperatieve</v>
      </c>
      <c r="AA1292" t="str">
        <v>Sunne</v>
      </c>
      <c r="AB1292" t="str">
        <v>Energie</v>
      </c>
    </row>
    <row r="1293" spans="1:28" x14ac:dyDescent="0.3">
      <c r="A1293" t="s">
        <v>1676</v>
      </c>
      <c r="B1293" t="s">
        <v>426</v>
      </c>
      <c r="C1293" t="s">
        <v>2664</v>
      </c>
      <c r="D1293" t="s">
        <v>2665</v>
      </c>
      <c r="E1293" t="s">
        <v>2668</v>
      </c>
      <c r="F1293">
        <v>3</v>
      </c>
      <c r="G1293" t="s">
        <v>2461</v>
      </c>
      <c r="H1293">
        <v>2024</v>
      </c>
      <c r="I1293" t="s">
        <v>28</v>
      </c>
      <c r="J1293" t="s">
        <v>29</v>
      </c>
      <c r="K1293" t="s">
        <v>30</v>
      </c>
      <c r="L1293" t="s">
        <v>2667</v>
      </c>
      <c r="P1293" s="1">
        <f t="shared" si="28"/>
        <v>345</v>
      </c>
      <c r="Q1293">
        <v>345</v>
      </c>
      <c r="R1293" s="1">
        <f t="shared" si="28"/>
        <v>1</v>
      </c>
      <c r="S1293">
        <v>1</v>
      </c>
      <c r="U1293" t="s">
        <v>32</v>
      </c>
      <c r="Z1293" t="str" cm="1">
        <f t="array" ref="Z1293:AB1293">_xlfn.TEXTSPLIT(L1293, " ")</f>
        <v>Coöperatieve</v>
      </c>
      <c r="AA1293" t="str">
        <v>Sunne</v>
      </c>
      <c r="AB1293" t="str">
        <v>Energie</v>
      </c>
    </row>
    <row r="1294" spans="1:28" x14ac:dyDescent="0.3">
      <c r="A1294" t="s">
        <v>1676</v>
      </c>
      <c r="B1294" t="s">
        <v>426</v>
      </c>
      <c r="C1294" t="s">
        <v>2664</v>
      </c>
      <c r="D1294" t="s">
        <v>2665</v>
      </c>
      <c r="E1294" t="s">
        <v>2669</v>
      </c>
      <c r="F1294">
        <v>3</v>
      </c>
      <c r="G1294" t="s">
        <v>2461</v>
      </c>
      <c r="H1294">
        <v>2024</v>
      </c>
      <c r="I1294" t="s">
        <v>28</v>
      </c>
      <c r="J1294" t="s">
        <v>29</v>
      </c>
      <c r="K1294" t="s">
        <v>30</v>
      </c>
      <c r="L1294" t="s">
        <v>2667</v>
      </c>
      <c r="P1294" s="1">
        <f t="shared" si="28"/>
        <v>94</v>
      </c>
      <c r="Q1294">
        <v>94</v>
      </c>
      <c r="R1294" s="1">
        <f t="shared" si="28"/>
        <v>1</v>
      </c>
      <c r="S1294">
        <v>1</v>
      </c>
      <c r="U1294" t="s">
        <v>32</v>
      </c>
      <c r="Z1294" t="str" cm="1">
        <f t="array" ref="Z1294:AB1294">_xlfn.TEXTSPLIT(L1294, " ")</f>
        <v>Coöperatieve</v>
      </c>
      <c r="AA1294" t="str">
        <v>Sunne</v>
      </c>
      <c r="AB1294" t="str">
        <v>Energie</v>
      </c>
    </row>
    <row r="1295" spans="1:28" x14ac:dyDescent="0.3">
      <c r="A1295" t="s">
        <v>1676</v>
      </c>
      <c r="B1295" t="s">
        <v>426</v>
      </c>
      <c r="C1295" t="s">
        <v>1713</v>
      </c>
      <c r="E1295" t="s">
        <v>2670</v>
      </c>
      <c r="F1295">
        <v>3</v>
      </c>
      <c r="G1295" t="s">
        <v>2461</v>
      </c>
      <c r="H1295">
        <v>2024</v>
      </c>
      <c r="I1295" t="s">
        <v>28</v>
      </c>
      <c r="J1295" t="s">
        <v>29</v>
      </c>
      <c r="K1295" t="s">
        <v>30</v>
      </c>
      <c r="L1295" t="s">
        <v>1715</v>
      </c>
      <c r="P1295" s="1">
        <f t="shared" si="28"/>
        <v>258</v>
      </c>
      <c r="Q1295">
        <v>258</v>
      </c>
      <c r="R1295" s="1">
        <f t="shared" si="28"/>
        <v>1</v>
      </c>
      <c r="S1295">
        <v>1</v>
      </c>
      <c r="U1295" t="s">
        <v>32</v>
      </c>
      <c r="Z1295" t="str" cm="1">
        <f t="array" ref="Z1295:AA1295">_xlfn.TEXTSPLIT(L1295, " ")</f>
        <v>Enschede</v>
      </c>
      <c r="AA1295" t="str">
        <v>Energie</v>
      </c>
    </row>
    <row r="1296" spans="1:28" x14ac:dyDescent="0.3">
      <c r="A1296" t="s">
        <v>1676</v>
      </c>
      <c r="B1296" t="s">
        <v>426</v>
      </c>
      <c r="C1296" t="s">
        <v>1713</v>
      </c>
      <c r="E1296" t="s">
        <v>2671</v>
      </c>
      <c r="F1296">
        <v>3</v>
      </c>
      <c r="G1296" t="s">
        <v>2461</v>
      </c>
      <c r="H1296">
        <v>2024</v>
      </c>
      <c r="I1296" t="s">
        <v>28</v>
      </c>
      <c r="J1296" t="s">
        <v>29</v>
      </c>
      <c r="K1296" t="s">
        <v>30</v>
      </c>
      <c r="L1296" t="s">
        <v>1715</v>
      </c>
      <c r="P1296" s="1">
        <f t="shared" si="28"/>
        <v>100</v>
      </c>
      <c r="Q1296">
        <v>100</v>
      </c>
      <c r="R1296" s="1">
        <f t="shared" si="28"/>
        <v>1</v>
      </c>
      <c r="S1296">
        <v>1</v>
      </c>
      <c r="U1296" t="s">
        <v>32</v>
      </c>
      <c r="Z1296" t="str" cm="1">
        <f t="array" ref="Z1296:AA1296">_xlfn.TEXTSPLIT(L1296, " ")</f>
        <v>Enschede</v>
      </c>
      <c r="AA1296" t="str">
        <v>Energie</v>
      </c>
    </row>
    <row r="1297" spans="1:28" x14ac:dyDescent="0.3">
      <c r="A1297" t="s">
        <v>1676</v>
      </c>
      <c r="B1297" t="s">
        <v>426</v>
      </c>
      <c r="C1297" t="s">
        <v>1713</v>
      </c>
      <c r="E1297" t="s">
        <v>2672</v>
      </c>
      <c r="F1297">
        <v>3</v>
      </c>
      <c r="G1297" t="s">
        <v>2461</v>
      </c>
      <c r="H1297">
        <v>2024</v>
      </c>
      <c r="I1297" t="s">
        <v>28</v>
      </c>
      <c r="J1297" t="s">
        <v>29</v>
      </c>
      <c r="K1297" t="s">
        <v>30</v>
      </c>
      <c r="L1297" t="s">
        <v>1715</v>
      </c>
      <c r="P1297" s="1">
        <f t="shared" si="28"/>
        <v>300.3</v>
      </c>
      <c r="Q1297">
        <v>300.3</v>
      </c>
      <c r="R1297" s="1">
        <f t="shared" si="28"/>
        <v>1</v>
      </c>
      <c r="S1297">
        <v>1</v>
      </c>
      <c r="U1297" t="s">
        <v>32</v>
      </c>
      <c r="Z1297" t="str" cm="1">
        <f t="array" ref="Z1297:AA1297">_xlfn.TEXTSPLIT(L1297, " ")</f>
        <v>Enschede</v>
      </c>
      <c r="AA1297" t="str">
        <v>Energie</v>
      </c>
    </row>
    <row r="1298" spans="1:28" x14ac:dyDescent="0.3">
      <c r="A1298" t="s">
        <v>1676</v>
      </c>
      <c r="B1298" t="s">
        <v>426</v>
      </c>
      <c r="C1298" t="s">
        <v>1713</v>
      </c>
      <c r="E1298" t="s">
        <v>2673</v>
      </c>
      <c r="F1298">
        <v>3</v>
      </c>
      <c r="G1298" t="s">
        <v>2461</v>
      </c>
      <c r="H1298">
        <v>2024</v>
      </c>
      <c r="I1298" t="s">
        <v>28</v>
      </c>
      <c r="J1298" t="s">
        <v>29</v>
      </c>
      <c r="K1298" t="s">
        <v>30</v>
      </c>
      <c r="L1298" t="s">
        <v>1715</v>
      </c>
      <c r="P1298" s="1">
        <f t="shared" si="28"/>
        <v>260</v>
      </c>
      <c r="Q1298">
        <v>260</v>
      </c>
      <c r="R1298" s="1">
        <f t="shared" si="28"/>
        <v>1</v>
      </c>
      <c r="S1298">
        <v>1</v>
      </c>
      <c r="U1298" t="s">
        <v>32</v>
      </c>
      <c r="Z1298" t="str" cm="1">
        <f t="array" ref="Z1298:AA1298">_xlfn.TEXTSPLIT(L1298, " ")</f>
        <v>Enschede</v>
      </c>
      <c r="AA1298" t="str">
        <v>Energie</v>
      </c>
    </row>
    <row r="1299" spans="1:28" x14ac:dyDescent="0.3">
      <c r="A1299" t="s">
        <v>1676</v>
      </c>
      <c r="B1299" t="s">
        <v>426</v>
      </c>
      <c r="C1299" t="s">
        <v>1713</v>
      </c>
      <c r="E1299" t="s">
        <v>2674</v>
      </c>
      <c r="F1299">
        <v>3</v>
      </c>
      <c r="G1299" t="s">
        <v>2461</v>
      </c>
      <c r="H1299">
        <v>2024</v>
      </c>
      <c r="I1299" t="s">
        <v>28</v>
      </c>
      <c r="J1299" t="s">
        <v>29</v>
      </c>
      <c r="K1299" t="s">
        <v>30</v>
      </c>
      <c r="L1299" t="s">
        <v>1715</v>
      </c>
      <c r="P1299" s="1">
        <f t="shared" si="28"/>
        <v>85.5</v>
      </c>
      <c r="Q1299">
        <v>85.5</v>
      </c>
      <c r="R1299" s="1">
        <f t="shared" si="28"/>
        <v>1</v>
      </c>
      <c r="S1299">
        <v>1</v>
      </c>
      <c r="U1299" t="s">
        <v>32</v>
      </c>
      <c r="Z1299" t="str" cm="1">
        <f t="array" ref="Z1299:AA1299">_xlfn.TEXTSPLIT(L1299, " ")</f>
        <v>Enschede</v>
      </c>
      <c r="AA1299" t="str">
        <v>Energie</v>
      </c>
    </row>
    <row r="1300" spans="1:28" x14ac:dyDescent="0.3">
      <c r="A1300" t="s">
        <v>1676</v>
      </c>
      <c r="B1300" t="s">
        <v>426</v>
      </c>
      <c r="C1300" t="s">
        <v>1713</v>
      </c>
      <c r="E1300" t="s">
        <v>2675</v>
      </c>
      <c r="F1300">
        <v>3</v>
      </c>
      <c r="G1300" t="s">
        <v>2461</v>
      </c>
      <c r="H1300">
        <v>2024</v>
      </c>
      <c r="I1300" t="s">
        <v>28</v>
      </c>
      <c r="J1300" t="s">
        <v>29</v>
      </c>
      <c r="K1300" t="s">
        <v>30</v>
      </c>
      <c r="L1300" t="s">
        <v>1715</v>
      </c>
      <c r="P1300" s="1">
        <f t="shared" si="28"/>
        <v>66.400000000000006</v>
      </c>
      <c r="Q1300">
        <v>66.400000000000006</v>
      </c>
      <c r="R1300" s="1">
        <f t="shared" si="28"/>
        <v>1</v>
      </c>
      <c r="S1300">
        <v>1</v>
      </c>
      <c r="U1300" t="s">
        <v>32</v>
      </c>
      <c r="Z1300" t="str" cm="1">
        <f t="array" ref="Z1300:AA1300">_xlfn.TEXTSPLIT(L1300, " ")</f>
        <v>Enschede</v>
      </c>
      <c r="AA1300" t="str">
        <v>Energie</v>
      </c>
    </row>
    <row r="1301" spans="1:28" x14ac:dyDescent="0.3">
      <c r="A1301" t="s">
        <v>1676</v>
      </c>
      <c r="B1301" t="s">
        <v>426</v>
      </c>
      <c r="C1301" t="s">
        <v>1742</v>
      </c>
      <c r="E1301" t="s">
        <v>2676</v>
      </c>
      <c r="F1301">
        <v>3</v>
      </c>
      <c r="G1301" t="s">
        <v>2461</v>
      </c>
      <c r="H1301">
        <v>2024</v>
      </c>
      <c r="I1301" t="s">
        <v>28</v>
      </c>
      <c r="J1301" t="s">
        <v>29</v>
      </c>
      <c r="K1301" t="s">
        <v>30</v>
      </c>
      <c r="L1301" t="s">
        <v>2677</v>
      </c>
      <c r="P1301" s="1">
        <f t="shared" si="28"/>
        <v>74.8</v>
      </c>
      <c r="Q1301">
        <v>74.8</v>
      </c>
      <c r="R1301" s="1">
        <f t="shared" si="28"/>
        <v>1</v>
      </c>
      <c r="S1301">
        <v>1</v>
      </c>
      <c r="U1301" t="s">
        <v>32</v>
      </c>
      <c r="Z1301" t="str" cm="1">
        <f t="array" ref="Z1301:AA1301">_xlfn.TEXTSPLIT(L1301, " ")</f>
        <v>Duurzaam</v>
      </c>
      <c r="AA1301" t="str">
        <v>Daarlerveen</v>
      </c>
    </row>
    <row r="1302" spans="1:28" x14ac:dyDescent="0.3">
      <c r="A1302" t="s">
        <v>1676</v>
      </c>
      <c r="B1302" t="s">
        <v>426</v>
      </c>
      <c r="C1302" t="s">
        <v>437</v>
      </c>
      <c r="E1302" t="s">
        <v>2678</v>
      </c>
      <c r="F1302">
        <v>3</v>
      </c>
      <c r="G1302" t="s">
        <v>2461</v>
      </c>
      <c r="H1302">
        <v>2024</v>
      </c>
      <c r="I1302" t="s">
        <v>28</v>
      </c>
      <c r="J1302" t="s">
        <v>29</v>
      </c>
      <c r="K1302" t="s">
        <v>30</v>
      </c>
      <c r="L1302" t="s">
        <v>2679</v>
      </c>
      <c r="P1302" s="1">
        <f t="shared" si="28"/>
        <v>96</v>
      </c>
      <c r="Q1302">
        <v>96</v>
      </c>
      <c r="R1302" s="1">
        <f t="shared" si="28"/>
        <v>1</v>
      </c>
      <c r="S1302">
        <v>1</v>
      </c>
      <c r="U1302" t="s">
        <v>32</v>
      </c>
      <c r="Z1302" t="str" cm="1">
        <f t="array" ref="Z1302:AA1302">_xlfn.TEXTSPLIT(L1302, " ")</f>
        <v>Hengelo</v>
      </c>
      <c r="AA1302" t="str">
        <v>Energie</v>
      </c>
    </row>
    <row r="1303" spans="1:28" x14ac:dyDescent="0.3">
      <c r="A1303" t="s">
        <v>1676</v>
      </c>
      <c r="B1303" t="s">
        <v>426</v>
      </c>
      <c r="C1303" t="s">
        <v>1752</v>
      </c>
      <c r="D1303" t="s">
        <v>2680</v>
      </c>
      <c r="E1303" t="s">
        <v>2681</v>
      </c>
      <c r="F1303">
        <v>3</v>
      </c>
      <c r="G1303" t="s">
        <v>2461</v>
      </c>
      <c r="H1303">
        <v>2024</v>
      </c>
      <c r="I1303" t="s">
        <v>28</v>
      </c>
      <c r="J1303" t="s">
        <v>29</v>
      </c>
      <c r="K1303" t="s">
        <v>30</v>
      </c>
      <c r="L1303" t="s">
        <v>2682</v>
      </c>
      <c r="P1303" s="1">
        <f t="shared" si="28"/>
        <v>485</v>
      </c>
      <c r="Q1303">
        <v>485</v>
      </c>
      <c r="R1303" s="1">
        <f t="shared" si="28"/>
        <v>1</v>
      </c>
      <c r="S1303">
        <v>1</v>
      </c>
      <c r="U1303" t="s">
        <v>32</v>
      </c>
      <c r="Z1303" t="str" cm="1">
        <f t="array" ref="Z1303:AA1303">_xlfn.TEXTSPLIT(L1303, " ")</f>
        <v>EC</v>
      </c>
      <c r="AA1303" t="str">
        <v>Midden-Twente</v>
      </c>
    </row>
    <row r="1304" spans="1:28" x14ac:dyDescent="0.3">
      <c r="A1304" t="s">
        <v>1676</v>
      </c>
      <c r="B1304" t="s">
        <v>426</v>
      </c>
      <c r="C1304" t="s">
        <v>1752</v>
      </c>
      <c r="D1304" t="s">
        <v>2680</v>
      </c>
      <c r="E1304" t="s">
        <v>2683</v>
      </c>
      <c r="F1304">
        <v>3</v>
      </c>
      <c r="G1304" t="s">
        <v>2461</v>
      </c>
      <c r="H1304">
        <v>2024</v>
      </c>
      <c r="I1304" t="s">
        <v>28</v>
      </c>
      <c r="J1304" t="s">
        <v>29</v>
      </c>
      <c r="K1304" t="s">
        <v>30</v>
      </c>
      <c r="L1304" t="s">
        <v>2682</v>
      </c>
      <c r="P1304" s="1">
        <f t="shared" si="28"/>
        <v>497</v>
      </c>
      <c r="Q1304">
        <v>497</v>
      </c>
      <c r="R1304" s="1">
        <f t="shared" si="28"/>
        <v>1</v>
      </c>
      <c r="S1304">
        <v>1</v>
      </c>
      <c r="U1304" t="s">
        <v>32</v>
      </c>
      <c r="Z1304" t="str" cm="1">
        <f t="array" ref="Z1304:AA1304">_xlfn.TEXTSPLIT(L1304, " ")</f>
        <v>EC</v>
      </c>
      <c r="AA1304" t="str">
        <v>Midden-Twente</v>
      </c>
    </row>
    <row r="1305" spans="1:28" x14ac:dyDescent="0.3">
      <c r="A1305" t="s">
        <v>1676</v>
      </c>
      <c r="B1305" t="s">
        <v>426</v>
      </c>
      <c r="C1305" t="s">
        <v>1752</v>
      </c>
      <c r="D1305" t="s">
        <v>2684</v>
      </c>
      <c r="E1305" t="s">
        <v>2685</v>
      </c>
      <c r="F1305">
        <v>3</v>
      </c>
      <c r="G1305" t="s">
        <v>2461</v>
      </c>
      <c r="H1305">
        <v>2024</v>
      </c>
      <c r="I1305" t="s">
        <v>28</v>
      </c>
      <c r="J1305" t="s">
        <v>29</v>
      </c>
      <c r="K1305" t="s">
        <v>30</v>
      </c>
      <c r="L1305" t="s">
        <v>1757</v>
      </c>
      <c r="P1305" s="1">
        <f t="shared" si="28"/>
        <v>100.015</v>
      </c>
      <c r="Q1305">
        <v>100.015</v>
      </c>
      <c r="R1305" s="1">
        <f t="shared" si="28"/>
        <v>1</v>
      </c>
      <c r="S1305">
        <v>1</v>
      </c>
      <c r="U1305" t="s">
        <v>32</v>
      </c>
      <c r="Z1305" t="str" cm="1">
        <f t="array" ref="Z1305:AB1305">_xlfn.TEXTSPLIT(L1305, " ")</f>
        <v>Hof</v>
      </c>
      <c r="AA1305" t="str">
        <v>op</v>
      </c>
      <c r="AB1305" t="str">
        <v>Rozen</v>
      </c>
    </row>
    <row r="1306" spans="1:28" x14ac:dyDescent="0.3">
      <c r="A1306" t="s">
        <v>1676</v>
      </c>
      <c r="B1306" t="s">
        <v>426</v>
      </c>
      <c r="C1306" t="s">
        <v>1752</v>
      </c>
      <c r="E1306" t="s">
        <v>2686</v>
      </c>
      <c r="F1306">
        <v>3</v>
      </c>
      <c r="G1306" t="s">
        <v>2461</v>
      </c>
      <c r="H1306">
        <v>2024</v>
      </c>
      <c r="I1306" t="s">
        <v>28</v>
      </c>
      <c r="J1306" t="s">
        <v>29</v>
      </c>
      <c r="K1306" t="s">
        <v>30</v>
      </c>
      <c r="L1306" t="s">
        <v>1757</v>
      </c>
      <c r="P1306" s="1">
        <f t="shared" si="28"/>
        <v>100.32</v>
      </c>
      <c r="Q1306">
        <v>100.32</v>
      </c>
      <c r="R1306" s="1">
        <f t="shared" si="28"/>
        <v>1</v>
      </c>
      <c r="S1306">
        <v>1</v>
      </c>
      <c r="U1306" t="s">
        <v>32</v>
      </c>
      <c r="Z1306" t="str" cm="1">
        <f t="array" ref="Z1306:AB1306">_xlfn.TEXTSPLIT(L1306, " ")</f>
        <v>Hof</v>
      </c>
      <c r="AA1306" t="str">
        <v>op</v>
      </c>
      <c r="AB1306" t="str">
        <v>Rozen</v>
      </c>
    </row>
    <row r="1307" spans="1:28" x14ac:dyDescent="0.3">
      <c r="A1307" t="s">
        <v>1676</v>
      </c>
      <c r="B1307" t="s">
        <v>1684</v>
      </c>
      <c r="C1307" t="s">
        <v>1786</v>
      </c>
      <c r="D1307" t="s">
        <v>2687</v>
      </c>
      <c r="E1307" t="s">
        <v>2688</v>
      </c>
      <c r="F1307">
        <v>3</v>
      </c>
      <c r="G1307" t="s">
        <v>2461</v>
      </c>
      <c r="H1307">
        <v>2024</v>
      </c>
      <c r="I1307" t="s">
        <v>28</v>
      </c>
      <c r="J1307" t="s">
        <v>29</v>
      </c>
      <c r="K1307" t="s">
        <v>30</v>
      </c>
      <c r="L1307" t="s">
        <v>2689</v>
      </c>
      <c r="P1307" s="1">
        <f t="shared" si="28"/>
        <v>82</v>
      </c>
      <c r="Q1307">
        <v>82</v>
      </c>
      <c r="R1307" s="1">
        <f t="shared" si="28"/>
        <v>1</v>
      </c>
      <c r="S1307">
        <v>1</v>
      </c>
      <c r="U1307" t="s">
        <v>32</v>
      </c>
      <c r="Z1307" t="str" cm="1">
        <f t="array" ref="Z1307:AB1307">_xlfn.TEXTSPLIT(L1307, " ")</f>
        <v>EC</v>
      </c>
      <c r="AA1307" t="str">
        <v>Salland</v>
      </c>
      <c r="AB1307" t="str">
        <v>West</v>
      </c>
    </row>
    <row r="1308" spans="1:28" x14ac:dyDescent="0.3">
      <c r="A1308" t="s">
        <v>1676</v>
      </c>
      <c r="B1308" t="s">
        <v>1684</v>
      </c>
      <c r="C1308" t="s">
        <v>1786</v>
      </c>
      <c r="D1308" t="s">
        <v>2687</v>
      </c>
      <c r="E1308" t="s">
        <v>2690</v>
      </c>
      <c r="F1308">
        <v>3</v>
      </c>
      <c r="G1308" t="s">
        <v>2461</v>
      </c>
      <c r="H1308">
        <v>2024</v>
      </c>
      <c r="I1308" t="s">
        <v>28</v>
      </c>
      <c r="J1308" t="s">
        <v>29</v>
      </c>
      <c r="K1308" t="s">
        <v>30</v>
      </c>
      <c r="L1308" t="s">
        <v>2689</v>
      </c>
      <c r="P1308" s="1">
        <f t="shared" si="28"/>
        <v>52</v>
      </c>
      <c r="Q1308">
        <v>52</v>
      </c>
      <c r="R1308" s="1">
        <f t="shared" si="28"/>
        <v>1</v>
      </c>
      <c r="S1308">
        <v>1</v>
      </c>
      <c r="U1308" t="s">
        <v>32</v>
      </c>
      <c r="Z1308" t="str" cm="1">
        <f t="array" ref="Z1308:AB1308">_xlfn.TEXTSPLIT(L1308, " ")</f>
        <v>EC</v>
      </c>
      <c r="AA1308" t="str">
        <v>Salland</v>
      </c>
      <c r="AB1308" t="str">
        <v>West</v>
      </c>
    </row>
    <row r="1309" spans="1:28" x14ac:dyDescent="0.3">
      <c r="A1309" t="s">
        <v>1676</v>
      </c>
      <c r="B1309" t="s">
        <v>1684</v>
      </c>
      <c r="C1309" t="s">
        <v>1795</v>
      </c>
      <c r="E1309" t="s">
        <v>2691</v>
      </c>
      <c r="F1309">
        <v>3</v>
      </c>
      <c r="G1309" t="s">
        <v>2461</v>
      </c>
      <c r="H1309">
        <v>2024</v>
      </c>
      <c r="I1309" t="s">
        <v>28</v>
      </c>
      <c r="J1309" t="s">
        <v>29</v>
      </c>
      <c r="K1309" t="s">
        <v>30</v>
      </c>
      <c r="L1309" t="s">
        <v>1798</v>
      </c>
      <c r="M1309" t="s">
        <v>1748</v>
      </c>
      <c r="P1309" s="1">
        <f t="shared" si="28"/>
        <v>82</v>
      </c>
      <c r="Q1309">
        <v>82</v>
      </c>
      <c r="R1309" s="1">
        <f t="shared" si="28"/>
        <v>1</v>
      </c>
      <c r="S1309">
        <v>1</v>
      </c>
      <c r="U1309" t="s">
        <v>32</v>
      </c>
      <c r="Z1309" t="str" cm="1">
        <f t="array" ref="Z1309">_xlfn.TEXTSPLIT(L1309, " ")</f>
        <v>Endona</v>
      </c>
    </row>
    <row r="1310" spans="1:28" x14ac:dyDescent="0.3">
      <c r="A1310" t="s">
        <v>1676</v>
      </c>
      <c r="B1310" t="s">
        <v>426</v>
      </c>
      <c r="C1310" t="s">
        <v>1805</v>
      </c>
      <c r="D1310" t="s">
        <v>1806</v>
      </c>
      <c r="E1310" t="s">
        <v>2692</v>
      </c>
      <c r="F1310">
        <v>3</v>
      </c>
      <c r="G1310" t="s">
        <v>2461</v>
      </c>
      <c r="H1310">
        <v>2024</v>
      </c>
      <c r="I1310" t="s">
        <v>28</v>
      </c>
      <c r="J1310" t="s">
        <v>29</v>
      </c>
      <c r="K1310" t="s">
        <v>30</v>
      </c>
      <c r="L1310" t="s">
        <v>2693</v>
      </c>
      <c r="P1310" s="1">
        <f t="shared" si="28"/>
        <v>100</v>
      </c>
      <c r="Q1310">
        <v>100</v>
      </c>
      <c r="R1310" s="1">
        <f t="shared" si="28"/>
        <v>1</v>
      </c>
      <c r="S1310">
        <v>1</v>
      </c>
      <c r="U1310" t="s">
        <v>32</v>
      </c>
      <c r="Z1310" t="str" cm="1">
        <f t="array" ref="Z1310:AA1310">_xlfn.TEXTSPLIT(L1310, " ")</f>
        <v>EC</v>
      </c>
      <c r="AA1310" t="str">
        <v>Holten</v>
      </c>
    </row>
    <row r="1311" spans="1:28" x14ac:dyDescent="0.3">
      <c r="A1311" t="s">
        <v>1676</v>
      </c>
      <c r="B1311" t="s">
        <v>426</v>
      </c>
      <c r="C1311" t="s">
        <v>1805</v>
      </c>
      <c r="D1311" t="s">
        <v>1806</v>
      </c>
      <c r="E1311" t="s">
        <v>2694</v>
      </c>
      <c r="F1311">
        <v>3</v>
      </c>
      <c r="G1311" t="s">
        <v>2461</v>
      </c>
      <c r="H1311">
        <v>2024</v>
      </c>
      <c r="I1311" t="s">
        <v>28</v>
      </c>
      <c r="J1311" t="s">
        <v>29</v>
      </c>
      <c r="K1311" t="s">
        <v>30</v>
      </c>
      <c r="L1311" t="s">
        <v>2693</v>
      </c>
      <c r="P1311" s="1">
        <f t="shared" si="28"/>
        <v>100</v>
      </c>
      <c r="Q1311">
        <v>100</v>
      </c>
      <c r="R1311" s="1">
        <f t="shared" si="28"/>
        <v>1</v>
      </c>
      <c r="S1311">
        <v>1</v>
      </c>
      <c r="U1311" t="s">
        <v>32</v>
      </c>
      <c r="Z1311" t="str" cm="1">
        <f t="array" ref="Z1311:AA1311">_xlfn.TEXTSPLIT(L1311, " ")</f>
        <v>EC</v>
      </c>
      <c r="AA1311" t="str">
        <v>Holten</v>
      </c>
    </row>
    <row r="1312" spans="1:28" x14ac:dyDescent="0.3">
      <c r="A1312" t="s">
        <v>1676</v>
      </c>
      <c r="B1312" t="s">
        <v>426</v>
      </c>
      <c r="C1312" t="s">
        <v>1805</v>
      </c>
      <c r="D1312" t="s">
        <v>1806</v>
      </c>
      <c r="E1312" t="s">
        <v>2695</v>
      </c>
      <c r="F1312">
        <v>3</v>
      </c>
      <c r="G1312" t="s">
        <v>2461</v>
      </c>
      <c r="H1312">
        <v>2024</v>
      </c>
      <c r="I1312" t="s">
        <v>28</v>
      </c>
      <c r="J1312" t="s">
        <v>29</v>
      </c>
      <c r="K1312" t="s">
        <v>30</v>
      </c>
      <c r="L1312" t="s">
        <v>2693</v>
      </c>
      <c r="P1312" s="1">
        <f t="shared" si="28"/>
        <v>100</v>
      </c>
      <c r="Q1312">
        <v>100</v>
      </c>
      <c r="R1312" s="1">
        <f t="shared" si="28"/>
        <v>1</v>
      </c>
      <c r="S1312">
        <v>1</v>
      </c>
      <c r="U1312" t="s">
        <v>32</v>
      </c>
      <c r="Z1312" t="str" cm="1">
        <f t="array" ref="Z1312:AA1312">_xlfn.TEXTSPLIT(L1312, " ")</f>
        <v>EC</v>
      </c>
      <c r="AA1312" t="str">
        <v>Holten</v>
      </c>
    </row>
    <row r="1313" spans="1:29" x14ac:dyDescent="0.3">
      <c r="A1313" t="s">
        <v>1676</v>
      </c>
      <c r="B1313" t="s">
        <v>426</v>
      </c>
      <c r="C1313" t="s">
        <v>1805</v>
      </c>
      <c r="D1313" t="s">
        <v>1806</v>
      </c>
      <c r="E1313" t="s">
        <v>2696</v>
      </c>
      <c r="F1313">
        <v>3</v>
      </c>
      <c r="G1313" t="s">
        <v>2461</v>
      </c>
      <c r="H1313">
        <v>2024</v>
      </c>
      <c r="I1313" t="s">
        <v>28</v>
      </c>
      <c r="J1313" t="s">
        <v>29</v>
      </c>
      <c r="K1313" t="s">
        <v>30</v>
      </c>
      <c r="L1313" t="s">
        <v>2693</v>
      </c>
      <c r="P1313" s="1">
        <f t="shared" si="28"/>
        <v>100</v>
      </c>
      <c r="Q1313">
        <v>100</v>
      </c>
      <c r="R1313" s="1">
        <f t="shared" si="28"/>
        <v>1</v>
      </c>
      <c r="S1313">
        <v>1</v>
      </c>
      <c r="U1313" t="s">
        <v>32</v>
      </c>
      <c r="Z1313" t="str" cm="1">
        <f t="array" ref="Z1313:AA1313">_xlfn.TEXTSPLIT(L1313, " ")</f>
        <v>EC</v>
      </c>
      <c r="AA1313" t="str">
        <v>Holten</v>
      </c>
    </row>
    <row r="1314" spans="1:29" x14ac:dyDescent="0.3">
      <c r="A1314" t="s">
        <v>1676</v>
      </c>
      <c r="B1314" t="s">
        <v>426</v>
      </c>
      <c r="C1314" t="s">
        <v>1805</v>
      </c>
      <c r="D1314" t="s">
        <v>1806</v>
      </c>
      <c r="E1314" t="s">
        <v>2697</v>
      </c>
      <c r="F1314">
        <v>3</v>
      </c>
      <c r="G1314" t="s">
        <v>2461</v>
      </c>
      <c r="H1314">
        <v>2024</v>
      </c>
      <c r="I1314" t="s">
        <v>28</v>
      </c>
      <c r="J1314" t="s">
        <v>29</v>
      </c>
      <c r="K1314" t="s">
        <v>30</v>
      </c>
      <c r="L1314" t="s">
        <v>2693</v>
      </c>
      <c r="P1314" s="1">
        <f t="shared" si="28"/>
        <v>100</v>
      </c>
      <c r="Q1314">
        <v>100</v>
      </c>
      <c r="R1314" s="1">
        <f t="shared" si="28"/>
        <v>1</v>
      </c>
      <c r="S1314">
        <v>1</v>
      </c>
      <c r="U1314" t="s">
        <v>32</v>
      </c>
      <c r="Z1314" t="str" cm="1">
        <f t="array" ref="Z1314:AA1314">_xlfn.TEXTSPLIT(L1314, " ")</f>
        <v>EC</v>
      </c>
      <c r="AA1314" t="str">
        <v>Holten</v>
      </c>
    </row>
    <row r="1315" spans="1:29" x14ac:dyDescent="0.3">
      <c r="A1315" t="s">
        <v>1676</v>
      </c>
      <c r="B1315" t="s">
        <v>426</v>
      </c>
      <c r="C1315" t="s">
        <v>1805</v>
      </c>
      <c r="D1315" t="s">
        <v>1806</v>
      </c>
      <c r="E1315" t="s">
        <v>2698</v>
      </c>
      <c r="F1315">
        <v>3</v>
      </c>
      <c r="G1315" t="s">
        <v>2461</v>
      </c>
      <c r="H1315">
        <v>2024</v>
      </c>
      <c r="I1315" t="s">
        <v>28</v>
      </c>
      <c r="J1315" t="s">
        <v>29</v>
      </c>
      <c r="K1315" t="s">
        <v>30</v>
      </c>
      <c r="L1315" t="s">
        <v>2693</v>
      </c>
      <c r="P1315" s="1">
        <f t="shared" si="28"/>
        <v>100</v>
      </c>
      <c r="Q1315">
        <v>100</v>
      </c>
      <c r="R1315" s="1">
        <f t="shared" si="28"/>
        <v>1</v>
      </c>
      <c r="S1315">
        <v>1</v>
      </c>
      <c r="U1315" t="s">
        <v>32</v>
      </c>
      <c r="Z1315" t="str" cm="1">
        <f t="array" ref="Z1315:AA1315">_xlfn.TEXTSPLIT(L1315, " ")</f>
        <v>EC</v>
      </c>
      <c r="AA1315" t="str">
        <v>Holten</v>
      </c>
    </row>
    <row r="1316" spans="1:29" x14ac:dyDescent="0.3">
      <c r="A1316" t="s">
        <v>1676</v>
      </c>
      <c r="B1316" t="s">
        <v>426</v>
      </c>
      <c r="C1316" t="s">
        <v>1805</v>
      </c>
      <c r="D1316" t="s">
        <v>1806</v>
      </c>
      <c r="E1316" t="s">
        <v>2699</v>
      </c>
      <c r="F1316">
        <v>3</v>
      </c>
      <c r="G1316" t="s">
        <v>2461</v>
      </c>
      <c r="H1316">
        <v>2024</v>
      </c>
      <c r="I1316" t="s">
        <v>28</v>
      </c>
      <c r="J1316" t="s">
        <v>29</v>
      </c>
      <c r="K1316" t="s">
        <v>30</v>
      </c>
      <c r="L1316" t="s">
        <v>2693</v>
      </c>
      <c r="P1316" s="1">
        <f t="shared" si="28"/>
        <v>100</v>
      </c>
      <c r="Q1316">
        <v>100</v>
      </c>
      <c r="R1316" s="1">
        <f t="shared" si="28"/>
        <v>1</v>
      </c>
      <c r="S1316">
        <v>1</v>
      </c>
      <c r="U1316" t="s">
        <v>32</v>
      </c>
      <c r="Z1316" t="str" cm="1">
        <f t="array" ref="Z1316:AA1316">_xlfn.TEXTSPLIT(L1316, " ")</f>
        <v>EC</v>
      </c>
      <c r="AA1316" t="str">
        <v>Holten</v>
      </c>
    </row>
    <row r="1317" spans="1:29" x14ac:dyDescent="0.3">
      <c r="A1317" t="s">
        <v>1676</v>
      </c>
      <c r="B1317" t="s">
        <v>426</v>
      </c>
      <c r="C1317" t="s">
        <v>1805</v>
      </c>
      <c r="D1317" t="s">
        <v>1806</v>
      </c>
      <c r="E1317" t="s">
        <v>2700</v>
      </c>
      <c r="F1317">
        <v>3</v>
      </c>
      <c r="G1317" t="s">
        <v>2461</v>
      </c>
      <c r="H1317">
        <v>2024</v>
      </c>
      <c r="I1317" t="s">
        <v>28</v>
      </c>
      <c r="J1317" t="s">
        <v>29</v>
      </c>
      <c r="K1317" t="s">
        <v>30</v>
      </c>
      <c r="L1317" t="s">
        <v>2693</v>
      </c>
      <c r="P1317" s="1">
        <f t="shared" si="28"/>
        <v>100</v>
      </c>
      <c r="Q1317">
        <v>100</v>
      </c>
      <c r="R1317" s="1">
        <f t="shared" si="28"/>
        <v>1</v>
      </c>
      <c r="S1317">
        <v>1</v>
      </c>
      <c r="U1317" t="s">
        <v>32</v>
      </c>
      <c r="Z1317" t="str" cm="1">
        <f t="array" ref="Z1317:AA1317">_xlfn.TEXTSPLIT(L1317, " ")</f>
        <v>EC</v>
      </c>
      <c r="AA1317" t="str">
        <v>Holten</v>
      </c>
    </row>
    <row r="1318" spans="1:29" x14ac:dyDescent="0.3">
      <c r="A1318" t="s">
        <v>1676</v>
      </c>
      <c r="B1318" t="s">
        <v>426</v>
      </c>
      <c r="C1318" t="s">
        <v>1805</v>
      </c>
      <c r="D1318" t="s">
        <v>1806</v>
      </c>
      <c r="E1318" t="s">
        <v>2701</v>
      </c>
      <c r="F1318">
        <v>3</v>
      </c>
      <c r="G1318" t="s">
        <v>2461</v>
      </c>
      <c r="H1318">
        <v>2024</v>
      </c>
      <c r="I1318" t="s">
        <v>28</v>
      </c>
      <c r="J1318" t="s">
        <v>29</v>
      </c>
      <c r="K1318" t="s">
        <v>30</v>
      </c>
      <c r="L1318" t="s">
        <v>2693</v>
      </c>
      <c r="P1318" s="1">
        <f t="shared" si="28"/>
        <v>100</v>
      </c>
      <c r="Q1318">
        <v>100</v>
      </c>
      <c r="R1318" s="1">
        <f t="shared" si="28"/>
        <v>1</v>
      </c>
      <c r="S1318">
        <v>1</v>
      </c>
      <c r="U1318" t="s">
        <v>32</v>
      </c>
      <c r="Z1318" t="str" cm="1">
        <f t="array" ref="Z1318:AA1318">_xlfn.TEXTSPLIT(L1318, " ")</f>
        <v>EC</v>
      </c>
      <c r="AA1318" t="str">
        <v>Holten</v>
      </c>
    </row>
    <row r="1319" spans="1:29" x14ac:dyDescent="0.3">
      <c r="A1319" t="s">
        <v>1676</v>
      </c>
      <c r="B1319" t="s">
        <v>426</v>
      </c>
      <c r="C1319" t="s">
        <v>1805</v>
      </c>
      <c r="D1319" t="s">
        <v>1810</v>
      </c>
      <c r="E1319" t="s">
        <v>2702</v>
      </c>
      <c r="F1319">
        <v>3</v>
      </c>
      <c r="G1319" t="s">
        <v>2461</v>
      </c>
      <c r="H1319">
        <v>2024</v>
      </c>
      <c r="I1319" t="s">
        <v>28</v>
      </c>
      <c r="J1319" t="s">
        <v>29</v>
      </c>
      <c r="K1319" t="s">
        <v>30</v>
      </c>
      <c r="L1319" t="s">
        <v>2693</v>
      </c>
      <c r="P1319" s="1">
        <f t="shared" si="28"/>
        <v>97</v>
      </c>
      <c r="Q1319">
        <v>97</v>
      </c>
      <c r="R1319" s="1">
        <f t="shared" si="28"/>
        <v>1</v>
      </c>
      <c r="S1319">
        <v>1</v>
      </c>
      <c r="U1319" t="s">
        <v>32</v>
      </c>
      <c r="Z1319" t="str" cm="1">
        <f t="array" ref="Z1319:AA1319">_xlfn.TEXTSPLIT(L1319, " ")</f>
        <v>EC</v>
      </c>
      <c r="AA1319" t="str">
        <v>Holten</v>
      </c>
    </row>
    <row r="1320" spans="1:29" x14ac:dyDescent="0.3">
      <c r="A1320" t="s">
        <v>1676</v>
      </c>
      <c r="B1320" t="s">
        <v>426</v>
      </c>
      <c r="C1320" t="s">
        <v>1805</v>
      </c>
      <c r="D1320" t="s">
        <v>1806</v>
      </c>
      <c r="E1320" t="s">
        <v>2703</v>
      </c>
      <c r="F1320">
        <v>3</v>
      </c>
      <c r="G1320" t="s">
        <v>2461</v>
      </c>
      <c r="H1320">
        <v>2024</v>
      </c>
      <c r="I1320" t="s">
        <v>28</v>
      </c>
      <c r="J1320" t="s">
        <v>29</v>
      </c>
      <c r="K1320" t="s">
        <v>30</v>
      </c>
      <c r="L1320" t="s">
        <v>2693</v>
      </c>
      <c r="P1320" s="1">
        <f t="shared" si="28"/>
        <v>100</v>
      </c>
      <c r="Q1320">
        <v>100</v>
      </c>
      <c r="R1320" s="1">
        <f t="shared" si="28"/>
        <v>1</v>
      </c>
      <c r="S1320">
        <v>1</v>
      </c>
      <c r="U1320" t="s">
        <v>32</v>
      </c>
      <c r="Z1320" t="str" cm="1">
        <f t="array" ref="Z1320:AA1320">_xlfn.TEXTSPLIT(L1320, " ")</f>
        <v>EC</v>
      </c>
      <c r="AA1320" t="str">
        <v>Holten</v>
      </c>
    </row>
    <row r="1321" spans="1:29" x14ac:dyDescent="0.3">
      <c r="A1321" t="s">
        <v>1676</v>
      </c>
      <c r="B1321" t="s">
        <v>426</v>
      </c>
      <c r="C1321" t="s">
        <v>1805</v>
      </c>
      <c r="D1321" t="s">
        <v>1806</v>
      </c>
      <c r="E1321" t="s">
        <v>2704</v>
      </c>
      <c r="F1321">
        <v>3</v>
      </c>
      <c r="G1321" t="s">
        <v>2461</v>
      </c>
      <c r="H1321">
        <v>2024</v>
      </c>
      <c r="I1321" t="s">
        <v>28</v>
      </c>
      <c r="J1321" t="s">
        <v>29</v>
      </c>
      <c r="K1321" t="s">
        <v>30</v>
      </c>
      <c r="L1321" t="s">
        <v>2693</v>
      </c>
      <c r="P1321" s="1">
        <f t="shared" si="28"/>
        <v>100</v>
      </c>
      <c r="Q1321">
        <v>100</v>
      </c>
      <c r="R1321" s="1">
        <f t="shared" si="28"/>
        <v>1</v>
      </c>
      <c r="S1321">
        <v>1</v>
      </c>
      <c r="U1321" t="s">
        <v>32</v>
      </c>
      <c r="Z1321" t="str" cm="1">
        <f t="array" ref="Z1321:AA1321">_xlfn.TEXTSPLIT(L1321, " ")</f>
        <v>EC</v>
      </c>
      <c r="AA1321" t="str">
        <v>Holten</v>
      </c>
    </row>
    <row r="1322" spans="1:29" x14ac:dyDescent="0.3">
      <c r="A1322" t="s">
        <v>1676</v>
      </c>
      <c r="B1322" t="s">
        <v>426</v>
      </c>
      <c r="C1322" t="s">
        <v>1805</v>
      </c>
      <c r="D1322" t="s">
        <v>1810</v>
      </c>
      <c r="E1322" t="s">
        <v>2705</v>
      </c>
      <c r="F1322">
        <v>3</v>
      </c>
      <c r="G1322" t="s">
        <v>2461</v>
      </c>
      <c r="H1322">
        <v>2024</v>
      </c>
      <c r="I1322" t="s">
        <v>28</v>
      </c>
      <c r="J1322" t="s">
        <v>29</v>
      </c>
      <c r="K1322" t="s">
        <v>30</v>
      </c>
      <c r="L1322" t="s">
        <v>1808</v>
      </c>
      <c r="P1322" s="1">
        <f t="shared" si="28"/>
        <v>76.5</v>
      </c>
      <c r="Q1322">
        <v>76.5</v>
      </c>
      <c r="R1322" s="1">
        <f t="shared" si="28"/>
        <v>1</v>
      </c>
      <c r="S1322">
        <v>1</v>
      </c>
      <c r="U1322" t="s">
        <v>32</v>
      </c>
      <c r="Z1322" t="str" cm="1">
        <f t="array" ref="Z1322:AA1322">_xlfn.TEXTSPLIT(L1322, " ")</f>
        <v>Opgewekt</v>
      </c>
      <c r="AA1322" t="str">
        <v>Rijssen</v>
      </c>
    </row>
    <row r="1323" spans="1:29" x14ac:dyDescent="0.3">
      <c r="A1323" t="s">
        <v>1676</v>
      </c>
      <c r="B1323" t="s">
        <v>1684</v>
      </c>
      <c r="C1323" t="s">
        <v>1822</v>
      </c>
      <c r="D1323" t="s">
        <v>2706</v>
      </c>
      <c r="E1323" t="s">
        <v>2707</v>
      </c>
      <c r="F1323">
        <v>3</v>
      </c>
      <c r="G1323" t="s">
        <v>2461</v>
      </c>
      <c r="H1323">
        <v>2024</v>
      </c>
      <c r="I1323" t="s">
        <v>28</v>
      </c>
      <c r="J1323" t="s">
        <v>29</v>
      </c>
      <c r="K1323" t="s">
        <v>30</v>
      </c>
      <c r="L1323" t="s">
        <v>1825</v>
      </c>
      <c r="P1323" s="1">
        <f t="shared" si="28"/>
        <v>84.6</v>
      </c>
      <c r="Q1323">
        <v>84.6</v>
      </c>
      <c r="R1323" s="1">
        <f t="shared" si="28"/>
        <v>1</v>
      </c>
      <c r="S1323">
        <v>1</v>
      </c>
      <c r="U1323" t="s">
        <v>32</v>
      </c>
      <c r="Z1323" t="str" cm="1">
        <f t="array" ref="Z1323:AA1323">_xlfn.TEXTSPLIT(L1323, " ")</f>
        <v>EC</v>
      </c>
      <c r="AA1323" t="str">
        <v>Ijhorst</v>
      </c>
    </row>
    <row r="1324" spans="1:29" x14ac:dyDescent="0.3">
      <c r="A1324" t="s">
        <v>1676</v>
      </c>
      <c r="B1324" t="s">
        <v>1684</v>
      </c>
      <c r="C1324" t="s">
        <v>1830</v>
      </c>
      <c r="D1324" t="s">
        <v>1831</v>
      </c>
      <c r="E1324" t="s">
        <v>2708</v>
      </c>
      <c r="F1324">
        <v>3</v>
      </c>
      <c r="G1324" t="s">
        <v>2461</v>
      </c>
      <c r="H1324">
        <v>2024</v>
      </c>
      <c r="I1324" t="s">
        <v>28</v>
      </c>
      <c r="J1324" t="s">
        <v>29</v>
      </c>
      <c r="K1324" t="s">
        <v>30</v>
      </c>
      <c r="L1324" t="s">
        <v>1833</v>
      </c>
      <c r="P1324" s="1">
        <f t="shared" si="28"/>
        <v>100</v>
      </c>
      <c r="Q1324">
        <v>100</v>
      </c>
      <c r="R1324" s="1">
        <f t="shared" si="28"/>
        <v>1</v>
      </c>
      <c r="S1324">
        <v>1</v>
      </c>
      <c r="U1324" t="s">
        <v>32</v>
      </c>
      <c r="Z1324" t="str" cm="1">
        <f t="array" ref="Z1324:AA1324">_xlfn.TEXTSPLIT(L1324, " ")</f>
        <v>Duurzaam</v>
      </c>
      <c r="AA1324" t="str">
        <v>Belt-Schutsloot</v>
      </c>
    </row>
    <row r="1325" spans="1:29" x14ac:dyDescent="0.3">
      <c r="A1325" t="s">
        <v>1676</v>
      </c>
      <c r="B1325" t="s">
        <v>1684</v>
      </c>
      <c r="C1325" t="s">
        <v>1830</v>
      </c>
      <c r="D1325" t="s">
        <v>2709</v>
      </c>
      <c r="E1325" t="s">
        <v>2710</v>
      </c>
      <c r="F1325">
        <v>3</v>
      </c>
      <c r="G1325" t="s">
        <v>2461</v>
      </c>
      <c r="H1325">
        <v>2024</v>
      </c>
      <c r="I1325" t="s">
        <v>28</v>
      </c>
      <c r="J1325" t="s">
        <v>29</v>
      </c>
      <c r="K1325" t="s">
        <v>30</v>
      </c>
      <c r="L1325" t="s">
        <v>2711</v>
      </c>
      <c r="P1325" s="1">
        <f t="shared" si="28"/>
        <v>84.42</v>
      </c>
      <c r="Q1325">
        <v>84.42</v>
      </c>
      <c r="R1325" s="1">
        <f t="shared" si="28"/>
        <v>1</v>
      </c>
      <c r="S1325">
        <v>1</v>
      </c>
      <c r="U1325" t="s">
        <v>32</v>
      </c>
      <c r="Z1325" t="str" cm="1">
        <f t="array" ref="Z1325:AA1325">_xlfn.TEXTSPLIT(L1325, " ")</f>
        <v>EC</v>
      </c>
      <c r="AA1325" t="str">
        <v>Oldemarkt</v>
      </c>
    </row>
    <row r="1326" spans="1:29" x14ac:dyDescent="0.3">
      <c r="A1326" t="s">
        <v>1676</v>
      </c>
      <c r="B1326" t="s">
        <v>1684</v>
      </c>
      <c r="C1326" t="s">
        <v>1830</v>
      </c>
      <c r="D1326" t="s">
        <v>2712</v>
      </c>
      <c r="E1326" t="s">
        <v>2713</v>
      </c>
      <c r="F1326">
        <v>3</v>
      </c>
      <c r="G1326" t="s">
        <v>2461</v>
      </c>
      <c r="H1326">
        <v>2024</v>
      </c>
      <c r="I1326" t="s">
        <v>28</v>
      </c>
      <c r="J1326" t="s">
        <v>29</v>
      </c>
      <c r="K1326" t="s">
        <v>30</v>
      </c>
      <c r="L1326" t="s">
        <v>1836</v>
      </c>
      <c r="P1326" s="1">
        <f t="shared" si="28"/>
        <v>80</v>
      </c>
      <c r="Q1326">
        <v>80</v>
      </c>
      <c r="R1326" s="1">
        <f t="shared" si="28"/>
        <v>1</v>
      </c>
      <c r="S1326">
        <v>1</v>
      </c>
      <c r="U1326" t="s">
        <v>32</v>
      </c>
      <c r="Z1326" t="str" cm="1">
        <f t="array" ref="Z1326:AA1326">_xlfn.TEXTSPLIT(L1326, " ")</f>
        <v>EC</v>
      </c>
      <c r="AA1326" t="str">
        <v>Steenwijk</v>
      </c>
    </row>
    <row r="1327" spans="1:29" x14ac:dyDescent="0.3">
      <c r="A1327" t="s">
        <v>1676</v>
      </c>
      <c r="B1327" t="s">
        <v>1684</v>
      </c>
      <c r="C1327" t="s">
        <v>1830</v>
      </c>
      <c r="D1327" t="s">
        <v>2714</v>
      </c>
      <c r="E1327" t="s">
        <v>2715</v>
      </c>
      <c r="F1327">
        <v>3</v>
      </c>
      <c r="G1327" t="s">
        <v>2461</v>
      </c>
      <c r="H1327">
        <v>2024</v>
      </c>
      <c r="I1327" t="s">
        <v>28</v>
      </c>
      <c r="J1327" t="s">
        <v>29</v>
      </c>
      <c r="K1327" t="s">
        <v>359</v>
      </c>
      <c r="L1327" t="s">
        <v>2716</v>
      </c>
      <c r="P1327" s="1">
        <f t="shared" si="28"/>
        <v>75</v>
      </c>
      <c r="Q1327">
        <v>75</v>
      </c>
      <c r="R1327" s="1">
        <f t="shared" si="28"/>
        <v>1</v>
      </c>
      <c r="S1327">
        <v>1</v>
      </c>
      <c r="U1327" t="s">
        <v>32</v>
      </c>
      <c r="Z1327" t="str" cm="1">
        <f t="array" ref="Z1327">_xlfn.TEXTSPLIT(L1327, " ")</f>
        <v>Meulenbarg</v>
      </c>
    </row>
    <row r="1328" spans="1:29" x14ac:dyDescent="0.3">
      <c r="A1328" t="s">
        <v>1676</v>
      </c>
      <c r="B1328" t="s">
        <v>1684</v>
      </c>
      <c r="C1328" t="s">
        <v>1830</v>
      </c>
      <c r="D1328" t="s">
        <v>1837</v>
      </c>
      <c r="E1328" t="s">
        <v>2717</v>
      </c>
      <c r="F1328">
        <v>3</v>
      </c>
      <c r="G1328" t="s">
        <v>2461</v>
      </c>
      <c r="H1328">
        <v>2024</v>
      </c>
      <c r="I1328" t="s">
        <v>28</v>
      </c>
      <c r="J1328" t="s">
        <v>29</v>
      </c>
      <c r="K1328" t="s">
        <v>30</v>
      </c>
      <c r="L1328" t="s">
        <v>1839</v>
      </c>
      <c r="P1328" s="1">
        <f t="shared" si="28"/>
        <v>100</v>
      </c>
      <c r="Q1328">
        <v>100</v>
      </c>
      <c r="R1328" s="1">
        <f t="shared" si="28"/>
        <v>1</v>
      </c>
      <c r="S1328">
        <v>1</v>
      </c>
      <c r="U1328" t="s">
        <v>32</v>
      </c>
      <c r="Z1328" t="str" cm="1">
        <f t="array" ref="Z1328:AC1328">_xlfn.TEXTSPLIT(L1328, " ")</f>
        <v>Energiecoöperatie</v>
      </c>
      <c r="AA1328" t="str">
        <v>Voorst</v>
      </c>
      <c r="AB1328" t="str">
        <v>tot</v>
      </c>
      <c r="AC1328" t="str">
        <v>Wieden</v>
      </c>
    </row>
    <row r="1329" spans="1:30" x14ac:dyDescent="0.3">
      <c r="A1329" t="s">
        <v>1676</v>
      </c>
      <c r="B1329" t="s">
        <v>1684</v>
      </c>
      <c r="C1329" t="s">
        <v>1830</v>
      </c>
      <c r="D1329" t="s">
        <v>1837</v>
      </c>
      <c r="E1329" t="s">
        <v>2718</v>
      </c>
      <c r="F1329">
        <v>3</v>
      </c>
      <c r="G1329" t="s">
        <v>2461</v>
      </c>
      <c r="H1329">
        <v>2024</v>
      </c>
      <c r="I1329" t="s">
        <v>28</v>
      </c>
      <c r="J1329" t="s">
        <v>29</v>
      </c>
      <c r="K1329" t="s">
        <v>30</v>
      </c>
      <c r="L1329" t="s">
        <v>1839</v>
      </c>
      <c r="P1329" s="1">
        <f t="shared" si="28"/>
        <v>100</v>
      </c>
      <c r="Q1329">
        <v>100</v>
      </c>
      <c r="R1329" s="1">
        <f t="shared" si="28"/>
        <v>1</v>
      </c>
      <c r="S1329">
        <v>1</v>
      </c>
      <c r="U1329" t="s">
        <v>32</v>
      </c>
      <c r="Z1329" t="str" cm="1">
        <f t="array" ref="Z1329:AC1329">_xlfn.TEXTSPLIT(L1329, " ")</f>
        <v>Energiecoöperatie</v>
      </c>
      <c r="AA1329" t="str">
        <v>Voorst</v>
      </c>
      <c r="AB1329" t="str">
        <v>tot</v>
      </c>
      <c r="AC1329" t="str">
        <v>Wieden</v>
      </c>
    </row>
    <row r="1330" spans="1:30" x14ac:dyDescent="0.3">
      <c r="A1330" t="s">
        <v>1676</v>
      </c>
      <c r="B1330" t="s">
        <v>1684</v>
      </c>
      <c r="C1330" t="s">
        <v>1830</v>
      </c>
      <c r="D1330" t="s">
        <v>1837</v>
      </c>
      <c r="E1330" t="s">
        <v>2719</v>
      </c>
      <c r="F1330">
        <v>3</v>
      </c>
      <c r="G1330" t="s">
        <v>2461</v>
      </c>
      <c r="H1330">
        <v>2024</v>
      </c>
      <c r="I1330" t="s">
        <v>28</v>
      </c>
      <c r="J1330" t="s">
        <v>29</v>
      </c>
      <c r="K1330" t="s">
        <v>30</v>
      </c>
      <c r="L1330" t="s">
        <v>1839</v>
      </c>
      <c r="P1330" s="1">
        <f t="shared" si="28"/>
        <v>100</v>
      </c>
      <c r="Q1330">
        <v>100</v>
      </c>
      <c r="R1330" s="1">
        <f t="shared" si="28"/>
        <v>1</v>
      </c>
      <c r="S1330">
        <v>1</v>
      </c>
      <c r="U1330" t="s">
        <v>32</v>
      </c>
      <c r="Z1330" t="str" cm="1">
        <f t="array" ref="Z1330:AC1330">_xlfn.TEXTSPLIT(L1330, " ")</f>
        <v>Energiecoöperatie</v>
      </c>
      <c r="AA1330" t="str">
        <v>Voorst</v>
      </c>
      <c r="AB1330" t="str">
        <v>tot</v>
      </c>
      <c r="AC1330" t="str">
        <v>Wieden</v>
      </c>
    </row>
    <row r="1331" spans="1:30" x14ac:dyDescent="0.3">
      <c r="A1331" t="s">
        <v>1676</v>
      </c>
      <c r="B1331" t="s">
        <v>1684</v>
      </c>
      <c r="C1331" t="s">
        <v>1830</v>
      </c>
      <c r="D1331" t="s">
        <v>1837</v>
      </c>
      <c r="E1331" t="s">
        <v>2720</v>
      </c>
      <c r="F1331">
        <v>3</v>
      </c>
      <c r="G1331" t="s">
        <v>2461</v>
      </c>
      <c r="H1331">
        <v>2024</v>
      </c>
      <c r="I1331" t="s">
        <v>28</v>
      </c>
      <c r="J1331" t="s">
        <v>29</v>
      </c>
      <c r="K1331" t="s">
        <v>30</v>
      </c>
      <c r="L1331" t="s">
        <v>1839</v>
      </c>
      <c r="P1331" s="1">
        <f t="shared" si="28"/>
        <v>100</v>
      </c>
      <c r="Q1331">
        <v>100</v>
      </c>
      <c r="R1331" s="1">
        <f t="shared" si="28"/>
        <v>1</v>
      </c>
      <c r="S1331">
        <v>1</v>
      </c>
      <c r="U1331" t="s">
        <v>32</v>
      </c>
      <c r="Z1331" t="str" cm="1">
        <f t="array" ref="Z1331:AC1331">_xlfn.TEXTSPLIT(L1331, " ")</f>
        <v>Energiecoöperatie</v>
      </c>
      <c r="AA1331" t="str">
        <v>Voorst</v>
      </c>
      <c r="AB1331" t="str">
        <v>tot</v>
      </c>
      <c r="AC1331" t="str">
        <v>Wieden</v>
      </c>
    </row>
    <row r="1332" spans="1:30" x14ac:dyDescent="0.3">
      <c r="A1332" t="s">
        <v>1676</v>
      </c>
      <c r="B1332" t="s">
        <v>1684</v>
      </c>
      <c r="C1332" t="s">
        <v>1830</v>
      </c>
      <c r="D1332" t="s">
        <v>2714</v>
      </c>
      <c r="E1332" t="s">
        <v>2721</v>
      </c>
      <c r="F1332">
        <v>3</v>
      </c>
      <c r="G1332" t="s">
        <v>2461</v>
      </c>
      <c r="H1332">
        <v>2024</v>
      </c>
      <c r="I1332" t="s">
        <v>28</v>
      </c>
      <c r="J1332" t="s">
        <v>29</v>
      </c>
      <c r="K1332" t="s">
        <v>30</v>
      </c>
      <c r="L1332" t="s">
        <v>1842</v>
      </c>
      <c r="P1332" s="1">
        <f t="shared" si="28"/>
        <v>82.3</v>
      </c>
      <c r="Q1332">
        <v>82.3</v>
      </c>
      <c r="R1332" s="1">
        <f t="shared" si="28"/>
        <v>1</v>
      </c>
      <c r="S1332">
        <v>1</v>
      </c>
      <c r="U1332" t="s">
        <v>32</v>
      </c>
      <c r="Z1332" t="str" cm="1">
        <f t="array" ref="Z1332:AB1332">_xlfn.TEXTSPLIT(L1332, " ")</f>
        <v>EC</v>
      </c>
      <c r="AA1332" t="str">
        <v>Wieden</v>
      </c>
      <c r="AB1332" t="str">
        <v>Weeribben</v>
      </c>
    </row>
    <row r="1333" spans="1:30" x14ac:dyDescent="0.3">
      <c r="A1333" t="s">
        <v>1676</v>
      </c>
      <c r="B1333" t="s">
        <v>1684</v>
      </c>
      <c r="C1333" t="s">
        <v>1853</v>
      </c>
      <c r="E1333" t="s">
        <v>2722</v>
      </c>
      <c r="F1333">
        <v>4</v>
      </c>
      <c r="G1333" t="s">
        <v>2489</v>
      </c>
      <c r="H1333">
        <v>2025</v>
      </c>
      <c r="I1333" t="s">
        <v>28</v>
      </c>
      <c r="J1333" t="s">
        <v>29</v>
      </c>
      <c r="K1333" t="s">
        <v>30</v>
      </c>
      <c r="L1333" t="s">
        <v>1829</v>
      </c>
      <c r="P1333" s="1">
        <f t="shared" si="28"/>
        <v>0</v>
      </c>
      <c r="R1333" s="1">
        <f t="shared" si="28"/>
        <v>1</v>
      </c>
      <c r="S1333">
        <v>1</v>
      </c>
      <c r="U1333" t="s">
        <v>32</v>
      </c>
      <c r="Z1333" t="str" cm="1">
        <f t="array" ref="Z1333:AA1333">_xlfn.TEXTSPLIT(L1333, " ")</f>
        <v>Energiek</v>
      </c>
      <c r="AA1333" t="str">
        <v>Zwartewaterland</v>
      </c>
    </row>
    <row r="1334" spans="1:30" x14ac:dyDescent="0.3">
      <c r="A1334" t="s">
        <v>1676</v>
      </c>
      <c r="B1334" t="s">
        <v>1684</v>
      </c>
      <c r="C1334" t="s">
        <v>1857</v>
      </c>
      <c r="E1334" t="s">
        <v>2546</v>
      </c>
      <c r="F1334">
        <v>3</v>
      </c>
      <c r="G1334" t="s">
        <v>2461</v>
      </c>
      <c r="H1334">
        <v>2024</v>
      </c>
      <c r="I1334" t="s">
        <v>28</v>
      </c>
      <c r="J1334" t="s">
        <v>29</v>
      </c>
      <c r="K1334" t="s">
        <v>602</v>
      </c>
      <c r="L1334" t="s">
        <v>743</v>
      </c>
      <c r="M1334" t="s">
        <v>743</v>
      </c>
      <c r="P1334" s="1">
        <f t="shared" si="28"/>
        <v>39</v>
      </c>
      <c r="Q1334">
        <v>39</v>
      </c>
      <c r="R1334" s="1">
        <f t="shared" si="28"/>
        <v>1</v>
      </c>
      <c r="S1334">
        <v>1</v>
      </c>
      <c r="U1334" t="s">
        <v>32</v>
      </c>
      <c r="Z1334" t="str" cm="1">
        <f t="array" ref="Z1334">_xlfn.TEXTSPLIT(L1334, " ")</f>
        <v>Zonnebuur</v>
      </c>
    </row>
    <row r="1335" spans="1:30" x14ac:dyDescent="0.3">
      <c r="A1335" t="s">
        <v>1862</v>
      </c>
      <c r="B1335" t="s">
        <v>1879</v>
      </c>
      <c r="C1335" t="s">
        <v>1864</v>
      </c>
      <c r="E1335" t="s">
        <v>2723</v>
      </c>
      <c r="F1335">
        <v>3</v>
      </c>
      <c r="G1335" t="s">
        <v>2461</v>
      </c>
      <c r="H1335">
        <v>2024</v>
      </c>
      <c r="I1335" t="s">
        <v>28</v>
      </c>
      <c r="J1335" t="s">
        <v>29</v>
      </c>
      <c r="K1335" t="s">
        <v>359</v>
      </c>
      <c r="L1335" t="s">
        <v>1884</v>
      </c>
      <c r="M1335" t="s">
        <v>1885</v>
      </c>
      <c r="P1335" s="1">
        <f t="shared" si="28"/>
        <v>75</v>
      </c>
      <c r="Q1335">
        <v>75</v>
      </c>
      <c r="R1335" s="1">
        <f t="shared" si="28"/>
        <v>1</v>
      </c>
      <c r="S1335">
        <v>1</v>
      </c>
      <c r="U1335" t="s">
        <v>32</v>
      </c>
      <c r="Z1335" t="str" cm="1">
        <f t="array" ref="Z1335:AA1335">_xlfn.TEXTSPLIT(L1335, " ")</f>
        <v>EnergieU/</v>
      </c>
      <c r="AA1335" t="str">
        <v>buurtstroom</v>
      </c>
    </row>
    <row r="1336" spans="1:30" x14ac:dyDescent="0.3">
      <c r="A1336" t="s">
        <v>1862</v>
      </c>
      <c r="B1336" t="s">
        <v>1879</v>
      </c>
      <c r="C1336" t="s">
        <v>1891</v>
      </c>
      <c r="D1336" t="s">
        <v>1891</v>
      </c>
      <c r="E1336" t="s">
        <v>2724</v>
      </c>
      <c r="F1336">
        <v>3</v>
      </c>
      <c r="G1336" t="s">
        <v>2461</v>
      </c>
      <c r="H1336">
        <v>2024</v>
      </c>
      <c r="I1336" t="s">
        <v>28</v>
      </c>
      <c r="J1336" t="s">
        <v>29</v>
      </c>
      <c r="K1336" t="s">
        <v>30</v>
      </c>
      <c r="L1336" t="s">
        <v>1894</v>
      </c>
      <c r="P1336" s="1">
        <f t="shared" si="28"/>
        <v>80</v>
      </c>
      <c r="Q1336">
        <v>80</v>
      </c>
      <c r="R1336" s="1">
        <f t="shared" si="28"/>
        <v>1</v>
      </c>
      <c r="S1336">
        <v>1</v>
      </c>
      <c r="U1336" t="s">
        <v>32</v>
      </c>
      <c r="Z1336" t="str" cm="1">
        <f t="array" ref="Z1336:AA1336">_xlfn.TEXTSPLIT(L1336, " ")</f>
        <v>BENG!/</v>
      </c>
      <c r="AA1336" t="str">
        <v>Bilstroom</v>
      </c>
    </row>
    <row r="1337" spans="1:30" x14ac:dyDescent="0.3">
      <c r="A1337" t="s">
        <v>1862</v>
      </c>
      <c r="B1337" t="s">
        <v>1879</v>
      </c>
      <c r="C1337" t="s">
        <v>1891</v>
      </c>
      <c r="D1337" t="s">
        <v>1880</v>
      </c>
      <c r="E1337" t="s">
        <v>2725</v>
      </c>
      <c r="F1337">
        <v>3</v>
      </c>
      <c r="G1337" t="s">
        <v>2461</v>
      </c>
      <c r="H1337">
        <v>2024</v>
      </c>
      <c r="I1337" t="s">
        <v>28</v>
      </c>
      <c r="J1337" t="s">
        <v>29</v>
      </c>
      <c r="K1337" t="s">
        <v>30</v>
      </c>
      <c r="L1337" t="s">
        <v>1894</v>
      </c>
      <c r="P1337" s="1">
        <f t="shared" si="28"/>
        <v>80</v>
      </c>
      <c r="Q1337">
        <v>80</v>
      </c>
      <c r="R1337" s="1">
        <f t="shared" si="28"/>
        <v>1</v>
      </c>
      <c r="S1337">
        <v>1</v>
      </c>
      <c r="U1337" t="s">
        <v>32</v>
      </c>
      <c r="Z1337" t="str" cm="1">
        <f t="array" ref="Z1337:AA1337">_xlfn.TEXTSPLIT(L1337, " ")</f>
        <v>BENG!/</v>
      </c>
      <c r="AA1337" t="str">
        <v>Bilstroom</v>
      </c>
    </row>
    <row r="1338" spans="1:30" x14ac:dyDescent="0.3">
      <c r="A1338" t="s">
        <v>1862</v>
      </c>
      <c r="B1338" t="s">
        <v>1879</v>
      </c>
      <c r="C1338" t="s">
        <v>1891</v>
      </c>
      <c r="D1338" t="s">
        <v>1880</v>
      </c>
      <c r="E1338" t="s">
        <v>2726</v>
      </c>
      <c r="F1338">
        <v>3</v>
      </c>
      <c r="G1338" t="s">
        <v>2461</v>
      </c>
      <c r="H1338">
        <v>2024</v>
      </c>
      <c r="I1338" t="s">
        <v>28</v>
      </c>
      <c r="J1338" t="s">
        <v>29</v>
      </c>
      <c r="K1338" t="s">
        <v>30</v>
      </c>
      <c r="L1338" t="s">
        <v>1894</v>
      </c>
      <c r="P1338" s="1">
        <f t="shared" si="28"/>
        <v>80</v>
      </c>
      <c r="Q1338">
        <v>80</v>
      </c>
      <c r="R1338" s="1">
        <f t="shared" si="28"/>
        <v>1</v>
      </c>
      <c r="S1338">
        <v>1</v>
      </c>
      <c r="U1338" t="s">
        <v>32</v>
      </c>
      <c r="Z1338" t="str" cm="1">
        <f t="array" ref="Z1338:AA1338">_xlfn.TEXTSPLIT(L1338, " ")</f>
        <v>BENG!/</v>
      </c>
      <c r="AA1338" t="str">
        <v>Bilstroom</v>
      </c>
    </row>
    <row r="1339" spans="1:30" x14ac:dyDescent="0.3">
      <c r="A1339" t="s">
        <v>1862</v>
      </c>
      <c r="B1339" t="s">
        <v>1879</v>
      </c>
      <c r="C1339" t="s">
        <v>1897</v>
      </c>
      <c r="D1339" t="s">
        <v>1905</v>
      </c>
      <c r="E1339" t="s">
        <v>2727</v>
      </c>
      <c r="F1339">
        <v>3</v>
      </c>
      <c r="G1339" t="s">
        <v>2461</v>
      </c>
      <c r="H1339">
        <v>2024</v>
      </c>
      <c r="I1339" t="s">
        <v>28</v>
      </c>
      <c r="J1339" t="s">
        <v>29</v>
      </c>
      <c r="K1339" t="s">
        <v>359</v>
      </c>
      <c r="L1339" t="s">
        <v>1900</v>
      </c>
      <c r="P1339" s="1">
        <f t="shared" si="28"/>
        <v>100</v>
      </c>
      <c r="Q1339">
        <v>100</v>
      </c>
      <c r="R1339" s="1">
        <f t="shared" si="28"/>
        <v>1</v>
      </c>
      <c r="S1339">
        <v>1</v>
      </c>
      <c r="U1339" t="s">
        <v>32</v>
      </c>
      <c r="Z1339" t="str" cm="1">
        <f t="array" ref="Z1339:AD1339">_xlfn.TEXTSPLIT(L1339, " ")</f>
        <v>Zon</v>
      </c>
      <c r="AA1339" t="str">
        <v>op</v>
      </c>
      <c r="AB1339" t="str">
        <v>de</v>
      </c>
      <c r="AC1339" t="str">
        <v>Ronde</v>
      </c>
      <c r="AD1339" t="str">
        <v>Venen</v>
      </c>
    </row>
    <row r="1340" spans="1:30" x14ac:dyDescent="0.3">
      <c r="A1340" t="s">
        <v>1862</v>
      </c>
      <c r="B1340" t="s">
        <v>1879</v>
      </c>
      <c r="C1340" t="s">
        <v>1897</v>
      </c>
      <c r="D1340" t="s">
        <v>1905</v>
      </c>
      <c r="E1340" t="s">
        <v>2728</v>
      </c>
      <c r="F1340">
        <v>3</v>
      </c>
      <c r="G1340" t="s">
        <v>2461</v>
      </c>
      <c r="H1340">
        <v>2024</v>
      </c>
      <c r="I1340" t="s">
        <v>28</v>
      </c>
      <c r="J1340" t="s">
        <v>29</v>
      </c>
      <c r="K1340" t="s">
        <v>359</v>
      </c>
      <c r="L1340" t="s">
        <v>1900</v>
      </c>
      <c r="P1340" s="1">
        <f t="shared" si="28"/>
        <v>100</v>
      </c>
      <c r="Q1340">
        <v>100</v>
      </c>
      <c r="R1340" s="1">
        <f t="shared" si="28"/>
        <v>1</v>
      </c>
      <c r="S1340">
        <v>1</v>
      </c>
      <c r="U1340" t="s">
        <v>32</v>
      </c>
      <c r="Z1340" t="str" cm="1">
        <f t="array" ref="Z1340:AD1340">_xlfn.TEXTSPLIT(L1340, " ")</f>
        <v>Zon</v>
      </c>
      <c r="AA1340" t="str">
        <v>op</v>
      </c>
      <c r="AB1340" t="str">
        <v>de</v>
      </c>
      <c r="AC1340" t="str">
        <v>Ronde</v>
      </c>
      <c r="AD1340" t="str">
        <v>Venen</v>
      </c>
    </row>
    <row r="1341" spans="1:30" x14ac:dyDescent="0.3">
      <c r="A1341" t="s">
        <v>1862</v>
      </c>
      <c r="B1341" t="s">
        <v>1863</v>
      </c>
      <c r="C1341" t="s">
        <v>2729</v>
      </c>
      <c r="E1341" t="s">
        <v>2730</v>
      </c>
      <c r="F1341">
        <v>4</v>
      </c>
      <c r="G1341" t="s">
        <v>2489</v>
      </c>
      <c r="H1341">
        <v>2024</v>
      </c>
      <c r="I1341" t="s">
        <v>28</v>
      </c>
      <c r="J1341" t="s">
        <v>29</v>
      </c>
      <c r="K1341" t="s">
        <v>30</v>
      </c>
      <c r="L1341" t="s">
        <v>2731</v>
      </c>
      <c r="M1341" t="s">
        <v>2732</v>
      </c>
      <c r="P1341" s="1">
        <f t="shared" si="28"/>
        <v>40.5</v>
      </c>
      <c r="Q1341">
        <v>40.5</v>
      </c>
      <c r="R1341" s="1">
        <f t="shared" si="28"/>
        <v>1</v>
      </c>
      <c r="S1341">
        <v>1</v>
      </c>
      <c r="U1341" t="s">
        <v>32</v>
      </c>
      <c r="Z1341" t="str" cm="1">
        <f t="array" ref="Z1341:AA1341">_xlfn.TEXTSPLIT(L1341, " ")</f>
        <v>EC</v>
      </c>
      <c r="AA1341" t="str">
        <v>Eemnes</v>
      </c>
    </row>
    <row r="1342" spans="1:30" x14ac:dyDescent="0.3">
      <c r="A1342" t="s">
        <v>1862</v>
      </c>
      <c r="B1342" t="s">
        <v>1879</v>
      </c>
      <c r="C1342" t="s">
        <v>1908</v>
      </c>
      <c r="E1342" t="s">
        <v>2733</v>
      </c>
      <c r="F1342">
        <v>3</v>
      </c>
      <c r="G1342" t="s">
        <v>2461</v>
      </c>
      <c r="H1342">
        <v>2024</v>
      </c>
      <c r="I1342" t="s">
        <v>28</v>
      </c>
      <c r="J1342" t="s">
        <v>29</v>
      </c>
      <c r="K1342" t="s">
        <v>602</v>
      </c>
      <c r="L1342" t="s">
        <v>2179</v>
      </c>
      <c r="M1342" t="s">
        <v>2180</v>
      </c>
      <c r="P1342" s="1">
        <f t="shared" si="28"/>
        <v>1965</v>
      </c>
      <c r="Q1342">
        <v>1965</v>
      </c>
      <c r="R1342" s="1">
        <f t="shared" si="28"/>
        <v>1</v>
      </c>
      <c r="S1342">
        <v>1</v>
      </c>
      <c r="U1342" t="s">
        <v>32</v>
      </c>
      <c r="Z1342" t="str" cm="1">
        <f t="array" ref="Z1342:AC1342">_xlfn.TEXTSPLIT(L1342, " ")</f>
        <v>Delen</v>
      </c>
      <c r="AA1342" t="str">
        <v>Duurzame</v>
      </c>
      <c r="AB1342" t="str">
        <v>Energie</v>
      </c>
      <c r="AC1342" t="str">
        <v>(D2E)</v>
      </c>
    </row>
    <row r="1343" spans="1:30" x14ac:dyDescent="0.3">
      <c r="A1343" t="s">
        <v>1862</v>
      </c>
      <c r="B1343" t="s">
        <v>1863</v>
      </c>
      <c r="C1343" t="s">
        <v>1924</v>
      </c>
      <c r="E1343" t="s">
        <v>2734</v>
      </c>
      <c r="F1343">
        <v>4</v>
      </c>
      <c r="G1343" t="s">
        <v>2489</v>
      </c>
      <c r="H1343">
        <v>2025</v>
      </c>
      <c r="I1343" t="s">
        <v>28</v>
      </c>
      <c r="J1343" t="s">
        <v>29</v>
      </c>
      <c r="K1343" t="s">
        <v>30</v>
      </c>
      <c r="L1343" t="s">
        <v>1927</v>
      </c>
      <c r="P1343" s="1">
        <f t="shared" si="28"/>
        <v>0</v>
      </c>
      <c r="R1343" s="1">
        <f t="shared" si="28"/>
        <v>1</v>
      </c>
      <c r="S1343">
        <v>1</v>
      </c>
      <c r="U1343" t="s">
        <v>32</v>
      </c>
      <c r="Z1343" t="str" cm="1">
        <f t="array" ref="Z1343:AC1343">_xlfn.TEXTSPLIT(L1343, " ")</f>
        <v>EC</v>
      </c>
      <c r="AA1343" t="str">
        <v>Deel</v>
      </c>
      <c r="AB1343" t="str">
        <v>(Energie</v>
      </c>
      <c r="AC1343" t="str">
        <v>Leusden)</v>
      </c>
    </row>
    <row r="1344" spans="1:30" x14ac:dyDescent="0.3">
      <c r="A1344" t="s">
        <v>1862</v>
      </c>
      <c r="B1344" t="s">
        <v>1863</v>
      </c>
      <c r="C1344" t="s">
        <v>1924</v>
      </c>
      <c r="E1344" t="s">
        <v>2735</v>
      </c>
      <c r="F1344">
        <v>4</v>
      </c>
      <c r="G1344" t="s">
        <v>2489</v>
      </c>
      <c r="H1344">
        <v>2025</v>
      </c>
      <c r="I1344" t="s">
        <v>28</v>
      </c>
      <c r="J1344" t="s">
        <v>29</v>
      </c>
      <c r="K1344" t="s">
        <v>30</v>
      </c>
      <c r="L1344" t="s">
        <v>1927</v>
      </c>
      <c r="P1344" s="1">
        <f t="shared" si="28"/>
        <v>0</v>
      </c>
      <c r="R1344" s="1">
        <f t="shared" si="28"/>
        <v>1</v>
      </c>
      <c r="S1344">
        <v>1</v>
      </c>
      <c r="U1344" t="s">
        <v>32</v>
      </c>
      <c r="Z1344" t="str" cm="1">
        <f t="array" ref="Z1344:AC1344">_xlfn.TEXTSPLIT(L1344, " ")</f>
        <v>EC</v>
      </c>
      <c r="AA1344" t="str">
        <v>Deel</v>
      </c>
      <c r="AB1344" t="str">
        <v>(Energie</v>
      </c>
      <c r="AC1344" t="str">
        <v>Leusden)</v>
      </c>
    </row>
    <row r="1345" spans="1:29" x14ac:dyDescent="0.3">
      <c r="A1345" t="s">
        <v>1862</v>
      </c>
      <c r="B1345" t="s">
        <v>1879</v>
      </c>
      <c r="C1345" t="s">
        <v>1935</v>
      </c>
      <c r="E1345" t="s">
        <v>2733</v>
      </c>
      <c r="F1345">
        <v>3</v>
      </c>
      <c r="G1345" t="s">
        <v>2461</v>
      </c>
      <c r="H1345">
        <v>2024</v>
      </c>
      <c r="I1345" t="s">
        <v>28</v>
      </c>
      <c r="J1345" t="s">
        <v>29</v>
      </c>
      <c r="K1345" t="s">
        <v>602</v>
      </c>
      <c r="L1345" t="s">
        <v>2179</v>
      </c>
      <c r="M1345" t="s">
        <v>2180</v>
      </c>
      <c r="P1345" s="1">
        <f t="shared" ref="P1345:R1408" si="29">IFERROR(IF(Q1345&gt;0,Q1345*1,0),0)</f>
        <v>180</v>
      </c>
      <c r="Q1345">
        <v>180</v>
      </c>
      <c r="R1345" s="1">
        <f t="shared" si="29"/>
        <v>1</v>
      </c>
      <c r="S1345">
        <v>1</v>
      </c>
      <c r="U1345" t="s">
        <v>32</v>
      </c>
      <c r="Z1345" t="str" cm="1">
        <f t="array" ref="Z1345:AC1345">_xlfn.TEXTSPLIT(L1345, " ")</f>
        <v>Delen</v>
      </c>
      <c r="AA1345" t="str">
        <v>Duurzame</v>
      </c>
      <c r="AB1345" t="str">
        <v>Energie</v>
      </c>
      <c r="AC1345" t="str">
        <v>(D2E)</v>
      </c>
    </row>
    <row r="1346" spans="1:29" x14ac:dyDescent="0.3">
      <c r="A1346" t="s">
        <v>1862</v>
      </c>
      <c r="B1346" t="s">
        <v>391</v>
      </c>
      <c r="C1346" t="s">
        <v>1939</v>
      </c>
      <c r="D1346" t="s">
        <v>1939</v>
      </c>
      <c r="E1346" t="s">
        <v>2736</v>
      </c>
      <c r="F1346">
        <v>3</v>
      </c>
      <c r="G1346" t="s">
        <v>2461</v>
      </c>
      <c r="H1346">
        <v>2024</v>
      </c>
      <c r="I1346" t="s">
        <v>28</v>
      </c>
      <c r="J1346" t="s">
        <v>29</v>
      </c>
      <c r="K1346" t="s">
        <v>605</v>
      </c>
      <c r="L1346" t="s">
        <v>2737</v>
      </c>
      <c r="M1346" t="s">
        <v>2738</v>
      </c>
      <c r="P1346" s="1">
        <f t="shared" si="29"/>
        <v>610</v>
      </c>
      <c r="Q1346">
        <v>610</v>
      </c>
      <c r="R1346" s="1">
        <f t="shared" si="29"/>
        <v>1</v>
      </c>
      <c r="S1346">
        <v>1</v>
      </c>
      <c r="U1346" t="s">
        <v>32</v>
      </c>
      <c r="Z1346" t="str" cm="1">
        <f t="array" ref="Z1346:AA1346">_xlfn.TEXTSPLIT(L1346, " ")</f>
        <v>Zonnestroom</v>
      </c>
      <c r="AA1346" t="str">
        <v>Renswoude</v>
      </c>
    </row>
    <row r="1347" spans="1:29" x14ac:dyDescent="0.3">
      <c r="A1347" t="s">
        <v>1862</v>
      </c>
      <c r="B1347" t="s">
        <v>1879</v>
      </c>
      <c r="C1347" t="s">
        <v>2739</v>
      </c>
      <c r="E1347" t="s">
        <v>2740</v>
      </c>
      <c r="F1347">
        <v>3</v>
      </c>
      <c r="G1347" t="s">
        <v>2461</v>
      </c>
      <c r="H1347">
        <v>2024</v>
      </c>
      <c r="I1347" t="s">
        <v>28</v>
      </c>
      <c r="J1347" t="s">
        <v>29</v>
      </c>
      <c r="K1347" t="s">
        <v>605</v>
      </c>
      <c r="L1347" t="s">
        <v>2741</v>
      </c>
      <c r="M1347" t="s">
        <v>2742</v>
      </c>
      <c r="P1347" s="1">
        <f t="shared" si="29"/>
        <v>200</v>
      </c>
      <c r="Q1347">
        <v>200</v>
      </c>
      <c r="R1347" s="1">
        <f t="shared" si="29"/>
        <v>1</v>
      </c>
      <c r="S1347">
        <v>1</v>
      </c>
      <c r="U1347" t="s">
        <v>32</v>
      </c>
      <c r="Z1347" t="str" cm="1">
        <f t="array" ref="Z1347:AA1347">_xlfn.TEXTSPLIT(L1347, " ")</f>
        <v>Coöperatie</v>
      </c>
      <c r="AA1347" t="str">
        <v>Cocon</v>
      </c>
    </row>
    <row r="1348" spans="1:29" x14ac:dyDescent="0.3">
      <c r="A1348" t="s">
        <v>1862</v>
      </c>
      <c r="B1348" t="s">
        <v>1879</v>
      </c>
      <c r="C1348" t="s">
        <v>2739</v>
      </c>
      <c r="E1348" t="s">
        <v>2743</v>
      </c>
      <c r="F1348">
        <v>3</v>
      </c>
      <c r="G1348" t="s">
        <v>2461</v>
      </c>
      <c r="H1348">
        <v>2024</v>
      </c>
      <c r="I1348" t="s">
        <v>28</v>
      </c>
      <c r="J1348" t="s">
        <v>29</v>
      </c>
      <c r="K1348" t="s">
        <v>30</v>
      </c>
      <c r="L1348" t="s">
        <v>2744</v>
      </c>
      <c r="P1348" s="1">
        <f t="shared" si="29"/>
        <v>60</v>
      </c>
      <c r="Q1348">
        <v>60</v>
      </c>
      <c r="R1348" s="1">
        <f t="shared" si="29"/>
        <v>1</v>
      </c>
      <c r="S1348">
        <v>1</v>
      </c>
      <c r="U1348" t="s">
        <v>32</v>
      </c>
      <c r="Z1348" t="str" cm="1">
        <f t="array" ref="Z1348:AA1348">_xlfn.TEXTSPLIT(L1348, " ")</f>
        <v>Soester</v>
      </c>
      <c r="AA1348" t="str">
        <v>Energie</v>
      </c>
    </row>
    <row r="1349" spans="1:29" x14ac:dyDescent="0.3">
      <c r="A1349" t="s">
        <v>1862</v>
      </c>
      <c r="B1349" t="s">
        <v>1879</v>
      </c>
      <c r="C1349" t="s">
        <v>1945</v>
      </c>
      <c r="E1349" t="s">
        <v>2745</v>
      </c>
      <c r="F1349">
        <v>3</v>
      </c>
      <c r="G1349" t="s">
        <v>2461</v>
      </c>
      <c r="H1349">
        <v>2024</v>
      </c>
      <c r="I1349" t="s">
        <v>28</v>
      </c>
      <c r="J1349" t="s">
        <v>29</v>
      </c>
      <c r="K1349" t="s">
        <v>30</v>
      </c>
      <c r="L1349" t="s">
        <v>1950</v>
      </c>
      <c r="P1349" s="1">
        <f t="shared" si="29"/>
        <v>100.4</v>
      </c>
      <c r="Q1349">
        <v>100.4</v>
      </c>
      <c r="R1349" s="1">
        <f t="shared" si="29"/>
        <v>1</v>
      </c>
      <c r="S1349">
        <v>1</v>
      </c>
      <c r="U1349" t="s">
        <v>32</v>
      </c>
      <c r="Z1349" t="str" cm="1">
        <f t="array" ref="Z1349:AA1349">_xlfn.TEXTSPLIT(L1349, " ")</f>
        <v>EC</v>
      </c>
      <c r="AA1349" t="str">
        <v>2030.nu</v>
      </c>
    </row>
    <row r="1350" spans="1:29" x14ac:dyDescent="0.3">
      <c r="A1350" t="s">
        <v>1862</v>
      </c>
      <c r="B1350" t="s">
        <v>1879</v>
      </c>
      <c r="C1350" t="s">
        <v>1862</v>
      </c>
      <c r="E1350" t="s">
        <v>2746</v>
      </c>
      <c r="F1350">
        <v>3</v>
      </c>
      <c r="G1350" t="s">
        <v>2461</v>
      </c>
      <c r="H1350">
        <v>2024</v>
      </c>
      <c r="I1350" t="s">
        <v>28</v>
      </c>
      <c r="J1350" t="s">
        <v>29</v>
      </c>
      <c r="K1350" t="s">
        <v>359</v>
      </c>
      <c r="L1350" t="s">
        <v>1884</v>
      </c>
      <c r="M1350" t="s">
        <v>1885</v>
      </c>
      <c r="P1350" s="1">
        <f t="shared" si="29"/>
        <v>0</v>
      </c>
      <c r="R1350" s="1">
        <f t="shared" si="29"/>
        <v>0</v>
      </c>
      <c r="Z1350" t="str" cm="1">
        <f t="array" ref="Z1350:AA1350">_xlfn.TEXTSPLIT(L1350, " ")</f>
        <v>EnergieU/</v>
      </c>
      <c r="AA1350" t="str">
        <v>buurtstroom</v>
      </c>
    </row>
    <row r="1351" spans="1:29" x14ac:dyDescent="0.3">
      <c r="A1351" t="s">
        <v>1862</v>
      </c>
      <c r="B1351" t="s">
        <v>1879</v>
      </c>
      <c r="C1351" t="s">
        <v>1993</v>
      </c>
      <c r="E1351" t="s">
        <v>2733</v>
      </c>
      <c r="F1351">
        <v>3</v>
      </c>
      <c r="G1351" t="s">
        <v>2461</v>
      </c>
      <c r="H1351">
        <v>2024</v>
      </c>
      <c r="I1351" t="s">
        <v>28</v>
      </c>
      <c r="J1351" t="s">
        <v>29</v>
      </c>
      <c r="K1351" t="s">
        <v>602</v>
      </c>
      <c r="L1351" t="s">
        <v>2179</v>
      </c>
      <c r="M1351" t="s">
        <v>2180</v>
      </c>
      <c r="P1351" s="1">
        <f t="shared" si="29"/>
        <v>360</v>
      </c>
      <c r="Q1351">
        <v>360</v>
      </c>
      <c r="R1351" s="1">
        <f t="shared" si="29"/>
        <v>1</v>
      </c>
      <c r="S1351">
        <v>1</v>
      </c>
      <c r="U1351" t="s">
        <v>32</v>
      </c>
      <c r="Z1351" t="str" cm="1">
        <f t="array" ref="Z1351:AC1351">_xlfn.TEXTSPLIT(L1351, " ")</f>
        <v>Delen</v>
      </c>
      <c r="AA1351" t="str">
        <v>Duurzame</v>
      </c>
      <c r="AB1351" t="str">
        <v>Energie</v>
      </c>
      <c r="AC1351" t="str">
        <v>(D2E)</v>
      </c>
    </row>
    <row r="1352" spans="1:29" x14ac:dyDescent="0.3">
      <c r="A1352" t="s">
        <v>1862</v>
      </c>
      <c r="B1352" t="s">
        <v>1863</v>
      </c>
      <c r="C1352" t="s">
        <v>2013</v>
      </c>
      <c r="D1352" t="s">
        <v>2747</v>
      </c>
      <c r="E1352" t="s">
        <v>2748</v>
      </c>
      <c r="F1352">
        <v>3</v>
      </c>
      <c r="G1352" t="s">
        <v>2461</v>
      </c>
      <c r="H1352">
        <v>2024</v>
      </c>
      <c r="I1352" t="s">
        <v>28</v>
      </c>
      <c r="J1352" t="s">
        <v>29</v>
      </c>
      <c r="K1352" t="s">
        <v>30</v>
      </c>
      <c r="L1352" t="s">
        <v>2015</v>
      </c>
      <c r="P1352" s="1">
        <f t="shared" si="29"/>
        <v>55.349999999999994</v>
      </c>
      <c r="Q1352">
        <v>55.349999999999994</v>
      </c>
      <c r="R1352" s="1">
        <f t="shared" si="29"/>
        <v>1</v>
      </c>
      <c r="S1352">
        <v>1</v>
      </c>
      <c r="U1352" t="s">
        <v>32</v>
      </c>
      <c r="Z1352" t="str" cm="1">
        <f t="array" ref="Z1352:AA1352">_xlfn.TEXTSPLIT(L1352, " ")</f>
        <v>Duurzaam</v>
      </c>
      <c r="AA1352" t="str">
        <v>Woudenberg</v>
      </c>
    </row>
    <row r="1353" spans="1:29" x14ac:dyDescent="0.3">
      <c r="A1353" t="s">
        <v>2023</v>
      </c>
      <c r="B1353" t="s">
        <v>2023</v>
      </c>
      <c r="C1353" t="s">
        <v>2064</v>
      </c>
      <c r="D1353" t="s">
        <v>2066</v>
      </c>
      <c r="E1353" t="s">
        <v>2749</v>
      </c>
      <c r="F1353">
        <v>3</v>
      </c>
      <c r="G1353" t="s">
        <v>2461</v>
      </c>
      <c r="H1353">
        <v>2024</v>
      </c>
      <c r="I1353" t="s">
        <v>28</v>
      </c>
      <c r="J1353" t="s">
        <v>29</v>
      </c>
      <c r="K1353" t="s">
        <v>605</v>
      </c>
      <c r="L1353" t="s">
        <v>2026</v>
      </c>
      <c r="M1353" t="s">
        <v>2027</v>
      </c>
      <c r="P1353" s="1">
        <f t="shared" si="29"/>
        <v>75.599999999999994</v>
      </c>
      <c r="Q1353">
        <v>75.599999999999994</v>
      </c>
      <c r="R1353" s="1">
        <f t="shared" si="29"/>
        <v>1</v>
      </c>
      <c r="S1353">
        <v>1</v>
      </c>
      <c r="U1353" t="s">
        <v>32</v>
      </c>
      <c r="Z1353" t="str" cm="1">
        <f t="array" ref="Z1353:AB1353">_xlfn.TEXTSPLIT(L1353, " ")</f>
        <v>MRD/</v>
      </c>
      <c r="AA1353" t="str">
        <v>Zonnecollectief</v>
      </c>
      <c r="AB1353" t="str">
        <v>Zeeland</v>
      </c>
    </row>
    <row r="1354" spans="1:29" x14ac:dyDescent="0.3">
      <c r="A1354" t="s">
        <v>2023</v>
      </c>
      <c r="B1354" t="s">
        <v>2023</v>
      </c>
      <c r="C1354" t="s">
        <v>2106</v>
      </c>
      <c r="E1354" t="s">
        <v>2750</v>
      </c>
      <c r="F1354">
        <v>3</v>
      </c>
      <c r="G1354" t="s">
        <v>2461</v>
      </c>
      <c r="H1354">
        <v>2024</v>
      </c>
      <c r="I1354" t="s">
        <v>28</v>
      </c>
      <c r="J1354" t="s">
        <v>29</v>
      </c>
      <c r="K1354" t="s">
        <v>605</v>
      </c>
      <c r="L1354" t="s">
        <v>2108</v>
      </c>
      <c r="M1354" t="s">
        <v>2109</v>
      </c>
      <c r="P1354" s="1">
        <f t="shared" si="29"/>
        <v>50</v>
      </c>
      <c r="Q1354">
        <v>50</v>
      </c>
      <c r="R1354" s="1">
        <f t="shared" si="29"/>
        <v>1</v>
      </c>
      <c r="S1354">
        <v>1</v>
      </c>
      <c r="U1354" t="s">
        <v>32</v>
      </c>
      <c r="Z1354" t="str" cm="1">
        <f t="array" ref="Z1354">_xlfn.TEXTSPLIT(L1354, " ")</f>
        <v>TholenSolar</v>
      </c>
    </row>
    <row r="1355" spans="1:29" x14ac:dyDescent="0.3">
      <c r="A1355" t="s">
        <v>2023</v>
      </c>
      <c r="B1355" t="s">
        <v>2023</v>
      </c>
      <c r="C1355" t="s">
        <v>2122</v>
      </c>
      <c r="D1355" t="s">
        <v>2036</v>
      </c>
      <c r="E1355" t="s">
        <v>2751</v>
      </c>
      <c r="F1355">
        <v>3</v>
      </c>
      <c r="G1355" t="s">
        <v>2461</v>
      </c>
      <c r="H1355">
        <v>2024</v>
      </c>
      <c r="I1355" t="s">
        <v>28</v>
      </c>
      <c r="J1355" t="s">
        <v>29</v>
      </c>
      <c r="K1355" t="s">
        <v>30</v>
      </c>
      <c r="L1355" t="s">
        <v>2036</v>
      </c>
      <c r="P1355" s="1">
        <f t="shared" si="29"/>
        <v>3580</v>
      </c>
      <c r="Q1355">
        <v>3580</v>
      </c>
      <c r="R1355" s="1">
        <f t="shared" si="29"/>
        <v>1</v>
      </c>
      <c r="S1355">
        <v>1</v>
      </c>
      <c r="U1355" t="s">
        <v>65</v>
      </c>
      <c r="Z1355" t="str" cm="1">
        <f t="array" ref="Z1355">_xlfn.TEXTSPLIT(L1355, " ")</f>
        <v>Zeeuwind</v>
      </c>
    </row>
    <row r="1356" spans="1:29" x14ac:dyDescent="0.3">
      <c r="A1356" t="s">
        <v>2127</v>
      </c>
      <c r="B1356" t="s">
        <v>2173</v>
      </c>
      <c r="C1356" t="s">
        <v>2177</v>
      </c>
      <c r="E1356" t="s">
        <v>2752</v>
      </c>
      <c r="F1356">
        <v>3</v>
      </c>
      <c r="G1356" t="s">
        <v>2461</v>
      </c>
      <c r="H1356">
        <v>2024</v>
      </c>
      <c r="I1356" t="s">
        <v>28</v>
      </c>
      <c r="J1356" t="s">
        <v>29</v>
      </c>
      <c r="K1356" t="s">
        <v>602</v>
      </c>
      <c r="L1356" t="s">
        <v>2179</v>
      </c>
      <c r="M1356" t="s">
        <v>2180</v>
      </c>
      <c r="P1356" s="1">
        <f t="shared" si="29"/>
        <v>176</v>
      </c>
      <c r="Q1356">
        <v>176</v>
      </c>
      <c r="R1356" s="1">
        <f t="shared" si="29"/>
        <v>1</v>
      </c>
      <c r="S1356">
        <v>1</v>
      </c>
      <c r="U1356" t="s">
        <v>32</v>
      </c>
      <c r="Z1356" t="str" cm="1">
        <f t="array" ref="Z1356:AC1356">_xlfn.TEXTSPLIT(L1356, " ")</f>
        <v>Delen</v>
      </c>
      <c r="AA1356" t="str">
        <v>Duurzame</v>
      </c>
      <c r="AB1356" t="str">
        <v>Energie</v>
      </c>
      <c r="AC1356" t="str">
        <v>(D2E)</v>
      </c>
    </row>
    <row r="1357" spans="1:29" x14ac:dyDescent="0.3">
      <c r="A1357" t="s">
        <v>2127</v>
      </c>
      <c r="B1357" t="s">
        <v>2173</v>
      </c>
      <c r="C1357" t="s">
        <v>2177</v>
      </c>
      <c r="E1357" t="s">
        <v>2753</v>
      </c>
      <c r="F1357">
        <v>3</v>
      </c>
      <c r="G1357" t="s">
        <v>2461</v>
      </c>
      <c r="H1357">
        <v>2024</v>
      </c>
      <c r="I1357" t="s">
        <v>28</v>
      </c>
      <c r="J1357" t="s">
        <v>29</v>
      </c>
      <c r="K1357" t="s">
        <v>30</v>
      </c>
      <c r="L1357" t="s">
        <v>2185</v>
      </c>
      <c r="P1357" s="1">
        <f t="shared" si="29"/>
        <v>260</v>
      </c>
      <c r="Q1357">
        <v>260</v>
      </c>
      <c r="R1357" s="1">
        <f t="shared" si="29"/>
        <v>1</v>
      </c>
      <c r="S1357">
        <v>1</v>
      </c>
      <c r="U1357" t="s">
        <v>2754</v>
      </c>
      <c r="Z1357" t="str" cm="1">
        <f t="array" ref="Z1357">_xlfn.TEXTSPLIT(L1357, " ")</f>
        <v>DeelstroomDelft</v>
      </c>
    </row>
    <row r="1358" spans="1:29" x14ac:dyDescent="0.3">
      <c r="A1358" t="s">
        <v>2127</v>
      </c>
      <c r="B1358" t="s">
        <v>2173</v>
      </c>
      <c r="C1358" t="s">
        <v>2177</v>
      </c>
      <c r="E1358" t="s">
        <v>2755</v>
      </c>
      <c r="F1358">
        <v>3</v>
      </c>
      <c r="G1358" t="s">
        <v>2461</v>
      </c>
      <c r="H1358">
        <v>2024</v>
      </c>
      <c r="I1358" t="s">
        <v>28</v>
      </c>
      <c r="J1358" t="s">
        <v>29</v>
      </c>
      <c r="K1358" t="s">
        <v>30</v>
      </c>
      <c r="L1358" t="s">
        <v>2185</v>
      </c>
      <c r="P1358" s="1">
        <f t="shared" si="29"/>
        <v>38.4</v>
      </c>
      <c r="Q1358">
        <v>38.4</v>
      </c>
      <c r="R1358" s="1">
        <f t="shared" si="29"/>
        <v>1</v>
      </c>
      <c r="S1358">
        <v>1</v>
      </c>
      <c r="U1358" t="s">
        <v>2754</v>
      </c>
      <c r="Z1358" t="str" cm="1">
        <f t="array" ref="Z1358">_xlfn.TEXTSPLIT(L1358, " ")</f>
        <v>DeelstroomDelft</v>
      </c>
    </row>
    <row r="1359" spans="1:29" x14ac:dyDescent="0.3">
      <c r="A1359" t="s">
        <v>2127</v>
      </c>
      <c r="B1359" t="s">
        <v>2173</v>
      </c>
      <c r="C1359" t="s">
        <v>2177</v>
      </c>
      <c r="E1359" t="s">
        <v>2756</v>
      </c>
      <c r="F1359">
        <v>3</v>
      </c>
      <c r="G1359" t="s">
        <v>2461</v>
      </c>
      <c r="H1359">
        <v>2024</v>
      </c>
      <c r="I1359" t="s">
        <v>28</v>
      </c>
      <c r="J1359" t="s">
        <v>29</v>
      </c>
      <c r="K1359" t="s">
        <v>30</v>
      </c>
      <c r="L1359" t="s">
        <v>2185</v>
      </c>
      <c r="P1359" s="1">
        <f t="shared" si="29"/>
        <v>8</v>
      </c>
      <c r="Q1359">
        <v>8</v>
      </c>
      <c r="R1359" s="1">
        <f t="shared" si="29"/>
        <v>1</v>
      </c>
      <c r="S1359">
        <v>1</v>
      </c>
      <c r="U1359" t="s">
        <v>2754</v>
      </c>
      <c r="Z1359" t="str" cm="1">
        <f t="array" ref="Z1359">_xlfn.TEXTSPLIT(L1359, " ")</f>
        <v>DeelstroomDelft</v>
      </c>
    </row>
    <row r="1360" spans="1:29" x14ac:dyDescent="0.3">
      <c r="A1360" t="s">
        <v>2127</v>
      </c>
      <c r="B1360" t="s">
        <v>2173</v>
      </c>
      <c r="C1360" s="4" t="s">
        <v>5874</v>
      </c>
      <c r="E1360" t="s">
        <v>2757</v>
      </c>
      <c r="F1360">
        <v>3</v>
      </c>
      <c r="G1360" t="s">
        <v>2461</v>
      </c>
      <c r="H1360">
        <v>2024</v>
      </c>
      <c r="I1360" t="s">
        <v>28</v>
      </c>
      <c r="J1360" t="s">
        <v>29</v>
      </c>
      <c r="K1360" t="s">
        <v>30</v>
      </c>
      <c r="L1360" t="s">
        <v>2758</v>
      </c>
      <c r="P1360" s="1">
        <f t="shared" si="29"/>
        <v>99</v>
      </c>
      <c r="Q1360">
        <v>99</v>
      </c>
      <c r="R1360" s="1">
        <f t="shared" si="29"/>
        <v>1</v>
      </c>
      <c r="S1360">
        <v>1</v>
      </c>
      <c r="U1360" t="s">
        <v>32</v>
      </c>
      <c r="Z1360" t="str" cm="1">
        <f t="array" ref="Z1360:AA1360">_xlfn.TEXTSPLIT(L1360, " ")</f>
        <v>Energierijk</v>
      </c>
      <c r="AA1360" t="str">
        <v>Molenwijk</v>
      </c>
    </row>
    <row r="1361" spans="1:29" x14ac:dyDescent="0.3">
      <c r="A1361" t="s">
        <v>2127</v>
      </c>
      <c r="B1361" t="s">
        <v>2173</v>
      </c>
      <c r="C1361" s="4" t="s">
        <v>5874</v>
      </c>
      <c r="E1361" t="s">
        <v>2759</v>
      </c>
      <c r="F1361">
        <v>3</v>
      </c>
      <c r="G1361" t="s">
        <v>2461</v>
      </c>
      <c r="H1361">
        <v>2024</v>
      </c>
      <c r="I1361" t="s">
        <v>28</v>
      </c>
      <c r="J1361" t="s">
        <v>29</v>
      </c>
      <c r="K1361" t="s">
        <v>30</v>
      </c>
      <c r="L1361" t="s">
        <v>2758</v>
      </c>
      <c r="P1361" s="1">
        <f t="shared" si="29"/>
        <v>19</v>
      </c>
      <c r="Q1361">
        <v>19</v>
      </c>
      <c r="R1361" s="1">
        <f t="shared" si="29"/>
        <v>1</v>
      </c>
      <c r="S1361">
        <v>1</v>
      </c>
      <c r="U1361" t="s">
        <v>32</v>
      </c>
      <c r="Z1361" t="str" cm="1">
        <f t="array" ref="Z1361:AA1361">_xlfn.TEXTSPLIT(L1361, " ")</f>
        <v>Energierijk</v>
      </c>
      <c r="AA1361" t="str">
        <v>Molenwijk</v>
      </c>
    </row>
    <row r="1362" spans="1:29" x14ac:dyDescent="0.3">
      <c r="A1362" t="s">
        <v>2127</v>
      </c>
      <c r="B1362" t="s">
        <v>2173</v>
      </c>
      <c r="C1362" s="4" t="s">
        <v>5874</v>
      </c>
      <c r="E1362" t="s">
        <v>2760</v>
      </c>
      <c r="F1362">
        <v>3</v>
      </c>
      <c r="G1362" t="s">
        <v>2461</v>
      </c>
      <c r="H1362">
        <v>2024</v>
      </c>
      <c r="I1362" t="s">
        <v>28</v>
      </c>
      <c r="J1362" t="s">
        <v>29</v>
      </c>
      <c r="K1362" t="s">
        <v>30</v>
      </c>
      <c r="L1362" t="s">
        <v>2212</v>
      </c>
      <c r="P1362" s="1">
        <f t="shared" si="29"/>
        <v>24.5</v>
      </c>
      <c r="Q1362">
        <v>24.5</v>
      </c>
      <c r="R1362" s="1">
        <f t="shared" si="29"/>
        <v>1</v>
      </c>
      <c r="S1362">
        <v>1</v>
      </c>
      <c r="U1362" t="s">
        <v>2761</v>
      </c>
      <c r="Z1362" t="str" cm="1">
        <f t="array" ref="Z1362:AB1362">_xlfn.TEXTSPLIT(L1362, " ")</f>
        <v>Sterk</v>
      </c>
      <c r="AA1362" t="str">
        <v>op</v>
      </c>
      <c r="AB1362" t="str">
        <v>Stroom</v>
      </c>
    </row>
    <row r="1363" spans="1:29" x14ac:dyDescent="0.3">
      <c r="A1363" t="s">
        <v>2127</v>
      </c>
      <c r="B1363" t="s">
        <v>2173</v>
      </c>
      <c r="C1363" s="4" t="s">
        <v>5874</v>
      </c>
      <c r="E1363" t="s">
        <v>2762</v>
      </c>
      <c r="F1363">
        <v>4</v>
      </c>
      <c r="G1363" t="s">
        <v>2489</v>
      </c>
      <c r="H1363">
        <v>2025</v>
      </c>
      <c r="I1363" t="s">
        <v>28</v>
      </c>
      <c r="J1363" t="s">
        <v>29</v>
      </c>
      <c r="K1363" t="s">
        <v>30</v>
      </c>
      <c r="L1363" t="s">
        <v>2201</v>
      </c>
      <c r="P1363" s="1">
        <f t="shared" si="29"/>
        <v>200</v>
      </c>
      <c r="Q1363">
        <v>200</v>
      </c>
      <c r="R1363" s="1">
        <f t="shared" si="29"/>
        <v>1</v>
      </c>
      <c r="S1363">
        <v>1</v>
      </c>
      <c r="U1363" t="s">
        <v>32</v>
      </c>
      <c r="Z1363" t="str" cm="1">
        <f t="array" ref="Z1363:AA1363">_xlfn.TEXTSPLIT(L1363, " ")</f>
        <v>Groen</v>
      </c>
      <c r="AA1363" t="str">
        <v>Regentes</v>
      </c>
    </row>
    <row r="1364" spans="1:29" x14ac:dyDescent="0.3">
      <c r="A1364" t="s">
        <v>2127</v>
      </c>
      <c r="B1364" t="s">
        <v>2128</v>
      </c>
      <c r="C1364" t="s">
        <v>2262</v>
      </c>
      <c r="E1364" t="s">
        <v>2763</v>
      </c>
      <c r="F1364">
        <v>3</v>
      </c>
      <c r="G1364" t="s">
        <v>2461</v>
      </c>
      <c r="H1364">
        <v>2024</v>
      </c>
      <c r="I1364" t="s">
        <v>28</v>
      </c>
      <c r="J1364" t="s">
        <v>29</v>
      </c>
      <c r="K1364" t="s">
        <v>30</v>
      </c>
      <c r="L1364" t="s">
        <v>2265</v>
      </c>
      <c r="P1364" s="1">
        <f t="shared" si="29"/>
        <v>59.531999999999996</v>
      </c>
      <c r="Q1364">
        <v>59.531999999999996</v>
      </c>
      <c r="R1364" s="1">
        <f t="shared" si="29"/>
        <v>1</v>
      </c>
      <c r="S1364">
        <v>1</v>
      </c>
      <c r="U1364" t="s">
        <v>2754</v>
      </c>
      <c r="Z1364" t="str" cm="1">
        <f t="array" ref="Z1364:AA1364">_xlfn.TEXTSPLIT(L1364, " ")</f>
        <v>KB</v>
      </c>
      <c r="AA1364" t="str">
        <v>Energie</v>
      </c>
    </row>
    <row r="1365" spans="1:29" x14ac:dyDescent="0.3">
      <c r="A1365" t="s">
        <v>2127</v>
      </c>
      <c r="B1365" t="s">
        <v>2140</v>
      </c>
      <c r="C1365" t="s">
        <v>2278</v>
      </c>
      <c r="D1365" t="s">
        <v>2764</v>
      </c>
      <c r="E1365" t="s">
        <v>2765</v>
      </c>
      <c r="F1365">
        <v>3</v>
      </c>
      <c r="G1365" t="s">
        <v>2461</v>
      </c>
      <c r="H1365">
        <v>2024</v>
      </c>
      <c r="I1365" t="s">
        <v>28</v>
      </c>
      <c r="J1365" t="s">
        <v>29</v>
      </c>
      <c r="K1365" t="s">
        <v>30</v>
      </c>
      <c r="L1365" t="s">
        <v>2281</v>
      </c>
      <c r="P1365" s="1">
        <f t="shared" si="29"/>
        <v>91.3</v>
      </c>
      <c r="Q1365">
        <v>91.3</v>
      </c>
      <c r="R1365" s="1">
        <f t="shared" si="29"/>
        <v>1</v>
      </c>
      <c r="S1365">
        <v>1</v>
      </c>
      <c r="U1365" t="s">
        <v>32</v>
      </c>
      <c r="Z1365" t="str" cm="1">
        <f t="array" ref="Z1365">_xlfn.TEXTSPLIT(L1365, " ")</f>
        <v>Waardstroom</v>
      </c>
    </row>
    <row r="1366" spans="1:29" x14ac:dyDescent="0.3">
      <c r="A1366" t="s">
        <v>2127</v>
      </c>
      <c r="B1366" t="s">
        <v>2128</v>
      </c>
      <c r="C1366" t="s">
        <v>2294</v>
      </c>
      <c r="E1366" t="s">
        <v>2766</v>
      </c>
      <c r="F1366">
        <v>3</v>
      </c>
      <c r="G1366" t="s">
        <v>2461</v>
      </c>
      <c r="H1366">
        <v>2024</v>
      </c>
      <c r="I1366" t="s">
        <v>28</v>
      </c>
      <c r="J1366" t="s">
        <v>29</v>
      </c>
      <c r="K1366" t="s">
        <v>359</v>
      </c>
      <c r="L1366" t="s">
        <v>2299</v>
      </c>
      <c r="P1366" s="1">
        <f t="shared" si="29"/>
        <v>0</v>
      </c>
      <c r="R1366" s="1">
        <f t="shared" si="29"/>
        <v>1</v>
      </c>
      <c r="S1366">
        <v>1</v>
      </c>
      <c r="U1366" t="s">
        <v>32</v>
      </c>
      <c r="Z1366" t="str" cm="1">
        <f t="array" ref="Z1366:AB1366">_xlfn.TEXTSPLIT(L1366, " ")</f>
        <v>Zon</v>
      </c>
      <c r="AA1366" t="str">
        <v>op</v>
      </c>
      <c r="AB1366" t="str">
        <v>Leiden</v>
      </c>
    </row>
    <row r="1367" spans="1:29" x14ac:dyDescent="0.3">
      <c r="A1367" t="s">
        <v>2127</v>
      </c>
      <c r="B1367" t="s">
        <v>2128</v>
      </c>
      <c r="C1367" t="s">
        <v>2294</v>
      </c>
      <c r="E1367" t="s">
        <v>2546</v>
      </c>
      <c r="F1367">
        <v>3</v>
      </c>
      <c r="G1367" t="s">
        <v>2461</v>
      </c>
      <c r="H1367">
        <v>2024</v>
      </c>
      <c r="I1367" t="s">
        <v>28</v>
      </c>
      <c r="J1367" t="s">
        <v>29</v>
      </c>
      <c r="K1367" t="s">
        <v>602</v>
      </c>
      <c r="L1367" t="s">
        <v>743</v>
      </c>
      <c r="M1367" t="s">
        <v>743</v>
      </c>
      <c r="P1367" s="1">
        <f t="shared" si="29"/>
        <v>72</v>
      </c>
      <c r="Q1367">
        <v>72</v>
      </c>
      <c r="R1367" s="1">
        <f t="shared" si="29"/>
        <v>1</v>
      </c>
      <c r="S1367">
        <v>1</v>
      </c>
      <c r="U1367" t="s">
        <v>32</v>
      </c>
      <c r="Z1367" t="str" cm="1">
        <f t="array" ref="Z1367">_xlfn.TEXTSPLIT(L1367, " ")</f>
        <v>Zonnebuur</v>
      </c>
    </row>
    <row r="1368" spans="1:29" x14ac:dyDescent="0.3">
      <c r="A1368" t="s">
        <v>2127</v>
      </c>
      <c r="B1368" t="s">
        <v>2128</v>
      </c>
      <c r="C1368" t="s">
        <v>2301</v>
      </c>
      <c r="E1368" t="s">
        <v>2767</v>
      </c>
      <c r="F1368">
        <v>3</v>
      </c>
      <c r="G1368" t="s">
        <v>2461</v>
      </c>
      <c r="H1368">
        <v>2024</v>
      </c>
      <c r="I1368" t="s">
        <v>28</v>
      </c>
      <c r="J1368" t="s">
        <v>29</v>
      </c>
      <c r="K1368" t="s">
        <v>602</v>
      </c>
      <c r="L1368" t="s">
        <v>2179</v>
      </c>
      <c r="M1368" t="s">
        <v>2180</v>
      </c>
      <c r="P1368" s="1">
        <f t="shared" si="29"/>
        <v>131</v>
      </c>
      <c r="Q1368">
        <v>131</v>
      </c>
      <c r="R1368" s="1">
        <f t="shared" si="29"/>
        <v>1</v>
      </c>
      <c r="S1368">
        <v>1</v>
      </c>
      <c r="U1368" t="s">
        <v>32</v>
      </c>
      <c r="Z1368" t="str" cm="1">
        <f t="array" ref="Z1368:AC1368">_xlfn.TEXTSPLIT(L1368, " ")</f>
        <v>Delen</v>
      </c>
      <c r="AA1368" t="str">
        <v>Duurzame</v>
      </c>
      <c r="AB1368" t="str">
        <v>Energie</v>
      </c>
      <c r="AC1368" t="str">
        <v>(D2E)</v>
      </c>
    </row>
    <row r="1369" spans="1:29" x14ac:dyDescent="0.3">
      <c r="A1369" t="s">
        <v>2127</v>
      </c>
      <c r="B1369" t="s">
        <v>2173</v>
      </c>
      <c r="C1369" t="s">
        <v>2306</v>
      </c>
      <c r="E1369" t="s">
        <v>2768</v>
      </c>
      <c r="F1369">
        <v>3</v>
      </c>
      <c r="G1369" t="s">
        <v>2461</v>
      </c>
      <c r="H1369">
        <v>2024</v>
      </c>
      <c r="I1369" t="s">
        <v>28</v>
      </c>
      <c r="J1369" t="s">
        <v>29</v>
      </c>
      <c r="K1369" t="s">
        <v>602</v>
      </c>
      <c r="L1369" t="s">
        <v>2179</v>
      </c>
      <c r="M1369" t="s">
        <v>2180</v>
      </c>
      <c r="P1369" s="1">
        <f t="shared" si="29"/>
        <v>300</v>
      </c>
      <c r="Q1369">
        <v>300</v>
      </c>
      <c r="R1369" s="1">
        <f t="shared" si="29"/>
        <v>1</v>
      </c>
      <c r="S1369">
        <v>1</v>
      </c>
      <c r="U1369" t="s">
        <v>32</v>
      </c>
      <c r="Z1369" t="str" cm="1">
        <f t="array" ref="Z1369:AC1369">_xlfn.TEXTSPLIT(L1369, " ")</f>
        <v>Delen</v>
      </c>
      <c r="AA1369" t="str">
        <v>Duurzame</v>
      </c>
      <c r="AB1369" t="str">
        <v>Energie</v>
      </c>
      <c r="AC1369" t="str">
        <v>(D2E)</v>
      </c>
    </row>
    <row r="1370" spans="1:29" x14ac:dyDescent="0.3">
      <c r="A1370" t="s">
        <v>2127</v>
      </c>
      <c r="B1370" t="s">
        <v>2238</v>
      </c>
      <c r="C1370" t="s">
        <v>2319</v>
      </c>
      <c r="D1370" t="s">
        <v>2769</v>
      </c>
      <c r="E1370" t="s">
        <v>2770</v>
      </c>
      <c r="F1370">
        <v>3</v>
      </c>
      <c r="G1370" t="s">
        <v>2461</v>
      </c>
      <c r="H1370">
        <v>2024</v>
      </c>
      <c r="I1370" t="s">
        <v>28</v>
      </c>
      <c r="J1370" t="s">
        <v>29</v>
      </c>
      <c r="K1370" t="s">
        <v>30</v>
      </c>
      <c r="L1370" t="s">
        <v>2771</v>
      </c>
      <c r="P1370" s="1">
        <f t="shared" si="29"/>
        <v>292</v>
      </c>
      <c r="Q1370">
        <v>292</v>
      </c>
      <c r="R1370" s="1">
        <f t="shared" si="29"/>
        <v>1</v>
      </c>
      <c r="S1370">
        <v>1</v>
      </c>
      <c r="U1370" t="s">
        <v>32</v>
      </c>
      <c r="Z1370" t="str" cm="1">
        <f t="array" ref="Z1370:AA1370">_xlfn.TEXTSPLIT(L1370, " ")</f>
        <v>EC</v>
      </c>
      <c r="AA1370" t="str">
        <v>Nieuw-Lekkerland</v>
      </c>
    </row>
    <row r="1371" spans="1:29" x14ac:dyDescent="0.3">
      <c r="A1371" t="s">
        <v>2127</v>
      </c>
      <c r="B1371" t="s">
        <v>2238</v>
      </c>
      <c r="C1371" t="s">
        <v>2319</v>
      </c>
      <c r="E1371" t="s">
        <v>2336</v>
      </c>
      <c r="F1371">
        <v>3</v>
      </c>
      <c r="G1371" t="s">
        <v>2461</v>
      </c>
      <c r="H1371">
        <v>2024</v>
      </c>
      <c r="I1371" t="s">
        <v>28</v>
      </c>
      <c r="J1371" t="s">
        <v>29</v>
      </c>
      <c r="K1371" t="s">
        <v>602</v>
      </c>
      <c r="L1371" t="s">
        <v>1979</v>
      </c>
      <c r="M1371" t="s">
        <v>1979</v>
      </c>
      <c r="P1371" s="1">
        <f t="shared" si="29"/>
        <v>424</v>
      </c>
      <c r="Q1371">
        <v>424</v>
      </c>
      <c r="R1371" s="1">
        <f t="shared" si="29"/>
        <v>1</v>
      </c>
      <c r="S1371">
        <v>1</v>
      </c>
      <c r="U1371" t="s">
        <v>32</v>
      </c>
      <c r="Z1371" t="str" cm="1">
        <f t="array" ref="Z1371">_xlfn.TEXTSPLIT(L1371, " ")</f>
        <v>ZonSamen</v>
      </c>
    </row>
    <row r="1372" spans="1:29" x14ac:dyDescent="0.3">
      <c r="A1372" t="s">
        <v>2127</v>
      </c>
      <c r="B1372" t="s">
        <v>2238</v>
      </c>
      <c r="C1372" t="s">
        <v>2319</v>
      </c>
      <c r="E1372" t="s">
        <v>2772</v>
      </c>
      <c r="F1372">
        <v>4</v>
      </c>
      <c r="G1372" t="s">
        <v>2489</v>
      </c>
      <c r="H1372">
        <v>2025</v>
      </c>
      <c r="I1372" t="s">
        <v>28</v>
      </c>
      <c r="J1372" t="s">
        <v>29</v>
      </c>
      <c r="K1372" t="s">
        <v>30</v>
      </c>
      <c r="L1372" t="s">
        <v>2322</v>
      </c>
      <c r="P1372" s="1">
        <f t="shared" si="29"/>
        <v>0</v>
      </c>
      <c r="R1372" s="1">
        <f t="shared" si="29"/>
        <v>1</v>
      </c>
      <c r="S1372">
        <v>1</v>
      </c>
      <c r="U1372" t="s">
        <v>32</v>
      </c>
      <c r="Z1372" t="str" cm="1">
        <f t="array" ref="Z1372:AA1372">_xlfn.TEXTSPLIT(L1372, " ")</f>
        <v>EC</v>
      </c>
      <c r="AA1372" t="str">
        <v>Molenlanden</v>
      </c>
    </row>
    <row r="1373" spans="1:29" x14ac:dyDescent="0.3">
      <c r="A1373" t="s">
        <v>2127</v>
      </c>
      <c r="B1373" t="s">
        <v>2128</v>
      </c>
      <c r="C1373" t="s">
        <v>2339</v>
      </c>
      <c r="E1373" t="s">
        <v>2773</v>
      </c>
      <c r="F1373">
        <v>3</v>
      </c>
      <c r="G1373" t="s">
        <v>2461</v>
      </c>
      <c r="H1373">
        <v>2024</v>
      </c>
      <c r="I1373" t="s">
        <v>28</v>
      </c>
      <c r="J1373" t="s">
        <v>29</v>
      </c>
      <c r="K1373" t="s">
        <v>30</v>
      </c>
      <c r="L1373" t="s">
        <v>2347</v>
      </c>
      <c r="P1373" s="1">
        <f t="shared" si="29"/>
        <v>245.99999999999997</v>
      </c>
      <c r="Q1373">
        <v>245.99999999999997</v>
      </c>
      <c r="R1373" s="1">
        <f t="shared" si="29"/>
        <v>1</v>
      </c>
      <c r="S1373">
        <v>1</v>
      </c>
      <c r="U1373" t="s">
        <v>32</v>
      </c>
      <c r="Z1373" t="str" cm="1">
        <f t="array" ref="Z1373:AA1373">_xlfn.TEXTSPLIT(L1373, " ")</f>
        <v>Gebiedscoöperatie</v>
      </c>
      <c r="AA1373" t="str">
        <v>Nieuwkoop</v>
      </c>
    </row>
    <row r="1374" spans="1:29" x14ac:dyDescent="0.3">
      <c r="A1374" t="s">
        <v>2127</v>
      </c>
      <c r="B1374" t="s">
        <v>2173</v>
      </c>
      <c r="C1374" t="s">
        <v>2366</v>
      </c>
      <c r="E1374" t="s">
        <v>2774</v>
      </c>
      <c r="F1374">
        <v>3</v>
      </c>
      <c r="G1374" t="s">
        <v>2461</v>
      </c>
      <c r="H1374">
        <v>2024</v>
      </c>
      <c r="I1374" t="s">
        <v>28</v>
      </c>
      <c r="J1374" t="s">
        <v>29</v>
      </c>
      <c r="K1374" t="s">
        <v>30</v>
      </c>
      <c r="L1374" t="s">
        <v>2369</v>
      </c>
      <c r="P1374" s="1">
        <f t="shared" si="29"/>
        <v>50.220000000000006</v>
      </c>
      <c r="Q1374">
        <v>50.220000000000006</v>
      </c>
      <c r="R1374" s="1">
        <f t="shared" si="29"/>
        <v>1</v>
      </c>
      <c r="S1374">
        <v>1</v>
      </c>
      <c r="U1374" t="s">
        <v>32</v>
      </c>
      <c r="Z1374" t="str" cm="1">
        <f t="array" ref="Z1374:AB1374">_xlfn.TEXTSPLIT(L1374, " ")</f>
        <v>EC</v>
      </c>
      <c r="AA1374" t="str">
        <v>Pijnacker</v>
      </c>
      <c r="AB1374" t="str">
        <v>Nootdorp</v>
      </c>
    </row>
    <row r="1375" spans="1:29" x14ac:dyDescent="0.3">
      <c r="A1375" t="s">
        <v>2127</v>
      </c>
      <c r="B1375" t="s">
        <v>2173</v>
      </c>
      <c r="C1375" t="s">
        <v>2366</v>
      </c>
      <c r="E1375" t="s">
        <v>2775</v>
      </c>
      <c r="F1375">
        <v>3</v>
      </c>
      <c r="G1375" t="s">
        <v>2461</v>
      </c>
      <c r="H1375">
        <v>2024</v>
      </c>
      <c r="I1375" t="s">
        <v>28</v>
      </c>
      <c r="J1375" t="s">
        <v>29</v>
      </c>
      <c r="K1375" t="s">
        <v>602</v>
      </c>
      <c r="L1375" t="s">
        <v>1979</v>
      </c>
      <c r="M1375" t="s">
        <v>1979</v>
      </c>
      <c r="P1375" s="1">
        <f t="shared" si="29"/>
        <v>197</v>
      </c>
      <c r="Q1375">
        <v>197</v>
      </c>
      <c r="R1375" s="1">
        <f t="shared" si="29"/>
        <v>1</v>
      </c>
      <c r="S1375">
        <v>1</v>
      </c>
      <c r="U1375" t="s">
        <v>32</v>
      </c>
      <c r="Z1375" t="str" cm="1">
        <f t="array" ref="Z1375">_xlfn.TEXTSPLIT(L1375, " ")</f>
        <v>ZonSamen</v>
      </c>
    </row>
    <row r="1376" spans="1:29" x14ac:dyDescent="0.3">
      <c r="A1376" t="s">
        <v>2127</v>
      </c>
      <c r="B1376" t="s">
        <v>2173</v>
      </c>
      <c r="C1376" t="s">
        <v>2375</v>
      </c>
      <c r="E1376" t="s">
        <v>2776</v>
      </c>
      <c r="F1376">
        <v>3</v>
      </c>
      <c r="G1376" t="s">
        <v>2461</v>
      </c>
      <c r="H1376">
        <v>2024</v>
      </c>
      <c r="I1376" t="s">
        <v>28</v>
      </c>
      <c r="J1376" t="s">
        <v>29</v>
      </c>
      <c r="K1376" t="s">
        <v>30</v>
      </c>
      <c r="L1376" t="s">
        <v>2377</v>
      </c>
      <c r="P1376" s="1">
        <f t="shared" si="29"/>
        <v>55.5</v>
      </c>
      <c r="Q1376">
        <v>55.5</v>
      </c>
      <c r="R1376" s="1">
        <f t="shared" si="29"/>
        <v>1</v>
      </c>
      <c r="S1376">
        <v>1</v>
      </c>
      <c r="U1376" t="s">
        <v>32</v>
      </c>
      <c r="Z1376" t="str" cm="1">
        <f t="array" ref="Z1376:AB1376">_xlfn.TEXTSPLIT(L1376, " ")</f>
        <v>De</v>
      </c>
      <c r="AA1376" t="str">
        <v>Groene</v>
      </c>
      <c r="AB1376" t="str">
        <v>Stroom</v>
      </c>
    </row>
    <row r="1377" spans="1:29" x14ac:dyDescent="0.3">
      <c r="A1377" t="s">
        <v>2127</v>
      </c>
      <c r="B1377" t="s">
        <v>2173</v>
      </c>
      <c r="C1377" t="s">
        <v>2382</v>
      </c>
      <c r="E1377" t="s">
        <v>2768</v>
      </c>
      <c r="F1377">
        <v>3</v>
      </c>
      <c r="G1377" t="s">
        <v>2461</v>
      </c>
      <c r="H1377">
        <v>2024</v>
      </c>
      <c r="I1377" t="s">
        <v>28</v>
      </c>
      <c r="J1377" t="s">
        <v>29</v>
      </c>
      <c r="K1377" t="s">
        <v>602</v>
      </c>
      <c r="L1377" t="s">
        <v>2179</v>
      </c>
      <c r="M1377" t="s">
        <v>2180</v>
      </c>
      <c r="P1377" s="1">
        <f t="shared" si="29"/>
        <v>306</v>
      </c>
      <c r="Q1377">
        <v>306</v>
      </c>
      <c r="R1377" s="1">
        <f t="shared" si="29"/>
        <v>1</v>
      </c>
      <c r="S1377">
        <v>1</v>
      </c>
      <c r="U1377" t="s">
        <v>32</v>
      </c>
      <c r="Z1377" t="str" cm="1">
        <f t="array" ref="Z1377:AC1377">_xlfn.TEXTSPLIT(L1377, " ")</f>
        <v>Delen</v>
      </c>
      <c r="AA1377" t="str">
        <v>Duurzame</v>
      </c>
      <c r="AB1377" t="str">
        <v>Energie</v>
      </c>
      <c r="AC1377" t="str">
        <v>(D2E)</v>
      </c>
    </row>
    <row r="1378" spans="1:29" x14ac:dyDescent="0.3">
      <c r="A1378" t="s">
        <v>2127</v>
      </c>
      <c r="B1378" t="s">
        <v>2173</v>
      </c>
      <c r="C1378" t="s">
        <v>2385</v>
      </c>
      <c r="E1378" t="s">
        <v>2777</v>
      </c>
      <c r="F1378">
        <v>3</v>
      </c>
      <c r="G1378" t="s">
        <v>2461</v>
      </c>
      <c r="H1378">
        <v>2024</v>
      </c>
      <c r="I1378" t="s">
        <v>28</v>
      </c>
      <c r="J1378" t="s">
        <v>29</v>
      </c>
      <c r="K1378" t="s">
        <v>30</v>
      </c>
      <c r="L1378" t="s">
        <v>2387</v>
      </c>
      <c r="M1378" t="s">
        <v>2388</v>
      </c>
      <c r="P1378" s="1">
        <f t="shared" si="29"/>
        <v>50.4</v>
      </c>
      <c r="Q1378">
        <v>50.4</v>
      </c>
      <c r="R1378" s="1">
        <f t="shared" si="29"/>
        <v>1</v>
      </c>
      <c r="S1378">
        <v>1</v>
      </c>
      <c r="U1378" t="s">
        <v>32</v>
      </c>
      <c r="Z1378" t="str" cm="1">
        <f t="array" ref="Z1378:AA1378">_xlfn.TEXTSPLIT(L1378, " ")</f>
        <v>Alex</v>
      </c>
      <c r="AA1378" t="str">
        <v>Energie</v>
      </c>
    </row>
    <row r="1379" spans="1:29" x14ac:dyDescent="0.3">
      <c r="A1379" t="s">
        <v>2127</v>
      </c>
      <c r="B1379" t="s">
        <v>2173</v>
      </c>
      <c r="C1379" t="s">
        <v>2385</v>
      </c>
      <c r="E1379" t="s">
        <v>2778</v>
      </c>
      <c r="F1379">
        <v>3</v>
      </c>
      <c r="G1379" t="s">
        <v>2461</v>
      </c>
      <c r="H1379">
        <v>2024</v>
      </c>
      <c r="I1379" t="s">
        <v>28</v>
      </c>
      <c r="J1379" t="s">
        <v>29</v>
      </c>
      <c r="K1379" t="s">
        <v>30</v>
      </c>
      <c r="L1379" t="s">
        <v>2387</v>
      </c>
      <c r="M1379" t="s">
        <v>2388</v>
      </c>
      <c r="P1379" s="1">
        <f t="shared" si="29"/>
        <v>79.8</v>
      </c>
      <c r="Q1379">
        <v>79.8</v>
      </c>
      <c r="R1379" s="1">
        <f t="shared" si="29"/>
        <v>1</v>
      </c>
      <c r="S1379">
        <v>1</v>
      </c>
      <c r="U1379" t="s">
        <v>32</v>
      </c>
      <c r="Z1379" t="str" cm="1">
        <f t="array" ref="Z1379:AA1379">_xlfn.TEXTSPLIT(L1379, " ")</f>
        <v>Alex</v>
      </c>
      <c r="AA1379" t="str">
        <v>Energie</v>
      </c>
    </row>
    <row r="1380" spans="1:29" x14ac:dyDescent="0.3">
      <c r="A1380" t="s">
        <v>2127</v>
      </c>
      <c r="B1380" t="s">
        <v>2173</v>
      </c>
      <c r="C1380" t="s">
        <v>2385</v>
      </c>
      <c r="E1380" t="s">
        <v>2779</v>
      </c>
      <c r="F1380">
        <v>3</v>
      </c>
      <c r="G1380" t="s">
        <v>2461</v>
      </c>
      <c r="H1380">
        <v>2024</v>
      </c>
      <c r="I1380" t="s">
        <v>28</v>
      </c>
      <c r="J1380" t="s">
        <v>29</v>
      </c>
      <c r="K1380" t="s">
        <v>602</v>
      </c>
      <c r="L1380" t="s">
        <v>2179</v>
      </c>
      <c r="M1380" t="s">
        <v>2180</v>
      </c>
      <c r="P1380" s="1">
        <f t="shared" si="29"/>
        <v>262</v>
      </c>
      <c r="Q1380">
        <v>262</v>
      </c>
      <c r="R1380" s="1">
        <f t="shared" si="29"/>
        <v>1</v>
      </c>
      <c r="S1380">
        <v>1</v>
      </c>
      <c r="U1380" t="s">
        <v>32</v>
      </c>
      <c r="Z1380" t="str" cm="1">
        <f t="array" ref="Z1380:AC1380">_xlfn.TEXTSPLIT(L1380, " ")</f>
        <v>Delen</v>
      </c>
      <c r="AA1380" t="str">
        <v>Duurzame</v>
      </c>
      <c r="AB1380" t="str">
        <v>Energie</v>
      </c>
      <c r="AC1380" t="str">
        <v>(D2E)</v>
      </c>
    </row>
    <row r="1381" spans="1:29" x14ac:dyDescent="0.3">
      <c r="A1381" t="s">
        <v>2127</v>
      </c>
      <c r="B1381" t="s">
        <v>2173</v>
      </c>
      <c r="C1381" t="s">
        <v>2385</v>
      </c>
      <c r="E1381" t="s">
        <v>2780</v>
      </c>
      <c r="F1381">
        <v>3</v>
      </c>
      <c r="G1381" t="s">
        <v>2461</v>
      </c>
      <c r="H1381">
        <v>2024</v>
      </c>
      <c r="I1381" t="s">
        <v>28</v>
      </c>
      <c r="J1381" t="s">
        <v>29</v>
      </c>
      <c r="K1381" t="s">
        <v>2781</v>
      </c>
      <c r="L1381" t="s">
        <v>2782</v>
      </c>
      <c r="P1381" s="1">
        <f t="shared" si="29"/>
        <v>48</v>
      </c>
      <c r="Q1381">
        <v>48</v>
      </c>
      <c r="R1381" s="1">
        <f t="shared" si="29"/>
        <v>1</v>
      </c>
      <c r="S1381">
        <v>1</v>
      </c>
      <c r="U1381" t="s">
        <v>32</v>
      </c>
      <c r="Z1381" t="str" cm="1">
        <f t="array" ref="Z1381:AA1381">_xlfn.TEXTSPLIT(L1381, " ")</f>
        <v>EC</v>
      </c>
      <c r="AA1381" t="str">
        <v>Bergblom</v>
      </c>
    </row>
    <row r="1382" spans="1:29" x14ac:dyDescent="0.3">
      <c r="A1382" t="s">
        <v>2127</v>
      </c>
      <c r="B1382" t="s">
        <v>2173</v>
      </c>
      <c r="C1382" t="s">
        <v>2385</v>
      </c>
      <c r="E1382" t="s">
        <v>2783</v>
      </c>
      <c r="F1382">
        <v>3</v>
      </c>
      <c r="G1382" t="s">
        <v>2461</v>
      </c>
      <c r="H1382">
        <v>2024</v>
      </c>
      <c r="I1382" t="s">
        <v>28</v>
      </c>
      <c r="J1382" t="s">
        <v>29</v>
      </c>
      <c r="K1382" t="s">
        <v>30</v>
      </c>
      <c r="L1382" t="s">
        <v>2784</v>
      </c>
      <c r="M1382" t="s">
        <v>2388</v>
      </c>
      <c r="P1382" s="1">
        <f t="shared" si="29"/>
        <v>237.72</v>
      </c>
      <c r="Q1382">
        <v>237.72</v>
      </c>
      <c r="R1382" s="1">
        <f t="shared" si="29"/>
        <v>1</v>
      </c>
      <c r="S1382">
        <v>1</v>
      </c>
      <c r="U1382" t="s">
        <v>32</v>
      </c>
      <c r="Z1382" t="str" cm="1">
        <f t="array" ref="Z1382:AC1382">_xlfn.TEXTSPLIT(L1382, " ")</f>
        <v>Coöperatie</v>
      </c>
      <c r="AA1382" t="str">
        <v>Zon</v>
      </c>
      <c r="AB1382" t="str">
        <v>op</v>
      </c>
      <c r="AC1382" t="str">
        <v>Zuid</v>
      </c>
    </row>
    <row r="1383" spans="1:29" x14ac:dyDescent="0.3">
      <c r="A1383" t="s">
        <v>2127</v>
      </c>
      <c r="B1383" t="s">
        <v>2173</v>
      </c>
      <c r="C1383" t="s">
        <v>2385</v>
      </c>
      <c r="E1383" t="s">
        <v>2785</v>
      </c>
      <c r="F1383">
        <v>3</v>
      </c>
      <c r="G1383" t="s">
        <v>2461</v>
      </c>
      <c r="H1383">
        <v>2024</v>
      </c>
      <c r="I1383" t="s">
        <v>28</v>
      </c>
      <c r="J1383" t="s">
        <v>29</v>
      </c>
      <c r="K1383" t="s">
        <v>30</v>
      </c>
      <c r="L1383" t="s">
        <v>2784</v>
      </c>
      <c r="M1383" t="s">
        <v>2388</v>
      </c>
      <c r="P1383" s="1">
        <f t="shared" si="29"/>
        <v>227.64</v>
      </c>
      <c r="Q1383">
        <v>227.64</v>
      </c>
      <c r="R1383" s="1">
        <f t="shared" si="29"/>
        <v>1</v>
      </c>
      <c r="S1383">
        <v>1</v>
      </c>
      <c r="U1383" t="s">
        <v>32</v>
      </c>
      <c r="Z1383" t="str" cm="1">
        <f t="array" ref="Z1383:AC1383">_xlfn.TEXTSPLIT(L1383, " ")</f>
        <v>Coöperatie</v>
      </c>
      <c r="AA1383" t="str">
        <v>Zon</v>
      </c>
      <c r="AB1383" t="str">
        <v>op</v>
      </c>
      <c r="AC1383" t="str">
        <v>Zuid</v>
      </c>
    </row>
    <row r="1384" spans="1:29" x14ac:dyDescent="0.3">
      <c r="A1384" t="s">
        <v>2127</v>
      </c>
      <c r="B1384" t="s">
        <v>2173</v>
      </c>
      <c r="C1384" t="s">
        <v>2385</v>
      </c>
      <c r="E1384" t="s">
        <v>2787</v>
      </c>
      <c r="F1384">
        <v>4</v>
      </c>
      <c r="G1384" t="s">
        <v>2489</v>
      </c>
      <c r="H1384">
        <v>2025</v>
      </c>
      <c r="I1384" t="s">
        <v>28</v>
      </c>
      <c r="J1384" t="s">
        <v>29</v>
      </c>
      <c r="K1384" t="s">
        <v>30</v>
      </c>
      <c r="L1384" t="s">
        <v>2788</v>
      </c>
      <c r="P1384" s="1">
        <f t="shared" si="29"/>
        <v>0</v>
      </c>
      <c r="R1384" s="1">
        <f t="shared" si="29"/>
        <v>1</v>
      </c>
      <c r="S1384">
        <v>1</v>
      </c>
      <c r="U1384" t="s">
        <v>32</v>
      </c>
      <c r="Z1384" t="str" cm="1">
        <f t="array" ref="Z1384:AA1384">_xlfn.TEXTSPLIT(L1384, " ")</f>
        <v>EC</v>
      </c>
      <c r="AA1384" t="str">
        <v>Rozenburg</v>
      </c>
    </row>
    <row r="1385" spans="1:29" x14ac:dyDescent="0.3">
      <c r="A1385" t="s">
        <v>2127</v>
      </c>
      <c r="B1385" t="s">
        <v>2173</v>
      </c>
      <c r="C1385" t="s">
        <v>2412</v>
      </c>
      <c r="E1385" t="s">
        <v>2789</v>
      </c>
      <c r="F1385">
        <v>4</v>
      </c>
      <c r="G1385" t="s">
        <v>2489</v>
      </c>
      <c r="H1385">
        <v>2025</v>
      </c>
      <c r="I1385" t="s">
        <v>28</v>
      </c>
      <c r="J1385" t="s">
        <v>29</v>
      </c>
      <c r="K1385" t="s">
        <v>30</v>
      </c>
      <c r="L1385" t="s">
        <v>2414</v>
      </c>
      <c r="P1385" s="1">
        <f t="shared" si="29"/>
        <v>178.5</v>
      </c>
      <c r="Q1385">
        <v>178.5</v>
      </c>
      <c r="R1385" s="1">
        <f t="shared" si="29"/>
        <v>1</v>
      </c>
      <c r="S1385">
        <v>1</v>
      </c>
      <c r="U1385" t="s">
        <v>32</v>
      </c>
      <c r="Z1385" t="str" cm="1">
        <f t="array" ref="Z1385">_xlfn.TEXTSPLIT(L1385, " ")</f>
        <v>EnergiekSchiedam</v>
      </c>
    </row>
    <row r="1386" spans="1:29" x14ac:dyDescent="0.3">
      <c r="A1386" t="s">
        <v>2127</v>
      </c>
      <c r="B1386" t="s">
        <v>2173</v>
      </c>
      <c r="C1386" t="s">
        <v>2412</v>
      </c>
      <c r="E1386" t="s">
        <v>2790</v>
      </c>
      <c r="F1386">
        <v>4</v>
      </c>
      <c r="G1386" t="s">
        <v>2489</v>
      </c>
      <c r="H1386">
        <v>2025</v>
      </c>
      <c r="I1386" t="s">
        <v>28</v>
      </c>
      <c r="J1386" t="s">
        <v>29</v>
      </c>
      <c r="K1386" t="s">
        <v>30</v>
      </c>
      <c r="L1386" t="s">
        <v>2414</v>
      </c>
      <c r="P1386" s="1">
        <f t="shared" si="29"/>
        <v>0</v>
      </c>
      <c r="R1386" s="1">
        <f t="shared" si="29"/>
        <v>1</v>
      </c>
      <c r="S1386">
        <v>1</v>
      </c>
      <c r="U1386" t="s">
        <v>93</v>
      </c>
      <c r="Z1386" t="str" cm="1">
        <f t="array" ref="Z1386">_xlfn.TEXTSPLIT(L1386, " ")</f>
        <v>EnergiekSchiedam</v>
      </c>
    </row>
    <row r="1387" spans="1:29" x14ac:dyDescent="0.3">
      <c r="A1387" t="s">
        <v>2127</v>
      </c>
      <c r="B1387" t="s">
        <v>2173</v>
      </c>
      <c r="C1387" t="s">
        <v>2791</v>
      </c>
      <c r="D1387" t="s">
        <v>2792</v>
      </c>
      <c r="E1387" t="s">
        <v>2793</v>
      </c>
      <c r="F1387">
        <v>3</v>
      </c>
      <c r="G1387" t="s">
        <v>2461</v>
      </c>
      <c r="H1387">
        <v>2024</v>
      </c>
      <c r="I1387" t="s">
        <v>28</v>
      </c>
      <c r="J1387" t="s">
        <v>29</v>
      </c>
      <c r="K1387" t="s">
        <v>30</v>
      </c>
      <c r="L1387" t="s">
        <v>2794</v>
      </c>
      <c r="P1387" s="1">
        <f t="shared" si="29"/>
        <v>772.80000000000007</v>
      </c>
      <c r="Q1387">
        <v>772.80000000000007</v>
      </c>
      <c r="R1387" s="1">
        <f t="shared" si="29"/>
        <v>1</v>
      </c>
      <c r="S1387">
        <v>1</v>
      </c>
      <c r="U1387" t="s">
        <v>65</v>
      </c>
      <c r="Z1387" t="str" cm="1">
        <f t="array" ref="Z1387:AB1387">_xlfn.TEXTSPLIT(L1387, " ")</f>
        <v>Voorne</v>
      </c>
      <c r="AA1387" t="str">
        <v>Putten</v>
      </c>
      <c r="AB1387" t="str">
        <v>Energie</v>
      </c>
    </row>
    <row r="1388" spans="1:29" x14ac:dyDescent="0.3">
      <c r="A1388" t="s">
        <v>2127</v>
      </c>
      <c r="B1388" t="s">
        <v>2173</v>
      </c>
      <c r="C1388" t="s">
        <v>2791</v>
      </c>
      <c r="E1388" t="s">
        <v>2795</v>
      </c>
      <c r="F1388">
        <v>4</v>
      </c>
      <c r="G1388" t="s">
        <v>2489</v>
      </c>
      <c r="H1388">
        <v>2025</v>
      </c>
      <c r="I1388" t="s">
        <v>28</v>
      </c>
      <c r="J1388" t="s">
        <v>29</v>
      </c>
      <c r="K1388" t="s">
        <v>30</v>
      </c>
      <c r="L1388" t="s">
        <v>2794</v>
      </c>
      <c r="P1388" s="1">
        <f t="shared" si="29"/>
        <v>766</v>
      </c>
      <c r="Q1388">
        <v>766</v>
      </c>
      <c r="R1388" s="1">
        <f t="shared" si="29"/>
        <v>1</v>
      </c>
      <c r="S1388">
        <v>1</v>
      </c>
      <c r="U1388" t="s">
        <v>1004</v>
      </c>
      <c r="Z1388" t="str" cm="1">
        <f t="array" ref="Z1388:AB1388">_xlfn.TEXTSPLIT(L1388, " ")</f>
        <v>Voorne</v>
      </c>
      <c r="AA1388" t="str">
        <v>Putten</v>
      </c>
      <c r="AB1388" t="str">
        <v>Energie</v>
      </c>
    </row>
    <row r="1389" spans="1:29" x14ac:dyDescent="0.3">
      <c r="A1389" t="s">
        <v>2127</v>
      </c>
      <c r="B1389" t="s">
        <v>2173</v>
      </c>
      <c r="C1389" t="s">
        <v>2436</v>
      </c>
      <c r="E1389" t="s">
        <v>2768</v>
      </c>
      <c r="F1389">
        <v>3</v>
      </c>
      <c r="G1389" t="s">
        <v>2461</v>
      </c>
      <c r="H1389">
        <v>2024</v>
      </c>
      <c r="I1389" t="s">
        <v>28</v>
      </c>
      <c r="J1389" t="s">
        <v>29</v>
      </c>
      <c r="K1389" t="s">
        <v>602</v>
      </c>
      <c r="L1389" t="s">
        <v>2179</v>
      </c>
      <c r="M1389" t="s">
        <v>2180</v>
      </c>
      <c r="P1389" s="1">
        <f t="shared" si="29"/>
        <v>540</v>
      </c>
      <c r="Q1389">
        <v>540</v>
      </c>
      <c r="R1389" s="1">
        <f t="shared" si="29"/>
        <v>1</v>
      </c>
      <c r="S1389">
        <v>1</v>
      </c>
      <c r="U1389" t="s">
        <v>32</v>
      </c>
      <c r="Z1389" t="str" cm="1">
        <f t="array" ref="Z1389:AC1389">_xlfn.TEXTSPLIT(L1389, " ")</f>
        <v>Delen</v>
      </c>
      <c r="AA1389" t="str">
        <v>Duurzame</v>
      </c>
      <c r="AB1389" t="str">
        <v>Energie</v>
      </c>
      <c r="AC1389" t="str">
        <v>(D2E)</v>
      </c>
    </row>
    <row r="1390" spans="1:29" x14ac:dyDescent="0.3">
      <c r="A1390" t="s">
        <v>2127</v>
      </c>
      <c r="B1390" t="s">
        <v>2173</v>
      </c>
      <c r="C1390" t="s">
        <v>2436</v>
      </c>
      <c r="E1390" t="s">
        <v>2796</v>
      </c>
      <c r="F1390">
        <v>3</v>
      </c>
      <c r="G1390" t="s">
        <v>2461</v>
      </c>
      <c r="H1390">
        <v>2024</v>
      </c>
      <c r="I1390" t="s">
        <v>28</v>
      </c>
      <c r="J1390" t="s">
        <v>29</v>
      </c>
      <c r="K1390" t="s">
        <v>599</v>
      </c>
      <c r="L1390" t="s">
        <v>812</v>
      </c>
      <c r="P1390" s="1">
        <f t="shared" si="29"/>
        <v>42</v>
      </c>
      <c r="Q1390">
        <v>42</v>
      </c>
      <c r="R1390" s="1">
        <f t="shared" si="29"/>
        <v>1</v>
      </c>
      <c r="S1390">
        <v>1</v>
      </c>
      <c r="U1390" t="s">
        <v>32</v>
      </c>
      <c r="Z1390" t="str" cm="1">
        <f t="array" ref="Z1390:AA1390">_xlfn.TEXTSPLIT(L1390, " ")</f>
        <v>VVE</v>
      </c>
      <c r="AA1390" t="str">
        <v>divers</v>
      </c>
    </row>
    <row r="1391" spans="1:29" x14ac:dyDescent="0.3">
      <c r="A1391" t="s">
        <v>2127</v>
      </c>
      <c r="B1391" t="s">
        <v>2128</v>
      </c>
      <c r="C1391" t="s">
        <v>2440</v>
      </c>
      <c r="E1391" t="s">
        <v>2797</v>
      </c>
      <c r="F1391">
        <v>3</v>
      </c>
      <c r="G1391" t="s">
        <v>2461</v>
      </c>
      <c r="H1391">
        <v>2024</v>
      </c>
      <c r="I1391" t="s">
        <v>28</v>
      </c>
      <c r="J1391" t="s">
        <v>29</v>
      </c>
      <c r="K1391" t="s">
        <v>359</v>
      </c>
      <c r="L1391" t="s">
        <v>2442</v>
      </c>
      <c r="P1391" s="1">
        <f t="shared" si="29"/>
        <v>122.99999999999999</v>
      </c>
      <c r="Q1391">
        <v>122.99999999999999</v>
      </c>
      <c r="R1391" s="1">
        <f t="shared" si="29"/>
        <v>1</v>
      </c>
      <c r="S1391">
        <v>1</v>
      </c>
      <c r="U1391" t="s">
        <v>32</v>
      </c>
      <c r="Z1391" t="str" cm="1">
        <f t="array" ref="Z1391:AB1391">_xlfn.TEXTSPLIT(L1391, " ")</f>
        <v>Zon</v>
      </c>
      <c r="AA1391" t="str">
        <v>op</v>
      </c>
      <c r="AB1391" t="str">
        <v>Zoeterwoude</v>
      </c>
    </row>
    <row r="1392" spans="1:29" x14ac:dyDescent="0.3">
      <c r="A1392" t="s">
        <v>23</v>
      </c>
      <c r="B1392" t="s">
        <v>23</v>
      </c>
      <c r="C1392" t="s">
        <v>50</v>
      </c>
      <c r="D1392" t="s">
        <v>2798</v>
      </c>
      <c r="E1392" t="s">
        <v>2799</v>
      </c>
      <c r="F1392">
        <v>1</v>
      </c>
      <c r="G1392" t="s">
        <v>27</v>
      </c>
      <c r="H1392">
        <v>2018</v>
      </c>
      <c r="I1392" t="s">
        <v>28</v>
      </c>
      <c r="J1392" t="s">
        <v>2800</v>
      </c>
      <c r="K1392" t="s">
        <v>359</v>
      </c>
      <c r="L1392" t="s">
        <v>600</v>
      </c>
      <c r="P1392" s="1">
        <f t="shared" si="29"/>
        <v>55.555555555555557</v>
      </c>
      <c r="Q1392">
        <v>55.555555555555557</v>
      </c>
      <c r="R1392" s="1">
        <f t="shared" si="29"/>
        <v>1</v>
      </c>
      <c r="S1392">
        <v>1</v>
      </c>
      <c r="U1392" t="s">
        <v>36</v>
      </c>
      <c r="Z1392" t="str" cm="1">
        <f t="array" ref="Z1392:AA1392">_xlfn.TEXTSPLIT(L1392, " ")</f>
        <v>projectcoöperaties</v>
      </c>
      <c r="AA1392" t="str">
        <v>divers</v>
      </c>
    </row>
    <row r="1393" spans="1:30" x14ac:dyDescent="0.3">
      <c r="A1393" t="s">
        <v>23</v>
      </c>
      <c r="B1393" t="s">
        <v>23</v>
      </c>
      <c r="C1393" t="s">
        <v>71</v>
      </c>
      <c r="E1393" t="s">
        <v>2801</v>
      </c>
      <c r="F1393">
        <v>1</v>
      </c>
      <c r="G1393" t="s">
        <v>27</v>
      </c>
      <c r="H1393">
        <v>2019</v>
      </c>
      <c r="I1393" t="s">
        <v>28</v>
      </c>
      <c r="J1393" t="s">
        <v>2800</v>
      </c>
      <c r="K1393" t="s">
        <v>30</v>
      </c>
      <c r="L1393" t="s">
        <v>2802</v>
      </c>
      <c r="M1393" t="s">
        <v>2803</v>
      </c>
      <c r="O1393" t="s">
        <v>2804</v>
      </c>
      <c r="P1393" s="1">
        <f t="shared" si="29"/>
        <v>502.50000000000006</v>
      </c>
      <c r="Q1393">
        <v>502.50000000000006</v>
      </c>
      <c r="R1393" s="1">
        <f t="shared" si="29"/>
        <v>1.7045454545454544E-2</v>
      </c>
      <c r="S1393">
        <v>1.7045454545454544E-2</v>
      </c>
      <c r="U1393" t="s">
        <v>36</v>
      </c>
      <c r="V1393" t="s">
        <v>2805</v>
      </c>
      <c r="W1393">
        <v>30359.999999999996</v>
      </c>
      <c r="Z1393" t="str" cm="1">
        <f t="array" ref="Z1393:AA1393">_xlfn.TEXTSPLIT(L1393, " ")</f>
        <v>EC</v>
      </c>
      <c r="AA1393" t="str">
        <v>Nieuw-Oranjepoort</v>
      </c>
    </row>
    <row r="1394" spans="1:30" x14ac:dyDescent="0.3">
      <c r="A1394" t="s">
        <v>23</v>
      </c>
      <c r="B1394" t="s">
        <v>23</v>
      </c>
      <c r="C1394" t="s">
        <v>77</v>
      </c>
      <c r="D1394" t="s">
        <v>2806</v>
      </c>
      <c r="E1394" t="s">
        <v>2807</v>
      </c>
      <c r="F1394">
        <v>1</v>
      </c>
      <c r="G1394" t="s">
        <v>27</v>
      </c>
      <c r="H1394">
        <v>2020</v>
      </c>
      <c r="I1394" t="s">
        <v>28</v>
      </c>
      <c r="J1394" t="s">
        <v>2800</v>
      </c>
      <c r="K1394" t="s">
        <v>30</v>
      </c>
      <c r="L1394" t="s">
        <v>2808</v>
      </c>
      <c r="M1394" t="s">
        <v>2809</v>
      </c>
      <c r="P1394" s="1">
        <f t="shared" si="29"/>
        <v>0</v>
      </c>
      <c r="R1394" s="1">
        <f t="shared" si="29"/>
        <v>0</v>
      </c>
      <c r="S1394">
        <v>0</v>
      </c>
      <c r="U1394" t="s">
        <v>65</v>
      </c>
      <c r="V1394" t="s">
        <v>2805</v>
      </c>
      <c r="Z1394" t="str" cm="1">
        <f t="array" ref="Z1394">_xlfn.TEXTSPLIT(L1394, " ")</f>
        <v>EnergieVanOns</v>
      </c>
    </row>
    <row r="1395" spans="1:30" x14ac:dyDescent="0.3">
      <c r="A1395" t="s">
        <v>23</v>
      </c>
      <c r="B1395" t="s">
        <v>23</v>
      </c>
      <c r="C1395" t="s">
        <v>77</v>
      </c>
      <c r="D1395" t="s">
        <v>2810</v>
      </c>
      <c r="E1395" t="s">
        <v>2811</v>
      </c>
      <c r="F1395">
        <v>1</v>
      </c>
      <c r="G1395" t="s">
        <v>27</v>
      </c>
      <c r="H1395">
        <v>2022</v>
      </c>
      <c r="I1395" t="s">
        <v>28</v>
      </c>
      <c r="J1395" t="s">
        <v>2800</v>
      </c>
      <c r="K1395" t="s">
        <v>2812</v>
      </c>
      <c r="L1395" t="s">
        <v>2813</v>
      </c>
      <c r="M1395" t="s">
        <v>2814</v>
      </c>
      <c r="N1395" t="s">
        <v>2815</v>
      </c>
      <c r="O1395" t="s">
        <v>2816</v>
      </c>
      <c r="P1395" s="1">
        <f t="shared" si="29"/>
        <v>0</v>
      </c>
      <c r="R1395" s="1">
        <f t="shared" si="29"/>
        <v>0</v>
      </c>
      <c r="S1395">
        <v>0</v>
      </c>
      <c r="U1395" t="s">
        <v>65</v>
      </c>
      <c r="V1395" t="s">
        <v>2805</v>
      </c>
      <c r="W1395">
        <v>14300</v>
      </c>
      <c r="Z1395" t="str" cm="1">
        <f t="array" ref="Z1395:AA1395">_xlfn.TEXTSPLIT(L1395, " ")</f>
        <v>EC</v>
      </c>
      <c r="AA1395" t="str">
        <v>Hooghalen</v>
      </c>
    </row>
    <row r="1396" spans="1:30" x14ac:dyDescent="0.3">
      <c r="A1396" t="s">
        <v>23</v>
      </c>
      <c r="B1396" t="s">
        <v>23</v>
      </c>
      <c r="C1396" t="s">
        <v>77</v>
      </c>
      <c r="E1396" t="s">
        <v>2817</v>
      </c>
      <c r="F1396">
        <v>1</v>
      </c>
      <c r="G1396" t="s">
        <v>27</v>
      </c>
      <c r="H1396">
        <v>2022</v>
      </c>
      <c r="I1396" t="s">
        <v>28</v>
      </c>
      <c r="J1396" t="s">
        <v>2818</v>
      </c>
      <c r="K1396" t="s">
        <v>30</v>
      </c>
      <c r="L1396" t="s">
        <v>2819</v>
      </c>
      <c r="N1396" t="s">
        <v>2815</v>
      </c>
      <c r="O1396" t="s">
        <v>2820</v>
      </c>
      <c r="P1396" s="1">
        <f t="shared" si="29"/>
        <v>8160</v>
      </c>
      <c r="Q1396">
        <v>8160</v>
      </c>
      <c r="R1396" s="1">
        <f t="shared" si="29"/>
        <v>0.51</v>
      </c>
      <c r="S1396">
        <v>0.51</v>
      </c>
      <c r="U1396" t="s">
        <v>65</v>
      </c>
      <c r="V1396" t="s">
        <v>2805</v>
      </c>
      <c r="W1396">
        <v>16000</v>
      </c>
      <c r="Z1396" t="str" cm="1">
        <f t="array" ref="Z1396:AA1396">_xlfn.TEXTSPLIT(L1396, " ")</f>
        <v>De</v>
      </c>
      <c r="AA1396" t="str">
        <v>Mussels</v>
      </c>
    </row>
    <row r="1397" spans="1:30" x14ac:dyDescent="0.3">
      <c r="A1397" t="s">
        <v>23</v>
      </c>
      <c r="B1397" t="s">
        <v>23</v>
      </c>
      <c r="C1397" t="s">
        <v>83</v>
      </c>
      <c r="D1397" t="s">
        <v>2821</v>
      </c>
      <c r="E1397" t="s">
        <v>2822</v>
      </c>
      <c r="F1397">
        <v>1</v>
      </c>
      <c r="G1397" t="s">
        <v>27</v>
      </c>
      <c r="H1397">
        <v>2020</v>
      </c>
      <c r="I1397" t="s">
        <v>28</v>
      </c>
      <c r="J1397" t="s">
        <v>2800</v>
      </c>
      <c r="K1397" t="s">
        <v>30</v>
      </c>
      <c r="L1397" t="s">
        <v>86</v>
      </c>
      <c r="P1397" s="1">
        <f t="shared" si="29"/>
        <v>72.899999999999991</v>
      </c>
      <c r="Q1397">
        <v>72.899999999999991</v>
      </c>
      <c r="R1397" s="1">
        <f t="shared" si="29"/>
        <v>1</v>
      </c>
      <c r="S1397">
        <v>1</v>
      </c>
      <c r="U1397" t="s">
        <v>36</v>
      </c>
      <c r="Z1397" t="str" cm="1">
        <f t="array" ref="Z1397:AA1397">_xlfn.TEXTSPLIT(L1397, " ")</f>
        <v>EC</v>
      </c>
      <c r="AA1397" t="str">
        <v>Noordseveld</v>
      </c>
    </row>
    <row r="1398" spans="1:30" x14ac:dyDescent="0.3">
      <c r="A1398" t="s">
        <v>23</v>
      </c>
      <c r="B1398" t="s">
        <v>23</v>
      </c>
      <c r="C1398" t="s">
        <v>83</v>
      </c>
      <c r="D1398" t="s">
        <v>84</v>
      </c>
      <c r="E1398" t="s">
        <v>2823</v>
      </c>
      <c r="F1398">
        <v>1</v>
      </c>
      <c r="G1398" t="s">
        <v>27</v>
      </c>
      <c r="H1398">
        <v>2020</v>
      </c>
      <c r="I1398" t="s">
        <v>28</v>
      </c>
      <c r="J1398" t="s">
        <v>2800</v>
      </c>
      <c r="K1398" t="s">
        <v>30</v>
      </c>
      <c r="L1398" t="s">
        <v>86</v>
      </c>
      <c r="O1398" t="s">
        <v>2824</v>
      </c>
      <c r="P1398" s="1">
        <f t="shared" si="29"/>
        <v>1256</v>
      </c>
      <c r="Q1398">
        <v>1256</v>
      </c>
      <c r="R1398" s="1">
        <f t="shared" si="29"/>
        <v>1</v>
      </c>
      <c r="S1398">
        <v>1</v>
      </c>
      <c r="U1398" t="s">
        <v>65</v>
      </c>
      <c r="Z1398" t="str" cm="1">
        <f t="array" ref="Z1398:AA1398">_xlfn.TEXTSPLIT(L1398, " ")</f>
        <v>EC</v>
      </c>
      <c r="AA1398" t="str">
        <v>Noordseveld</v>
      </c>
    </row>
    <row r="1399" spans="1:30" x14ac:dyDescent="0.3">
      <c r="A1399" t="s">
        <v>87</v>
      </c>
      <c r="B1399" t="s">
        <v>87</v>
      </c>
      <c r="C1399" t="s">
        <v>88</v>
      </c>
      <c r="D1399" t="s">
        <v>89</v>
      </c>
      <c r="E1399" t="s">
        <v>2825</v>
      </c>
      <c r="F1399">
        <v>1</v>
      </c>
      <c r="G1399" t="s">
        <v>27</v>
      </c>
      <c r="H1399">
        <v>2019</v>
      </c>
      <c r="I1399" t="s">
        <v>28</v>
      </c>
      <c r="J1399" t="s">
        <v>2800</v>
      </c>
      <c r="K1399" t="s">
        <v>2812</v>
      </c>
      <c r="L1399" t="s">
        <v>91</v>
      </c>
      <c r="O1399" t="s">
        <v>2826</v>
      </c>
      <c r="P1399" s="1">
        <f t="shared" si="29"/>
        <v>0</v>
      </c>
      <c r="R1399" s="1">
        <f t="shared" si="29"/>
        <v>0</v>
      </c>
      <c r="S1399">
        <v>0</v>
      </c>
      <c r="U1399" t="s">
        <v>65</v>
      </c>
      <c r="V1399" t="s">
        <v>2805</v>
      </c>
      <c r="W1399">
        <v>34003.199999999997</v>
      </c>
      <c r="Z1399" t="str" cm="1">
        <f t="array" ref="Z1399:AA1399">_xlfn.TEXTSPLIT(L1399, " ")</f>
        <v>Groene</v>
      </c>
      <c r="AA1399" t="str">
        <v>Reus</v>
      </c>
    </row>
    <row r="1400" spans="1:30" x14ac:dyDescent="0.3">
      <c r="A1400" t="s">
        <v>126</v>
      </c>
      <c r="B1400" t="s">
        <v>126</v>
      </c>
      <c r="C1400" t="s">
        <v>136</v>
      </c>
      <c r="D1400" t="s">
        <v>2827</v>
      </c>
      <c r="E1400" t="s">
        <v>2828</v>
      </c>
      <c r="F1400">
        <v>1</v>
      </c>
      <c r="G1400" t="s">
        <v>27</v>
      </c>
      <c r="H1400">
        <v>2016</v>
      </c>
      <c r="I1400" t="s">
        <v>28</v>
      </c>
      <c r="J1400" t="s">
        <v>2800</v>
      </c>
      <c r="K1400" t="s">
        <v>30</v>
      </c>
      <c r="L1400" t="s">
        <v>138</v>
      </c>
      <c r="M1400" t="s">
        <v>2829</v>
      </c>
      <c r="O1400" t="s">
        <v>2830</v>
      </c>
      <c r="P1400" s="1">
        <f t="shared" si="29"/>
        <v>2000</v>
      </c>
      <c r="Q1400">
        <v>2000</v>
      </c>
      <c r="R1400" s="1">
        <f t="shared" si="29"/>
        <v>0.33</v>
      </c>
      <c r="S1400">
        <v>0.33</v>
      </c>
      <c r="U1400" t="s">
        <v>65</v>
      </c>
      <c r="V1400" t="s">
        <v>2805</v>
      </c>
      <c r="W1400">
        <v>6000</v>
      </c>
      <c r="Z1400" t="str" cm="1">
        <f t="array" ref="Z1400:AC1400">_xlfn.TEXTSPLIT(L1400, " ")</f>
        <v>Amelander</v>
      </c>
      <c r="AA1400" t="str">
        <v>Energie</v>
      </c>
      <c r="AB1400" t="str">
        <v>Coöperatie</v>
      </c>
      <c r="AC1400" t="str">
        <v>(AEC)</v>
      </c>
    </row>
    <row r="1401" spans="1:30" x14ac:dyDescent="0.3">
      <c r="A1401" t="s">
        <v>126</v>
      </c>
      <c r="B1401" t="s">
        <v>126</v>
      </c>
      <c r="C1401" t="s">
        <v>147</v>
      </c>
      <c r="D1401" t="s">
        <v>2831</v>
      </c>
      <c r="E1401" t="s">
        <v>2832</v>
      </c>
      <c r="F1401">
        <v>1</v>
      </c>
      <c r="G1401" t="s">
        <v>27</v>
      </c>
      <c r="H1401">
        <v>2023</v>
      </c>
      <c r="I1401" t="s">
        <v>28</v>
      </c>
      <c r="J1401" t="s">
        <v>2800</v>
      </c>
      <c r="K1401" t="s">
        <v>30</v>
      </c>
      <c r="L1401" t="s">
        <v>162</v>
      </c>
      <c r="M1401" t="s">
        <v>2803</v>
      </c>
      <c r="O1401" t="s">
        <v>2833</v>
      </c>
      <c r="P1401" s="1">
        <f t="shared" si="29"/>
        <v>87</v>
      </c>
      <c r="Q1401">
        <v>87</v>
      </c>
      <c r="R1401" s="1">
        <f t="shared" si="29"/>
        <v>1.3799999999999999E-3</v>
      </c>
      <c r="S1401">
        <v>1.3799999999999999E-3</v>
      </c>
      <c r="U1401" t="s">
        <v>32</v>
      </c>
      <c r="V1401" t="s">
        <v>2805</v>
      </c>
      <c r="W1401">
        <v>30000</v>
      </c>
      <c r="Z1401" t="str" cm="1">
        <f t="array" ref="Z1401:AA1401">_xlfn.TEXTSPLIT(L1401, " ")</f>
        <v>EC</v>
      </c>
      <c r="AA1401" t="str">
        <v>Gaasterland</v>
      </c>
    </row>
    <row r="1402" spans="1:30" x14ac:dyDescent="0.3">
      <c r="A1402" t="s">
        <v>126</v>
      </c>
      <c r="B1402" t="s">
        <v>126</v>
      </c>
      <c r="C1402" t="s">
        <v>169</v>
      </c>
      <c r="E1402" t="s">
        <v>2834</v>
      </c>
      <c r="F1402">
        <v>1</v>
      </c>
      <c r="G1402" t="s">
        <v>27</v>
      </c>
      <c r="H1402">
        <v>2022</v>
      </c>
      <c r="I1402" t="s">
        <v>28</v>
      </c>
      <c r="J1402" t="s">
        <v>2800</v>
      </c>
      <c r="K1402" t="s">
        <v>30</v>
      </c>
      <c r="L1402" t="s">
        <v>2835</v>
      </c>
      <c r="P1402" s="1">
        <f t="shared" si="29"/>
        <v>2385</v>
      </c>
      <c r="Q1402">
        <v>2385</v>
      </c>
      <c r="R1402" s="1">
        <f t="shared" si="29"/>
        <v>1</v>
      </c>
      <c r="S1402">
        <v>1</v>
      </c>
      <c r="U1402" t="s">
        <v>65</v>
      </c>
      <c r="Z1402" t="str" cm="1">
        <f t="array" ref="Z1402:AB1402">_xlfn.TEXTSPLIT(L1402, " ")</f>
        <v>DAN</v>
      </c>
      <c r="AA1402" t="str">
        <v>(Duurzaam</v>
      </c>
      <c r="AB1402" t="str">
        <v>AkkrumNes)</v>
      </c>
    </row>
    <row r="1403" spans="1:30" x14ac:dyDescent="0.3">
      <c r="A1403" t="s">
        <v>126</v>
      </c>
      <c r="B1403" t="s">
        <v>126</v>
      </c>
      <c r="C1403" t="s">
        <v>169</v>
      </c>
      <c r="E1403" t="s">
        <v>2836</v>
      </c>
      <c r="F1403">
        <v>1</v>
      </c>
      <c r="G1403" t="s">
        <v>27</v>
      </c>
      <c r="H1403">
        <v>2021</v>
      </c>
      <c r="I1403" t="s">
        <v>28</v>
      </c>
      <c r="J1403" t="s">
        <v>2818</v>
      </c>
      <c r="K1403" t="s">
        <v>30</v>
      </c>
      <c r="L1403" t="s">
        <v>2837</v>
      </c>
      <c r="M1403" t="s">
        <v>2838</v>
      </c>
      <c r="O1403" t="s">
        <v>2839</v>
      </c>
      <c r="P1403" s="1">
        <f t="shared" si="29"/>
        <v>3519</v>
      </c>
      <c r="Q1403">
        <v>3519</v>
      </c>
      <c r="R1403" s="1">
        <f t="shared" si="29"/>
        <v>0.51</v>
      </c>
      <c r="S1403">
        <v>0.51</v>
      </c>
      <c r="U1403" t="s">
        <v>65</v>
      </c>
      <c r="V1403" t="s">
        <v>2805</v>
      </c>
      <c r="W1403">
        <v>6900</v>
      </c>
      <c r="Z1403" t="str" cm="1">
        <f t="array" ref="Z1403:AD1403">_xlfn.TEXTSPLIT(L1403, " ")</f>
        <v>Samenwerkende</v>
      </c>
      <c r="AA1403" t="str">
        <v>Heerenveense</v>
      </c>
      <c r="AB1403" t="str">
        <v>Energie</v>
      </c>
      <c r="AC1403" t="str">
        <v>Coöperatie</v>
      </c>
      <c r="AD1403" t="str">
        <v>(SHEC)</v>
      </c>
    </row>
    <row r="1404" spans="1:30" x14ac:dyDescent="0.3">
      <c r="A1404" t="s">
        <v>126</v>
      </c>
      <c r="B1404" t="s">
        <v>126</v>
      </c>
      <c r="C1404" t="s">
        <v>179</v>
      </c>
      <c r="E1404" t="s">
        <v>2840</v>
      </c>
      <c r="F1404">
        <v>1</v>
      </c>
      <c r="G1404" t="s">
        <v>27</v>
      </c>
      <c r="H1404">
        <v>2020</v>
      </c>
      <c r="I1404" t="s">
        <v>28</v>
      </c>
      <c r="J1404" t="s">
        <v>2800</v>
      </c>
      <c r="K1404" t="s">
        <v>30</v>
      </c>
      <c r="L1404" t="s">
        <v>2841</v>
      </c>
      <c r="P1404" s="1">
        <f t="shared" si="29"/>
        <v>3087.5</v>
      </c>
      <c r="Q1404">
        <v>3087.5</v>
      </c>
      <c r="R1404" s="1">
        <f t="shared" si="29"/>
        <v>1</v>
      </c>
      <c r="S1404">
        <v>1</v>
      </c>
      <c r="U1404" t="s">
        <v>65</v>
      </c>
      <c r="Z1404" t="str" cm="1">
        <f t="array" ref="Z1404:AA1404">_xlfn.TEXTSPLIT(L1404, " ")</f>
        <v>Coöperatie</v>
      </c>
      <c r="AA1404" t="str">
        <v>Westeinde</v>
      </c>
    </row>
    <row r="1405" spans="1:30" x14ac:dyDescent="0.3">
      <c r="A1405" t="s">
        <v>126</v>
      </c>
      <c r="B1405" t="s">
        <v>126</v>
      </c>
      <c r="C1405" t="s">
        <v>179</v>
      </c>
      <c r="D1405" t="s">
        <v>2842</v>
      </c>
      <c r="E1405" t="s">
        <v>2843</v>
      </c>
      <c r="F1405">
        <v>1</v>
      </c>
      <c r="G1405" t="s">
        <v>27</v>
      </c>
      <c r="H1405">
        <v>2020</v>
      </c>
      <c r="I1405" t="s">
        <v>28</v>
      </c>
      <c r="J1405" t="s">
        <v>2800</v>
      </c>
      <c r="K1405" t="s">
        <v>30</v>
      </c>
      <c r="L1405" t="s">
        <v>2844</v>
      </c>
      <c r="P1405" s="1">
        <f t="shared" si="29"/>
        <v>0</v>
      </c>
      <c r="R1405" s="1">
        <f t="shared" si="29"/>
        <v>0</v>
      </c>
      <c r="S1405">
        <v>0</v>
      </c>
      <c r="U1405" t="s">
        <v>65</v>
      </c>
      <c r="V1405" t="s">
        <v>2805</v>
      </c>
      <c r="Z1405" t="str" cm="1">
        <f t="array" ref="Z1405:AA1405">_xlfn.TEXTSPLIT(L1405, " ")</f>
        <v>Energiek</v>
      </c>
      <c r="AA1405" t="str">
        <v>Goutum</v>
      </c>
    </row>
    <row r="1406" spans="1:30" x14ac:dyDescent="0.3">
      <c r="A1406" t="s">
        <v>126</v>
      </c>
      <c r="B1406" t="s">
        <v>126</v>
      </c>
      <c r="C1406" t="s">
        <v>238</v>
      </c>
      <c r="D1406" t="s">
        <v>2845</v>
      </c>
      <c r="E1406" t="s">
        <v>2846</v>
      </c>
      <c r="F1406">
        <v>1</v>
      </c>
      <c r="G1406" t="s">
        <v>27</v>
      </c>
      <c r="H1406">
        <v>2020</v>
      </c>
      <c r="I1406" t="s">
        <v>28</v>
      </c>
      <c r="J1406" t="s">
        <v>2818</v>
      </c>
      <c r="K1406" t="s">
        <v>46</v>
      </c>
      <c r="L1406" t="s">
        <v>2847</v>
      </c>
      <c r="M1406" t="s">
        <v>2838</v>
      </c>
      <c r="P1406" s="1">
        <f t="shared" si="29"/>
        <v>0</v>
      </c>
      <c r="Q1406">
        <v>0</v>
      </c>
      <c r="R1406" s="1">
        <f t="shared" si="29"/>
        <v>0</v>
      </c>
      <c r="S1406">
        <v>0</v>
      </c>
      <c r="U1406" t="s">
        <v>65</v>
      </c>
      <c r="V1406" t="s">
        <v>2805</v>
      </c>
      <c r="Z1406" t="str" cm="1">
        <f t="array" ref="Z1406:AD1406">_xlfn.TEXTSPLIT(L1406, " ")</f>
        <v>Dorpsbelang</v>
      </c>
      <c r="AA1406" t="str">
        <v>Nij</v>
      </c>
      <c r="AB1406" t="str">
        <v>Beets/</v>
      </c>
      <c r="AC1406" t="str">
        <v>Coöperatie</v>
      </c>
      <c r="AD1406" t="str">
        <v>Krigel</v>
      </c>
    </row>
    <row r="1407" spans="1:30" x14ac:dyDescent="0.3">
      <c r="A1407" t="s">
        <v>126</v>
      </c>
      <c r="B1407" t="s">
        <v>126</v>
      </c>
      <c r="C1407" t="s">
        <v>238</v>
      </c>
      <c r="D1407" t="s">
        <v>242</v>
      </c>
      <c r="E1407" t="s">
        <v>2848</v>
      </c>
      <c r="F1407">
        <v>1</v>
      </c>
      <c r="G1407" t="s">
        <v>27</v>
      </c>
      <c r="H1407">
        <v>2022</v>
      </c>
      <c r="I1407" t="s">
        <v>28</v>
      </c>
      <c r="J1407" t="s">
        <v>2800</v>
      </c>
      <c r="K1407" t="s">
        <v>30</v>
      </c>
      <c r="L1407" t="s">
        <v>244</v>
      </c>
      <c r="P1407" s="1">
        <f t="shared" si="29"/>
        <v>965</v>
      </c>
      <c r="Q1407">
        <v>965</v>
      </c>
      <c r="R1407" s="1">
        <f t="shared" si="29"/>
        <v>1</v>
      </c>
      <c r="S1407">
        <v>1</v>
      </c>
      <c r="U1407" t="s">
        <v>65</v>
      </c>
      <c r="Z1407" t="str" cm="1">
        <f t="array" ref="Z1407:AA1407">_xlfn.TEXTSPLIT(L1407, " ")</f>
        <v>EC</v>
      </c>
      <c r="AA1407" t="str">
        <v>Wijnjewoude</v>
      </c>
    </row>
    <row r="1408" spans="1:30" x14ac:dyDescent="0.3">
      <c r="A1408" t="s">
        <v>126</v>
      </c>
      <c r="B1408" t="s">
        <v>126</v>
      </c>
      <c r="C1408" t="s">
        <v>249</v>
      </c>
      <c r="D1408" t="s">
        <v>2849</v>
      </c>
      <c r="E1408" t="s">
        <v>2850</v>
      </c>
      <c r="F1408">
        <v>1</v>
      </c>
      <c r="G1408" t="s">
        <v>27</v>
      </c>
      <c r="H1408">
        <v>2020</v>
      </c>
      <c r="I1408" t="s">
        <v>28</v>
      </c>
      <c r="J1408" t="s">
        <v>2800</v>
      </c>
      <c r="K1408" t="s">
        <v>30</v>
      </c>
      <c r="L1408" t="s">
        <v>2851</v>
      </c>
      <c r="P1408" s="1">
        <f t="shared" si="29"/>
        <v>2695.08</v>
      </c>
      <c r="Q1408">
        <v>2695.08</v>
      </c>
      <c r="R1408" s="1">
        <f t="shared" si="29"/>
        <v>1</v>
      </c>
      <c r="S1408">
        <v>1</v>
      </c>
      <c r="U1408" t="s">
        <v>65</v>
      </c>
      <c r="Z1408" t="str" cm="1">
        <f t="array" ref="Z1408:AC1408">_xlfn.TEXTSPLIT(L1408, " ")</f>
        <v>Energie</v>
      </c>
      <c r="AA1408" t="str">
        <v>Coöperatie</v>
      </c>
      <c r="AB1408" t="str">
        <v>IJlst</v>
      </c>
      <c r="AC1408" t="str">
        <v/>
      </c>
    </row>
    <row r="1409" spans="1:29" x14ac:dyDescent="0.3">
      <c r="A1409" t="s">
        <v>126</v>
      </c>
      <c r="B1409" t="s">
        <v>126</v>
      </c>
      <c r="C1409" t="s">
        <v>276</v>
      </c>
      <c r="D1409" t="s">
        <v>277</v>
      </c>
      <c r="E1409" t="s">
        <v>2852</v>
      </c>
      <c r="F1409">
        <v>1</v>
      </c>
      <c r="G1409" t="s">
        <v>27</v>
      </c>
      <c r="H1409">
        <v>2018</v>
      </c>
      <c r="I1409" t="s">
        <v>28</v>
      </c>
      <c r="J1409" t="s">
        <v>2800</v>
      </c>
      <c r="K1409" t="s">
        <v>30</v>
      </c>
      <c r="L1409" t="s">
        <v>279</v>
      </c>
      <c r="M1409" t="s">
        <v>2838</v>
      </c>
      <c r="N1409" t="s">
        <v>281</v>
      </c>
      <c r="O1409" t="s">
        <v>2853</v>
      </c>
      <c r="P1409" s="1">
        <f t="shared" ref="P1409:R1472" si="30">IFERROR(IF(Q1409&gt;0,Q1409*1,0),0)</f>
        <v>427.5</v>
      </c>
      <c r="Q1409">
        <v>427.5</v>
      </c>
      <c r="R1409" s="1">
        <f t="shared" si="30"/>
        <v>1</v>
      </c>
      <c r="S1409">
        <v>1</v>
      </c>
      <c r="U1409" t="s">
        <v>65</v>
      </c>
      <c r="Z1409" t="str" cm="1">
        <f t="array" ref="Z1409">_xlfn.TEXTSPLIT(L1409, " ")</f>
        <v>TerschellingEnergie</v>
      </c>
    </row>
    <row r="1410" spans="1:29" x14ac:dyDescent="0.3">
      <c r="A1410" t="s">
        <v>126</v>
      </c>
      <c r="B1410" t="s">
        <v>126</v>
      </c>
      <c r="C1410" t="s">
        <v>276</v>
      </c>
      <c r="D1410" t="s">
        <v>277</v>
      </c>
      <c r="E1410" t="s">
        <v>2854</v>
      </c>
      <c r="F1410">
        <v>1</v>
      </c>
      <c r="G1410" t="s">
        <v>27</v>
      </c>
      <c r="H1410">
        <v>2021</v>
      </c>
      <c r="I1410" t="s">
        <v>28</v>
      </c>
      <c r="J1410" t="s">
        <v>2800</v>
      </c>
      <c r="K1410" t="s">
        <v>30</v>
      </c>
      <c r="L1410" t="s">
        <v>279</v>
      </c>
      <c r="M1410" t="s">
        <v>280</v>
      </c>
      <c r="N1410" t="s">
        <v>281</v>
      </c>
      <c r="P1410" s="1">
        <f t="shared" si="30"/>
        <v>386.28</v>
      </c>
      <c r="Q1410">
        <v>386.28</v>
      </c>
      <c r="R1410" s="1">
        <f t="shared" si="30"/>
        <v>1</v>
      </c>
      <c r="S1410">
        <v>1</v>
      </c>
      <c r="U1410" t="s">
        <v>65</v>
      </c>
      <c r="Z1410" t="str" cm="1">
        <f t="array" ref="Z1410">_xlfn.TEXTSPLIT(L1410, " ")</f>
        <v>TerschellingEnergie</v>
      </c>
    </row>
    <row r="1411" spans="1:29" x14ac:dyDescent="0.3">
      <c r="A1411" t="s">
        <v>126</v>
      </c>
      <c r="B1411" t="s">
        <v>126</v>
      </c>
      <c r="C1411" t="s">
        <v>276</v>
      </c>
      <c r="D1411" t="s">
        <v>277</v>
      </c>
      <c r="E1411" t="s">
        <v>2855</v>
      </c>
      <c r="F1411">
        <v>1</v>
      </c>
      <c r="G1411" t="s">
        <v>27</v>
      </c>
      <c r="H1411">
        <v>2019</v>
      </c>
      <c r="I1411" t="s">
        <v>28</v>
      </c>
      <c r="J1411" t="s">
        <v>2800</v>
      </c>
      <c r="K1411" t="s">
        <v>359</v>
      </c>
      <c r="L1411" t="s">
        <v>2856</v>
      </c>
      <c r="M1411" t="s">
        <v>131</v>
      </c>
      <c r="O1411" t="s">
        <v>2857</v>
      </c>
      <c r="P1411" s="1">
        <f t="shared" si="30"/>
        <v>150</v>
      </c>
      <c r="Q1411">
        <v>150</v>
      </c>
      <c r="R1411" s="1">
        <f t="shared" si="30"/>
        <v>1</v>
      </c>
      <c r="S1411">
        <v>1</v>
      </c>
      <c r="U1411" t="s">
        <v>36</v>
      </c>
      <c r="Z1411" t="str" cm="1">
        <f t="array" ref="Z1411:AC1411">_xlfn.TEXTSPLIT(L1411, " ")</f>
        <v>Energie</v>
      </c>
      <c r="AA1411" t="str">
        <v>Cooperatief</v>
      </c>
      <c r="AB1411" t="str">
        <v>West</v>
      </c>
      <c r="AC1411" t="str">
        <v>(Terschelling)</v>
      </c>
    </row>
    <row r="1412" spans="1:29" x14ac:dyDescent="0.3">
      <c r="A1412" t="s">
        <v>126</v>
      </c>
      <c r="B1412" t="s">
        <v>126</v>
      </c>
      <c r="C1412" t="s">
        <v>282</v>
      </c>
      <c r="D1412" t="s">
        <v>2858</v>
      </c>
      <c r="E1412" t="s">
        <v>2859</v>
      </c>
      <c r="F1412">
        <v>1</v>
      </c>
      <c r="G1412" t="s">
        <v>27</v>
      </c>
      <c r="H1412">
        <v>2016</v>
      </c>
      <c r="I1412" t="s">
        <v>28</v>
      </c>
      <c r="J1412" t="s">
        <v>2800</v>
      </c>
      <c r="K1412" t="s">
        <v>30</v>
      </c>
      <c r="L1412" t="s">
        <v>2860</v>
      </c>
      <c r="M1412" t="s">
        <v>2838</v>
      </c>
      <c r="O1412" t="s">
        <v>2861</v>
      </c>
      <c r="P1412" s="1">
        <f t="shared" si="30"/>
        <v>7000</v>
      </c>
      <c r="Q1412">
        <v>7000</v>
      </c>
      <c r="R1412" s="1">
        <f t="shared" si="30"/>
        <v>1</v>
      </c>
      <c r="S1412">
        <v>1</v>
      </c>
      <c r="U1412" t="s">
        <v>65</v>
      </c>
      <c r="Z1412" t="str" cm="1">
        <f t="array" ref="Z1412:AB1412">_xlfn.TEXTSPLIT(L1412, " ")</f>
        <v>Enerzjy</v>
      </c>
      <c r="AA1412" t="str">
        <v>Koöperaasje</v>
      </c>
      <c r="AB1412" t="str">
        <v>Garyp</v>
      </c>
    </row>
    <row r="1413" spans="1:29" x14ac:dyDescent="0.3">
      <c r="A1413" t="s">
        <v>126</v>
      </c>
      <c r="B1413" t="s">
        <v>126</v>
      </c>
      <c r="C1413" t="s">
        <v>298</v>
      </c>
      <c r="E1413" t="s">
        <v>2862</v>
      </c>
      <c r="F1413">
        <v>1</v>
      </c>
      <c r="G1413" t="s">
        <v>27</v>
      </c>
      <c r="H1413">
        <v>2018</v>
      </c>
      <c r="I1413" t="s">
        <v>28</v>
      </c>
      <c r="J1413" t="s">
        <v>2800</v>
      </c>
      <c r="K1413" t="s">
        <v>30</v>
      </c>
      <c r="L1413" t="s">
        <v>300</v>
      </c>
      <c r="O1413" t="s">
        <v>2863</v>
      </c>
      <c r="P1413" s="1">
        <f t="shared" si="30"/>
        <v>1012.0000000000001</v>
      </c>
      <c r="Q1413">
        <v>1012.0000000000001</v>
      </c>
      <c r="R1413" s="1">
        <f t="shared" si="30"/>
        <v>1</v>
      </c>
      <c r="S1413">
        <v>1</v>
      </c>
      <c r="U1413" t="s">
        <v>65</v>
      </c>
      <c r="Z1413" t="str" cm="1">
        <f t="array" ref="Z1413:AA1413">_xlfn.TEXTSPLIT(L1413, " ")</f>
        <v>EC</v>
      </c>
      <c r="AA1413" t="str">
        <v>Vlieland</v>
      </c>
    </row>
    <row r="1414" spans="1:29" x14ac:dyDescent="0.3">
      <c r="A1414" t="s">
        <v>344</v>
      </c>
      <c r="B1414" t="s">
        <v>351</v>
      </c>
      <c r="C1414" t="s">
        <v>454</v>
      </c>
      <c r="D1414" t="s">
        <v>455</v>
      </c>
      <c r="E1414" t="s">
        <v>2864</v>
      </c>
      <c r="F1414">
        <v>1</v>
      </c>
      <c r="G1414" t="s">
        <v>27</v>
      </c>
      <c r="H1414">
        <v>2021</v>
      </c>
      <c r="I1414" t="s">
        <v>28</v>
      </c>
      <c r="J1414" t="s">
        <v>2800</v>
      </c>
      <c r="K1414" t="s">
        <v>30</v>
      </c>
      <c r="L1414" t="s">
        <v>457</v>
      </c>
      <c r="M1414" t="s">
        <v>2865</v>
      </c>
      <c r="O1414" t="s">
        <v>2866</v>
      </c>
      <c r="P1414" s="1">
        <f t="shared" si="30"/>
        <v>3036.9300000000003</v>
      </c>
      <c r="Q1414">
        <v>3036.9300000000003</v>
      </c>
      <c r="R1414" s="1">
        <f t="shared" si="30"/>
        <v>0.5</v>
      </c>
      <c r="S1414">
        <v>0.5</v>
      </c>
      <c r="U1414" t="s">
        <v>65</v>
      </c>
      <c r="V1414" t="s">
        <v>2805</v>
      </c>
      <c r="W1414">
        <v>6073.8600000000006</v>
      </c>
      <c r="Z1414" t="str" cm="1">
        <f t="array" ref="Z1414">_xlfn.TEXTSPLIT(L1414, " ")</f>
        <v>BrummenEnergie</v>
      </c>
    </row>
    <row r="1415" spans="1:29" x14ac:dyDescent="0.3">
      <c r="A1415" t="s">
        <v>344</v>
      </c>
      <c r="B1415" t="s">
        <v>351</v>
      </c>
      <c r="C1415" t="s">
        <v>454</v>
      </c>
      <c r="E1415" t="s">
        <v>2867</v>
      </c>
      <c r="F1415">
        <v>1</v>
      </c>
      <c r="G1415" t="s">
        <v>27</v>
      </c>
      <c r="H1415">
        <v>2021</v>
      </c>
      <c r="I1415" t="s">
        <v>28</v>
      </c>
      <c r="J1415" t="s">
        <v>2800</v>
      </c>
      <c r="K1415" t="s">
        <v>30</v>
      </c>
      <c r="L1415" t="s">
        <v>457</v>
      </c>
      <c r="P1415" s="1">
        <f t="shared" si="30"/>
        <v>2433.6</v>
      </c>
      <c r="Q1415">
        <v>2433.6</v>
      </c>
      <c r="R1415" s="1">
        <f t="shared" si="30"/>
        <v>1</v>
      </c>
      <c r="S1415">
        <v>1</v>
      </c>
      <c r="U1415" t="s">
        <v>65</v>
      </c>
      <c r="V1415" t="s">
        <v>2868</v>
      </c>
      <c r="Z1415" t="str" cm="1">
        <f t="array" ref="Z1415">_xlfn.TEXTSPLIT(L1415, " ")</f>
        <v>BrummenEnergie</v>
      </c>
    </row>
    <row r="1416" spans="1:29" x14ac:dyDescent="0.3">
      <c r="A1416" t="s">
        <v>344</v>
      </c>
      <c r="B1416" t="s">
        <v>459</v>
      </c>
      <c r="C1416" t="s">
        <v>466</v>
      </c>
      <c r="D1416" t="s">
        <v>466</v>
      </c>
      <c r="E1416" t="s">
        <v>2869</v>
      </c>
      <c r="F1416">
        <v>1</v>
      </c>
      <c r="G1416" t="s">
        <v>27</v>
      </c>
      <c r="H1416">
        <v>2022</v>
      </c>
      <c r="I1416" t="s">
        <v>28</v>
      </c>
      <c r="J1416" t="s">
        <v>2800</v>
      </c>
      <c r="K1416" t="s">
        <v>30</v>
      </c>
      <c r="L1416" t="s">
        <v>468</v>
      </c>
      <c r="P1416" s="1">
        <f t="shared" si="30"/>
        <v>395.25</v>
      </c>
      <c r="Q1416">
        <v>395.25</v>
      </c>
      <c r="R1416" s="1">
        <f t="shared" si="30"/>
        <v>1</v>
      </c>
      <c r="S1416">
        <v>1</v>
      </c>
      <c r="U1416" t="s">
        <v>32</v>
      </c>
      <c r="Z1416" t="str" cm="1">
        <f t="array" ref="Z1416">_xlfn.TEXTSPLIT(L1416, " ")</f>
        <v>VrijstadEnergie</v>
      </c>
    </row>
    <row r="1417" spans="1:29" x14ac:dyDescent="0.3">
      <c r="A1417" t="s">
        <v>344</v>
      </c>
      <c r="B1417" t="s">
        <v>459</v>
      </c>
      <c r="C1417" t="s">
        <v>466</v>
      </c>
      <c r="D1417" t="s">
        <v>466</v>
      </c>
      <c r="E1417" t="s">
        <v>2870</v>
      </c>
      <c r="F1417">
        <v>1</v>
      </c>
      <c r="G1417" t="s">
        <v>27</v>
      </c>
      <c r="H1417">
        <v>2019</v>
      </c>
      <c r="I1417" t="s">
        <v>28</v>
      </c>
      <c r="J1417" t="s">
        <v>2871</v>
      </c>
      <c r="K1417" t="s">
        <v>30</v>
      </c>
      <c r="L1417" t="s">
        <v>468</v>
      </c>
      <c r="P1417" s="1">
        <f t="shared" si="30"/>
        <v>230.39999999999998</v>
      </c>
      <c r="Q1417">
        <v>230.39999999999998</v>
      </c>
      <c r="R1417" s="1">
        <f t="shared" si="30"/>
        <v>1</v>
      </c>
      <c r="S1417">
        <v>1</v>
      </c>
      <c r="U1417" t="s">
        <v>65</v>
      </c>
      <c r="Z1417" t="str" cm="1">
        <f t="array" ref="Z1417">_xlfn.TEXTSPLIT(L1417, " ")</f>
        <v>VrijstadEnergie</v>
      </c>
    </row>
    <row r="1418" spans="1:29" x14ac:dyDescent="0.3">
      <c r="A1418" t="s">
        <v>344</v>
      </c>
      <c r="B1418" t="s">
        <v>391</v>
      </c>
      <c r="C1418" t="s">
        <v>485</v>
      </c>
      <c r="D1418" t="s">
        <v>486</v>
      </c>
      <c r="E1418" t="s">
        <v>2872</v>
      </c>
      <c r="F1418">
        <v>1</v>
      </c>
      <c r="G1418" t="s">
        <v>27</v>
      </c>
      <c r="H1418">
        <v>2022</v>
      </c>
      <c r="I1418" t="s">
        <v>28</v>
      </c>
      <c r="J1418" t="s">
        <v>2800</v>
      </c>
      <c r="K1418" t="s">
        <v>30</v>
      </c>
      <c r="L1418" t="s">
        <v>488</v>
      </c>
      <c r="M1418" t="s">
        <v>2873</v>
      </c>
      <c r="P1418" s="1">
        <f t="shared" si="30"/>
        <v>1656.3999999999999</v>
      </c>
      <c r="Q1418">
        <v>1656.3999999999999</v>
      </c>
      <c r="R1418" s="1">
        <f t="shared" si="30"/>
        <v>1</v>
      </c>
      <c r="S1418">
        <v>1</v>
      </c>
      <c r="U1418" t="s">
        <v>65</v>
      </c>
      <c r="Z1418" t="str" cm="1">
        <f t="array" ref="Z1418">_xlfn.TEXTSPLIT(L1418, " ")</f>
        <v>ValleiEnergie</v>
      </c>
    </row>
    <row r="1419" spans="1:29" x14ac:dyDescent="0.3">
      <c r="A1419" t="s">
        <v>344</v>
      </c>
      <c r="B1419" t="s">
        <v>395</v>
      </c>
      <c r="C1419" t="s">
        <v>512</v>
      </c>
      <c r="E1419" t="s">
        <v>2874</v>
      </c>
      <c r="F1419">
        <v>1</v>
      </c>
      <c r="G1419" t="s">
        <v>27</v>
      </c>
      <c r="H1419">
        <v>2022</v>
      </c>
      <c r="I1419" t="s">
        <v>28</v>
      </c>
      <c r="J1419" t="s">
        <v>2871</v>
      </c>
      <c r="K1419" t="s">
        <v>30</v>
      </c>
      <c r="L1419" t="s">
        <v>514</v>
      </c>
      <c r="O1419" t="s">
        <v>2875</v>
      </c>
      <c r="P1419" s="1">
        <f t="shared" si="30"/>
        <v>1176.0685999999998</v>
      </c>
      <c r="Q1419">
        <v>1176.0685999999998</v>
      </c>
      <c r="R1419" s="1">
        <f t="shared" si="30"/>
        <v>0.49</v>
      </c>
      <c r="S1419">
        <v>0.49</v>
      </c>
      <c r="U1419" t="s">
        <v>65</v>
      </c>
      <c r="V1419" t="s">
        <v>2805</v>
      </c>
      <c r="W1419">
        <v>2400.14</v>
      </c>
      <c r="Z1419" t="str" cm="1">
        <f t="array" ref="Z1419">_xlfn.TEXTSPLIT(L1419, " ")</f>
        <v>Endura</v>
      </c>
    </row>
    <row r="1420" spans="1:29" x14ac:dyDescent="0.3">
      <c r="A1420" t="s">
        <v>344</v>
      </c>
      <c r="B1420" t="s">
        <v>375</v>
      </c>
      <c r="C1420" t="s">
        <v>542</v>
      </c>
      <c r="D1420" t="s">
        <v>542</v>
      </c>
      <c r="E1420" t="s">
        <v>2876</v>
      </c>
      <c r="F1420">
        <v>1</v>
      </c>
      <c r="G1420" t="s">
        <v>27</v>
      </c>
      <c r="H1420">
        <v>2018</v>
      </c>
      <c r="I1420" t="s">
        <v>28</v>
      </c>
      <c r="J1420" t="s">
        <v>2818</v>
      </c>
      <c r="K1420" t="s">
        <v>30</v>
      </c>
      <c r="L1420" t="s">
        <v>544</v>
      </c>
      <c r="M1420" t="s">
        <v>381</v>
      </c>
      <c r="N1420" t="s">
        <v>44</v>
      </c>
      <c r="O1420" t="s">
        <v>2877</v>
      </c>
      <c r="P1420" s="1">
        <f t="shared" si="30"/>
        <v>1845</v>
      </c>
      <c r="Q1420">
        <v>1845</v>
      </c>
      <c r="R1420" s="1">
        <f t="shared" si="30"/>
        <v>1</v>
      </c>
      <c r="S1420">
        <v>1</v>
      </c>
      <c r="U1420" t="s">
        <v>65</v>
      </c>
      <c r="Z1420" t="str" cm="1">
        <f t="array" ref="Z1420">_xlfn.TEXTSPLIT(L1420, " ")</f>
        <v>LingewaardEnergie</v>
      </c>
    </row>
    <row r="1421" spans="1:29" x14ac:dyDescent="0.3">
      <c r="A1421" t="s">
        <v>344</v>
      </c>
      <c r="B1421" t="s">
        <v>375</v>
      </c>
      <c r="C1421" t="s">
        <v>597</v>
      </c>
      <c r="D1421" t="s">
        <v>2878</v>
      </c>
      <c r="E1421" t="s">
        <v>2879</v>
      </c>
      <c r="F1421">
        <v>1</v>
      </c>
      <c r="G1421" t="s">
        <v>27</v>
      </c>
      <c r="H1421">
        <v>2022</v>
      </c>
      <c r="I1421" t="s">
        <v>28</v>
      </c>
      <c r="J1421" t="s">
        <v>2800</v>
      </c>
      <c r="K1421" t="s">
        <v>30</v>
      </c>
      <c r="L1421" t="s">
        <v>2880</v>
      </c>
      <c r="M1421" t="s">
        <v>2881</v>
      </c>
      <c r="O1421" t="s">
        <v>2882</v>
      </c>
      <c r="P1421" s="1">
        <f t="shared" si="30"/>
        <v>4536</v>
      </c>
      <c r="Q1421">
        <v>4536</v>
      </c>
      <c r="R1421" s="1">
        <f t="shared" si="30"/>
        <v>0.9</v>
      </c>
      <c r="S1421">
        <v>0.9</v>
      </c>
      <c r="U1421" t="s">
        <v>65</v>
      </c>
      <c r="V1421" t="s">
        <v>2805</v>
      </c>
      <c r="W1421">
        <v>5040</v>
      </c>
      <c r="Z1421" t="str" cm="1">
        <f t="array" ref="Z1421:AA1421">_xlfn.TEXTSPLIT(L1421, " ")</f>
        <v>WPN</v>
      </c>
      <c r="AA1421" t="str">
        <v>Nijmegen</v>
      </c>
    </row>
    <row r="1422" spans="1:29" x14ac:dyDescent="0.3">
      <c r="A1422" t="s">
        <v>344</v>
      </c>
      <c r="B1422" t="s">
        <v>345</v>
      </c>
      <c r="C1422" t="s">
        <v>618</v>
      </c>
      <c r="D1422" t="s">
        <v>2521</v>
      </c>
      <c r="E1422" t="s">
        <v>2883</v>
      </c>
      <c r="F1422">
        <v>1</v>
      </c>
      <c r="G1422" t="s">
        <v>27</v>
      </c>
      <c r="H1422">
        <v>2023</v>
      </c>
      <c r="I1422" t="s">
        <v>28</v>
      </c>
      <c r="J1422" t="s">
        <v>2800</v>
      </c>
      <c r="K1422" t="s">
        <v>605</v>
      </c>
      <c r="L1422" t="s">
        <v>2884</v>
      </c>
      <c r="M1422" t="s">
        <v>2885</v>
      </c>
      <c r="O1422" t="s">
        <v>2886</v>
      </c>
      <c r="P1422" s="1">
        <f t="shared" si="30"/>
        <v>0</v>
      </c>
      <c r="R1422" s="1">
        <f t="shared" si="30"/>
        <v>0</v>
      </c>
      <c r="S1422">
        <v>0</v>
      </c>
      <c r="U1422" t="s">
        <v>65</v>
      </c>
      <c r="V1422" t="s">
        <v>2805</v>
      </c>
      <c r="W1422">
        <v>10000</v>
      </c>
      <c r="Z1422" t="str" cm="1">
        <f t="array" ref="Z1422:AA1422">_xlfn.TEXTSPLIT(L1422, " ")</f>
        <v>DEC</v>
      </c>
      <c r="AA1422" t="str">
        <v>Lievelde</v>
      </c>
    </row>
    <row r="1423" spans="1:29" x14ac:dyDescent="0.3">
      <c r="A1423" t="s">
        <v>344</v>
      </c>
      <c r="B1423" t="s">
        <v>345</v>
      </c>
      <c r="C1423" t="s">
        <v>618</v>
      </c>
      <c r="D1423" t="s">
        <v>619</v>
      </c>
      <c r="E1423" t="s">
        <v>2887</v>
      </c>
      <c r="F1423">
        <v>1</v>
      </c>
      <c r="G1423" t="s">
        <v>27</v>
      </c>
      <c r="H1423">
        <v>2022</v>
      </c>
      <c r="I1423" t="s">
        <v>28</v>
      </c>
      <c r="J1423" t="s">
        <v>2800</v>
      </c>
      <c r="K1423" t="s">
        <v>30</v>
      </c>
      <c r="L1423" t="s">
        <v>621</v>
      </c>
      <c r="M1423" t="s">
        <v>2888</v>
      </c>
      <c r="P1423" s="1">
        <f t="shared" si="30"/>
        <v>168.75</v>
      </c>
      <c r="Q1423">
        <v>168.75</v>
      </c>
      <c r="R1423" s="1">
        <f t="shared" si="30"/>
        <v>1</v>
      </c>
      <c r="S1423">
        <v>1</v>
      </c>
      <c r="U1423" t="s">
        <v>32</v>
      </c>
      <c r="Z1423" t="str" cm="1">
        <f t="array" ref="Z1423">_xlfn.TEXTSPLIT(L1423, " ")</f>
        <v>GroenkrachtGroenlo</v>
      </c>
    </row>
    <row r="1424" spans="1:29" x14ac:dyDescent="0.3">
      <c r="A1424" t="s">
        <v>344</v>
      </c>
      <c r="B1424" t="s">
        <v>375</v>
      </c>
      <c r="C1424" t="s">
        <v>664</v>
      </c>
      <c r="D1424" t="s">
        <v>2889</v>
      </c>
      <c r="E1424" t="s">
        <v>2890</v>
      </c>
      <c r="F1424">
        <v>1</v>
      </c>
      <c r="G1424" t="s">
        <v>27</v>
      </c>
      <c r="H1424">
        <v>2023</v>
      </c>
      <c r="I1424" t="s">
        <v>28</v>
      </c>
      <c r="J1424" t="s">
        <v>2800</v>
      </c>
      <c r="K1424" t="s">
        <v>30</v>
      </c>
      <c r="L1424" t="s">
        <v>380</v>
      </c>
      <c r="P1424" s="1">
        <f t="shared" si="30"/>
        <v>1250.5999999999999</v>
      </c>
      <c r="Q1424">
        <v>1250.5999999999999</v>
      </c>
      <c r="R1424" s="1">
        <f t="shared" si="30"/>
        <v>1</v>
      </c>
      <c r="S1424">
        <v>1</v>
      </c>
      <c r="U1424" t="s">
        <v>65</v>
      </c>
      <c r="Z1424" t="str" cm="1">
        <f t="array" ref="Z1424:AA1424">_xlfn.TEXTSPLIT(L1424, " ")</f>
        <v>RIJE</v>
      </c>
      <c r="AA1424" t="str">
        <v>RijnenIJssel</v>
      </c>
    </row>
    <row r="1425" spans="1:34" x14ac:dyDescent="0.3">
      <c r="A1425" t="s">
        <v>344</v>
      </c>
      <c r="B1425" t="s">
        <v>351</v>
      </c>
      <c r="C1425" t="s">
        <v>680</v>
      </c>
      <c r="D1425" t="s">
        <v>2891</v>
      </c>
      <c r="E1425" t="s">
        <v>2892</v>
      </c>
      <c r="F1425">
        <v>1</v>
      </c>
      <c r="G1425" t="s">
        <v>27</v>
      </c>
      <c r="H1425">
        <v>2021</v>
      </c>
      <c r="I1425" t="s">
        <v>28</v>
      </c>
      <c r="J1425" t="s">
        <v>2800</v>
      </c>
      <c r="K1425" t="s">
        <v>30</v>
      </c>
      <c r="L1425" t="s">
        <v>2893</v>
      </c>
      <c r="M1425" t="s">
        <v>2894</v>
      </c>
      <c r="O1425" t="s">
        <v>2895</v>
      </c>
      <c r="P1425" s="1">
        <f t="shared" si="30"/>
        <v>9383.4</v>
      </c>
      <c r="Q1425">
        <v>9383.4</v>
      </c>
      <c r="R1425" s="1">
        <f t="shared" si="30"/>
        <v>0.5</v>
      </c>
      <c r="S1425">
        <v>0.5</v>
      </c>
      <c r="U1425" t="s">
        <v>65</v>
      </c>
      <c r="V1425" t="s">
        <v>2805</v>
      </c>
      <c r="W1425">
        <v>18766.8</v>
      </c>
      <c r="Z1425" t="str" cm="1">
        <f t="array" ref="Z1425:AD1425">_xlfn.TEXTSPLIT(L1425, " ")</f>
        <v>meerdere</v>
      </c>
      <c r="AA1425" t="str">
        <v>cooperaties:</v>
      </c>
      <c r="AB1425" t="str">
        <v>deA,</v>
      </c>
      <c r="AC1425" t="str">
        <v>Energierijk</v>
      </c>
      <c r="AD1425" t="str">
        <v>Voorst</v>
      </c>
    </row>
    <row r="1426" spans="1:34" x14ac:dyDescent="0.3">
      <c r="A1426" t="s">
        <v>344</v>
      </c>
      <c r="B1426" t="s">
        <v>351</v>
      </c>
      <c r="C1426" t="s">
        <v>680</v>
      </c>
      <c r="D1426" t="s">
        <v>2891</v>
      </c>
      <c r="E1426" t="s">
        <v>2896</v>
      </c>
      <c r="F1426">
        <v>1</v>
      </c>
      <c r="G1426" t="s">
        <v>27</v>
      </c>
      <c r="H1426">
        <v>2022</v>
      </c>
      <c r="I1426" t="s">
        <v>28</v>
      </c>
      <c r="J1426" t="s">
        <v>2800</v>
      </c>
      <c r="K1426" t="s">
        <v>30</v>
      </c>
      <c r="L1426" t="s">
        <v>354</v>
      </c>
      <c r="O1426" t="s">
        <v>2897</v>
      </c>
      <c r="P1426" s="1">
        <f t="shared" si="30"/>
        <v>1354.5</v>
      </c>
      <c r="Q1426">
        <v>1354.5</v>
      </c>
      <c r="R1426" s="1">
        <f t="shared" si="30"/>
        <v>0.5</v>
      </c>
      <c r="S1426">
        <v>0.5</v>
      </c>
      <c r="U1426" t="s">
        <v>65</v>
      </c>
      <c r="V1426" t="s">
        <v>2805</v>
      </c>
      <c r="W1426">
        <v>2709</v>
      </c>
      <c r="Z1426" t="str" cm="1">
        <f t="array" ref="Z1426:AA1426">_xlfn.TEXTSPLIT(L1426, " ")</f>
        <v>deA</v>
      </c>
      <c r="AA1426" t="str">
        <v>Apeldoorn</v>
      </c>
    </row>
    <row r="1427" spans="1:34" x14ac:dyDescent="0.3">
      <c r="A1427" t="s">
        <v>344</v>
      </c>
      <c r="B1427" t="s">
        <v>375</v>
      </c>
      <c r="C1427" t="s">
        <v>714</v>
      </c>
      <c r="E1427" t="s">
        <v>2898</v>
      </c>
      <c r="F1427">
        <v>1</v>
      </c>
      <c r="G1427" t="s">
        <v>27</v>
      </c>
      <c r="H1427">
        <v>2016</v>
      </c>
      <c r="I1427" t="s">
        <v>28</v>
      </c>
      <c r="J1427" t="s">
        <v>2800</v>
      </c>
      <c r="K1427" t="s">
        <v>30</v>
      </c>
      <c r="L1427" t="s">
        <v>716</v>
      </c>
      <c r="P1427" s="1">
        <f t="shared" si="30"/>
        <v>54</v>
      </c>
      <c r="Q1427">
        <v>54</v>
      </c>
      <c r="R1427" s="1">
        <f t="shared" si="30"/>
        <v>1</v>
      </c>
      <c r="S1427">
        <v>1</v>
      </c>
      <c r="U1427" t="s">
        <v>65</v>
      </c>
      <c r="Z1427" t="str" cm="1">
        <f t="array" ref="Z1427:AA1427">_xlfn.TEXTSPLIT(L1427, " ")</f>
        <v>Energiecoöperatie</v>
      </c>
      <c r="AA1427" t="str">
        <v>Leur</v>
      </c>
    </row>
    <row r="1428" spans="1:34" x14ac:dyDescent="0.3">
      <c r="A1428" t="s">
        <v>344</v>
      </c>
      <c r="B1428" t="s">
        <v>351</v>
      </c>
      <c r="C1428" t="s">
        <v>744</v>
      </c>
      <c r="D1428" t="s">
        <v>744</v>
      </c>
      <c r="E1428" t="s">
        <v>2899</v>
      </c>
      <c r="F1428">
        <v>1</v>
      </c>
      <c r="G1428" t="s">
        <v>27</v>
      </c>
      <c r="H1428">
        <v>2020</v>
      </c>
      <c r="I1428" t="s">
        <v>28</v>
      </c>
      <c r="J1428" t="s">
        <v>2800</v>
      </c>
      <c r="K1428" t="s">
        <v>30</v>
      </c>
      <c r="L1428" t="s">
        <v>2900</v>
      </c>
      <c r="M1428" t="s">
        <v>2901</v>
      </c>
      <c r="O1428" t="s">
        <v>2902</v>
      </c>
      <c r="P1428" s="1">
        <f t="shared" si="30"/>
        <v>1145.7</v>
      </c>
      <c r="Q1428">
        <v>1145.7</v>
      </c>
      <c r="R1428" s="1">
        <f t="shared" si="30"/>
        <v>0.14148148148148149</v>
      </c>
      <c r="S1428">
        <v>0.14148148148148149</v>
      </c>
      <c r="U1428" t="s">
        <v>36</v>
      </c>
      <c r="V1428" t="s">
        <v>2805</v>
      </c>
      <c r="W1428">
        <v>8100</v>
      </c>
      <c r="Z1428" t="str" cm="1">
        <f t="array" ref="Z1428:AB1428">_xlfn.TEXTSPLIT(L1428, " ")</f>
        <v>ZET</v>
      </c>
      <c r="AA1428" t="str">
        <v>ZutphenEnergie</v>
      </c>
      <c r="AB1428" t="str">
        <v/>
      </c>
    </row>
    <row r="1429" spans="1:34" x14ac:dyDescent="0.3">
      <c r="A1429" t="s">
        <v>753</v>
      </c>
      <c r="B1429" t="s">
        <v>753</v>
      </c>
      <c r="C1429" t="s">
        <v>754</v>
      </c>
      <c r="D1429" t="s">
        <v>2903</v>
      </c>
      <c r="E1429" t="s">
        <v>2904</v>
      </c>
      <c r="F1429">
        <v>1</v>
      </c>
      <c r="G1429" t="s">
        <v>27</v>
      </c>
      <c r="H1429">
        <v>2023</v>
      </c>
      <c r="I1429" t="s">
        <v>28</v>
      </c>
      <c r="J1429" t="s">
        <v>2800</v>
      </c>
      <c r="K1429" t="s">
        <v>30</v>
      </c>
      <c r="L1429" t="s">
        <v>2905</v>
      </c>
      <c r="M1429" t="s">
        <v>2906</v>
      </c>
      <c r="O1429" t="s">
        <v>2907</v>
      </c>
      <c r="P1429" s="1">
        <f t="shared" si="30"/>
        <v>4675</v>
      </c>
      <c r="Q1429">
        <v>4675</v>
      </c>
      <c r="R1429" s="1">
        <f t="shared" si="30"/>
        <v>0.25</v>
      </c>
      <c r="S1429">
        <v>0.25</v>
      </c>
      <c r="U1429" t="s">
        <v>65</v>
      </c>
      <c r="V1429" t="s">
        <v>2805</v>
      </c>
      <c r="W1429">
        <v>18700</v>
      </c>
      <c r="Z1429" t="str" cm="1">
        <f t="array" ref="Z1429:AA1429">_xlfn.TEXTSPLIT(L1429, " ")</f>
        <v>Eemsdelta</v>
      </c>
      <c r="AA1429" t="str">
        <v>Energiek</v>
      </c>
    </row>
    <row r="1430" spans="1:34" x14ac:dyDescent="0.3">
      <c r="A1430" t="s">
        <v>753</v>
      </c>
      <c r="B1430" t="s">
        <v>753</v>
      </c>
      <c r="C1430" t="s">
        <v>753</v>
      </c>
      <c r="D1430" t="s">
        <v>2908</v>
      </c>
      <c r="E1430" t="s">
        <v>2909</v>
      </c>
      <c r="F1430">
        <v>1</v>
      </c>
      <c r="G1430" t="s">
        <v>27</v>
      </c>
      <c r="H1430">
        <v>2021</v>
      </c>
      <c r="I1430" t="s">
        <v>28</v>
      </c>
      <c r="J1430" t="s">
        <v>2800</v>
      </c>
      <c r="K1430" t="s">
        <v>30</v>
      </c>
      <c r="L1430" t="s">
        <v>773</v>
      </c>
      <c r="M1430" t="s">
        <v>2910</v>
      </c>
      <c r="P1430" s="1">
        <f t="shared" si="30"/>
        <v>1598.4</v>
      </c>
      <c r="Q1430">
        <v>1598.4</v>
      </c>
      <c r="R1430" s="1">
        <f t="shared" si="30"/>
        <v>1</v>
      </c>
      <c r="S1430">
        <v>1</v>
      </c>
      <c r="U1430" t="s">
        <v>1004</v>
      </c>
      <c r="V1430" t="s">
        <v>2868</v>
      </c>
      <c r="Z1430" t="str" cm="1">
        <f t="array" ref="Z1430:AA1430">_xlfn.TEXTSPLIT(L1430, " ")</f>
        <v>Duurzaam</v>
      </c>
      <c r="AA1430" t="str">
        <v>Haren</v>
      </c>
    </row>
    <row r="1431" spans="1:34" x14ac:dyDescent="0.3">
      <c r="A1431" t="s">
        <v>753</v>
      </c>
      <c r="B1431" t="s">
        <v>753</v>
      </c>
      <c r="C1431" t="s">
        <v>753</v>
      </c>
      <c r="D1431" t="s">
        <v>2911</v>
      </c>
      <c r="E1431" t="s">
        <v>2912</v>
      </c>
      <c r="F1431">
        <v>1</v>
      </c>
      <c r="G1431" t="s">
        <v>27</v>
      </c>
      <c r="H1431">
        <v>2021</v>
      </c>
      <c r="I1431" t="s">
        <v>28</v>
      </c>
      <c r="J1431" t="s">
        <v>2800</v>
      </c>
      <c r="K1431" t="s">
        <v>30</v>
      </c>
      <c r="L1431" t="s">
        <v>773</v>
      </c>
      <c r="O1431" t="s">
        <v>2913</v>
      </c>
      <c r="P1431" s="1">
        <f t="shared" si="30"/>
        <v>1069.2</v>
      </c>
      <c r="Q1431">
        <v>1069.2</v>
      </c>
      <c r="R1431" s="1">
        <f t="shared" si="30"/>
        <v>0.66</v>
      </c>
      <c r="S1431">
        <v>0.66</v>
      </c>
      <c r="U1431" t="s">
        <v>65</v>
      </c>
      <c r="V1431" t="s">
        <v>2805</v>
      </c>
      <c r="W1431">
        <v>1620</v>
      </c>
      <c r="Z1431" t="str" cm="1">
        <f t="array" ref="Z1431:AA1431">_xlfn.TEXTSPLIT(L1431, " ")</f>
        <v>Duurzaam</v>
      </c>
      <c r="AA1431" t="str">
        <v>Haren</v>
      </c>
    </row>
    <row r="1432" spans="1:34" x14ac:dyDescent="0.3">
      <c r="A1432" t="s">
        <v>753</v>
      </c>
      <c r="B1432" t="s">
        <v>753</v>
      </c>
      <c r="C1432" t="s">
        <v>753</v>
      </c>
      <c r="E1432" t="s">
        <v>2914</v>
      </c>
      <c r="F1432">
        <v>1</v>
      </c>
      <c r="G1432" t="s">
        <v>27</v>
      </c>
      <c r="H1432">
        <v>2021</v>
      </c>
      <c r="I1432" t="s">
        <v>28</v>
      </c>
      <c r="J1432" t="s">
        <v>2800</v>
      </c>
      <c r="K1432" t="s">
        <v>30</v>
      </c>
      <c r="L1432" t="s">
        <v>39</v>
      </c>
      <c r="M1432" t="s">
        <v>2915</v>
      </c>
      <c r="O1432" t="s">
        <v>2916</v>
      </c>
      <c r="P1432" s="1">
        <f t="shared" si="30"/>
        <v>847</v>
      </c>
      <c r="Q1432">
        <v>847</v>
      </c>
      <c r="R1432" s="1">
        <f t="shared" si="30"/>
        <v>1</v>
      </c>
      <c r="S1432">
        <v>1</v>
      </c>
      <c r="U1432" t="s">
        <v>65</v>
      </c>
      <c r="Z1432" t="str" cm="1">
        <f t="array" ref="Z1432">_xlfn.TEXTSPLIT(L1432, " ")</f>
        <v>GrunnegerPower</v>
      </c>
    </row>
    <row r="1433" spans="1:34" x14ac:dyDescent="0.3">
      <c r="A1433" t="s">
        <v>753</v>
      </c>
      <c r="B1433" t="s">
        <v>753</v>
      </c>
      <c r="C1433" t="s">
        <v>753</v>
      </c>
      <c r="E1433" t="s">
        <v>2917</v>
      </c>
      <c r="F1433">
        <v>1</v>
      </c>
      <c r="G1433" t="s">
        <v>27</v>
      </c>
      <c r="H1433">
        <v>2017</v>
      </c>
      <c r="I1433" t="s">
        <v>28</v>
      </c>
      <c r="J1433" t="s">
        <v>2800</v>
      </c>
      <c r="K1433" t="s">
        <v>30</v>
      </c>
      <c r="L1433" t="s">
        <v>39</v>
      </c>
      <c r="N1433" t="s">
        <v>44</v>
      </c>
      <c r="O1433" t="s">
        <v>2918</v>
      </c>
      <c r="P1433" s="1">
        <f t="shared" si="30"/>
        <v>2295</v>
      </c>
      <c r="Q1433">
        <v>2295</v>
      </c>
      <c r="R1433" s="1">
        <f t="shared" si="30"/>
        <v>1</v>
      </c>
      <c r="S1433">
        <v>1</v>
      </c>
      <c r="U1433" t="s">
        <v>65</v>
      </c>
      <c r="Z1433" t="str" cm="1">
        <f t="array" ref="Z1433">_xlfn.TEXTSPLIT(L1433, " ")</f>
        <v>GrunnegerPower</v>
      </c>
    </row>
    <row r="1434" spans="1:34" x14ac:dyDescent="0.3">
      <c r="A1434" t="s">
        <v>753</v>
      </c>
      <c r="B1434" t="s">
        <v>753</v>
      </c>
      <c r="C1434" t="s">
        <v>754</v>
      </c>
      <c r="D1434" t="s">
        <v>2919</v>
      </c>
      <c r="E1434" t="s">
        <v>2920</v>
      </c>
      <c r="F1434">
        <v>1</v>
      </c>
      <c r="G1434" t="s">
        <v>27</v>
      </c>
      <c r="H1434">
        <v>2019</v>
      </c>
      <c r="I1434" t="s">
        <v>28</v>
      </c>
      <c r="J1434" t="s">
        <v>2800</v>
      </c>
      <c r="K1434" t="s">
        <v>30</v>
      </c>
      <c r="L1434" t="s">
        <v>2921</v>
      </c>
      <c r="P1434" s="1">
        <f t="shared" si="30"/>
        <v>415.8</v>
      </c>
      <c r="Q1434">
        <v>415.8</v>
      </c>
      <c r="R1434" s="1">
        <f t="shared" si="30"/>
        <v>1</v>
      </c>
      <c r="S1434">
        <v>1</v>
      </c>
      <c r="U1434" t="s">
        <v>36</v>
      </c>
      <c r="Z1434" t="str" cm="1">
        <f t="array" ref="Z1434">_xlfn.TEXTSPLIT(L1434, " ")</f>
        <v>Zonnedorpen</v>
      </c>
    </row>
    <row r="1435" spans="1:34" x14ac:dyDescent="0.3">
      <c r="A1435" t="s">
        <v>753</v>
      </c>
      <c r="B1435" t="s">
        <v>753</v>
      </c>
      <c r="C1435" t="s">
        <v>867</v>
      </c>
      <c r="D1435" t="s">
        <v>2922</v>
      </c>
      <c r="E1435" t="s">
        <v>2923</v>
      </c>
      <c r="F1435">
        <v>1</v>
      </c>
      <c r="G1435" t="s">
        <v>27</v>
      </c>
      <c r="H1435">
        <v>2019</v>
      </c>
      <c r="I1435" t="s">
        <v>28</v>
      </c>
      <c r="J1435" t="s">
        <v>2800</v>
      </c>
      <c r="K1435" t="s">
        <v>30</v>
      </c>
      <c r="L1435" t="s">
        <v>2924</v>
      </c>
      <c r="N1435" t="s">
        <v>81</v>
      </c>
      <c r="P1435" s="1">
        <f t="shared" si="30"/>
        <v>486.15999999999997</v>
      </c>
      <c r="Q1435">
        <v>486.15999999999997</v>
      </c>
      <c r="R1435" s="1">
        <f t="shared" si="30"/>
        <v>1</v>
      </c>
      <c r="S1435">
        <v>1</v>
      </c>
      <c r="U1435" t="s">
        <v>65</v>
      </c>
      <c r="Z1435" t="str" cm="1">
        <f t="array" ref="Z1435:AA1435">_xlfn.TEXTSPLIT(L1435, " ")</f>
        <v>Duurzaam</v>
      </c>
      <c r="AA1435" t="str">
        <v>Menterwolde</v>
      </c>
    </row>
    <row r="1436" spans="1:34" x14ac:dyDescent="0.3">
      <c r="A1436" t="s">
        <v>753</v>
      </c>
      <c r="B1436" t="s">
        <v>753</v>
      </c>
      <c r="C1436" t="s">
        <v>867</v>
      </c>
      <c r="D1436" t="s">
        <v>2922</v>
      </c>
      <c r="E1436" t="s">
        <v>2925</v>
      </c>
      <c r="F1436">
        <v>1</v>
      </c>
      <c r="G1436" t="s">
        <v>27</v>
      </c>
      <c r="H1436">
        <v>2018</v>
      </c>
      <c r="I1436" t="s">
        <v>28</v>
      </c>
      <c r="J1436" t="s">
        <v>2800</v>
      </c>
      <c r="K1436" t="s">
        <v>30</v>
      </c>
      <c r="L1436" t="s">
        <v>2924</v>
      </c>
      <c r="P1436" s="1">
        <f t="shared" si="30"/>
        <v>216</v>
      </c>
      <c r="Q1436">
        <v>216</v>
      </c>
      <c r="R1436" s="1">
        <f t="shared" si="30"/>
        <v>1</v>
      </c>
      <c r="S1436">
        <v>1</v>
      </c>
      <c r="U1436" t="s">
        <v>36</v>
      </c>
      <c r="Z1436" t="str" cm="1">
        <f t="array" ref="Z1436:AA1436">_xlfn.TEXTSPLIT(L1436, " ")</f>
        <v>Duurzaam</v>
      </c>
      <c r="AA1436" t="str">
        <v>Menterwolde</v>
      </c>
    </row>
    <row r="1437" spans="1:34" x14ac:dyDescent="0.3">
      <c r="A1437" t="s">
        <v>753</v>
      </c>
      <c r="B1437" t="s">
        <v>753</v>
      </c>
      <c r="C1437" t="s">
        <v>867</v>
      </c>
      <c r="D1437" t="s">
        <v>2922</v>
      </c>
      <c r="E1437" t="s">
        <v>2926</v>
      </c>
      <c r="F1437">
        <v>1</v>
      </c>
      <c r="G1437" t="s">
        <v>27</v>
      </c>
      <c r="H1437">
        <v>2019</v>
      </c>
      <c r="I1437" t="s">
        <v>28</v>
      </c>
      <c r="J1437" t="s">
        <v>2800</v>
      </c>
      <c r="K1437" t="s">
        <v>30</v>
      </c>
      <c r="L1437" t="s">
        <v>2924</v>
      </c>
      <c r="P1437" s="1">
        <f t="shared" si="30"/>
        <v>174</v>
      </c>
      <c r="Q1437">
        <v>174</v>
      </c>
      <c r="R1437" s="1">
        <f t="shared" si="30"/>
        <v>1</v>
      </c>
      <c r="S1437">
        <v>1</v>
      </c>
      <c r="U1437" t="s">
        <v>36</v>
      </c>
      <c r="Z1437" t="str" cm="1">
        <f t="array" ref="Z1437:AA1437">_xlfn.TEXTSPLIT(L1437, " ")</f>
        <v>Duurzaam</v>
      </c>
      <c r="AA1437" t="str">
        <v>Menterwolde</v>
      </c>
    </row>
    <row r="1438" spans="1:34" x14ac:dyDescent="0.3">
      <c r="A1438" t="s">
        <v>753</v>
      </c>
      <c r="B1438" t="s">
        <v>753</v>
      </c>
      <c r="C1438" t="s">
        <v>867</v>
      </c>
      <c r="D1438" t="s">
        <v>2922</v>
      </c>
      <c r="E1438" t="s">
        <v>2927</v>
      </c>
      <c r="F1438">
        <v>1</v>
      </c>
      <c r="G1438" t="s">
        <v>27</v>
      </c>
      <c r="H1438">
        <v>2022</v>
      </c>
      <c r="I1438" t="s">
        <v>28</v>
      </c>
      <c r="J1438" t="s">
        <v>2800</v>
      </c>
      <c r="K1438" t="s">
        <v>30</v>
      </c>
      <c r="L1438" t="s">
        <v>2924</v>
      </c>
      <c r="P1438" s="1">
        <f t="shared" si="30"/>
        <v>116.82</v>
      </c>
      <c r="Q1438">
        <v>116.82</v>
      </c>
      <c r="R1438" s="1">
        <f t="shared" si="30"/>
        <v>1</v>
      </c>
      <c r="S1438">
        <v>1</v>
      </c>
      <c r="U1438" t="s">
        <v>32</v>
      </c>
      <c r="Z1438" t="str" cm="1">
        <f t="array" ref="Z1438:AA1438">_xlfn.TEXTSPLIT(L1438, " ")</f>
        <v>Duurzaam</v>
      </c>
      <c r="AA1438" t="str">
        <v>Menterwolde</v>
      </c>
    </row>
    <row r="1439" spans="1:34" x14ac:dyDescent="0.3">
      <c r="A1439" t="s">
        <v>753</v>
      </c>
      <c r="B1439" t="s">
        <v>753</v>
      </c>
      <c r="C1439" t="s">
        <v>867</v>
      </c>
      <c r="D1439" t="s">
        <v>2928</v>
      </c>
      <c r="E1439" t="s">
        <v>2929</v>
      </c>
      <c r="F1439">
        <v>1</v>
      </c>
      <c r="G1439" t="s">
        <v>27</v>
      </c>
      <c r="H1439">
        <v>2021</v>
      </c>
      <c r="I1439" t="s">
        <v>28</v>
      </c>
      <c r="J1439" t="s">
        <v>2800</v>
      </c>
      <c r="K1439" t="s">
        <v>30</v>
      </c>
      <c r="L1439" t="s">
        <v>2930</v>
      </c>
      <c r="P1439" s="1">
        <f t="shared" si="30"/>
        <v>244.99999999999997</v>
      </c>
      <c r="Q1439">
        <v>244.99999999999997</v>
      </c>
      <c r="R1439" s="1">
        <f t="shared" si="30"/>
        <v>1</v>
      </c>
      <c r="S1439">
        <v>1</v>
      </c>
      <c r="U1439" t="s">
        <v>65</v>
      </c>
      <c r="Z1439" t="str" cm="1">
        <f t="array" ref="Z1439:AA1439">_xlfn.TEXTSPLIT(L1439, " ")</f>
        <v>EC</v>
      </c>
      <c r="AA1439" t="str">
        <v>Steendam</v>
      </c>
    </row>
    <row r="1440" spans="1:34" x14ac:dyDescent="0.3">
      <c r="A1440" t="s">
        <v>753</v>
      </c>
      <c r="B1440" t="s">
        <v>753</v>
      </c>
      <c r="C1440" t="s">
        <v>867</v>
      </c>
      <c r="D1440" t="s">
        <v>2931</v>
      </c>
      <c r="E1440" t="s">
        <v>2932</v>
      </c>
      <c r="F1440">
        <v>1</v>
      </c>
      <c r="G1440" t="s">
        <v>27</v>
      </c>
      <c r="H1440">
        <v>2020</v>
      </c>
      <c r="I1440" t="s">
        <v>28</v>
      </c>
      <c r="J1440" t="s">
        <v>2800</v>
      </c>
      <c r="K1440" t="s">
        <v>359</v>
      </c>
      <c r="L1440" t="s">
        <v>2933</v>
      </c>
      <c r="P1440" s="1">
        <f t="shared" si="30"/>
        <v>2216.96</v>
      </c>
      <c r="Q1440">
        <v>2216.96</v>
      </c>
      <c r="R1440" s="1">
        <f t="shared" si="30"/>
        <v>1</v>
      </c>
      <c r="S1440">
        <v>1</v>
      </c>
      <c r="U1440" t="s">
        <v>65</v>
      </c>
      <c r="Z1440" t="str" cm="1">
        <f t="array" ref="Z1440:AH1440">_xlfn.TEXTSPLIT(L1440, " ")</f>
        <v>SIZM</v>
      </c>
      <c r="AA1440" t="str">
        <v/>
      </c>
      <c r="AB1440" t="str">
        <v>Stichting</v>
      </c>
      <c r="AC1440" t="str">
        <v>Innovatief</v>
      </c>
      <c r="AD1440" t="str">
        <v>Zonne-energiepark</v>
      </c>
      <c r="AE1440" s="5" t="str">
        <v>Meeden</v>
      </c>
      <c r="AF1440" s="5" t="str">
        <v>of</v>
      </c>
      <c r="AG1440" s="5" t="str">
        <v>Stichting</v>
      </c>
      <c r="AH1440" s="5" t="str">
        <v>Zonniger</v>
      </c>
    </row>
    <row r="1441" spans="1:32" x14ac:dyDescent="0.3">
      <c r="A1441" t="s">
        <v>753</v>
      </c>
      <c r="B1441" t="s">
        <v>753</v>
      </c>
      <c r="C1441" t="s">
        <v>884</v>
      </c>
      <c r="D1441" t="s">
        <v>884</v>
      </c>
      <c r="E1441" t="s">
        <v>2934</v>
      </c>
      <c r="F1441">
        <v>1</v>
      </c>
      <c r="G1441" t="s">
        <v>27</v>
      </c>
      <c r="H1441">
        <v>2023</v>
      </c>
      <c r="I1441" t="s">
        <v>28</v>
      </c>
      <c r="J1441" t="s">
        <v>2800</v>
      </c>
      <c r="K1441" t="s">
        <v>30</v>
      </c>
      <c r="L1441" t="s">
        <v>887</v>
      </c>
      <c r="M1441" t="s">
        <v>2935</v>
      </c>
      <c r="O1441" t="s">
        <v>2936</v>
      </c>
      <c r="P1441" s="1">
        <f t="shared" si="30"/>
        <v>0</v>
      </c>
      <c r="R1441" s="1">
        <f t="shared" si="30"/>
        <v>0</v>
      </c>
      <c r="S1441">
        <v>0</v>
      </c>
      <c r="U1441" t="s">
        <v>65</v>
      </c>
      <c r="V1441" t="s">
        <v>2805</v>
      </c>
      <c r="W1441">
        <v>50000</v>
      </c>
      <c r="Z1441" t="str" cm="1">
        <f t="array" ref="Z1441:AA1441">_xlfn.TEXTSPLIT(L1441, " ")</f>
        <v>Pekela</v>
      </c>
      <c r="AA1441" t="str">
        <v>Duurzaam</v>
      </c>
    </row>
    <row r="1442" spans="1:32" x14ac:dyDescent="0.3">
      <c r="A1442" t="s">
        <v>753</v>
      </c>
      <c r="B1442" t="s">
        <v>753</v>
      </c>
      <c r="C1442" t="s">
        <v>884</v>
      </c>
      <c r="D1442" t="s">
        <v>884</v>
      </c>
      <c r="E1442" t="s">
        <v>2937</v>
      </c>
      <c r="F1442">
        <v>1</v>
      </c>
      <c r="G1442" t="s">
        <v>27</v>
      </c>
      <c r="H1442">
        <v>2023</v>
      </c>
      <c r="I1442" t="s">
        <v>28</v>
      </c>
      <c r="J1442" t="s">
        <v>2800</v>
      </c>
      <c r="K1442" t="s">
        <v>30</v>
      </c>
      <c r="L1442" t="s">
        <v>887</v>
      </c>
      <c r="M1442" t="s">
        <v>2938</v>
      </c>
      <c r="O1442" t="s">
        <v>2939</v>
      </c>
      <c r="P1442" s="1">
        <f t="shared" si="30"/>
        <v>5850</v>
      </c>
      <c r="Q1442">
        <v>5850</v>
      </c>
      <c r="R1442" s="1">
        <f t="shared" si="30"/>
        <v>0.3</v>
      </c>
      <c r="S1442">
        <v>0.3</v>
      </c>
      <c r="U1442" t="s">
        <v>65</v>
      </c>
      <c r="V1442" t="s">
        <v>2805</v>
      </c>
      <c r="W1442">
        <v>19500</v>
      </c>
      <c r="Z1442" t="str" cm="1">
        <f t="array" ref="Z1442:AA1442">_xlfn.TEXTSPLIT(L1442, " ")</f>
        <v>Pekela</v>
      </c>
      <c r="AA1442" t="str">
        <v>Duurzaam</v>
      </c>
    </row>
    <row r="1443" spans="1:32" x14ac:dyDescent="0.3">
      <c r="A1443" t="s">
        <v>753</v>
      </c>
      <c r="B1443" t="s">
        <v>753</v>
      </c>
      <c r="C1443" t="s">
        <v>889</v>
      </c>
      <c r="D1443" t="s">
        <v>901</v>
      </c>
      <c r="E1443" t="s">
        <v>2940</v>
      </c>
      <c r="F1443">
        <v>1</v>
      </c>
      <c r="G1443" t="s">
        <v>27</v>
      </c>
      <c r="H1443">
        <v>2022</v>
      </c>
      <c r="I1443" t="s">
        <v>28</v>
      </c>
      <c r="J1443" t="s">
        <v>2871</v>
      </c>
      <c r="K1443" t="s">
        <v>30</v>
      </c>
      <c r="L1443" t="s">
        <v>846</v>
      </c>
      <c r="M1443" t="s">
        <v>2941</v>
      </c>
      <c r="P1443" s="1">
        <f t="shared" si="30"/>
        <v>500</v>
      </c>
      <c r="Q1443">
        <v>500</v>
      </c>
      <c r="R1443" s="1">
        <f t="shared" si="30"/>
        <v>1</v>
      </c>
      <c r="S1443">
        <v>1</v>
      </c>
      <c r="U1443" t="s">
        <v>32</v>
      </c>
      <c r="V1443" t="s">
        <v>2868</v>
      </c>
      <c r="Z1443" t="str" cm="1">
        <f t="array" ref="Z1443:AA1443">_xlfn.TEXTSPLIT(L1443, " ")</f>
        <v>GLOED</v>
      </c>
      <c r="AA1443" t="str">
        <v>Garnwerd</v>
      </c>
    </row>
    <row r="1444" spans="1:32" x14ac:dyDescent="0.3">
      <c r="A1444" t="s">
        <v>922</v>
      </c>
      <c r="B1444" t="s">
        <v>927</v>
      </c>
      <c r="C1444" t="s">
        <v>928</v>
      </c>
      <c r="D1444" t="s">
        <v>929</v>
      </c>
      <c r="E1444" t="s">
        <v>2942</v>
      </c>
      <c r="F1444">
        <v>1</v>
      </c>
      <c r="G1444" t="s">
        <v>27</v>
      </c>
      <c r="H1444">
        <v>2023</v>
      </c>
      <c r="I1444" t="s">
        <v>28</v>
      </c>
      <c r="J1444" t="s">
        <v>2800</v>
      </c>
      <c r="K1444" t="s">
        <v>30</v>
      </c>
      <c r="L1444" t="s">
        <v>931</v>
      </c>
      <c r="M1444" t="s">
        <v>2943</v>
      </c>
      <c r="O1444" t="s">
        <v>2944</v>
      </c>
      <c r="P1444" s="1">
        <f t="shared" si="30"/>
        <v>0</v>
      </c>
      <c r="Q1444">
        <v>0</v>
      </c>
      <c r="R1444" s="1">
        <f t="shared" si="30"/>
        <v>0</v>
      </c>
      <c r="S1444">
        <v>0</v>
      </c>
      <c r="U1444" t="s">
        <v>65</v>
      </c>
      <c r="V1444" t="s">
        <v>2805</v>
      </c>
      <c r="W1444">
        <v>5000</v>
      </c>
      <c r="Z1444" t="str" cm="1">
        <f t="array" ref="Z1444:AB1444">_xlfn.TEXTSPLIT(L1444, " ")</f>
        <v>Joris</v>
      </c>
      <c r="AA1444" t="str">
        <v>wekt</v>
      </c>
      <c r="AB1444" t="str">
        <v>op</v>
      </c>
    </row>
    <row r="1445" spans="1:32" x14ac:dyDescent="0.3">
      <c r="A1445" t="s">
        <v>922</v>
      </c>
      <c r="B1445" t="s">
        <v>927</v>
      </c>
      <c r="C1445" t="s">
        <v>942</v>
      </c>
      <c r="D1445" t="s">
        <v>2945</v>
      </c>
      <c r="E1445" t="s">
        <v>2946</v>
      </c>
      <c r="F1445">
        <v>1</v>
      </c>
      <c r="G1445" t="s">
        <v>27</v>
      </c>
      <c r="H1445">
        <v>2022</v>
      </c>
      <c r="I1445" t="s">
        <v>28</v>
      </c>
      <c r="J1445" t="s">
        <v>2800</v>
      </c>
      <c r="K1445" t="s">
        <v>30</v>
      </c>
      <c r="L1445" t="s">
        <v>945</v>
      </c>
      <c r="P1445" s="1">
        <f t="shared" si="30"/>
        <v>1635.6</v>
      </c>
      <c r="Q1445">
        <v>1635.6</v>
      </c>
      <c r="R1445" s="1">
        <f t="shared" si="30"/>
        <v>1</v>
      </c>
      <c r="S1445">
        <v>1</v>
      </c>
      <c r="U1445" t="s">
        <v>65</v>
      </c>
      <c r="Z1445" t="str" cm="1">
        <f t="array" ref="Z1445:AA1445">_xlfn.TEXTSPLIT(L1445, " ")</f>
        <v>Reindonk</v>
      </c>
      <c r="AA1445" t="str">
        <v>Energie</v>
      </c>
    </row>
    <row r="1446" spans="1:32" x14ac:dyDescent="0.3">
      <c r="A1446" t="s">
        <v>922</v>
      </c>
      <c r="B1446" t="s">
        <v>927</v>
      </c>
      <c r="C1446" t="s">
        <v>997</v>
      </c>
      <c r="D1446" t="s">
        <v>997</v>
      </c>
      <c r="E1446" t="s">
        <v>2947</v>
      </c>
      <c r="F1446">
        <v>1</v>
      </c>
      <c r="G1446" t="s">
        <v>27</v>
      </c>
      <c r="H1446">
        <v>2018</v>
      </c>
      <c r="I1446" t="s">
        <v>28</v>
      </c>
      <c r="J1446" t="s">
        <v>2800</v>
      </c>
      <c r="K1446" t="s">
        <v>30</v>
      </c>
      <c r="L1446" t="s">
        <v>999</v>
      </c>
      <c r="P1446" s="1">
        <f t="shared" si="30"/>
        <v>1137.5</v>
      </c>
      <c r="Q1446">
        <v>1137.5</v>
      </c>
      <c r="R1446" s="1">
        <f t="shared" si="30"/>
        <v>1</v>
      </c>
      <c r="S1446">
        <v>1</v>
      </c>
      <c r="U1446" t="s">
        <v>1004</v>
      </c>
      <c r="Z1446" t="str" cm="1">
        <f t="array" ref="Z1446">_xlfn.TEXTSPLIT(L1446, " ")</f>
        <v>WeertEnergie</v>
      </c>
    </row>
    <row r="1447" spans="1:32" x14ac:dyDescent="0.3">
      <c r="A1447" t="s">
        <v>1006</v>
      </c>
      <c r="B1447" t="s">
        <v>1017</v>
      </c>
      <c r="C1447" t="s">
        <v>1040</v>
      </c>
      <c r="E1447" t="s">
        <v>2948</v>
      </c>
      <c r="F1447">
        <v>1</v>
      </c>
      <c r="G1447" t="s">
        <v>27</v>
      </c>
      <c r="H1447">
        <v>2020</v>
      </c>
      <c r="I1447" t="s">
        <v>28</v>
      </c>
      <c r="J1447" t="s">
        <v>2800</v>
      </c>
      <c r="K1447" t="s">
        <v>30</v>
      </c>
      <c r="L1447" t="s">
        <v>1072</v>
      </c>
      <c r="P1447" s="1">
        <f t="shared" si="30"/>
        <v>0</v>
      </c>
      <c r="R1447" s="1">
        <f t="shared" si="30"/>
        <v>0</v>
      </c>
      <c r="S1447">
        <v>0</v>
      </c>
      <c r="U1447" t="s">
        <v>65</v>
      </c>
      <c r="V1447" t="s">
        <v>2805</v>
      </c>
      <c r="W1447">
        <v>8900</v>
      </c>
      <c r="Z1447" t="str" cm="1">
        <f t="array" ref="Z1447">_xlfn.TEXTSPLIT(L1447, " ")</f>
        <v>EnergyPortPeelland</v>
      </c>
    </row>
    <row r="1448" spans="1:32" x14ac:dyDescent="0.3">
      <c r="A1448" t="s">
        <v>1006</v>
      </c>
      <c r="B1448" t="s">
        <v>1007</v>
      </c>
      <c r="C1448" t="s">
        <v>1052</v>
      </c>
      <c r="E1448" t="s">
        <v>2949</v>
      </c>
      <c r="F1448">
        <v>1</v>
      </c>
      <c r="G1448" t="s">
        <v>27</v>
      </c>
      <c r="H1448">
        <v>2016</v>
      </c>
      <c r="I1448" t="s">
        <v>28</v>
      </c>
      <c r="J1448" t="s">
        <v>2800</v>
      </c>
      <c r="K1448" t="s">
        <v>30</v>
      </c>
      <c r="L1448" t="s">
        <v>2950</v>
      </c>
      <c r="M1448" t="s">
        <v>81</v>
      </c>
      <c r="N1448" t="s">
        <v>2951</v>
      </c>
      <c r="P1448" s="1">
        <f t="shared" si="30"/>
        <v>1777</v>
      </c>
      <c r="Q1448">
        <v>1777</v>
      </c>
      <c r="R1448" s="1">
        <f t="shared" si="30"/>
        <v>1</v>
      </c>
      <c r="S1448">
        <v>1</v>
      </c>
      <c r="U1448" t="s">
        <v>65</v>
      </c>
      <c r="Z1448" t="str" cm="1">
        <f t="array" ref="Z1448">_xlfn.TEXTSPLIT(L1448, " ")</f>
        <v>BredaDuurSaam</v>
      </c>
    </row>
    <row r="1449" spans="1:32" x14ac:dyDescent="0.3">
      <c r="A1449" t="s">
        <v>1006</v>
      </c>
      <c r="B1449" t="s">
        <v>1017</v>
      </c>
      <c r="C1449" t="s">
        <v>1070</v>
      </c>
      <c r="D1449" t="s">
        <v>2952</v>
      </c>
      <c r="E1449" t="s">
        <v>2953</v>
      </c>
      <c r="F1449">
        <v>1</v>
      </c>
      <c r="G1449" t="s">
        <v>27</v>
      </c>
      <c r="H1449">
        <v>2018</v>
      </c>
      <c r="I1449" t="s">
        <v>28</v>
      </c>
      <c r="J1449" t="s">
        <v>2800</v>
      </c>
      <c r="K1449" t="s">
        <v>30</v>
      </c>
      <c r="L1449" t="s">
        <v>1072</v>
      </c>
      <c r="M1449" t="s">
        <v>2954</v>
      </c>
      <c r="N1449" t="s">
        <v>2955</v>
      </c>
      <c r="P1449" s="1">
        <f t="shared" si="30"/>
        <v>2185.65</v>
      </c>
      <c r="Q1449">
        <v>2185.65</v>
      </c>
      <c r="R1449" s="1">
        <f t="shared" si="30"/>
        <v>0.4474007367990176</v>
      </c>
      <c r="S1449">
        <v>0.4474007367990176</v>
      </c>
      <c r="U1449" t="s">
        <v>36</v>
      </c>
      <c r="V1449" t="s">
        <v>2805</v>
      </c>
      <c r="W1449">
        <v>4886</v>
      </c>
      <c r="Z1449" t="str" cm="1">
        <f t="array" ref="Z1449">_xlfn.TEXTSPLIT(L1449, " ")</f>
        <v>EnergyPortPeelland</v>
      </c>
    </row>
    <row r="1450" spans="1:32" x14ac:dyDescent="0.3">
      <c r="A1450" t="s">
        <v>1006</v>
      </c>
      <c r="B1450" t="s">
        <v>1074</v>
      </c>
      <c r="C1450" t="s">
        <v>1075</v>
      </c>
      <c r="E1450" t="s">
        <v>2956</v>
      </c>
      <c r="F1450">
        <v>1</v>
      </c>
      <c r="G1450" t="s">
        <v>27</v>
      </c>
      <c r="H1450">
        <v>2021</v>
      </c>
      <c r="I1450" t="s">
        <v>28</v>
      </c>
      <c r="J1450" t="s">
        <v>2800</v>
      </c>
      <c r="K1450" t="s">
        <v>2812</v>
      </c>
      <c r="L1450" t="s">
        <v>1077</v>
      </c>
      <c r="M1450" t="s">
        <v>2957</v>
      </c>
      <c r="O1450" t="s">
        <v>2958</v>
      </c>
      <c r="P1450" s="1">
        <f t="shared" si="30"/>
        <v>0</v>
      </c>
      <c r="R1450" s="1">
        <f t="shared" si="30"/>
        <v>0</v>
      </c>
      <c r="S1450">
        <v>0</v>
      </c>
      <c r="U1450" t="s">
        <v>65</v>
      </c>
      <c r="V1450" t="s">
        <v>2805</v>
      </c>
      <c r="W1450">
        <v>13200</v>
      </c>
      <c r="Z1450" t="str" cm="1">
        <f t="array" ref="Z1450:AA1450">_xlfn.TEXTSPLIT(L1450, " ")</f>
        <v>EC</v>
      </c>
      <c r="AA1450" t="str">
        <v>Dongen</v>
      </c>
    </row>
    <row r="1451" spans="1:32" x14ac:dyDescent="0.3">
      <c r="A1451" t="s">
        <v>1006</v>
      </c>
      <c r="B1451" t="s">
        <v>1017</v>
      </c>
      <c r="C1451" t="s">
        <v>1095</v>
      </c>
      <c r="E1451" t="s">
        <v>2959</v>
      </c>
      <c r="F1451">
        <v>1</v>
      </c>
      <c r="G1451" t="s">
        <v>27</v>
      </c>
      <c r="H1451">
        <v>2018</v>
      </c>
      <c r="I1451" t="s">
        <v>28</v>
      </c>
      <c r="J1451" t="s">
        <v>2800</v>
      </c>
      <c r="K1451" t="s">
        <v>30</v>
      </c>
      <c r="L1451" t="s">
        <v>2960</v>
      </c>
      <c r="M1451" t="s">
        <v>2961</v>
      </c>
      <c r="O1451" t="s">
        <v>2962</v>
      </c>
      <c r="P1451" s="1">
        <f t="shared" si="30"/>
        <v>3146.3999999999996</v>
      </c>
      <c r="Q1451">
        <v>3146.3999999999996</v>
      </c>
      <c r="R1451" s="1">
        <f t="shared" si="30"/>
        <v>1</v>
      </c>
      <c r="S1451">
        <v>1</v>
      </c>
      <c r="U1451" t="s">
        <v>36</v>
      </c>
      <c r="Z1451" t="str" cm="1">
        <f t="array" ref="Z1451:AF1451">_xlfn.TEXTSPLIT(L1451, " ")</f>
        <v>meerdere</v>
      </c>
      <c r="AA1451" t="str">
        <v>cooperaties:</v>
      </c>
      <c r="AB1451" t="str">
        <v>BestDuurzaam,</v>
      </c>
      <c r="AC1451" t="str">
        <v>040Energie,</v>
      </c>
      <c r="AD1451" t="str">
        <v>O3Energie,</v>
      </c>
      <c r="AE1451" s="5" t="str">
        <v>KempenEnergie,</v>
      </c>
      <c r="AF1451" s="5" t="str">
        <v>VeldhovenDuurzaam</v>
      </c>
    </row>
    <row r="1452" spans="1:32" x14ac:dyDescent="0.3">
      <c r="A1452" t="s">
        <v>1006</v>
      </c>
      <c r="B1452" t="s">
        <v>1007</v>
      </c>
      <c r="C1452" t="s">
        <v>1103</v>
      </c>
      <c r="E1452" t="s">
        <v>2963</v>
      </c>
      <c r="F1452">
        <v>1</v>
      </c>
      <c r="G1452" t="s">
        <v>27</v>
      </c>
      <c r="H1452">
        <v>2020</v>
      </c>
      <c r="I1452" t="s">
        <v>28</v>
      </c>
      <c r="J1452" t="s">
        <v>2800</v>
      </c>
      <c r="K1452" t="s">
        <v>2812</v>
      </c>
      <c r="L1452" t="s">
        <v>1105</v>
      </c>
      <c r="M1452" t="s">
        <v>2964</v>
      </c>
      <c r="N1452" t="s">
        <v>44</v>
      </c>
      <c r="O1452" t="s">
        <v>2965</v>
      </c>
      <c r="P1452" s="1">
        <f t="shared" si="30"/>
        <v>0</v>
      </c>
      <c r="R1452" s="1">
        <f t="shared" si="30"/>
        <v>0</v>
      </c>
      <c r="S1452">
        <v>0</v>
      </c>
      <c r="U1452" t="s">
        <v>65</v>
      </c>
      <c r="V1452" t="s">
        <v>2966</v>
      </c>
      <c r="W1452">
        <v>2809</v>
      </c>
      <c r="Z1452" t="str" cm="1">
        <f t="array" ref="Z1452:AA1452">_xlfn.TEXTSPLIT(L1452, " ")</f>
        <v>Duursaam</v>
      </c>
      <c r="AA1452" t="str">
        <v>EttenLeur</v>
      </c>
    </row>
    <row r="1453" spans="1:32" x14ac:dyDescent="0.3">
      <c r="A1453" t="s">
        <v>1006</v>
      </c>
      <c r="B1453" t="s">
        <v>1007</v>
      </c>
      <c r="C1453" t="s">
        <v>1103</v>
      </c>
      <c r="E1453" t="s">
        <v>2967</v>
      </c>
      <c r="F1453">
        <v>1</v>
      </c>
      <c r="G1453" t="s">
        <v>27</v>
      </c>
      <c r="H1453">
        <v>2023</v>
      </c>
      <c r="I1453" t="s">
        <v>28</v>
      </c>
      <c r="J1453" t="s">
        <v>2800</v>
      </c>
      <c r="K1453" t="s">
        <v>2812</v>
      </c>
      <c r="L1453" t="s">
        <v>1105</v>
      </c>
      <c r="M1453" t="s">
        <v>2968</v>
      </c>
      <c r="N1453" t="s">
        <v>2969</v>
      </c>
      <c r="O1453" t="s">
        <v>2970</v>
      </c>
      <c r="P1453" s="1">
        <f t="shared" si="30"/>
        <v>0</v>
      </c>
      <c r="R1453" s="1">
        <f t="shared" si="30"/>
        <v>0</v>
      </c>
      <c r="S1453">
        <v>0</v>
      </c>
      <c r="U1453" t="s">
        <v>65</v>
      </c>
      <c r="V1453" t="s">
        <v>2805</v>
      </c>
      <c r="W1453">
        <v>11200</v>
      </c>
      <c r="Z1453" t="str" cm="1">
        <f t="array" ref="Z1453:AA1453">_xlfn.TEXTSPLIT(L1453, " ")</f>
        <v>Duursaam</v>
      </c>
      <c r="AA1453" t="str">
        <v>EttenLeur</v>
      </c>
    </row>
    <row r="1454" spans="1:32" x14ac:dyDescent="0.3">
      <c r="A1454" t="s">
        <v>1006</v>
      </c>
      <c r="B1454" t="s">
        <v>1017</v>
      </c>
      <c r="C1454" t="s">
        <v>1156</v>
      </c>
      <c r="E1454" t="s">
        <v>2971</v>
      </c>
      <c r="F1454">
        <v>1</v>
      </c>
      <c r="G1454" t="s">
        <v>27</v>
      </c>
      <c r="H1454">
        <v>2019</v>
      </c>
      <c r="I1454" t="s">
        <v>28</v>
      </c>
      <c r="J1454" t="s">
        <v>2800</v>
      </c>
      <c r="K1454" t="s">
        <v>30</v>
      </c>
      <c r="L1454" t="s">
        <v>1072</v>
      </c>
      <c r="P1454" s="1">
        <f t="shared" si="30"/>
        <v>0</v>
      </c>
      <c r="R1454" s="1">
        <f t="shared" si="30"/>
        <v>0</v>
      </c>
      <c r="S1454">
        <v>0</v>
      </c>
      <c r="U1454" t="s">
        <v>65</v>
      </c>
      <c r="V1454" t="s">
        <v>2805</v>
      </c>
      <c r="Z1454" t="str" cm="1">
        <f t="array" ref="Z1454">_xlfn.TEXTSPLIT(L1454, " ")</f>
        <v>EnergyPortPeelland</v>
      </c>
    </row>
    <row r="1455" spans="1:32" x14ac:dyDescent="0.3">
      <c r="A1455" t="s">
        <v>1006</v>
      </c>
      <c r="B1455" t="s">
        <v>1074</v>
      </c>
      <c r="C1455" t="s">
        <v>1175</v>
      </c>
      <c r="E1455" t="s">
        <v>2972</v>
      </c>
      <c r="F1455">
        <v>1</v>
      </c>
      <c r="G1455" t="s">
        <v>27</v>
      </c>
      <c r="H1455">
        <v>2023</v>
      </c>
      <c r="I1455" t="s">
        <v>28</v>
      </c>
      <c r="J1455" t="s">
        <v>2800</v>
      </c>
      <c r="K1455" t="s">
        <v>30</v>
      </c>
      <c r="L1455" t="s">
        <v>1178</v>
      </c>
      <c r="O1455" t="s">
        <v>2973</v>
      </c>
      <c r="P1455" s="1">
        <f t="shared" si="30"/>
        <v>4725</v>
      </c>
      <c r="Q1455">
        <v>4725</v>
      </c>
      <c r="R1455" s="1">
        <f t="shared" si="30"/>
        <v>0.5</v>
      </c>
      <c r="S1455">
        <v>0.5</v>
      </c>
      <c r="U1455" t="s">
        <v>65</v>
      </c>
      <c r="V1455" t="s">
        <v>2805</v>
      </c>
      <c r="W1455">
        <v>9450</v>
      </c>
      <c r="Z1455" t="str" cm="1">
        <f t="array" ref="Z1455:AB1455">_xlfn.TEXTSPLIT(L1455, " ")</f>
        <v>ECLOZ</v>
      </c>
      <c r="AA1455" t="str">
        <v>(Energiecollectief</v>
      </c>
      <c r="AB1455" t="str">
        <v>LoonopZand)</v>
      </c>
    </row>
    <row r="1456" spans="1:32" x14ac:dyDescent="0.3">
      <c r="A1456" t="s">
        <v>1006</v>
      </c>
      <c r="B1456" t="s">
        <v>1027</v>
      </c>
      <c r="C1456" t="s">
        <v>1183</v>
      </c>
      <c r="D1456" t="s">
        <v>2974</v>
      </c>
      <c r="E1456" t="s">
        <v>2975</v>
      </c>
      <c r="F1456">
        <v>1</v>
      </c>
      <c r="G1456" t="s">
        <v>27</v>
      </c>
      <c r="H1456">
        <v>2018</v>
      </c>
      <c r="I1456" t="s">
        <v>28</v>
      </c>
      <c r="J1456" t="s">
        <v>2800</v>
      </c>
      <c r="K1456" t="s">
        <v>605</v>
      </c>
      <c r="L1456" t="s">
        <v>2976</v>
      </c>
      <c r="M1456" t="s">
        <v>2977</v>
      </c>
      <c r="O1456" t="s">
        <v>2978</v>
      </c>
      <c r="P1456" s="1">
        <f t="shared" si="30"/>
        <v>132</v>
      </c>
      <c r="Q1456">
        <v>132</v>
      </c>
      <c r="R1456" s="1">
        <f t="shared" si="30"/>
        <v>5.5696202531645568E-2</v>
      </c>
      <c r="S1456">
        <v>5.5696202531645568E-2</v>
      </c>
      <c r="U1456" t="s">
        <v>36</v>
      </c>
      <c r="V1456" t="s">
        <v>2805</v>
      </c>
      <c r="W1456">
        <v>2172.5</v>
      </c>
      <c r="Z1456" t="str" cm="1">
        <f t="array" ref="Z1456:AB1456">_xlfn.TEXTSPLIT(L1456, " ")</f>
        <v>EVHB/</v>
      </c>
      <c r="AA1456" t="str">
        <v>projectcoöperatie</v>
      </c>
      <c r="AB1456" t="str">
        <v>Korenstreep</v>
      </c>
    </row>
    <row r="1457" spans="1:31" x14ac:dyDescent="0.3">
      <c r="A1457" t="s">
        <v>1006</v>
      </c>
      <c r="B1457" t="s">
        <v>1027</v>
      </c>
      <c r="C1457" t="s">
        <v>1257</v>
      </c>
      <c r="D1457" t="s">
        <v>2979</v>
      </c>
      <c r="E1457" t="s">
        <v>2980</v>
      </c>
      <c r="F1457">
        <v>1</v>
      </c>
      <c r="G1457" t="s">
        <v>27</v>
      </c>
      <c r="H1457">
        <v>2020</v>
      </c>
      <c r="I1457" t="s">
        <v>28</v>
      </c>
      <c r="J1457" t="s">
        <v>2800</v>
      </c>
      <c r="K1457" t="s">
        <v>30</v>
      </c>
      <c r="L1457" t="s">
        <v>2981</v>
      </c>
      <c r="O1457" t="s">
        <v>2982</v>
      </c>
      <c r="P1457" s="1">
        <f t="shared" si="30"/>
        <v>638</v>
      </c>
      <c r="Q1457">
        <v>638</v>
      </c>
      <c r="R1457" s="1">
        <f t="shared" si="30"/>
        <v>1</v>
      </c>
      <c r="S1457">
        <v>1</v>
      </c>
      <c r="U1457" t="s">
        <v>36</v>
      </c>
      <c r="Z1457" t="str" cm="1">
        <f t="array" ref="Z1457:AE1457">_xlfn.TEXTSPLIT(L1457, " ")</f>
        <v>HOT</v>
      </c>
      <c r="AA1457" t="str">
        <v>(Duurzame</v>
      </c>
      <c r="AB1457" t="str">
        <v>Energie</v>
      </c>
      <c r="AC1457" t="str">
        <v>Haaren),</v>
      </c>
      <c r="AD1457" t="str">
        <v>VET</v>
      </c>
      <c r="AE1457" s="5" t="str">
        <v>Vught</v>
      </c>
    </row>
    <row r="1458" spans="1:31" x14ac:dyDescent="0.3">
      <c r="A1458" t="s">
        <v>1006</v>
      </c>
      <c r="B1458" t="s">
        <v>1017</v>
      </c>
      <c r="C1458" t="s">
        <v>1269</v>
      </c>
      <c r="D1458" t="s">
        <v>1269</v>
      </c>
      <c r="E1458" t="s">
        <v>2983</v>
      </c>
      <c r="F1458">
        <v>1</v>
      </c>
      <c r="G1458" t="s">
        <v>27</v>
      </c>
      <c r="H1458">
        <v>2020</v>
      </c>
      <c r="I1458" t="s">
        <v>28</v>
      </c>
      <c r="J1458" t="s">
        <v>2800</v>
      </c>
      <c r="K1458" t="s">
        <v>30</v>
      </c>
      <c r="L1458" t="s">
        <v>1272</v>
      </c>
      <c r="M1458" t="s">
        <v>2984</v>
      </c>
      <c r="O1458" t="s">
        <v>2985</v>
      </c>
      <c r="P1458" s="1">
        <f t="shared" si="30"/>
        <v>1123.2</v>
      </c>
      <c r="Q1458">
        <v>1123.2</v>
      </c>
      <c r="R1458" s="1">
        <f t="shared" si="30"/>
        <v>0</v>
      </c>
      <c r="S1458">
        <v>0</v>
      </c>
      <c r="U1458" t="s">
        <v>65</v>
      </c>
      <c r="Z1458" t="str" cm="1">
        <f t="array" ref="Z1458:AB1458">_xlfn.TEXTSPLIT(L1458, " ")</f>
        <v>Waalre</v>
      </c>
      <c r="AA1458" t="str">
        <v>Energie</v>
      </c>
      <c r="AB1458" t="str">
        <v>Lokaal</v>
      </c>
    </row>
    <row r="1459" spans="1:31" x14ac:dyDescent="0.3">
      <c r="A1459" t="s">
        <v>1006</v>
      </c>
      <c r="B1459" t="s">
        <v>1074</v>
      </c>
      <c r="C1459" t="s">
        <v>1274</v>
      </c>
      <c r="E1459" t="s">
        <v>2986</v>
      </c>
      <c r="F1459">
        <v>1</v>
      </c>
      <c r="G1459" t="s">
        <v>27</v>
      </c>
      <c r="H1459">
        <v>2021</v>
      </c>
      <c r="I1459" t="s">
        <v>28</v>
      </c>
      <c r="J1459" t="s">
        <v>2800</v>
      </c>
      <c r="K1459" t="s">
        <v>30</v>
      </c>
      <c r="L1459" t="s">
        <v>2987</v>
      </c>
      <c r="M1459" t="s">
        <v>2988</v>
      </c>
      <c r="O1459" t="s">
        <v>2989</v>
      </c>
      <c r="P1459" s="1">
        <f t="shared" si="30"/>
        <v>5862.64</v>
      </c>
      <c r="Q1459">
        <v>5862.64</v>
      </c>
      <c r="R1459" s="1">
        <f t="shared" si="30"/>
        <v>1</v>
      </c>
      <c r="S1459">
        <v>1</v>
      </c>
      <c r="U1459" t="s">
        <v>65</v>
      </c>
      <c r="Z1459" t="str" cm="1">
        <f t="array" ref="Z1459:AA1459">_xlfn.TEXTSPLIT(L1459, " ")</f>
        <v>Langstraat</v>
      </c>
      <c r="AA1459" t="str">
        <v>Energie</v>
      </c>
    </row>
    <row r="1460" spans="1:31" x14ac:dyDescent="0.3">
      <c r="A1460" t="s">
        <v>1281</v>
      </c>
      <c r="B1460" t="s">
        <v>1287</v>
      </c>
      <c r="C1460" t="s">
        <v>1288</v>
      </c>
      <c r="E1460" t="s">
        <v>2990</v>
      </c>
      <c r="F1460">
        <v>1</v>
      </c>
      <c r="G1460" t="s">
        <v>27</v>
      </c>
      <c r="H1460">
        <v>2023</v>
      </c>
      <c r="I1460" t="s">
        <v>28</v>
      </c>
      <c r="J1460" t="s">
        <v>2800</v>
      </c>
      <c r="K1460" t="s">
        <v>30</v>
      </c>
      <c r="L1460" t="s">
        <v>1294</v>
      </c>
      <c r="O1460" t="s">
        <v>2991</v>
      </c>
      <c r="P1460" s="1">
        <f t="shared" si="30"/>
        <v>133.10000000000002</v>
      </c>
      <c r="Q1460">
        <v>133.10000000000002</v>
      </c>
      <c r="R1460" s="1">
        <f t="shared" si="30"/>
        <v>0.11145786892554614</v>
      </c>
      <c r="S1460">
        <v>0.11145786892554614</v>
      </c>
      <c r="U1460" t="s">
        <v>32</v>
      </c>
      <c r="V1460" t="s">
        <v>2805</v>
      </c>
      <c r="W1460">
        <v>2243</v>
      </c>
      <c r="Z1460" t="str" cm="1">
        <f t="array" ref="Z1460:AA1460">_xlfn.TEXTSPLIT(L1460, " ")</f>
        <v>Alkmaar</v>
      </c>
      <c r="AA1460" t="str">
        <v>Energie</v>
      </c>
    </row>
    <row r="1461" spans="1:31" x14ac:dyDescent="0.3">
      <c r="A1461" t="s">
        <v>1281</v>
      </c>
      <c r="B1461" t="s">
        <v>1287</v>
      </c>
      <c r="C1461" t="s">
        <v>1434</v>
      </c>
      <c r="E1461" t="s">
        <v>2992</v>
      </c>
      <c r="F1461">
        <v>1</v>
      </c>
      <c r="G1461" t="s">
        <v>27</v>
      </c>
      <c r="H1461">
        <v>2016</v>
      </c>
      <c r="I1461" t="s">
        <v>28</v>
      </c>
      <c r="J1461" t="s">
        <v>2800</v>
      </c>
      <c r="K1461" t="s">
        <v>30</v>
      </c>
      <c r="L1461" t="s">
        <v>1437</v>
      </c>
      <c r="P1461" s="1">
        <f t="shared" si="30"/>
        <v>157.13999999999999</v>
      </c>
      <c r="Q1461">
        <v>157.13999999999999</v>
      </c>
      <c r="R1461" s="1">
        <f t="shared" si="30"/>
        <v>1</v>
      </c>
      <c r="S1461">
        <v>1</v>
      </c>
      <c r="U1461" t="s">
        <v>36</v>
      </c>
      <c r="Z1461" t="str" cm="1">
        <f t="array" ref="Z1461">_xlfn.TEXTSPLIT(L1461, " ")</f>
        <v>BergenEnergie</v>
      </c>
    </row>
    <row r="1462" spans="1:31" x14ac:dyDescent="0.3">
      <c r="A1462" t="s">
        <v>1281</v>
      </c>
      <c r="B1462" t="s">
        <v>1287</v>
      </c>
      <c r="C1462" t="s">
        <v>1434</v>
      </c>
      <c r="E1462" t="s">
        <v>2993</v>
      </c>
      <c r="F1462">
        <v>1</v>
      </c>
      <c r="G1462" t="s">
        <v>27</v>
      </c>
      <c r="H1462">
        <v>2017</v>
      </c>
      <c r="I1462" t="s">
        <v>28</v>
      </c>
      <c r="J1462" t="s">
        <v>2800</v>
      </c>
      <c r="K1462" t="s">
        <v>30</v>
      </c>
      <c r="L1462" t="s">
        <v>1437</v>
      </c>
      <c r="P1462" s="1">
        <f t="shared" si="30"/>
        <v>1290</v>
      </c>
      <c r="Q1462">
        <v>1290</v>
      </c>
      <c r="R1462" s="1">
        <f t="shared" si="30"/>
        <v>1</v>
      </c>
      <c r="S1462">
        <v>1</v>
      </c>
      <c r="U1462" t="s">
        <v>65</v>
      </c>
      <c r="Z1462" t="str" cm="1">
        <f t="array" ref="Z1462">_xlfn.TEXTSPLIT(L1462, " ")</f>
        <v>BergenEnergie</v>
      </c>
    </row>
    <row r="1463" spans="1:31" x14ac:dyDescent="0.3">
      <c r="A1463" t="s">
        <v>1281</v>
      </c>
      <c r="B1463" t="s">
        <v>1282</v>
      </c>
      <c r="C1463" t="s">
        <v>2644</v>
      </c>
      <c r="D1463" t="s">
        <v>1565</v>
      </c>
      <c r="E1463" t="s">
        <v>2994</v>
      </c>
      <c r="F1463">
        <v>1</v>
      </c>
      <c r="G1463" t="s">
        <v>27</v>
      </c>
      <c r="H1463">
        <v>2018</v>
      </c>
      <c r="I1463" t="s">
        <v>28</v>
      </c>
      <c r="J1463" t="s">
        <v>2800</v>
      </c>
      <c r="K1463" t="s">
        <v>605</v>
      </c>
      <c r="L1463" t="s">
        <v>2995</v>
      </c>
      <c r="M1463" t="s">
        <v>2996</v>
      </c>
      <c r="N1463" t="s">
        <v>2996</v>
      </c>
      <c r="O1463" t="s">
        <v>2997</v>
      </c>
      <c r="P1463" s="1">
        <f t="shared" si="30"/>
        <v>0</v>
      </c>
      <c r="R1463" s="1">
        <f t="shared" si="30"/>
        <v>0</v>
      </c>
      <c r="S1463">
        <v>0</v>
      </c>
      <c r="U1463" t="s">
        <v>65</v>
      </c>
      <c r="Z1463" t="str" cm="1">
        <f t="array" ref="Z1463:AC1463">_xlfn.TEXTSPLIT(L1463, " ")</f>
        <v>Solar</v>
      </c>
      <c r="AA1463" t="str">
        <v>Green</v>
      </c>
      <c r="AB1463" t="str">
        <v>Point/</v>
      </c>
      <c r="AC1463" t="str">
        <v>Haarlemmermeer</v>
      </c>
    </row>
    <row r="1464" spans="1:31" x14ac:dyDescent="0.3">
      <c r="A1464" t="s">
        <v>1281</v>
      </c>
      <c r="B1464" t="s">
        <v>1287</v>
      </c>
      <c r="C1464" t="s">
        <v>1594</v>
      </c>
      <c r="D1464" t="s">
        <v>2998</v>
      </c>
      <c r="E1464" t="s">
        <v>2999</v>
      </c>
      <c r="F1464">
        <v>1</v>
      </c>
      <c r="G1464" t="s">
        <v>27</v>
      </c>
      <c r="H1464">
        <v>2022</v>
      </c>
      <c r="I1464" t="s">
        <v>28</v>
      </c>
      <c r="J1464" t="s">
        <v>2800</v>
      </c>
      <c r="K1464" t="s">
        <v>30</v>
      </c>
      <c r="L1464" t="s">
        <v>1597</v>
      </c>
      <c r="P1464" s="1">
        <f t="shared" si="30"/>
        <v>3999</v>
      </c>
      <c r="Q1464">
        <v>3999</v>
      </c>
      <c r="R1464" s="1">
        <f t="shared" si="30"/>
        <v>1</v>
      </c>
      <c r="S1464">
        <v>1</v>
      </c>
      <c r="U1464" t="s">
        <v>65</v>
      </c>
      <c r="V1464" t="s">
        <v>2868</v>
      </c>
      <c r="Z1464" t="str" cm="1">
        <f t="array" ref="Z1464">_xlfn.TEXTSPLIT(L1464, " ")</f>
        <v>Kennemerwind</v>
      </c>
    </row>
    <row r="1465" spans="1:31" x14ac:dyDescent="0.3">
      <c r="A1465" t="s">
        <v>1281</v>
      </c>
      <c r="B1465" t="s">
        <v>1287</v>
      </c>
      <c r="C1465" t="s">
        <v>1611</v>
      </c>
      <c r="D1465" t="s">
        <v>3000</v>
      </c>
      <c r="E1465" t="s">
        <v>3001</v>
      </c>
      <c r="F1465">
        <v>1</v>
      </c>
      <c r="G1465" t="s">
        <v>27</v>
      </c>
      <c r="H1465">
        <v>2019</v>
      </c>
      <c r="I1465" t="s">
        <v>28</v>
      </c>
      <c r="J1465" t="s">
        <v>2800</v>
      </c>
      <c r="K1465" t="s">
        <v>30</v>
      </c>
      <c r="L1465" t="s">
        <v>1614</v>
      </c>
      <c r="O1465" t="s">
        <v>3002</v>
      </c>
      <c r="P1465" s="1">
        <f t="shared" si="30"/>
        <v>750</v>
      </c>
      <c r="Q1465">
        <v>750</v>
      </c>
      <c r="R1465" s="1">
        <f t="shared" si="30"/>
        <v>0</v>
      </c>
      <c r="S1465">
        <v>0</v>
      </c>
      <c r="U1465" t="s">
        <v>65</v>
      </c>
      <c r="Z1465" t="str" cm="1">
        <f t="array" ref="Z1465:AA1465">_xlfn.TEXTSPLIT(L1465, " ")</f>
        <v>Texel</v>
      </c>
      <c r="AA1465" t="str">
        <v>Energie</v>
      </c>
    </row>
    <row r="1466" spans="1:31" x14ac:dyDescent="0.3">
      <c r="A1466" t="s">
        <v>1676</v>
      </c>
      <c r="B1466" t="s">
        <v>1684</v>
      </c>
      <c r="C1466" t="s">
        <v>1695</v>
      </c>
      <c r="E1466" t="s">
        <v>3003</v>
      </c>
      <c r="F1466">
        <v>1</v>
      </c>
      <c r="G1466" t="s">
        <v>27</v>
      </c>
      <c r="H1466">
        <v>2023</v>
      </c>
      <c r="I1466" t="s">
        <v>28</v>
      </c>
      <c r="J1466" t="s">
        <v>2800</v>
      </c>
      <c r="K1466" t="s">
        <v>30</v>
      </c>
      <c r="L1466" t="s">
        <v>1700</v>
      </c>
      <c r="P1466" s="1">
        <f t="shared" si="30"/>
        <v>89</v>
      </c>
      <c r="Q1466">
        <v>89</v>
      </c>
      <c r="R1466" s="1">
        <f t="shared" si="30"/>
        <v>1</v>
      </c>
      <c r="S1466">
        <v>1</v>
      </c>
      <c r="U1466" t="s">
        <v>32</v>
      </c>
      <c r="Z1466" t="str" cm="1">
        <f t="array" ref="Z1466">_xlfn.TEXTSPLIT(L1466, " ")</f>
        <v>DeventerEnergie</v>
      </c>
    </row>
    <row r="1467" spans="1:31" x14ac:dyDescent="0.3">
      <c r="A1467" t="s">
        <v>1676</v>
      </c>
      <c r="B1467" t="s">
        <v>1684</v>
      </c>
      <c r="C1467" t="s">
        <v>1695</v>
      </c>
      <c r="E1467" t="s">
        <v>3004</v>
      </c>
      <c r="F1467">
        <v>1</v>
      </c>
      <c r="G1467" t="s">
        <v>27</v>
      </c>
      <c r="H1467">
        <v>2023</v>
      </c>
      <c r="I1467" t="s">
        <v>28</v>
      </c>
      <c r="J1467" t="s">
        <v>2800</v>
      </c>
      <c r="K1467" t="s">
        <v>30</v>
      </c>
      <c r="L1467" t="s">
        <v>1700</v>
      </c>
      <c r="P1467" s="1">
        <f t="shared" si="30"/>
        <v>207</v>
      </c>
      <c r="Q1467">
        <v>207</v>
      </c>
      <c r="R1467" s="1">
        <f t="shared" si="30"/>
        <v>1</v>
      </c>
      <c r="S1467">
        <v>1</v>
      </c>
      <c r="U1467" t="s">
        <v>32</v>
      </c>
      <c r="Z1467" t="str" cm="1">
        <f t="array" ref="Z1467">_xlfn.TEXTSPLIT(L1467, " ")</f>
        <v>DeventerEnergie</v>
      </c>
    </row>
    <row r="1468" spans="1:31" x14ac:dyDescent="0.3">
      <c r="A1468" t="s">
        <v>1676</v>
      </c>
      <c r="B1468" t="s">
        <v>1684</v>
      </c>
      <c r="C1468" t="s">
        <v>1695</v>
      </c>
      <c r="D1468" t="s">
        <v>1703</v>
      </c>
      <c r="E1468" t="s">
        <v>3005</v>
      </c>
      <c r="F1468">
        <v>1</v>
      </c>
      <c r="G1468" t="s">
        <v>27</v>
      </c>
      <c r="H1468">
        <v>2023</v>
      </c>
      <c r="I1468" t="s">
        <v>28</v>
      </c>
      <c r="J1468" t="s">
        <v>2800</v>
      </c>
      <c r="K1468" t="s">
        <v>30</v>
      </c>
      <c r="L1468" t="s">
        <v>1705</v>
      </c>
      <c r="N1468" t="s">
        <v>81</v>
      </c>
      <c r="O1468" t="s">
        <v>3006</v>
      </c>
      <c r="P1468" s="1">
        <f t="shared" si="30"/>
        <v>0</v>
      </c>
      <c r="R1468" s="1">
        <f t="shared" si="30"/>
        <v>0</v>
      </c>
      <c r="S1468">
        <v>0</v>
      </c>
      <c r="U1468" t="s">
        <v>65</v>
      </c>
      <c r="V1468" t="s">
        <v>2805</v>
      </c>
      <c r="W1468">
        <v>18000</v>
      </c>
      <c r="Z1468" t="str" cm="1">
        <f t="array" ref="Z1468">_xlfn.TEXTSPLIT(L1468, " ")</f>
        <v>NoaberEnergie</v>
      </c>
    </row>
    <row r="1469" spans="1:31" x14ac:dyDescent="0.3">
      <c r="A1469" t="s">
        <v>1676</v>
      </c>
      <c r="B1469" t="s">
        <v>426</v>
      </c>
      <c r="C1469" t="s">
        <v>1713</v>
      </c>
      <c r="E1469" t="s">
        <v>3007</v>
      </c>
      <c r="F1469">
        <v>1</v>
      </c>
      <c r="G1469" t="s">
        <v>27</v>
      </c>
      <c r="H1469">
        <v>2023</v>
      </c>
      <c r="I1469" t="s">
        <v>28</v>
      </c>
      <c r="J1469" t="s">
        <v>2800</v>
      </c>
      <c r="K1469" t="s">
        <v>30</v>
      </c>
      <c r="L1469" t="s">
        <v>1715</v>
      </c>
      <c r="P1469" s="1">
        <f t="shared" si="30"/>
        <v>3935.8</v>
      </c>
      <c r="Q1469">
        <v>3935.8</v>
      </c>
      <c r="R1469" s="1">
        <f t="shared" si="30"/>
        <v>1</v>
      </c>
      <c r="S1469">
        <v>1</v>
      </c>
      <c r="U1469" t="s">
        <v>1004</v>
      </c>
      <c r="V1469" t="s">
        <v>2868</v>
      </c>
      <c r="Z1469" t="str" cm="1">
        <f t="array" ref="Z1469:AA1469">_xlfn.TEXTSPLIT(L1469, " ")</f>
        <v>Enschede</v>
      </c>
      <c r="AA1469" t="str">
        <v>Energie</v>
      </c>
    </row>
    <row r="1470" spans="1:31" x14ac:dyDescent="0.3">
      <c r="A1470" t="s">
        <v>1676</v>
      </c>
      <c r="B1470" t="s">
        <v>426</v>
      </c>
      <c r="C1470" t="s">
        <v>1713</v>
      </c>
      <c r="D1470" t="s">
        <v>3008</v>
      </c>
      <c r="E1470" t="s">
        <v>3009</v>
      </c>
      <c r="F1470">
        <v>1</v>
      </c>
      <c r="G1470" t="s">
        <v>27</v>
      </c>
      <c r="H1470">
        <v>2023</v>
      </c>
      <c r="I1470" t="s">
        <v>28</v>
      </c>
      <c r="J1470" t="s">
        <v>2800</v>
      </c>
      <c r="K1470" t="s">
        <v>30</v>
      </c>
      <c r="L1470" t="s">
        <v>1715</v>
      </c>
      <c r="P1470" s="1">
        <f t="shared" si="30"/>
        <v>1147.3000000000002</v>
      </c>
      <c r="Q1470">
        <v>1147.3000000000002</v>
      </c>
      <c r="R1470" s="1">
        <f t="shared" si="30"/>
        <v>1</v>
      </c>
      <c r="S1470">
        <v>1</v>
      </c>
      <c r="U1470" t="s">
        <v>1004</v>
      </c>
      <c r="V1470" t="s">
        <v>2868</v>
      </c>
      <c r="Z1470" t="str" cm="1">
        <f t="array" ref="Z1470:AA1470">_xlfn.TEXTSPLIT(L1470, " ")</f>
        <v>Enschede</v>
      </c>
      <c r="AA1470" t="str">
        <v>Energie</v>
      </c>
    </row>
    <row r="1471" spans="1:31" x14ac:dyDescent="0.3">
      <c r="A1471" t="s">
        <v>1676</v>
      </c>
      <c r="B1471" t="s">
        <v>426</v>
      </c>
      <c r="C1471" t="s">
        <v>1713</v>
      </c>
      <c r="D1471" t="s">
        <v>3008</v>
      </c>
      <c r="E1471" t="s">
        <v>3010</v>
      </c>
      <c r="F1471">
        <v>1</v>
      </c>
      <c r="G1471" t="s">
        <v>27</v>
      </c>
      <c r="H1471">
        <v>2023</v>
      </c>
      <c r="I1471" t="s">
        <v>28</v>
      </c>
      <c r="J1471" t="s">
        <v>2800</v>
      </c>
      <c r="K1471" t="s">
        <v>30</v>
      </c>
      <c r="L1471" t="s">
        <v>1715</v>
      </c>
      <c r="P1471" s="1">
        <f t="shared" si="30"/>
        <v>5005</v>
      </c>
      <c r="Q1471">
        <v>5005</v>
      </c>
      <c r="R1471" s="1">
        <f t="shared" si="30"/>
        <v>1</v>
      </c>
      <c r="S1471">
        <v>1</v>
      </c>
      <c r="U1471" t="s">
        <v>1004</v>
      </c>
      <c r="V1471" t="s">
        <v>2868</v>
      </c>
      <c r="Z1471" t="str" cm="1">
        <f t="array" ref="Z1471:AA1471">_xlfn.TEXTSPLIT(L1471, " ")</f>
        <v>Enschede</v>
      </c>
      <c r="AA1471" t="str">
        <v>Energie</v>
      </c>
    </row>
    <row r="1472" spans="1:31" x14ac:dyDescent="0.3">
      <c r="A1472" t="s">
        <v>1676</v>
      </c>
      <c r="B1472" t="s">
        <v>426</v>
      </c>
      <c r="C1472" t="s">
        <v>3011</v>
      </c>
      <c r="E1472" t="s">
        <v>3012</v>
      </c>
      <c r="F1472">
        <v>1</v>
      </c>
      <c r="G1472" t="s">
        <v>27</v>
      </c>
      <c r="H1472">
        <v>2023</v>
      </c>
      <c r="I1472" t="s">
        <v>28</v>
      </c>
      <c r="J1472" t="s">
        <v>2800</v>
      </c>
      <c r="K1472" t="s">
        <v>2812</v>
      </c>
      <c r="L1472" t="s">
        <v>3013</v>
      </c>
      <c r="M1472" t="s">
        <v>2809</v>
      </c>
      <c r="O1472" t="s">
        <v>2809</v>
      </c>
      <c r="P1472" s="1">
        <f t="shared" si="30"/>
        <v>0</v>
      </c>
      <c r="R1472" s="1">
        <f t="shared" si="30"/>
        <v>0</v>
      </c>
      <c r="S1472">
        <v>0</v>
      </c>
      <c r="U1472" t="s">
        <v>65</v>
      </c>
      <c r="V1472" t="s">
        <v>2805</v>
      </c>
      <c r="W1472">
        <v>9162</v>
      </c>
      <c r="Z1472" t="str" cm="1">
        <f t="array" ref="Z1472:AA1472">_xlfn.TEXTSPLIT(L1472, " ")</f>
        <v>EC</v>
      </c>
      <c r="AA1472" t="str">
        <v>Haaksbergen</v>
      </c>
    </row>
    <row r="1473" spans="1:29" x14ac:dyDescent="0.3">
      <c r="A1473" t="s">
        <v>1676</v>
      </c>
      <c r="B1473" t="s">
        <v>1684</v>
      </c>
      <c r="C1473" t="s">
        <v>3014</v>
      </c>
      <c r="D1473" t="s">
        <v>1801</v>
      </c>
      <c r="E1473" t="s">
        <v>3015</v>
      </c>
      <c r="F1473">
        <v>1</v>
      </c>
      <c r="G1473" t="s">
        <v>27</v>
      </c>
      <c r="H1473">
        <v>2020</v>
      </c>
      <c r="I1473" t="s">
        <v>28</v>
      </c>
      <c r="J1473" t="s">
        <v>2800</v>
      </c>
      <c r="K1473" t="s">
        <v>30</v>
      </c>
      <c r="L1473" t="s">
        <v>3016</v>
      </c>
      <c r="M1473" t="s">
        <v>3017</v>
      </c>
      <c r="N1473" t="s">
        <v>44</v>
      </c>
      <c r="P1473" s="1">
        <f t="shared" ref="P1473:R1536" si="31">IFERROR(IF(Q1473&gt;0,Q1473*1,0),0)</f>
        <v>1998.2750000000001</v>
      </c>
      <c r="Q1473">
        <v>1998.2750000000001</v>
      </c>
      <c r="R1473" s="1">
        <f t="shared" si="31"/>
        <v>1</v>
      </c>
      <c r="S1473">
        <v>1</v>
      </c>
      <c r="U1473" t="s">
        <v>1004</v>
      </c>
      <c r="Z1473" t="str" cm="1">
        <f t="array" ref="Z1473:AA1473">_xlfn.TEXTSPLIT(L1473, " ")</f>
        <v>Lutten</v>
      </c>
      <c r="AA1473" t="str">
        <v>Levert</v>
      </c>
    </row>
    <row r="1474" spans="1:29" x14ac:dyDescent="0.3">
      <c r="A1474" t="s">
        <v>1676</v>
      </c>
      <c r="B1474" t="s">
        <v>426</v>
      </c>
      <c r="C1474" t="s">
        <v>1752</v>
      </c>
      <c r="D1474" t="s">
        <v>1755</v>
      </c>
      <c r="E1474" t="s">
        <v>3018</v>
      </c>
      <c r="F1474">
        <v>1</v>
      </c>
      <c r="G1474" t="s">
        <v>27</v>
      </c>
      <c r="H1474">
        <v>2021</v>
      </c>
      <c r="I1474" t="s">
        <v>28</v>
      </c>
      <c r="J1474" t="s">
        <v>2800</v>
      </c>
      <c r="K1474" t="s">
        <v>30</v>
      </c>
      <c r="L1474" t="s">
        <v>2682</v>
      </c>
      <c r="O1474" t="s">
        <v>3019</v>
      </c>
      <c r="P1474" s="1">
        <f t="shared" si="31"/>
        <v>410.77499999999998</v>
      </c>
      <c r="Q1474">
        <v>410.77499999999998</v>
      </c>
      <c r="R1474" s="1">
        <f t="shared" si="31"/>
        <v>3.2094330782445731E-2</v>
      </c>
      <c r="S1474">
        <v>3.2094330782445731E-2</v>
      </c>
      <c r="U1474" t="s">
        <v>32</v>
      </c>
      <c r="V1474" t="s">
        <v>2805</v>
      </c>
      <c r="W1474">
        <v>12806.1</v>
      </c>
      <c r="Z1474" t="str" cm="1">
        <f t="array" ref="Z1474:AA1474">_xlfn.TEXTSPLIT(L1474, " ")</f>
        <v>EC</v>
      </c>
      <c r="AA1474" t="str">
        <v>Midden-Twente</v>
      </c>
    </row>
    <row r="1475" spans="1:29" x14ac:dyDescent="0.3">
      <c r="A1475" t="s">
        <v>1676</v>
      </c>
      <c r="B1475" t="s">
        <v>426</v>
      </c>
      <c r="C1475" t="s">
        <v>1752</v>
      </c>
      <c r="D1475" t="s">
        <v>1755</v>
      </c>
      <c r="E1475" t="s">
        <v>3020</v>
      </c>
      <c r="F1475">
        <v>1</v>
      </c>
      <c r="G1475" t="s">
        <v>27</v>
      </c>
      <c r="H1475">
        <v>2021</v>
      </c>
      <c r="I1475" t="s">
        <v>28</v>
      </c>
      <c r="J1475" t="s">
        <v>2800</v>
      </c>
      <c r="K1475" t="s">
        <v>30</v>
      </c>
      <c r="L1475" t="s">
        <v>1757</v>
      </c>
      <c r="P1475" s="1">
        <f t="shared" si="31"/>
        <v>410.80500000000001</v>
      </c>
      <c r="Q1475">
        <v>410.80500000000001</v>
      </c>
      <c r="R1475" s="1">
        <f t="shared" si="31"/>
        <v>1</v>
      </c>
      <c r="S1475">
        <v>1</v>
      </c>
      <c r="U1475" t="s">
        <v>32</v>
      </c>
      <c r="Z1475" t="str" cm="1">
        <f t="array" ref="Z1475:AB1475">_xlfn.TEXTSPLIT(L1475, " ")</f>
        <v>Hof</v>
      </c>
      <c r="AA1475" t="str">
        <v>op</v>
      </c>
      <c r="AB1475" t="str">
        <v>Rozen</v>
      </c>
    </row>
    <row r="1476" spans="1:29" x14ac:dyDescent="0.3">
      <c r="A1476" t="s">
        <v>1676</v>
      </c>
      <c r="B1476" t="s">
        <v>1684</v>
      </c>
      <c r="C1476" t="s">
        <v>1786</v>
      </c>
      <c r="E1476" t="s">
        <v>3021</v>
      </c>
      <c r="F1476">
        <v>1</v>
      </c>
      <c r="G1476" t="s">
        <v>27</v>
      </c>
      <c r="H1476">
        <v>2022</v>
      </c>
      <c r="I1476" t="s">
        <v>28</v>
      </c>
      <c r="J1476" t="s">
        <v>2800</v>
      </c>
      <c r="K1476" t="s">
        <v>30</v>
      </c>
      <c r="L1476" t="s">
        <v>3022</v>
      </c>
      <c r="M1476" t="s">
        <v>3023</v>
      </c>
      <c r="O1476" t="s">
        <v>3024</v>
      </c>
      <c r="P1476" s="1">
        <f t="shared" si="31"/>
        <v>9860</v>
      </c>
      <c r="Q1476">
        <v>9860</v>
      </c>
      <c r="R1476" s="1">
        <f t="shared" si="31"/>
        <v>1</v>
      </c>
      <c r="S1476">
        <v>1</v>
      </c>
      <c r="U1476" t="s">
        <v>1004</v>
      </c>
      <c r="V1476" t="s">
        <v>2868</v>
      </c>
      <c r="Z1476" t="str" cm="1">
        <f t="array" ref="Z1476:AB1476">_xlfn.TEXTSPLIT(L1476, " ")</f>
        <v>Goed</v>
      </c>
      <c r="AA1476" t="str">
        <v>Veur</v>
      </c>
      <c r="AB1476" t="str">
        <v>Mekare</v>
      </c>
    </row>
    <row r="1477" spans="1:29" x14ac:dyDescent="0.3">
      <c r="A1477" t="s">
        <v>1676</v>
      </c>
      <c r="B1477" t="s">
        <v>1684</v>
      </c>
      <c r="C1477" t="s">
        <v>1795</v>
      </c>
      <c r="D1477" t="s">
        <v>1799</v>
      </c>
      <c r="E1477" t="s">
        <v>3025</v>
      </c>
      <c r="F1477">
        <v>1</v>
      </c>
      <c r="G1477" t="s">
        <v>27</v>
      </c>
      <c r="H1477">
        <v>2018</v>
      </c>
      <c r="I1477" t="s">
        <v>28</v>
      </c>
      <c r="J1477" t="s">
        <v>2800</v>
      </c>
      <c r="K1477" t="s">
        <v>30</v>
      </c>
      <c r="L1477" t="s">
        <v>1798</v>
      </c>
      <c r="M1477" t="s">
        <v>1748</v>
      </c>
      <c r="O1477" t="s">
        <v>3026</v>
      </c>
      <c r="P1477" s="1">
        <f t="shared" si="31"/>
        <v>2247.5</v>
      </c>
      <c r="Q1477">
        <v>2247.5</v>
      </c>
      <c r="R1477" s="1">
        <f t="shared" si="31"/>
        <v>1</v>
      </c>
      <c r="S1477">
        <v>1</v>
      </c>
      <c r="U1477" t="s">
        <v>65</v>
      </c>
      <c r="Z1477" t="str" cm="1">
        <f t="array" ref="Z1477">_xlfn.TEXTSPLIT(L1477, " ")</f>
        <v>Endona</v>
      </c>
    </row>
    <row r="1478" spans="1:29" x14ac:dyDescent="0.3">
      <c r="A1478" t="s">
        <v>1676</v>
      </c>
      <c r="B1478" t="s">
        <v>1684</v>
      </c>
      <c r="C1478" t="s">
        <v>1795</v>
      </c>
      <c r="D1478" t="s">
        <v>1799</v>
      </c>
      <c r="E1478" t="s">
        <v>3027</v>
      </c>
      <c r="F1478">
        <v>1</v>
      </c>
      <c r="G1478" t="s">
        <v>27</v>
      </c>
      <c r="H1478">
        <v>2018</v>
      </c>
      <c r="I1478" t="s">
        <v>28</v>
      </c>
      <c r="J1478" t="s">
        <v>2800</v>
      </c>
      <c r="K1478" t="s">
        <v>30</v>
      </c>
      <c r="L1478" t="s">
        <v>1798</v>
      </c>
      <c r="M1478" t="s">
        <v>1748</v>
      </c>
      <c r="O1478" t="s">
        <v>3026</v>
      </c>
      <c r="P1478" s="1">
        <f t="shared" si="31"/>
        <v>97.5</v>
      </c>
      <c r="Q1478">
        <v>97.5</v>
      </c>
      <c r="R1478" s="1">
        <f t="shared" si="31"/>
        <v>1</v>
      </c>
      <c r="S1478">
        <v>1</v>
      </c>
      <c r="U1478" t="s">
        <v>65</v>
      </c>
      <c r="Z1478" t="str" cm="1">
        <f t="array" ref="Z1478">_xlfn.TEXTSPLIT(L1478, " ")</f>
        <v>Endona</v>
      </c>
    </row>
    <row r="1479" spans="1:29" x14ac:dyDescent="0.3">
      <c r="A1479" t="s">
        <v>1676</v>
      </c>
      <c r="B1479" t="s">
        <v>1684</v>
      </c>
      <c r="C1479" t="s">
        <v>1795</v>
      </c>
      <c r="D1479" t="s">
        <v>1799</v>
      </c>
      <c r="E1479" t="s">
        <v>3028</v>
      </c>
      <c r="F1479">
        <v>1</v>
      </c>
      <c r="G1479" t="s">
        <v>27</v>
      </c>
      <c r="H1479">
        <v>2022</v>
      </c>
      <c r="I1479" t="s">
        <v>28</v>
      </c>
      <c r="J1479" t="s">
        <v>2800</v>
      </c>
      <c r="K1479" t="s">
        <v>30</v>
      </c>
      <c r="L1479" t="s">
        <v>1798</v>
      </c>
      <c r="M1479" t="s">
        <v>1748</v>
      </c>
      <c r="P1479" s="1">
        <f t="shared" si="31"/>
        <v>2592</v>
      </c>
      <c r="Q1479">
        <v>2592</v>
      </c>
      <c r="R1479" s="1">
        <f t="shared" si="31"/>
        <v>1</v>
      </c>
      <c r="S1479">
        <v>1</v>
      </c>
      <c r="U1479" t="s">
        <v>1004</v>
      </c>
      <c r="V1479" t="s">
        <v>2868</v>
      </c>
      <c r="Z1479" t="str" cm="1">
        <f t="array" ref="Z1479">_xlfn.TEXTSPLIT(L1479, " ")</f>
        <v>Endona</v>
      </c>
    </row>
    <row r="1480" spans="1:29" x14ac:dyDescent="0.3">
      <c r="A1480" t="s">
        <v>1676</v>
      </c>
      <c r="B1480" t="s">
        <v>1684</v>
      </c>
      <c r="C1480" t="s">
        <v>1830</v>
      </c>
      <c r="D1480" t="s">
        <v>2709</v>
      </c>
      <c r="E1480" t="s">
        <v>3029</v>
      </c>
      <c r="F1480">
        <v>1</v>
      </c>
      <c r="G1480" t="s">
        <v>27</v>
      </c>
      <c r="H1480">
        <v>2020</v>
      </c>
      <c r="I1480" t="s">
        <v>28</v>
      </c>
      <c r="J1480" t="s">
        <v>2800</v>
      </c>
      <c r="K1480" t="s">
        <v>30</v>
      </c>
      <c r="L1480" t="s">
        <v>2711</v>
      </c>
      <c r="M1480" t="s">
        <v>131</v>
      </c>
      <c r="P1480" s="1">
        <f t="shared" si="31"/>
        <v>117</v>
      </c>
      <c r="Q1480">
        <v>117</v>
      </c>
      <c r="R1480" s="1">
        <f t="shared" si="31"/>
        <v>0.10636363636363637</v>
      </c>
      <c r="S1480">
        <v>0.10636363636363637</v>
      </c>
      <c r="U1480" t="s">
        <v>36</v>
      </c>
      <c r="V1480" t="s">
        <v>2805</v>
      </c>
      <c r="W1480">
        <v>1100</v>
      </c>
      <c r="Z1480" t="str" cm="1">
        <f t="array" ref="Z1480:AA1480">_xlfn.TEXTSPLIT(L1480, " ")</f>
        <v>EC</v>
      </c>
      <c r="AA1480" t="str">
        <v>Oldemarkt</v>
      </c>
    </row>
    <row r="1481" spans="1:29" x14ac:dyDescent="0.3">
      <c r="A1481" t="s">
        <v>1676</v>
      </c>
      <c r="B1481" t="s">
        <v>426</v>
      </c>
      <c r="C1481" t="s">
        <v>3030</v>
      </c>
      <c r="D1481" t="s">
        <v>3030</v>
      </c>
      <c r="E1481" t="s">
        <v>3031</v>
      </c>
      <c r="F1481">
        <v>1</v>
      </c>
      <c r="G1481" t="s">
        <v>27</v>
      </c>
      <c r="H1481">
        <v>2018</v>
      </c>
      <c r="I1481" t="s">
        <v>28</v>
      </c>
      <c r="J1481" t="s">
        <v>2800</v>
      </c>
      <c r="K1481" t="s">
        <v>30</v>
      </c>
      <c r="L1481" t="s">
        <v>3032</v>
      </c>
      <c r="N1481" t="s">
        <v>44</v>
      </c>
      <c r="O1481" t="s">
        <v>3033</v>
      </c>
      <c r="P1481" s="1">
        <f t="shared" si="31"/>
        <v>2010</v>
      </c>
      <c r="Q1481">
        <v>2010</v>
      </c>
      <c r="R1481" s="1">
        <f t="shared" si="31"/>
        <v>0.5</v>
      </c>
      <c r="S1481">
        <v>0.5</v>
      </c>
      <c r="U1481" t="s">
        <v>65</v>
      </c>
      <c r="V1481" t="s">
        <v>2805</v>
      </c>
      <c r="W1481">
        <v>4020</v>
      </c>
      <c r="Z1481" t="str" cm="1">
        <f t="array" ref="Z1481:AC1481">_xlfn.TEXTSPLIT(L1481, " ")</f>
        <v>Duurzame</v>
      </c>
      <c r="AA1481" t="str">
        <v>Energie</v>
      </c>
      <c r="AB1481" t="str">
        <v>Wierden</v>
      </c>
      <c r="AC1481" t="str">
        <v>Enter</v>
      </c>
    </row>
    <row r="1482" spans="1:29" x14ac:dyDescent="0.3">
      <c r="A1482" t="s">
        <v>1676</v>
      </c>
      <c r="B1482" t="s">
        <v>426</v>
      </c>
      <c r="C1482" t="s">
        <v>3030</v>
      </c>
      <c r="D1482" t="s">
        <v>3030</v>
      </c>
      <c r="E1482" t="s">
        <v>3034</v>
      </c>
      <c r="F1482">
        <v>1</v>
      </c>
      <c r="G1482" t="s">
        <v>27</v>
      </c>
      <c r="H1482">
        <v>2021</v>
      </c>
      <c r="I1482" t="s">
        <v>28</v>
      </c>
      <c r="J1482" t="s">
        <v>2800</v>
      </c>
      <c r="K1482" t="s">
        <v>30</v>
      </c>
      <c r="L1482" t="s">
        <v>3032</v>
      </c>
      <c r="O1482" t="s">
        <v>3035</v>
      </c>
      <c r="P1482" s="1">
        <f t="shared" si="31"/>
        <v>784</v>
      </c>
      <c r="Q1482">
        <v>784</v>
      </c>
      <c r="R1482" s="1">
        <f t="shared" si="31"/>
        <v>0.5</v>
      </c>
      <c r="S1482">
        <v>0.5</v>
      </c>
      <c r="U1482" t="s">
        <v>65</v>
      </c>
      <c r="V1482" t="s">
        <v>2805</v>
      </c>
      <c r="W1482">
        <v>1568</v>
      </c>
      <c r="Z1482" t="str" cm="1">
        <f t="array" ref="Z1482:AC1482">_xlfn.TEXTSPLIT(L1482, " ")</f>
        <v>Duurzame</v>
      </c>
      <c r="AA1482" t="str">
        <v>Energie</v>
      </c>
      <c r="AB1482" t="str">
        <v>Wierden</v>
      </c>
      <c r="AC1482" t="str">
        <v>Enter</v>
      </c>
    </row>
    <row r="1483" spans="1:29" x14ac:dyDescent="0.3">
      <c r="A1483" t="s">
        <v>1676</v>
      </c>
      <c r="B1483" t="s">
        <v>1684</v>
      </c>
      <c r="C1483" t="s">
        <v>1857</v>
      </c>
      <c r="E1483" t="s">
        <v>3036</v>
      </c>
      <c r="F1483">
        <v>1</v>
      </c>
      <c r="G1483" t="s">
        <v>27</v>
      </c>
      <c r="H1483">
        <v>2020</v>
      </c>
      <c r="I1483" t="s">
        <v>28</v>
      </c>
      <c r="J1483" t="s">
        <v>2818</v>
      </c>
      <c r="K1483" t="s">
        <v>30</v>
      </c>
      <c r="L1483" t="s">
        <v>3037</v>
      </c>
      <c r="M1483" t="s">
        <v>3038</v>
      </c>
      <c r="N1483" t="s">
        <v>3039</v>
      </c>
      <c r="O1483" t="s">
        <v>3040</v>
      </c>
      <c r="P1483" s="1">
        <f t="shared" si="31"/>
        <v>16440</v>
      </c>
      <c r="Q1483">
        <v>16440</v>
      </c>
      <c r="R1483" s="1">
        <f t="shared" si="31"/>
        <v>0.6</v>
      </c>
      <c r="S1483">
        <v>0.6</v>
      </c>
      <c r="U1483" t="s">
        <v>65</v>
      </c>
      <c r="V1483" t="s">
        <v>2805</v>
      </c>
      <c r="W1483">
        <v>27400</v>
      </c>
      <c r="Z1483" t="str" cm="1">
        <f t="array" ref="Z1483:AA1483">_xlfn.TEXTSPLIT(L1483, " ")</f>
        <v>Blauwvinger</v>
      </c>
      <c r="AA1483" t="str">
        <v>Energie</v>
      </c>
    </row>
    <row r="1484" spans="1:29" x14ac:dyDescent="0.3">
      <c r="A1484" t="s">
        <v>1676</v>
      </c>
      <c r="B1484" t="s">
        <v>1684</v>
      </c>
      <c r="C1484" t="s">
        <v>1857</v>
      </c>
      <c r="E1484" t="s">
        <v>3041</v>
      </c>
      <c r="F1484">
        <v>1</v>
      </c>
      <c r="G1484" t="s">
        <v>27</v>
      </c>
      <c r="H1484">
        <v>2020</v>
      </c>
      <c r="I1484" t="s">
        <v>28</v>
      </c>
      <c r="J1484" t="s">
        <v>2818</v>
      </c>
      <c r="K1484" t="s">
        <v>2812</v>
      </c>
      <c r="L1484" t="s">
        <v>3037</v>
      </c>
      <c r="M1484" t="s">
        <v>3038</v>
      </c>
      <c r="N1484" t="s">
        <v>2951</v>
      </c>
      <c r="O1484" t="s">
        <v>3042</v>
      </c>
      <c r="P1484" s="1">
        <f t="shared" si="31"/>
        <v>0</v>
      </c>
      <c r="R1484" s="1">
        <f t="shared" si="31"/>
        <v>0</v>
      </c>
      <c r="S1484">
        <v>0</v>
      </c>
      <c r="U1484" t="s">
        <v>65</v>
      </c>
      <c r="V1484" t="s">
        <v>2966</v>
      </c>
      <c r="W1484">
        <v>14517</v>
      </c>
      <c r="Z1484" t="str" cm="1">
        <f t="array" ref="Z1484:AA1484">_xlfn.TEXTSPLIT(L1484, " ")</f>
        <v>Blauwvinger</v>
      </c>
      <c r="AA1484" t="str">
        <v>Energie</v>
      </c>
    </row>
    <row r="1485" spans="1:29" x14ac:dyDescent="0.3">
      <c r="A1485" t="s">
        <v>1862</v>
      </c>
      <c r="B1485" t="s">
        <v>1879</v>
      </c>
      <c r="C1485" t="s">
        <v>1891</v>
      </c>
      <c r="E1485" t="s">
        <v>3043</v>
      </c>
      <c r="F1485">
        <v>1</v>
      </c>
      <c r="G1485" t="s">
        <v>27</v>
      </c>
      <c r="H1485">
        <v>2016</v>
      </c>
      <c r="I1485" t="s">
        <v>28</v>
      </c>
      <c r="J1485" t="s">
        <v>2800</v>
      </c>
      <c r="K1485" t="s">
        <v>30</v>
      </c>
      <c r="L1485" t="s">
        <v>1894</v>
      </c>
      <c r="O1485" t="s">
        <v>3044</v>
      </c>
      <c r="P1485" s="1">
        <f t="shared" si="31"/>
        <v>250</v>
      </c>
      <c r="Q1485">
        <v>250</v>
      </c>
      <c r="R1485" s="1">
        <f t="shared" si="31"/>
        <v>0</v>
      </c>
      <c r="S1485">
        <v>0</v>
      </c>
      <c r="U1485" t="s">
        <v>65</v>
      </c>
      <c r="Z1485" t="str" cm="1">
        <f t="array" ref="Z1485:AA1485">_xlfn.TEXTSPLIT(L1485, " ")</f>
        <v>BENG!/</v>
      </c>
      <c r="AA1485" t="str">
        <v>Bilstroom</v>
      </c>
    </row>
    <row r="1486" spans="1:29" x14ac:dyDescent="0.3">
      <c r="A1486" t="s">
        <v>1862</v>
      </c>
      <c r="B1486" t="s">
        <v>1879</v>
      </c>
      <c r="C1486" t="s">
        <v>1935</v>
      </c>
      <c r="D1486" t="s">
        <v>3045</v>
      </c>
      <c r="E1486" t="s">
        <v>3046</v>
      </c>
      <c r="F1486">
        <v>1</v>
      </c>
      <c r="G1486" t="s">
        <v>27</v>
      </c>
      <c r="H1486">
        <v>2018</v>
      </c>
      <c r="I1486" t="s">
        <v>28</v>
      </c>
      <c r="J1486" t="s">
        <v>2800</v>
      </c>
      <c r="K1486" t="s">
        <v>30</v>
      </c>
      <c r="L1486" t="s">
        <v>3047</v>
      </c>
      <c r="O1486" t="s">
        <v>3048</v>
      </c>
      <c r="P1486" s="1">
        <f t="shared" si="31"/>
        <v>118.80000000000001</v>
      </c>
      <c r="Q1486">
        <v>118.80000000000001</v>
      </c>
      <c r="R1486" s="1">
        <f t="shared" si="31"/>
        <v>4.8463091765761725E-2</v>
      </c>
      <c r="S1486">
        <v>4.8463091765761725E-2</v>
      </c>
      <c r="U1486" t="s">
        <v>36</v>
      </c>
      <c r="V1486" t="s">
        <v>2805</v>
      </c>
      <c r="W1486">
        <v>2451.3500000000004</v>
      </c>
      <c r="Z1486" t="str" cm="1">
        <f t="array" ref="Z1486">_xlfn.TEXTSPLIT(L1486, " ")</f>
        <v>E-Lekstroom</v>
      </c>
    </row>
    <row r="1487" spans="1:29" x14ac:dyDescent="0.3">
      <c r="A1487" t="s">
        <v>1862</v>
      </c>
      <c r="B1487" t="s">
        <v>1879</v>
      </c>
      <c r="C1487" t="s">
        <v>1862</v>
      </c>
      <c r="E1487" t="s">
        <v>3049</v>
      </c>
      <c r="F1487">
        <v>1</v>
      </c>
      <c r="G1487" t="s">
        <v>27</v>
      </c>
      <c r="H1487">
        <v>2023</v>
      </c>
      <c r="I1487" t="s">
        <v>28</v>
      </c>
      <c r="J1487" t="s">
        <v>2800</v>
      </c>
      <c r="K1487" t="s">
        <v>30</v>
      </c>
      <c r="L1487" t="s">
        <v>1975</v>
      </c>
      <c r="M1487" t="s">
        <v>1885</v>
      </c>
      <c r="O1487" t="s">
        <v>3050</v>
      </c>
      <c r="P1487" s="1">
        <f t="shared" si="31"/>
        <v>353</v>
      </c>
      <c r="Q1487">
        <v>353</v>
      </c>
      <c r="R1487" s="1">
        <f t="shared" si="31"/>
        <v>0.66600000000000004</v>
      </c>
      <c r="S1487">
        <v>0.66600000000000004</v>
      </c>
      <c r="U1487" t="s">
        <v>1004</v>
      </c>
      <c r="V1487" t="s">
        <v>2805</v>
      </c>
      <c r="W1487">
        <v>530</v>
      </c>
      <c r="Z1487" t="str" cm="1">
        <f t="array" ref="Z1487">_xlfn.TEXTSPLIT(L1487, " ")</f>
        <v>EnergieU</v>
      </c>
    </row>
    <row r="1488" spans="1:29" x14ac:dyDescent="0.3">
      <c r="A1488" t="s">
        <v>1862</v>
      </c>
      <c r="B1488" t="s">
        <v>1879</v>
      </c>
      <c r="C1488" t="s">
        <v>1993</v>
      </c>
      <c r="E1488" t="s">
        <v>3051</v>
      </c>
      <c r="F1488">
        <v>1</v>
      </c>
      <c r="G1488" t="s">
        <v>27</v>
      </c>
      <c r="H1488">
        <v>2022</v>
      </c>
      <c r="I1488" t="s">
        <v>28</v>
      </c>
      <c r="J1488" t="s">
        <v>2800</v>
      </c>
      <c r="K1488" t="s">
        <v>2812</v>
      </c>
      <c r="L1488" t="s">
        <v>1995</v>
      </c>
      <c r="M1488" t="s">
        <v>3052</v>
      </c>
      <c r="O1488" t="s">
        <v>3053</v>
      </c>
      <c r="P1488" s="1">
        <f t="shared" si="31"/>
        <v>0</v>
      </c>
      <c r="R1488" s="1">
        <f t="shared" si="31"/>
        <v>0</v>
      </c>
      <c r="S1488">
        <v>0</v>
      </c>
      <c r="U1488" t="s">
        <v>65</v>
      </c>
      <c r="V1488" t="s">
        <v>2805</v>
      </c>
      <c r="W1488">
        <v>13000</v>
      </c>
      <c r="Z1488" t="str" cm="1">
        <f t="array" ref="Z1488:AA1488">_xlfn.TEXTSPLIT(L1488, " ")</f>
        <v>Eigenwijkse</v>
      </c>
      <c r="AA1488" t="str">
        <v>Energiecoöperatie</v>
      </c>
    </row>
    <row r="1489" spans="1:30" x14ac:dyDescent="0.3">
      <c r="A1489" t="s">
        <v>2023</v>
      </c>
      <c r="B1489" t="s">
        <v>2023</v>
      </c>
      <c r="C1489" t="s">
        <v>2059</v>
      </c>
      <c r="E1489" t="s">
        <v>3054</v>
      </c>
      <c r="F1489">
        <v>1</v>
      </c>
      <c r="G1489" t="s">
        <v>27</v>
      </c>
      <c r="H1489">
        <v>2018</v>
      </c>
      <c r="I1489" t="s">
        <v>28</v>
      </c>
      <c r="J1489" t="s">
        <v>2800</v>
      </c>
      <c r="K1489" t="s">
        <v>30</v>
      </c>
      <c r="L1489" t="s">
        <v>2036</v>
      </c>
      <c r="M1489" t="s">
        <v>2838</v>
      </c>
      <c r="P1489" s="1">
        <f t="shared" si="31"/>
        <v>192.50000000000003</v>
      </c>
      <c r="Q1489">
        <v>192.50000000000003</v>
      </c>
      <c r="R1489" s="1">
        <f t="shared" si="31"/>
        <v>1.2727272727272728E-2</v>
      </c>
      <c r="S1489">
        <v>1.2727272727272728E-2</v>
      </c>
      <c r="U1489" t="s">
        <v>36</v>
      </c>
      <c r="V1489" t="s">
        <v>2805</v>
      </c>
      <c r="W1489">
        <v>15125.000000000002</v>
      </c>
      <c r="Z1489" t="str" cm="1">
        <f t="array" ref="Z1489">_xlfn.TEXTSPLIT(L1489, " ")</f>
        <v>Zeeuwind</v>
      </c>
    </row>
    <row r="1490" spans="1:30" x14ac:dyDescent="0.3">
      <c r="A1490" t="s">
        <v>2023</v>
      </c>
      <c r="B1490" t="s">
        <v>2023</v>
      </c>
      <c r="C1490" t="s">
        <v>2069</v>
      </c>
      <c r="D1490" t="s">
        <v>3055</v>
      </c>
      <c r="E1490" t="s">
        <v>3056</v>
      </c>
      <c r="F1490">
        <v>1</v>
      </c>
      <c r="G1490" t="s">
        <v>27</v>
      </c>
      <c r="H1490">
        <v>2019</v>
      </c>
      <c r="I1490" t="s">
        <v>28</v>
      </c>
      <c r="J1490" t="s">
        <v>2800</v>
      </c>
      <c r="K1490" t="s">
        <v>30</v>
      </c>
      <c r="L1490" t="s">
        <v>2036</v>
      </c>
      <c r="M1490" t="s">
        <v>3057</v>
      </c>
      <c r="O1490" t="s">
        <v>3058</v>
      </c>
      <c r="P1490" s="1">
        <f t="shared" si="31"/>
        <v>3130.38</v>
      </c>
      <c r="Q1490">
        <v>3130.38</v>
      </c>
      <c r="R1490" s="1">
        <f t="shared" si="31"/>
        <v>0.33</v>
      </c>
      <c r="S1490">
        <v>0.33</v>
      </c>
      <c r="U1490" t="s">
        <v>65</v>
      </c>
      <c r="V1490" t="s">
        <v>2805</v>
      </c>
      <c r="W1490">
        <v>9486</v>
      </c>
      <c r="Z1490" t="str" cm="1">
        <f t="array" ref="Z1490">_xlfn.TEXTSPLIT(L1490, " ")</f>
        <v>Zeeuwind</v>
      </c>
    </row>
    <row r="1491" spans="1:30" x14ac:dyDescent="0.3">
      <c r="A1491" t="s">
        <v>2023</v>
      </c>
      <c r="B1491" t="s">
        <v>2023</v>
      </c>
      <c r="C1491" t="s">
        <v>2111</v>
      </c>
      <c r="D1491" t="s">
        <v>3059</v>
      </c>
      <c r="E1491" t="s">
        <v>3060</v>
      </c>
      <c r="F1491">
        <v>1</v>
      </c>
      <c r="G1491" t="s">
        <v>27</v>
      </c>
      <c r="H1491">
        <v>2019</v>
      </c>
      <c r="I1491" t="s">
        <v>28</v>
      </c>
      <c r="J1491" t="s">
        <v>2800</v>
      </c>
      <c r="K1491" t="s">
        <v>30</v>
      </c>
      <c r="L1491" t="s">
        <v>3061</v>
      </c>
      <c r="M1491" t="s">
        <v>3062</v>
      </c>
      <c r="O1491" t="s">
        <v>3063</v>
      </c>
      <c r="P1491" s="1">
        <f t="shared" si="31"/>
        <v>3600</v>
      </c>
      <c r="Q1491">
        <v>3600</v>
      </c>
      <c r="R1491" s="1">
        <f t="shared" si="31"/>
        <v>1</v>
      </c>
      <c r="S1491">
        <v>1</v>
      </c>
      <c r="U1491" t="s">
        <v>65</v>
      </c>
      <c r="Z1491" t="str" cm="1">
        <f t="array" ref="Z1491:AA1491">_xlfn.TEXTSPLIT(L1491, " ")</f>
        <v>EC</v>
      </c>
      <c r="AA1491" t="str">
        <v>KoudekerkeDishoek</v>
      </c>
    </row>
    <row r="1492" spans="1:30" x14ac:dyDescent="0.3">
      <c r="A1492" t="s">
        <v>2127</v>
      </c>
      <c r="B1492" t="s">
        <v>2173</v>
      </c>
      <c r="C1492" t="s">
        <v>3064</v>
      </c>
      <c r="D1492" t="s">
        <v>3065</v>
      </c>
      <c r="E1492" t="s">
        <v>3066</v>
      </c>
      <c r="F1492">
        <v>1</v>
      </c>
      <c r="G1492" t="s">
        <v>27</v>
      </c>
      <c r="H1492">
        <v>2019</v>
      </c>
      <c r="I1492" t="s">
        <v>28</v>
      </c>
      <c r="J1492" t="s">
        <v>2800</v>
      </c>
      <c r="K1492" t="s">
        <v>30</v>
      </c>
      <c r="L1492" t="s">
        <v>3067</v>
      </c>
      <c r="M1492" t="s">
        <v>2230</v>
      </c>
      <c r="O1492" t="s">
        <v>3068</v>
      </c>
      <c r="P1492" s="1">
        <f t="shared" si="31"/>
        <v>264.26</v>
      </c>
      <c r="Q1492">
        <v>264.26</v>
      </c>
      <c r="R1492" s="1">
        <f t="shared" si="31"/>
        <v>5.8747160012982795E-2</v>
      </c>
      <c r="S1492">
        <v>5.8747160012982795E-2</v>
      </c>
      <c r="U1492" t="s">
        <v>36</v>
      </c>
      <c r="V1492" t="s">
        <v>2805</v>
      </c>
      <c r="W1492">
        <v>4498.26</v>
      </c>
      <c r="Z1492" t="str" cm="1">
        <f t="array" ref="Z1492:AB1492">_xlfn.TEXTSPLIT(L1492, " ")</f>
        <v>Rotterdamse</v>
      </c>
      <c r="AA1492" t="str">
        <v>Energiecoöperatie</v>
      </c>
      <c r="AB1492" t="str">
        <v/>
      </c>
    </row>
    <row r="1493" spans="1:30" x14ac:dyDescent="0.3">
      <c r="A1493" t="s">
        <v>2127</v>
      </c>
      <c r="B1493" t="s">
        <v>2173</v>
      </c>
      <c r="C1493" t="s">
        <v>3069</v>
      </c>
      <c r="E1493" t="s">
        <v>3070</v>
      </c>
      <c r="F1493">
        <v>1</v>
      </c>
      <c r="G1493" t="s">
        <v>27</v>
      </c>
      <c r="H1493">
        <v>2023</v>
      </c>
      <c r="I1493" t="s">
        <v>28</v>
      </c>
      <c r="J1493" t="s">
        <v>2800</v>
      </c>
      <c r="K1493" t="s">
        <v>30</v>
      </c>
      <c r="L1493" t="s">
        <v>2377</v>
      </c>
      <c r="M1493" t="s">
        <v>3071</v>
      </c>
      <c r="O1493" t="s">
        <v>3071</v>
      </c>
      <c r="P1493" s="1">
        <f t="shared" si="31"/>
        <v>297</v>
      </c>
      <c r="Q1493">
        <v>297</v>
      </c>
      <c r="R1493" s="1">
        <f t="shared" si="31"/>
        <v>0.1</v>
      </c>
      <c r="S1493">
        <v>0.1</v>
      </c>
      <c r="U1493" t="s">
        <v>32</v>
      </c>
      <c r="V1493" t="s">
        <v>2805</v>
      </c>
      <c r="W1493">
        <v>2734</v>
      </c>
      <c r="Z1493" t="str" cm="1">
        <f t="array" ref="Z1493:AB1493">_xlfn.TEXTSPLIT(L1493, " ")</f>
        <v>De</v>
      </c>
      <c r="AA1493" t="str">
        <v>Groene</v>
      </c>
      <c r="AB1493" t="str">
        <v>Stroom</v>
      </c>
    </row>
    <row r="1494" spans="1:30" x14ac:dyDescent="0.3">
      <c r="A1494" t="s">
        <v>2127</v>
      </c>
      <c r="B1494" t="s">
        <v>2234</v>
      </c>
      <c r="C1494" t="s">
        <v>2234</v>
      </c>
      <c r="D1494" t="s">
        <v>3072</v>
      </c>
      <c r="E1494" t="s">
        <v>3073</v>
      </c>
      <c r="F1494">
        <v>1</v>
      </c>
      <c r="G1494" t="s">
        <v>27</v>
      </c>
      <c r="H1494">
        <v>2012</v>
      </c>
      <c r="I1494" t="s">
        <v>28</v>
      </c>
      <c r="J1494" t="s">
        <v>2800</v>
      </c>
      <c r="K1494" t="s">
        <v>30</v>
      </c>
      <c r="L1494" t="s">
        <v>3074</v>
      </c>
      <c r="O1494" t="s">
        <v>3075</v>
      </c>
      <c r="P1494" s="1">
        <f t="shared" si="31"/>
        <v>840</v>
      </c>
      <c r="Q1494">
        <v>840</v>
      </c>
      <c r="R1494" s="1">
        <f t="shared" si="31"/>
        <v>1</v>
      </c>
      <c r="S1494">
        <v>1</v>
      </c>
      <c r="U1494" t="s">
        <v>65</v>
      </c>
      <c r="Z1494" t="str" cm="1">
        <f t="array" ref="Z1494">_xlfn.TEXTSPLIT(L1494, " ")</f>
        <v>Deltawind</v>
      </c>
    </row>
    <row r="1495" spans="1:30" x14ac:dyDescent="0.3">
      <c r="A1495" t="s">
        <v>2127</v>
      </c>
      <c r="B1495" t="s">
        <v>2173</v>
      </c>
      <c r="C1495" t="s">
        <v>2385</v>
      </c>
      <c r="D1495" t="s">
        <v>3076</v>
      </c>
      <c r="E1495" t="s">
        <v>3077</v>
      </c>
      <c r="F1495">
        <v>1</v>
      </c>
      <c r="G1495" t="s">
        <v>27</v>
      </c>
      <c r="H1495">
        <v>2016</v>
      </c>
      <c r="I1495" t="s">
        <v>28</v>
      </c>
      <c r="J1495" t="s">
        <v>2800</v>
      </c>
      <c r="K1495" t="s">
        <v>605</v>
      </c>
      <c r="L1495" t="s">
        <v>3078</v>
      </c>
      <c r="M1495" t="s">
        <v>1234</v>
      </c>
      <c r="N1495" t="s">
        <v>1234</v>
      </c>
      <c r="O1495" t="s">
        <v>2007</v>
      </c>
      <c r="P1495" s="1">
        <f t="shared" si="31"/>
        <v>56.940000000000005</v>
      </c>
      <c r="Q1495">
        <v>56.940000000000005</v>
      </c>
      <c r="R1495" s="1">
        <f t="shared" si="31"/>
        <v>1</v>
      </c>
      <c r="S1495">
        <v>1</v>
      </c>
      <c r="U1495" t="s">
        <v>36</v>
      </c>
      <c r="V1495" t="s">
        <v>2805</v>
      </c>
      <c r="Z1495" t="str" cm="1">
        <f t="array" ref="Z1495:AD1495">_xlfn.TEXTSPLIT(L1495, " ")</f>
        <v>Solar</v>
      </c>
      <c r="AA1495" t="str">
        <v>Green</v>
      </c>
      <c r="AB1495" t="str">
        <v>Point/</v>
      </c>
      <c r="AC1495" t="str">
        <v>A20</v>
      </c>
      <c r="AD1495" t="str">
        <v>terbregge</v>
      </c>
    </row>
    <row r="1496" spans="1:30" x14ac:dyDescent="0.3">
      <c r="A1496" t="s">
        <v>2127</v>
      </c>
      <c r="B1496" t="s">
        <v>2173</v>
      </c>
      <c r="C1496" t="s">
        <v>2385</v>
      </c>
      <c r="D1496" t="s">
        <v>3076</v>
      </c>
      <c r="E1496" t="s">
        <v>3079</v>
      </c>
      <c r="F1496">
        <v>1</v>
      </c>
      <c r="G1496" t="s">
        <v>27</v>
      </c>
      <c r="H1496">
        <v>2019</v>
      </c>
      <c r="I1496" t="s">
        <v>28</v>
      </c>
      <c r="J1496" t="s">
        <v>2800</v>
      </c>
      <c r="K1496" t="s">
        <v>605</v>
      </c>
      <c r="L1496" t="s">
        <v>3078</v>
      </c>
      <c r="M1496" t="s">
        <v>1234</v>
      </c>
      <c r="N1496" t="s">
        <v>1234</v>
      </c>
      <c r="O1496" t="s">
        <v>2007</v>
      </c>
      <c r="P1496" s="1">
        <f t="shared" si="31"/>
        <v>58.5</v>
      </c>
      <c r="Q1496">
        <v>58.5</v>
      </c>
      <c r="R1496" s="1">
        <f t="shared" si="31"/>
        <v>0.10727272727272727</v>
      </c>
      <c r="S1496">
        <v>0.10727272727272727</v>
      </c>
      <c r="U1496" t="s">
        <v>36</v>
      </c>
      <c r="V1496" t="s">
        <v>2805</v>
      </c>
      <c r="W1496">
        <v>550</v>
      </c>
      <c r="Z1496" t="str" cm="1">
        <f t="array" ref="Z1496:AD1496">_xlfn.TEXTSPLIT(L1496, " ")</f>
        <v>Solar</v>
      </c>
      <c r="AA1496" t="str">
        <v>Green</v>
      </c>
      <c r="AB1496" t="str">
        <v>Point/</v>
      </c>
      <c r="AC1496" t="str">
        <v>A20</v>
      </c>
      <c r="AD1496" t="str">
        <v>terbregge</v>
      </c>
    </row>
    <row r="1497" spans="1:30" x14ac:dyDescent="0.3">
      <c r="A1497" t="s">
        <v>2127</v>
      </c>
      <c r="B1497" t="s">
        <v>2173</v>
      </c>
      <c r="C1497" t="s">
        <v>2791</v>
      </c>
      <c r="E1497" t="s">
        <v>3080</v>
      </c>
      <c r="F1497">
        <v>1</v>
      </c>
      <c r="G1497" t="s">
        <v>27</v>
      </c>
      <c r="H1497">
        <v>2023</v>
      </c>
      <c r="I1497" t="s">
        <v>28</v>
      </c>
      <c r="J1497" t="s">
        <v>2800</v>
      </c>
      <c r="K1497" t="s">
        <v>30</v>
      </c>
      <c r="L1497" t="s">
        <v>2794</v>
      </c>
      <c r="M1497" t="s">
        <v>3081</v>
      </c>
      <c r="O1497" t="s">
        <v>3082</v>
      </c>
      <c r="P1497" s="1">
        <f t="shared" si="31"/>
        <v>3162.75</v>
      </c>
      <c r="Q1497">
        <v>3162.75</v>
      </c>
      <c r="R1497" s="1">
        <f t="shared" si="31"/>
        <v>0.25</v>
      </c>
      <c r="S1497">
        <v>0.25</v>
      </c>
      <c r="U1497" t="s">
        <v>1004</v>
      </c>
      <c r="V1497" t="s">
        <v>2805</v>
      </c>
      <c r="W1497">
        <v>12651.407999999999</v>
      </c>
      <c r="Z1497" t="str" cm="1">
        <f t="array" ref="Z1497:AB1497">_xlfn.TEXTSPLIT(L1497, " ")</f>
        <v>Voorne</v>
      </c>
      <c r="AA1497" t="str">
        <v>Putten</v>
      </c>
      <c r="AB1497" t="str">
        <v>Energie</v>
      </c>
    </row>
    <row r="1498" spans="1:30" x14ac:dyDescent="0.3">
      <c r="A1498" t="s">
        <v>23</v>
      </c>
      <c r="B1498" t="s">
        <v>23</v>
      </c>
      <c r="C1498" t="s">
        <v>33</v>
      </c>
      <c r="E1498" t="s">
        <v>3083</v>
      </c>
      <c r="F1498">
        <v>3</v>
      </c>
      <c r="G1498" t="s">
        <v>2461</v>
      </c>
      <c r="H1498">
        <v>2024</v>
      </c>
      <c r="I1498" t="s">
        <v>28</v>
      </c>
      <c r="J1498" t="s">
        <v>2800</v>
      </c>
      <c r="K1498" t="s">
        <v>30</v>
      </c>
      <c r="L1498" t="s">
        <v>35</v>
      </c>
      <c r="O1498" t="s">
        <v>3084</v>
      </c>
      <c r="P1498" s="1">
        <f t="shared" si="31"/>
        <v>10568</v>
      </c>
      <c r="Q1498">
        <v>10568</v>
      </c>
      <c r="R1498" s="1">
        <f t="shared" si="31"/>
        <v>0.5</v>
      </c>
      <c r="S1498">
        <v>0.5</v>
      </c>
      <c r="U1498" t="s">
        <v>65</v>
      </c>
      <c r="V1498" t="s">
        <v>2805</v>
      </c>
      <c r="W1498">
        <v>21136</v>
      </c>
      <c r="Z1498" t="str" cm="1">
        <f t="array" ref="Z1498">_xlfn.TEXTSPLIT(L1498, " ")</f>
        <v>DuurzaamAssen</v>
      </c>
    </row>
    <row r="1499" spans="1:30" x14ac:dyDescent="0.3">
      <c r="A1499" t="s">
        <v>23</v>
      </c>
      <c r="B1499" t="s">
        <v>23</v>
      </c>
      <c r="C1499" t="s">
        <v>33</v>
      </c>
      <c r="E1499" t="s">
        <v>3085</v>
      </c>
      <c r="F1499">
        <v>3</v>
      </c>
      <c r="G1499" t="s">
        <v>2461</v>
      </c>
      <c r="H1499">
        <v>2024</v>
      </c>
      <c r="I1499" t="s">
        <v>28</v>
      </c>
      <c r="J1499" t="s">
        <v>2800</v>
      </c>
      <c r="K1499" t="s">
        <v>359</v>
      </c>
      <c r="L1499" t="s">
        <v>134</v>
      </c>
      <c r="M1499" t="s">
        <v>135</v>
      </c>
      <c r="N1499" t="s">
        <v>135</v>
      </c>
      <c r="P1499" s="1">
        <f t="shared" si="31"/>
        <v>1600</v>
      </c>
      <c r="Q1499">
        <v>1600</v>
      </c>
      <c r="R1499" s="1">
        <f t="shared" si="31"/>
        <v>1</v>
      </c>
      <c r="S1499">
        <v>1</v>
      </c>
      <c r="U1499" t="s">
        <v>32</v>
      </c>
      <c r="Z1499" t="str" cm="1">
        <f t="array" ref="Z1499:AA1499">_xlfn.TEXTSPLIT(L1499, " ")</f>
        <v>Energiecoöperatie</v>
      </c>
      <c r="AA1499" t="str">
        <v>GOED</v>
      </c>
    </row>
    <row r="1500" spans="1:30" x14ac:dyDescent="0.3">
      <c r="A1500" t="s">
        <v>23</v>
      </c>
      <c r="B1500" t="s">
        <v>23</v>
      </c>
      <c r="C1500" t="s">
        <v>33</v>
      </c>
      <c r="D1500" t="s">
        <v>3086</v>
      </c>
      <c r="E1500" t="s">
        <v>3087</v>
      </c>
      <c r="F1500">
        <v>4</v>
      </c>
      <c r="G1500" t="s">
        <v>2489</v>
      </c>
      <c r="H1500">
        <v>2026</v>
      </c>
      <c r="I1500" t="s">
        <v>28</v>
      </c>
      <c r="J1500" t="s">
        <v>2818</v>
      </c>
      <c r="K1500" t="s">
        <v>30</v>
      </c>
      <c r="L1500" t="s">
        <v>3088</v>
      </c>
      <c r="M1500" t="s">
        <v>3088</v>
      </c>
      <c r="O1500" t="s">
        <v>3089</v>
      </c>
      <c r="P1500" s="1">
        <f t="shared" si="31"/>
        <v>8500</v>
      </c>
      <c r="Q1500">
        <v>8500</v>
      </c>
      <c r="R1500" s="1">
        <f t="shared" si="31"/>
        <v>0.5</v>
      </c>
      <c r="S1500">
        <v>0.5</v>
      </c>
      <c r="U1500" t="s">
        <v>65</v>
      </c>
      <c r="V1500" t="s">
        <v>2805</v>
      </c>
      <c r="W1500">
        <v>17000</v>
      </c>
      <c r="Z1500" t="str" cm="1">
        <f t="array" ref="Z1500:AA1500">_xlfn.TEXTSPLIT(L1500, " ")</f>
        <v>Bronnen</v>
      </c>
      <c r="AA1500" t="str">
        <v>VanOns</v>
      </c>
    </row>
    <row r="1501" spans="1:30" x14ac:dyDescent="0.3">
      <c r="A1501" t="s">
        <v>23</v>
      </c>
      <c r="B1501" t="s">
        <v>23</v>
      </c>
      <c r="C1501" t="s">
        <v>50</v>
      </c>
      <c r="D1501" t="s">
        <v>3090</v>
      </c>
      <c r="E1501" t="s">
        <v>3091</v>
      </c>
      <c r="F1501">
        <v>4</v>
      </c>
      <c r="G1501" t="s">
        <v>2489</v>
      </c>
      <c r="H1501">
        <v>2026</v>
      </c>
      <c r="I1501" t="s">
        <v>28</v>
      </c>
      <c r="J1501" t="s">
        <v>2800</v>
      </c>
      <c r="K1501" t="s">
        <v>30</v>
      </c>
      <c r="L1501" t="s">
        <v>3092</v>
      </c>
      <c r="P1501" s="1">
        <f t="shared" si="31"/>
        <v>0</v>
      </c>
      <c r="R1501" s="1">
        <f t="shared" si="31"/>
        <v>0</v>
      </c>
      <c r="S1501" t="s">
        <v>93</v>
      </c>
      <c r="U1501" t="s">
        <v>93</v>
      </c>
      <c r="V1501" t="s">
        <v>2805</v>
      </c>
      <c r="W1501">
        <v>200000</v>
      </c>
      <c r="Z1501" t="str" cm="1">
        <f t="array" ref="Z1501:AD1501">_xlfn.TEXTSPLIT(L1501, " ")</f>
        <v>Klavertje</v>
      </c>
      <c r="AA1501" t="str">
        <v>Vier</v>
      </c>
      <c r="AB1501" t="str">
        <v>Holsloot</v>
      </c>
      <c r="AC1501" t="str">
        <v>(in</v>
      </c>
      <c r="AD1501" t="str">
        <v>oprichting)</v>
      </c>
    </row>
    <row r="1502" spans="1:30" x14ac:dyDescent="0.3">
      <c r="A1502" t="s">
        <v>23</v>
      </c>
      <c r="B1502" t="s">
        <v>23</v>
      </c>
      <c r="C1502" t="s">
        <v>71</v>
      </c>
      <c r="E1502" t="s">
        <v>3093</v>
      </c>
      <c r="F1502">
        <v>3</v>
      </c>
      <c r="G1502" t="s">
        <v>2461</v>
      </c>
      <c r="H1502">
        <v>2024</v>
      </c>
      <c r="I1502" t="s">
        <v>28</v>
      </c>
      <c r="J1502" t="s">
        <v>2800</v>
      </c>
      <c r="K1502" t="s">
        <v>30</v>
      </c>
      <c r="L1502" t="s">
        <v>74</v>
      </c>
      <c r="P1502" s="1">
        <f t="shared" si="31"/>
        <v>140</v>
      </c>
      <c r="Q1502">
        <v>140</v>
      </c>
      <c r="R1502" s="1">
        <f t="shared" si="31"/>
        <v>1</v>
      </c>
      <c r="S1502">
        <v>1</v>
      </c>
      <c r="U1502" t="s">
        <v>32</v>
      </c>
      <c r="Z1502" t="str" cm="1">
        <f t="array" ref="Z1502:AB1502">_xlfn.TEXTSPLIT(L1502, " ")</f>
        <v>EC</v>
      </c>
      <c r="AA1502" t="str">
        <v>Zonnige</v>
      </c>
      <c r="AB1502" t="str">
        <v>Start</v>
      </c>
    </row>
    <row r="1503" spans="1:30" x14ac:dyDescent="0.3">
      <c r="A1503" t="s">
        <v>23</v>
      </c>
      <c r="B1503" t="s">
        <v>23</v>
      </c>
      <c r="C1503" t="s">
        <v>3094</v>
      </c>
      <c r="D1503" t="s">
        <v>3095</v>
      </c>
      <c r="E1503" t="s">
        <v>3096</v>
      </c>
      <c r="F1503">
        <v>4</v>
      </c>
      <c r="G1503" t="s">
        <v>2489</v>
      </c>
      <c r="H1503">
        <v>2025</v>
      </c>
      <c r="I1503" t="s">
        <v>28</v>
      </c>
      <c r="J1503" t="s">
        <v>2800</v>
      </c>
      <c r="K1503" t="s">
        <v>30</v>
      </c>
      <c r="L1503" t="s">
        <v>3097</v>
      </c>
      <c r="P1503" s="1">
        <f t="shared" si="31"/>
        <v>0</v>
      </c>
      <c r="R1503" s="1">
        <f t="shared" si="31"/>
        <v>0</v>
      </c>
      <c r="S1503" t="s">
        <v>93</v>
      </c>
      <c r="U1503" t="s">
        <v>32</v>
      </c>
      <c r="Z1503" t="str" cm="1">
        <f t="array" ref="Z1503:AA1503">_xlfn.TEXTSPLIT(L1503, " ")</f>
        <v>Groene</v>
      </c>
      <c r="AA1503" t="str">
        <v>Wieken</v>
      </c>
    </row>
    <row r="1504" spans="1:30" x14ac:dyDescent="0.3">
      <c r="A1504" t="s">
        <v>23</v>
      </c>
      <c r="B1504" t="s">
        <v>23</v>
      </c>
      <c r="C1504" t="s">
        <v>77</v>
      </c>
      <c r="D1504" t="s">
        <v>3098</v>
      </c>
      <c r="E1504" t="s">
        <v>3099</v>
      </c>
      <c r="F1504">
        <v>4</v>
      </c>
      <c r="G1504" t="s">
        <v>2489</v>
      </c>
      <c r="H1504">
        <v>2025</v>
      </c>
      <c r="I1504" t="s">
        <v>28</v>
      </c>
      <c r="J1504" t="s">
        <v>2800</v>
      </c>
      <c r="K1504" t="s">
        <v>30</v>
      </c>
      <c r="L1504" t="s">
        <v>3100</v>
      </c>
      <c r="P1504" s="1">
        <f t="shared" si="31"/>
        <v>0</v>
      </c>
      <c r="R1504" s="1">
        <f t="shared" si="31"/>
        <v>0</v>
      </c>
      <c r="S1504" t="s">
        <v>3101</v>
      </c>
      <c r="U1504" t="s">
        <v>65</v>
      </c>
      <c r="V1504" t="s">
        <v>2805</v>
      </c>
      <c r="Z1504" t="str" cm="1">
        <f t="array" ref="Z1504:AA1504">_xlfn.TEXTSPLIT(L1504, " ")</f>
        <v>Duurzaam</v>
      </c>
      <c r="AA1504" t="str">
        <v>Drijber</v>
      </c>
    </row>
    <row r="1505" spans="1:30" x14ac:dyDescent="0.3">
      <c r="A1505" t="s">
        <v>23</v>
      </c>
      <c r="B1505" t="s">
        <v>23</v>
      </c>
      <c r="C1505" t="s">
        <v>77</v>
      </c>
      <c r="E1505" t="s">
        <v>3102</v>
      </c>
      <c r="F1505">
        <v>4</v>
      </c>
      <c r="G1505" t="s">
        <v>2489</v>
      </c>
      <c r="H1505">
        <v>2027</v>
      </c>
      <c r="I1505" t="s">
        <v>28</v>
      </c>
      <c r="J1505" t="s">
        <v>2818</v>
      </c>
      <c r="K1505" t="s">
        <v>30</v>
      </c>
      <c r="L1505" t="s">
        <v>3103</v>
      </c>
      <c r="M1505" t="s">
        <v>3104</v>
      </c>
      <c r="O1505" t="s">
        <v>3104</v>
      </c>
      <c r="P1505" s="1">
        <f t="shared" si="31"/>
        <v>0</v>
      </c>
      <c r="R1505" s="1">
        <f t="shared" si="31"/>
        <v>0.5</v>
      </c>
      <c r="S1505">
        <v>0.5</v>
      </c>
      <c r="U1505" t="s">
        <v>65</v>
      </c>
      <c r="V1505" t="s">
        <v>2805</v>
      </c>
      <c r="Z1505" t="str" cm="1">
        <f t="array" ref="Z1505:AA1505">_xlfn.TEXTSPLIT(L1505, " ")</f>
        <v>Duurzame</v>
      </c>
      <c r="AA1505" t="str">
        <v>Smildes</v>
      </c>
    </row>
    <row r="1506" spans="1:30" x14ac:dyDescent="0.3">
      <c r="A1506" t="s">
        <v>23</v>
      </c>
      <c r="B1506" t="s">
        <v>23</v>
      </c>
      <c r="C1506" t="s">
        <v>83</v>
      </c>
      <c r="D1506" t="s">
        <v>3105</v>
      </c>
      <c r="E1506" t="s">
        <v>3106</v>
      </c>
      <c r="F1506">
        <v>3</v>
      </c>
      <c r="G1506" t="s">
        <v>2461</v>
      </c>
      <c r="H1506">
        <v>2025</v>
      </c>
      <c r="I1506" t="s">
        <v>28</v>
      </c>
      <c r="J1506" t="s">
        <v>2800</v>
      </c>
      <c r="K1506" t="s">
        <v>30</v>
      </c>
      <c r="L1506" t="s">
        <v>86</v>
      </c>
      <c r="O1506" t="s">
        <v>3107</v>
      </c>
      <c r="P1506" s="1">
        <f t="shared" si="31"/>
        <v>15000</v>
      </c>
      <c r="Q1506">
        <v>15000</v>
      </c>
      <c r="R1506" s="1">
        <f t="shared" si="31"/>
        <v>0</v>
      </c>
      <c r="S1506" t="s">
        <v>3108</v>
      </c>
      <c r="U1506" t="s">
        <v>65</v>
      </c>
      <c r="V1506" t="s">
        <v>2805</v>
      </c>
      <c r="W1506">
        <v>60000</v>
      </c>
      <c r="Z1506" t="str" cm="1">
        <f t="array" ref="Z1506:AA1506">_xlfn.TEXTSPLIT(L1506, " ")</f>
        <v>EC</v>
      </c>
      <c r="AA1506" t="str">
        <v>Noordseveld</v>
      </c>
    </row>
    <row r="1507" spans="1:30" x14ac:dyDescent="0.3">
      <c r="A1507" t="s">
        <v>87</v>
      </c>
      <c r="B1507" t="s">
        <v>87</v>
      </c>
      <c r="C1507" t="s">
        <v>88</v>
      </c>
      <c r="D1507" t="s">
        <v>89</v>
      </c>
      <c r="E1507" t="s">
        <v>3109</v>
      </c>
      <c r="F1507">
        <v>3</v>
      </c>
      <c r="G1507" t="s">
        <v>2461</v>
      </c>
      <c r="H1507">
        <v>2024</v>
      </c>
      <c r="I1507" t="s">
        <v>28</v>
      </c>
      <c r="J1507" t="s">
        <v>2800</v>
      </c>
      <c r="K1507" t="s">
        <v>2812</v>
      </c>
      <c r="L1507" t="s">
        <v>91</v>
      </c>
      <c r="O1507" t="s">
        <v>3110</v>
      </c>
      <c r="P1507" s="1">
        <f t="shared" si="31"/>
        <v>0</v>
      </c>
      <c r="R1507" s="1">
        <f t="shared" si="31"/>
        <v>0</v>
      </c>
      <c r="S1507">
        <v>0</v>
      </c>
      <c r="U1507" t="s">
        <v>65</v>
      </c>
      <c r="V1507" t="s">
        <v>2805</v>
      </c>
      <c r="W1507">
        <v>27000</v>
      </c>
      <c r="Z1507" t="str" cm="1">
        <f t="array" ref="Z1507:AA1507">_xlfn.TEXTSPLIT(L1507, " ")</f>
        <v>Groene</v>
      </c>
      <c r="AA1507" t="str">
        <v>Reus</v>
      </c>
    </row>
    <row r="1508" spans="1:30" x14ac:dyDescent="0.3">
      <c r="A1508" t="s">
        <v>87</v>
      </c>
      <c r="B1508" t="s">
        <v>87</v>
      </c>
      <c r="C1508" t="s">
        <v>118</v>
      </c>
      <c r="D1508" t="s">
        <v>118</v>
      </c>
      <c r="E1508" t="s">
        <v>3111</v>
      </c>
      <c r="F1508">
        <v>3</v>
      </c>
      <c r="G1508" t="s">
        <v>2461</v>
      </c>
      <c r="H1508">
        <v>2024</v>
      </c>
      <c r="I1508" t="s">
        <v>28</v>
      </c>
      <c r="J1508" t="s">
        <v>2800</v>
      </c>
      <c r="K1508" t="s">
        <v>30</v>
      </c>
      <c r="L1508" t="s">
        <v>3112</v>
      </c>
      <c r="O1508" t="s">
        <v>3113</v>
      </c>
      <c r="P1508" s="1">
        <f t="shared" si="31"/>
        <v>1200</v>
      </c>
      <c r="Q1508">
        <v>1200</v>
      </c>
      <c r="R1508" s="1">
        <f t="shared" si="31"/>
        <v>0.1</v>
      </c>
      <c r="S1508">
        <v>0.1</v>
      </c>
      <c r="U1508" t="s">
        <v>65</v>
      </c>
      <c r="V1508" t="s">
        <v>2805</v>
      </c>
      <c r="W1508">
        <v>9897.5</v>
      </c>
      <c r="Z1508" t="str" cm="1">
        <f t="array" ref="Z1508">_xlfn.TEXTSPLIT(L1508, " ")</f>
        <v>Zeenergie</v>
      </c>
    </row>
    <row r="1509" spans="1:30" x14ac:dyDescent="0.3">
      <c r="A1509" t="s">
        <v>126</v>
      </c>
      <c r="B1509" t="s">
        <v>126</v>
      </c>
      <c r="C1509" t="s">
        <v>136</v>
      </c>
      <c r="E1509" t="s">
        <v>3114</v>
      </c>
      <c r="F1509">
        <v>3</v>
      </c>
      <c r="G1509" t="s">
        <v>2461</v>
      </c>
      <c r="H1509">
        <v>2024</v>
      </c>
      <c r="I1509" t="s">
        <v>28</v>
      </c>
      <c r="J1509" t="s">
        <v>2800</v>
      </c>
      <c r="K1509" t="s">
        <v>30</v>
      </c>
      <c r="L1509" t="s">
        <v>138</v>
      </c>
      <c r="O1509" t="s">
        <v>3115</v>
      </c>
      <c r="P1509" s="1">
        <f t="shared" si="31"/>
        <v>1333.1733333333334</v>
      </c>
      <c r="Q1509">
        <v>1333.1733333333334</v>
      </c>
      <c r="R1509" s="1">
        <f t="shared" si="31"/>
        <v>0.33</v>
      </c>
      <c r="S1509">
        <v>0.33</v>
      </c>
      <c r="U1509" t="s">
        <v>65</v>
      </c>
      <c r="V1509" t="s">
        <v>2805</v>
      </c>
      <c r="W1509">
        <v>3999.5200000000004</v>
      </c>
      <c r="Z1509" t="str" cm="1">
        <f t="array" ref="Z1509:AC1509">_xlfn.TEXTSPLIT(L1509, " ")</f>
        <v>Amelander</v>
      </c>
      <c r="AA1509" t="str">
        <v>Energie</v>
      </c>
      <c r="AB1509" t="str">
        <v>Coöperatie</v>
      </c>
      <c r="AC1509" t="str">
        <v>(AEC)</v>
      </c>
    </row>
    <row r="1510" spans="1:30" x14ac:dyDescent="0.3">
      <c r="A1510" t="s">
        <v>126</v>
      </c>
      <c r="B1510" t="s">
        <v>126</v>
      </c>
      <c r="C1510" t="s">
        <v>169</v>
      </c>
      <c r="E1510" t="s">
        <v>3116</v>
      </c>
      <c r="F1510">
        <v>3</v>
      </c>
      <c r="G1510" t="s">
        <v>2461</v>
      </c>
      <c r="H1510">
        <v>2024</v>
      </c>
      <c r="I1510" t="s">
        <v>28</v>
      </c>
      <c r="J1510" t="s">
        <v>2818</v>
      </c>
      <c r="K1510" t="s">
        <v>30</v>
      </c>
      <c r="L1510" t="s">
        <v>2837</v>
      </c>
      <c r="M1510" t="s">
        <v>2838</v>
      </c>
      <c r="P1510" s="1">
        <f t="shared" si="31"/>
        <v>10000</v>
      </c>
      <c r="Q1510">
        <v>10000</v>
      </c>
      <c r="R1510" s="1">
        <f t="shared" si="31"/>
        <v>0.5</v>
      </c>
      <c r="S1510">
        <v>0.5</v>
      </c>
      <c r="U1510" t="s">
        <v>65</v>
      </c>
      <c r="V1510" t="s">
        <v>2805</v>
      </c>
      <c r="W1510">
        <v>20000</v>
      </c>
      <c r="Z1510" t="str" cm="1">
        <f t="array" ref="Z1510:AD1510">_xlfn.TEXTSPLIT(L1510, " ")</f>
        <v>Samenwerkende</v>
      </c>
      <c r="AA1510" t="str">
        <v>Heerenveense</v>
      </c>
      <c r="AB1510" t="str">
        <v>Energie</v>
      </c>
      <c r="AC1510" t="str">
        <v>Coöperatie</v>
      </c>
      <c r="AD1510" t="str">
        <v>(SHEC)</v>
      </c>
    </row>
    <row r="1511" spans="1:30" x14ac:dyDescent="0.3">
      <c r="A1511" t="s">
        <v>126</v>
      </c>
      <c r="B1511" t="s">
        <v>126</v>
      </c>
      <c r="C1511" t="s">
        <v>169</v>
      </c>
      <c r="D1511" t="s">
        <v>170</v>
      </c>
      <c r="E1511" t="s">
        <v>3117</v>
      </c>
      <c r="F1511">
        <v>4</v>
      </c>
      <c r="G1511" t="s">
        <v>2489</v>
      </c>
      <c r="H1511">
        <v>2025</v>
      </c>
      <c r="I1511" t="s">
        <v>28</v>
      </c>
      <c r="J1511" t="s">
        <v>2800</v>
      </c>
      <c r="K1511" t="s">
        <v>30</v>
      </c>
      <c r="L1511" t="s">
        <v>2837</v>
      </c>
      <c r="O1511" t="s">
        <v>3118</v>
      </c>
      <c r="P1511" s="1">
        <f t="shared" si="31"/>
        <v>14294.02</v>
      </c>
      <c r="Q1511">
        <v>14294.02</v>
      </c>
      <c r="R1511" s="1">
        <f t="shared" si="31"/>
        <v>0.5</v>
      </c>
      <c r="S1511">
        <v>0.5</v>
      </c>
      <c r="U1511" t="s">
        <v>65</v>
      </c>
      <c r="V1511" t="s">
        <v>2805</v>
      </c>
      <c r="W1511">
        <v>28588.04</v>
      </c>
      <c r="Z1511" t="str" cm="1">
        <f t="array" ref="Z1511:AD1511">_xlfn.TEXTSPLIT(L1511, " ")</f>
        <v>Samenwerkende</v>
      </c>
      <c r="AA1511" t="str">
        <v>Heerenveense</v>
      </c>
      <c r="AB1511" t="str">
        <v>Energie</v>
      </c>
      <c r="AC1511" t="str">
        <v>Coöperatie</v>
      </c>
      <c r="AD1511" t="str">
        <v>(SHEC)</v>
      </c>
    </row>
    <row r="1512" spans="1:30" x14ac:dyDescent="0.3">
      <c r="A1512" t="s">
        <v>126</v>
      </c>
      <c r="B1512" t="s">
        <v>126</v>
      </c>
      <c r="C1512" t="s">
        <v>169</v>
      </c>
      <c r="E1512" t="s">
        <v>3119</v>
      </c>
      <c r="F1512">
        <v>4</v>
      </c>
      <c r="G1512" t="s">
        <v>2489</v>
      </c>
      <c r="H1512">
        <v>2025</v>
      </c>
      <c r="I1512" t="s">
        <v>28</v>
      </c>
      <c r="J1512" t="s">
        <v>2800</v>
      </c>
      <c r="K1512" t="s">
        <v>30</v>
      </c>
      <c r="L1512" t="s">
        <v>2837</v>
      </c>
      <c r="O1512" t="s">
        <v>3120</v>
      </c>
      <c r="P1512" s="1">
        <f t="shared" si="31"/>
        <v>3901.5000000000005</v>
      </c>
      <c r="Q1512">
        <v>3901.5000000000005</v>
      </c>
      <c r="R1512" s="1">
        <f t="shared" si="31"/>
        <v>0.5</v>
      </c>
      <c r="S1512">
        <v>0.5</v>
      </c>
      <c r="U1512" t="s">
        <v>65</v>
      </c>
      <c r="V1512" t="s">
        <v>2805</v>
      </c>
      <c r="W1512">
        <v>7803.0000000000009</v>
      </c>
      <c r="Z1512" t="str" cm="1">
        <f t="array" ref="Z1512:AD1512">_xlfn.TEXTSPLIT(L1512, " ")</f>
        <v>Samenwerkende</v>
      </c>
      <c r="AA1512" t="str">
        <v>Heerenveense</v>
      </c>
      <c r="AB1512" t="str">
        <v>Energie</v>
      </c>
      <c r="AC1512" t="str">
        <v>Coöperatie</v>
      </c>
      <c r="AD1512" t="str">
        <v>(SHEC)</v>
      </c>
    </row>
    <row r="1513" spans="1:30" x14ac:dyDescent="0.3">
      <c r="A1513" t="s">
        <v>126</v>
      </c>
      <c r="B1513" t="s">
        <v>126</v>
      </c>
      <c r="C1513" t="s">
        <v>169</v>
      </c>
      <c r="E1513" t="s">
        <v>3121</v>
      </c>
      <c r="F1513">
        <v>4</v>
      </c>
      <c r="G1513" t="s">
        <v>2489</v>
      </c>
      <c r="H1513">
        <v>2025</v>
      </c>
      <c r="I1513" t="s">
        <v>28</v>
      </c>
      <c r="J1513" t="s">
        <v>2800</v>
      </c>
      <c r="K1513" t="s">
        <v>30</v>
      </c>
      <c r="L1513" t="s">
        <v>2837</v>
      </c>
      <c r="M1513" t="s">
        <v>3122</v>
      </c>
      <c r="O1513" t="s">
        <v>3123</v>
      </c>
      <c r="P1513" s="1">
        <f t="shared" si="31"/>
        <v>0</v>
      </c>
      <c r="R1513" s="1">
        <f t="shared" si="31"/>
        <v>0</v>
      </c>
      <c r="S1513">
        <v>0</v>
      </c>
      <c r="U1513" t="s">
        <v>65</v>
      </c>
      <c r="V1513" t="s">
        <v>2805</v>
      </c>
      <c r="W1513">
        <v>12300.2</v>
      </c>
      <c r="Z1513" t="str" cm="1">
        <f t="array" ref="Z1513:AD1513">_xlfn.TEXTSPLIT(L1513, " ")</f>
        <v>Samenwerkende</v>
      </c>
      <c r="AA1513" t="str">
        <v>Heerenveense</v>
      </c>
      <c r="AB1513" t="str">
        <v>Energie</v>
      </c>
      <c r="AC1513" t="str">
        <v>Coöperatie</v>
      </c>
      <c r="AD1513" t="str">
        <v>(SHEC)</v>
      </c>
    </row>
    <row r="1514" spans="1:30" x14ac:dyDescent="0.3">
      <c r="A1514" t="s">
        <v>126</v>
      </c>
      <c r="B1514" t="s">
        <v>126</v>
      </c>
      <c r="C1514" t="s">
        <v>282</v>
      </c>
      <c r="D1514" t="s">
        <v>2858</v>
      </c>
      <c r="E1514" t="s">
        <v>3124</v>
      </c>
      <c r="F1514">
        <v>4</v>
      </c>
      <c r="G1514" t="s">
        <v>2489</v>
      </c>
      <c r="H1514">
        <v>2025</v>
      </c>
      <c r="I1514" t="s">
        <v>28</v>
      </c>
      <c r="J1514" t="s">
        <v>2800</v>
      </c>
      <c r="K1514" t="s">
        <v>30</v>
      </c>
      <c r="L1514" t="s">
        <v>2860</v>
      </c>
      <c r="O1514" t="s">
        <v>2829</v>
      </c>
      <c r="P1514" s="1">
        <f t="shared" si="31"/>
        <v>0</v>
      </c>
      <c r="R1514" s="1">
        <f t="shared" si="31"/>
        <v>0</v>
      </c>
      <c r="S1514" t="s">
        <v>93</v>
      </c>
      <c r="U1514" t="s">
        <v>65</v>
      </c>
      <c r="V1514" t="s">
        <v>2805</v>
      </c>
      <c r="Z1514" t="str" cm="1">
        <f t="array" ref="Z1514:AB1514">_xlfn.TEXTSPLIT(L1514, " ")</f>
        <v>Enerzjy</v>
      </c>
      <c r="AA1514" t="str">
        <v>Koöperaasje</v>
      </c>
      <c r="AB1514" t="str">
        <v>Garyp</v>
      </c>
    </row>
    <row r="1515" spans="1:30" x14ac:dyDescent="0.3">
      <c r="A1515" t="s">
        <v>126</v>
      </c>
      <c r="B1515" t="s">
        <v>126</v>
      </c>
      <c r="C1515" t="s">
        <v>282</v>
      </c>
      <c r="D1515" t="s">
        <v>283</v>
      </c>
      <c r="E1515" t="s">
        <v>3125</v>
      </c>
      <c r="F1515">
        <v>4</v>
      </c>
      <c r="G1515" t="s">
        <v>2489</v>
      </c>
      <c r="H1515">
        <v>2025</v>
      </c>
      <c r="I1515" t="s">
        <v>28</v>
      </c>
      <c r="J1515" t="s">
        <v>2818</v>
      </c>
      <c r="K1515" t="s">
        <v>30</v>
      </c>
      <c r="L1515" t="s">
        <v>285</v>
      </c>
      <c r="O1515" t="s">
        <v>3126</v>
      </c>
      <c r="P1515" s="1">
        <f t="shared" si="31"/>
        <v>0</v>
      </c>
      <c r="R1515" s="1">
        <f t="shared" si="31"/>
        <v>0.5</v>
      </c>
      <c r="S1515">
        <v>0.5</v>
      </c>
      <c r="U1515" t="s">
        <v>65</v>
      </c>
      <c r="V1515" t="s">
        <v>2805</v>
      </c>
      <c r="W1515">
        <v>35000</v>
      </c>
      <c r="Z1515" t="str" cm="1">
        <f t="array" ref="Z1515:AB1515">_xlfn.TEXTSPLIT(L1515, " ")</f>
        <v>Doarpskooperaasje</v>
      </c>
      <c r="AA1515" t="str">
        <v>Enerzjyk</v>
      </c>
      <c r="AB1515" t="str">
        <v>Eastermar</v>
      </c>
    </row>
    <row r="1516" spans="1:30" x14ac:dyDescent="0.3">
      <c r="A1516" t="s">
        <v>344</v>
      </c>
      <c r="B1516" t="s">
        <v>351</v>
      </c>
      <c r="C1516" t="s">
        <v>352</v>
      </c>
      <c r="E1516" t="s">
        <v>3127</v>
      </c>
      <c r="F1516">
        <v>4</v>
      </c>
      <c r="G1516" t="s">
        <v>2489</v>
      </c>
      <c r="H1516">
        <v>2025</v>
      </c>
      <c r="I1516" t="s">
        <v>28</v>
      </c>
      <c r="J1516" t="s">
        <v>2800</v>
      </c>
      <c r="K1516" t="s">
        <v>30</v>
      </c>
      <c r="L1516" t="s">
        <v>354</v>
      </c>
      <c r="O1516" t="s">
        <v>3128</v>
      </c>
      <c r="P1516" s="1">
        <f t="shared" si="31"/>
        <v>10843.2</v>
      </c>
      <c r="Q1516">
        <v>10843.2</v>
      </c>
      <c r="R1516" s="1">
        <f t="shared" si="31"/>
        <v>0.5</v>
      </c>
      <c r="S1516">
        <v>0.5</v>
      </c>
      <c r="U1516" t="s">
        <v>65</v>
      </c>
      <c r="V1516" t="s">
        <v>2805</v>
      </c>
      <c r="W1516">
        <v>21686.400000000001</v>
      </c>
      <c r="Z1516" t="str" cm="1">
        <f t="array" ref="Z1516:AA1516">_xlfn.TEXTSPLIT(L1516, " ")</f>
        <v>deA</v>
      </c>
      <c r="AA1516" t="str">
        <v>Apeldoorn</v>
      </c>
    </row>
    <row r="1517" spans="1:30" x14ac:dyDescent="0.3">
      <c r="A1517" t="s">
        <v>344</v>
      </c>
      <c r="B1517" t="s">
        <v>375</v>
      </c>
      <c r="C1517" t="s">
        <v>376</v>
      </c>
      <c r="E1517" t="s">
        <v>3129</v>
      </c>
      <c r="F1517">
        <v>4</v>
      </c>
      <c r="G1517" t="s">
        <v>2489</v>
      </c>
      <c r="H1517">
        <v>2025</v>
      </c>
      <c r="I1517" t="s">
        <v>28</v>
      </c>
      <c r="J1517" t="s">
        <v>2800</v>
      </c>
      <c r="K1517" t="s">
        <v>30</v>
      </c>
      <c r="L1517" t="s">
        <v>380</v>
      </c>
      <c r="P1517" s="1">
        <f t="shared" si="31"/>
        <v>2400</v>
      </c>
      <c r="Q1517">
        <v>2400</v>
      </c>
      <c r="R1517" s="1">
        <f t="shared" si="31"/>
        <v>1</v>
      </c>
      <c r="S1517">
        <v>1</v>
      </c>
      <c r="U1517" t="s">
        <v>65</v>
      </c>
      <c r="Z1517" t="str" cm="1">
        <f t="array" ref="Z1517:AA1517">_xlfn.TEXTSPLIT(L1517, " ")</f>
        <v>RIJE</v>
      </c>
      <c r="AA1517" t="str">
        <v>RijnenIJssel</v>
      </c>
    </row>
    <row r="1518" spans="1:30" x14ac:dyDescent="0.3">
      <c r="A1518" t="s">
        <v>344</v>
      </c>
      <c r="B1518" t="s">
        <v>391</v>
      </c>
      <c r="C1518" t="s">
        <v>392</v>
      </c>
      <c r="D1518" t="s">
        <v>3130</v>
      </c>
      <c r="E1518" t="s">
        <v>3131</v>
      </c>
      <c r="F1518">
        <v>3</v>
      </c>
      <c r="G1518" t="s">
        <v>2461</v>
      </c>
      <c r="H1518">
        <v>2024</v>
      </c>
      <c r="I1518" t="s">
        <v>28</v>
      </c>
      <c r="J1518" t="s">
        <v>2800</v>
      </c>
      <c r="K1518" t="s">
        <v>30</v>
      </c>
      <c r="L1518" t="s">
        <v>394</v>
      </c>
      <c r="P1518" s="1">
        <f t="shared" si="31"/>
        <v>440</v>
      </c>
      <c r="Q1518">
        <v>440</v>
      </c>
      <c r="R1518" s="1">
        <f t="shared" si="31"/>
        <v>1</v>
      </c>
      <c r="S1518">
        <v>1</v>
      </c>
      <c r="U1518" t="s">
        <v>32</v>
      </c>
      <c r="Z1518" t="str" cm="1">
        <f t="array" ref="Z1518:AA1518">_xlfn.TEXTSPLIT(L1518, " ")</f>
        <v>Duurzaam</v>
      </c>
      <c r="AA1518" t="str">
        <v>Kootwijkerbroek</v>
      </c>
    </row>
    <row r="1519" spans="1:30" x14ac:dyDescent="0.3">
      <c r="A1519" t="s">
        <v>344</v>
      </c>
      <c r="B1519" t="s">
        <v>345</v>
      </c>
      <c r="C1519" t="s">
        <v>433</v>
      </c>
      <c r="D1519" t="s">
        <v>3132</v>
      </c>
      <c r="E1519" t="s">
        <v>3133</v>
      </c>
      <c r="F1519">
        <v>4</v>
      </c>
      <c r="G1519" t="s">
        <v>2489</v>
      </c>
      <c r="H1519">
        <v>2025</v>
      </c>
      <c r="I1519" t="s">
        <v>28</v>
      </c>
      <c r="J1519" t="s">
        <v>2800</v>
      </c>
      <c r="K1519" t="s">
        <v>30</v>
      </c>
      <c r="L1519" t="s">
        <v>3134</v>
      </c>
      <c r="M1519" t="s">
        <v>350</v>
      </c>
      <c r="P1519" s="1">
        <f t="shared" si="31"/>
        <v>1500</v>
      </c>
      <c r="Q1519">
        <v>1500</v>
      </c>
      <c r="R1519" s="1">
        <f t="shared" si="31"/>
        <v>0</v>
      </c>
      <c r="S1519" t="s">
        <v>93</v>
      </c>
      <c r="U1519" t="s">
        <v>32</v>
      </c>
      <c r="Z1519" t="str" cm="1">
        <f t="array" ref="Z1519:AB1519">_xlfn.TEXTSPLIT(L1519, " ")</f>
        <v>Coöperatie</v>
      </c>
      <c r="AA1519" t="str">
        <v>Biozon</v>
      </c>
      <c r="AB1519" t="str">
        <v>Achterhoek</v>
      </c>
    </row>
    <row r="1520" spans="1:30" x14ac:dyDescent="0.3">
      <c r="A1520" t="s">
        <v>344</v>
      </c>
      <c r="B1520" t="s">
        <v>345</v>
      </c>
      <c r="C1520" t="s">
        <v>433</v>
      </c>
      <c r="D1520" t="s">
        <v>3135</v>
      </c>
      <c r="E1520" t="s">
        <v>3136</v>
      </c>
      <c r="F1520">
        <v>3</v>
      </c>
      <c r="G1520" t="s">
        <v>2461</v>
      </c>
      <c r="H1520">
        <v>2024</v>
      </c>
      <c r="I1520" t="s">
        <v>28</v>
      </c>
      <c r="J1520" t="s">
        <v>2800</v>
      </c>
      <c r="K1520" t="s">
        <v>30</v>
      </c>
      <c r="L1520" t="s">
        <v>3137</v>
      </c>
      <c r="M1520" t="s">
        <v>350</v>
      </c>
      <c r="P1520" s="1">
        <f t="shared" si="31"/>
        <v>243</v>
      </c>
      <c r="Q1520">
        <v>243</v>
      </c>
      <c r="R1520" s="1">
        <f t="shared" si="31"/>
        <v>1</v>
      </c>
      <c r="S1520">
        <v>1</v>
      </c>
      <c r="U1520" t="s">
        <v>32</v>
      </c>
      <c r="Z1520" t="str" cm="1">
        <f t="array" ref="Z1520:AB1520">_xlfn.TEXTSPLIT(L1520, " ")</f>
        <v>Energie</v>
      </c>
      <c r="AA1520" t="str">
        <v>Coöperatie</v>
      </c>
      <c r="AB1520" t="str">
        <v>Vorden</v>
      </c>
    </row>
    <row r="1521" spans="1:28" x14ac:dyDescent="0.3">
      <c r="A1521" t="s">
        <v>344</v>
      </c>
      <c r="B1521" t="s">
        <v>351</v>
      </c>
      <c r="C1521" t="s">
        <v>454</v>
      </c>
      <c r="E1521" t="s">
        <v>3138</v>
      </c>
      <c r="F1521">
        <v>4</v>
      </c>
      <c r="G1521" t="s">
        <v>2489</v>
      </c>
      <c r="H1521">
        <v>2025</v>
      </c>
      <c r="I1521" t="s">
        <v>28</v>
      </c>
      <c r="J1521" t="s">
        <v>2800</v>
      </c>
      <c r="K1521" t="s">
        <v>30</v>
      </c>
      <c r="L1521" t="s">
        <v>457</v>
      </c>
      <c r="O1521" t="s">
        <v>3139</v>
      </c>
      <c r="P1521" s="1">
        <f t="shared" si="31"/>
        <v>7500</v>
      </c>
      <c r="Q1521">
        <v>7500</v>
      </c>
      <c r="R1521" s="1">
        <f t="shared" si="31"/>
        <v>0.42857142857142855</v>
      </c>
      <c r="S1521">
        <v>0.42857142857142855</v>
      </c>
      <c r="U1521" t="s">
        <v>65</v>
      </c>
      <c r="V1521" t="s">
        <v>2805</v>
      </c>
      <c r="W1521">
        <v>17500</v>
      </c>
      <c r="Z1521" t="str" cm="1">
        <f t="array" ref="Z1521">_xlfn.TEXTSPLIT(L1521, " ")</f>
        <v>BrummenEnergie</v>
      </c>
    </row>
    <row r="1522" spans="1:28" x14ac:dyDescent="0.3">
      <c r="A1522" t="s">
        <v>344</v>
      </c>
      <c r="B1522" t="s">
        <v>459</v>
      </c>
      <c r="C1522" t="s">
        <v>460</v>
      </c>
      <c r="E1522" t="s">
        <v>3140</v>
      </c>
      <c r="F1522">
        <v>3</v>
      </c>
      <c r="G1522" t="s">
        <v>2461</v>
      </c>
      <c r="H1522">
        <v>2024</v>
      </c>
      <c r="I1522" t="s">
        <v>28</v>
      </c>
      <c r="J1522" t="s">
        <v>2818</v>
      </c>
      <c r="K1522" t="s">
        <v>2812</v>
      </c>
      <c r="L1522" t="s">
        <v>462</v>
      </c>
      <c r="O1522" t="s">
        <v>3141</v>
      </c>
      <c r="P1522" s="1">
        <f t="shared" si="31"/>
        <v>0</v>
      </c>
      <c r="R1522" s="1">
        <f t="shared" si="31"/>
        <v>0</v>
      </c>
      <c r="S1522">
        <v>0</v>
      </c>
      <c r="U1522" t="s">
        <v>65</v>
      </c>
      <c r="V1522" t="s">
        <v>2805</v>
      </c>
      <c r="Z1522" t="str" cm="1">
        <f t="array" ref="Z1522">_xlfn.TEXTSPLIT(L1522, " ")</f>
        <v>EcoBuren</v>
      </c>
    </row>
    <row r="1523" spans="1:28" x14ac:dyDescent="0.3">
      <c r="A1523" t="s">
        <v>344</v>
      </c>
      <c r="B1523" t="s">
        <v>459</v>
      </c>
      <c r="C1523" t="s">
        <v>460</v>
      </c>
      <c r="E1523" t="s">
        <v>3142</v>
      </c>
      <c r="F1523">
        <v>4</v>
      </c>
      <c r="G1523" t="s">
        <v>2489</v>
      </c>
      <c r="H1523">
        <v>2025</v>
      </c>
      <c r="I1523" t="s">
        <v>28</v>
      </c>
      <c r="J1523" t="s">
        <v>2800</v>
      </c>
      <c r="K1523" t="s">
        <v>30</v>
      </c>
      <c r="L1523" t="s">
        <v>462</v>
      </c>
      <c r="M1523" t="s">
        <v>3143</v>
      </c>
      <c r="P1523" s="1">
        <f t="shared" si="31"/>
        <v>0</v>
      </c>
      <c r="R1523" s="1">
        <f t="shared" si="31"/>
        <v>1</v>
      </c>
      <c r="S1523">
        <v>1</v>
      </c>
      <c r="U1523" t="s">
        <v>65</v>
      </c>
      <c r="Z1523" t="str" cm="1">
        <f t="array" ref="Z1523">_xlfn.TEXTSPLIT(L1523, " ")</f>
        <v>EcoBuren</v>
      </c>
    </row>
    <row r="1524" spans="1:28" x14ac:dyDescent="0.3">
      <c r="A1524" t="s">
        <v>344</v>
      </c>
      <c r="B1524" t="s">
        <v>459</v>
      </c>
      <c r="C1524" t="s">
        <v>460</v>
      </c>
      <c r="E1524" t="s">
        <v>3144</v>
      </c>
      <c r="F1524">
        <v>4</v>
      </c>
      <c r="G1524" t="s">
        <v>2489</v>
      </c>
      <c r="H1524">
        <v>2025</v>
      </c>
      <c r="I1524" t="s">
        <v>28</v>
      </c>
      <c r="J1524" t="s">
        <v>2800</v>
      </c>
      <c r="K1524" t="s">
        <v>30</v>
      </c>
      <c r="L1524" t="s">
        <v>462</v>
      </c>
      <c r="P1524" s="1">
        <f t="shared" si="31"/>
        <v>0</v>
      </c>
      <c r="R1524" s="1">
        <f t="shared" si="31"/>
        <v>0</v>
      </c>
      <c r="S1524" t="s">
        <v>93</v>
      </c>
      <c r="U1524" t="s">
        <v>65</v>
      </c>
      <c r="Z1524" t="str" cm="1">
        <f t="array" ref="Z1524">_xlfn.TEXTSPLIT(L1524, " ")</f>
        <v>EcoBuren</v>
      </c>
    </row>
    <row r="1525" spans="1:28" x14ac:dyDescent="0.3">
      <c r="A1525" t="s">
        <v>344</v>
      </c>
      <c r="B1525" t="s">
        <v>459</v>
      </c>
      <c r="C1525" t="s">
        <v>460</v>
      </c>
      <c r="E1525" t="s">
        <v>3145</v>
      </c>
      <c r="F1525">
        <v>4</v>
      </c>
      <c r="G1525" t="s">
        <v>2489</v>
      </c>
      <c r="H1525">
        <v>2025</v>
      </c>
      <c r="I1525" t="s">
        <v>28</v>
      </c>
      <c r="J1525" t="s">
        <v>2818</v>
      </c>
      <c r="K1525" t="s">
        <v>2812</v>
      </c>
      <c r="L1525" t="s">
        <v>462</v>
      </c>
      <c r="O1525" t="s">
        <v>3146</v>
      </c>
      <c r="P1525" s="1">
        <f t="shared" si="31"/>
        <v>0</v>
      </c>
      <c r="R1525" s="1">
        <f t="shared" si="31"/>
        <v>0.5</v>
      </c>
      <c r="S1525">
        <v>0.5</v>
      </c>
      <c r="U1525" t="s">
        <v>65</v>
      </c>
      <c r="V1525" t="s">
        <v>2805</v>
      </c>
      <c r="W1525">
        <v>15000</v>
      </c>
      <c r="Z1525" t="str" cm="1">
        <f t="array" ref="Z1525">_xlfn.TEXTSPLIT(L1525, " ")</f>
        <v>EcoBuren</v>
      </c>
    </row>
    <row r="1526" spans="1:28" x14ac:dyDescent="0.3">
      <c r="A1526" t="s">
        <v>344</v>
      </c>
      <c r="B1526" t="s">
        <v>459</v>
      </c>
      <c r="C1526" t="s">
        <v>460</v>
      </c>
      <c r="E1526" t="s">
        <v>3147</v>
      </c>
      <c r="F1526">
        <v>4</v>
      </c>
      <c r="G1526" t="s">
        <v>2489</v>
      </c>
      <c r="H1526">
        <v>2025</v>
      </c>
      <c r="I1526" t="s">
        <v>28</v>
      </c>
      <c r="J1526" t="s">
        <v>2818</v>
      </c>
      <c r="K1526" t="s">
        <v>2812</v>
      </c>
      <c r="L1526" t="s">
        <v>462</v>
      </c>
      <c r="O1526" t="s">
        <v>3141</v>
      </c>
      <c r="P1526" s="1">
        <f t="shared" si="31"/>
        <v>0</v>
      </c>
      <c r="R1526" s="1">
        <f t="shared" si="31"/>
        <v>0.5</v>
      </c>
      <c r="S1526">
        <v>0.5</v>
      </c>
      <c r="U1526" t="s">
        <v>65</v>
      </c>
      <c r="V1526" t="s">
        <v>2805</v>
      </c>
      <c r="Z1526" t="str" cm="1">
        <f t="array" ref="Z1526">_xlfn.TEXTSPLIT(L1526, " ")</f>
        <v>EcoBuren</v>
      </c>
    </row>
    <row r="1527" spans="1:28" x14ac:dyDescent="0.3">
      <c r="A1527" t="s">
        <v>344</v>
      </c>
      <c r="B1527" t="s">
        <v>375</v>
      </c>
      <c r="C1527" t="s">
        <v>3148</v>
      </c>
      <c r="E1527" t="s">
        <v>3149</v>
      </c>
      <c r="F1527">
        <v>3</v>
      </c>
      <c r="G1527" t="s">
        <v>2461</v>
      </c>
      <c r="H1527">
        <v>2024</v>
      </c>
      <c r="I1527" t="s">
        <v>28</v>
      </c>
      <c r="J1527" t="s">
        <v>2800</v>
      </c>
      <c r="K1527" t="s">
        <v>30</v>
      </c>
      <c r="L1527" t="s">
        <v>380</v>
      </c>
      <c r="O1527" t="s">
        <v>3150</v>
      </c>
      <c r="P1527" s="1">
        <f t="shared" si="31"/>
        <v>15518.249999999998</v>
      </c>
      <c r="Q1527">
        <v>15518.249999999998</v>
      </c>
      <c r="R1527" s="1">
        <f t="shared" si="31"/>
        <v>0.5</v>
      </c>
      <c r="S1527">
        <v>0.5</v>
      </c>
      <c r="U1527" t="s">
        <v>65</v>
      </c>
      <c r="V1527" t="s">
        <v>2805</v>
      </c>
      <c r="W1527">
        <v>31036.499999999996</v>
      </c>
      <c r="Z1527" t="str" cm="1">
        <f t="array" ref="Z1527:AA1527">_xlfn.TEXTSPLIT(L1527, " ")</f>
        <v>RIJE</v>
      </c>
      <c r="AA1527" t="str">
        <v>RijnenIJssel</v>
      </c>
    </row>
    <row r="1528" spans="1:28" x14ac:dyDescent="0.3">
      <c r="A1528" t="s">
        <v>344</v>
      </c>
      <c r="B1528" t="s">
        <v>391</v>
      </c>
      <c r="C1528" t="s">
        <v>485</v>
      </c>
      <c r="E1528" t="s">
        <v>3151</v>
      </c>
      <c r="F1528">
        <v>4</v>
      </c>
      <c r="G1528" t="s">
        <v>2489</v>
      </c>
      <c r="H1528">
        <v>2025</v>
      </c>
      <c r="I1528" t="s">
        <v>28</v>
      </c>
      <c r="J1528" t="s">
        <v>2800</v>
      </c>
      <c r="K1528" t="s">
        <v>30</v>
      </c>
      <c r="L1528" t="s">
        <v>488</v>
      </c>
      <c r="M1528" t="s">
        <v>1885</v>
      </c>
      <c r="P1528" s="1">
        <f t="shared" si="31"/>
        <v>2538</v>
      </c>
      <c r="Q1528">
        <v>2538</v>
      </c>
      <c r="R1528" s="1">
        <f t="shared" si="31"/>
        <v>1</v>
      </c>
      <c r="S1528">
        <v>1</v>
      </c>
      <c r="U1528" t="s">
        <v>65</v>
      </c>
      <c r="Z1528" t="str" cm="1">
        <f t="array" ref="Z1528">_xlfn.TEXTSPLIT(L1528, " ")</f>
        <v>ValleiEnergie</v>
      </c>
    </row>
    <row r="1529" spans="1:28" x14ac:dyDescent="0.3">
      <c r="A1529" t="s">
        <v>344</v>
      </c>
      <c r="B1529" t="s">
        <v>395</v>
      </c>
      <c r="C1529" t="s">
        <v>499</v>
      </c>
      <c r="E1529" t="s">
        <v>3152</v>
      </c>
      <c r="F1529">
        <v>4</v>
      </c>
      <c r="G1529" t="s">
        <v>2489</v>
      </c>
      <c r="H1529">
        <v>2025</v>
      </c>
      <c r="I1529" t="s">
        <v>28</v>
      </c>
      <c r="J1529" t="s">
        <v>2800</v>
      </c>
      <c r="K1529" t="s">
        <v>30</v>
      </c>
      <c r="L1529" t="s">
        <v>502</v>
      </c>
      <c r="O1529" t="s">
        <v>3153</v>
      </c>
      <c r="P1529" s="1">
        <f t="shared" si="31"/>
        <v>0</v>
      </c>
      <c r="R1529" s="1">
        <f t="shared" si="31"/>
        <v>0</v>
      </c>
      <c r="S1529" t="s">
        <v>93</v>
      </c>
      <c r="U1529" t="s">
        <v>32</v>
      </c>
      <c r="V1529" t="s">
        <v>2805</v>
      </c>
      <c r="W1529">
        <v>2500</v>
      </c>
      <c r="Z1529" t="str" cm="1">
        <f t="array" ref="Z1529:AA1529">_xlfn.TEXTSPLIT(L1529, " ")</f>
        <v>EC</v>
      </c>
      <c r="AA1529" t="str">
        <v>Epe</v>
      </c>
    </row>
    <row r="1530" spans="1:28" x14ac:dyDescent="0.3">
      <c r="A1530" t="s">
        <v>344</v>
      </c>
      <c r="B1530" t="s">
        <v>395</v>
      </c>
      <c r="C1530" t="s">
        <v>512</v>
      </c>
      <c r="E1530" t="s">
        <v>3154</v>
      </c>
      <c r="F1530">
        <v>4</v>
      </c>
      <c r="G1530" t="s">
        <v>2489</v>
      </c>
      <c r="H1530">
        <v>2025</v>
      </c>
      <c r="I1530" t="s">
        <v>28</v>
      </c>
      <c r="J1530" t="s">
        <v>2871</v>
      </c>
      <c r="K1530" t="s">
        <v>30</v>
      </c>
      <c r="L1530" t="s">
        <v>514</v>
      </c>
      <c r="P1530" s="1">
        <f t="shared" si="31"/>
        <v>460</v>
      </c>
      <c r="Q1530">
        <v>460</v>
      </c>
      <c r="R1530" s="1">
        <f t="shared" si="31"/>
        <v>1</v>
      </c>
      <c r="S1530">
        <v>1</v>
      </c>
      <c r="U1530" t="s">
        <v>32</v>
      </c>
      <c r="Z1530" t="str" cm="1">
        <f t="array" ref="Z1530">_xlfn.TEXTSPLIT(L1530, " ")</f>
        <v>Endura</v>
      </c>
    </row>
    <row r="1531" spans="1:28" x14ac:dyDescent="0.3">
      <c r="A1531" t="s">
        <v>344</v>
      </c>
      <c r="B1531" t="s">
        <v>395</v>
      </c>
      <c r="C1531" t="s">
        <v>520</v>
      </c>
      <c r="E1531" t="s">
        <v>3155</v>
      </c>
      <c r="F1531">
        <v>4</v>
      </c>
      <c r="G1531" t="s">
        <v>2489</v>
      </c>
      <c r="H1531">
        <v>2026</v>
      </c>
      <c r="I1531" t="s">
        <v>28</v>
      </c>
      <c r="J1531" t="s">
        <v>2800</v>
      </c>
      <c r="K1531" t="s">
        <v>30</v>
      </c>
      <c r="L1531" t="s">
        <v>522</v>
      </c>
      <c r="O1531" t="s">
        <v>93</v>
      </c>
      <c r="P1531" s="1">
        <f t="shared" si="31"/>
        <v>0</v>
      </c>
      <c r="R1531" s="1">
        <f t="shared" si="31"/>
        <v>0.5</v>
      </c>
      <c r="S1531">
        <v>0.5</v>
      </c>
      <c r="U1531" t="s">
        <v>65</v>
      </c>
      <c r="V1531" t="s">
        <v>2805</v>
      </c>
      <c r="W1531">
        <v>2625</v>
      </c>
      <c r="Z1531" t="str" cm="1">
        <f t="array" ref="Z1531">_xlfn.TEXTSPLIT(L1531, " ")</f>
        <v>PoweredbyHattem</v>
      </c>
    </row>
    <row r="1532" spans="1:28" x14ac:dyDescent="0.3">
      <c r="A1532" t="s">
        <v>344</v>
      </c>
      <c r="B1532" t="s">
        <v>395</v>
      </c>
      <c r="C1532" t="s">
        <v>520</v>
      </c>
      <c r="D1532" t="s">
        <v>613</v>
      </c>
      <c r="E1532" t="s">
        <v>3156</v>
      </c>
      <c r="F1532">
        <v>4</v>
      </c>
      <c r="G1532" t="s">
        <v>2489</v>
      </c>
      <c r="H1532">
        <v>2026</v>
      </c>
      <c r="I1532" t="s">
        <v>28</v>
      </c>
      <c r="J1532" t="s">
        <v>2800</v>
      </c>
      <c r="K1532" t="s">
        <v>30</v>
      </c>
      <c r="L1532" t="s">
        <v>522</v>
      </c>
      <c r="O1532" t="s">
        <v>3157</v>
      </c>
      <c r="P1532" s="1">
        <f t="shared" si="31"/>
        <v>122.5</v>
      </c>
      <c r="Q1532">
        <v>122.5</v>
      </c>
      <c r="R1532" s="1">
        <f t="shared" si="31"/>
        <v>0.05</v>
      </c>
      <c r="S1532">
        <v>0.05</v>
      </c>
      <c r="U1532" t="s">
        <v>65</v>
      </c>
      <c r="V1532" t="s">
        <v>2805</v>
      </c>
      <c r="W1532">
        <v>2450</v>
      </c>
      <c r="Z1532" t="str" cm="1">
        <f t="array" ref="Z1532">_xlfn.TEXTSPLIT(L1532, " ")</f>
        <v>PoweredbyHattem</v>
      </c>
    </row>
    <row r="1533" spans="1:28" x14ac:dyDescent="0.3">
      <c r="A1533" t="s">
        <v>344</v>
      </c>
      <c r="B1533" t="s">
        <v>375</v>
      </c>
      <c r="C1533" t="s">
        <v>537</v>
      </c>
      <c r="E1533" t="s">
        <v>3158</v>
      </c>
      <c r="F1533">
        <v>4</v>
      </c>
      <c r="G1533" t="s">
        <v>2489</v>
      </c>
      <c r="H1533">
        <v>2025</v>
      </c>
      <c r="I1533" t="s">
        <v>28</v>
      </c>
      <c r="J1533" t="s">
        <v>2800</v>
      </c>
      <c r="K1533" t="s">
        <v>30</v>
      </c>
      <c r="L1533" t="s">
        <v>3159</v>
      </c>
      <c r="M1533" t="s">
        <v>3160</v>
      </c>
      <c r="O1533" t="s">
        <v>3161</v>
      </c>
      <c r="P1533" s="1">
        <f t="shared" si="31"/>
        <v>13800</v>
      </c>
      <c r="Q1533">
        <v>13800</v>
      </c>
      <c r="R1533" s="1">
        <f t="shared" si="31"/>
        <v>0.5</v>
      </c>
      <c r="S1533">
        <v>0.5</v>
      </c>
      <c r="U1533" t="s">
        <v>65</v>
      </c>
      <c r="V1533" t="s">
        <v>2805</v>
      </c>
      <c r="W1533">
        <v>27600</v>
      </c>
      <c r="Z1533" t="str" cm="1">
        <f t="array" ref="Z1533:AB1533">_xlfn.TEXTSPLIT(L1533, " ")</f>
        <v>Energie</v>
      </c>
      <c r="AA1533" t="str">
        <v>Coöperatie</v>
      </c>
      <c r="AB1533" t="str">
        <v>Heumen</v>
      </c>
    </row>
    <row r="1534" spans="1:28" x14ac:dyDescent="0.3">
      <c r="A1534" t="s">
        <v>344</v>
      </c>
      <c r="B1534" t="s">
        <v>395</v>
      </c>
      <c r="C1534" t="s">
        <v>612</v>
      </c>
      <c r="E1534" t="s">
        <v>3162</v>
      </c>
      <c r="F1534">
        <v>4</v>
      </c>
      <c r="G1534" t="s">
        <v>2489</v>
      </c>
      <c r="H1534">
        <v>2025</v>
      </c>
      <c r="I1534" t="s">
        <v>28</v>
      </c>
      <c r="J1534" t="s">
        <v>2800</v>
      </c>
      <c r="K1534" t="s">
        <v>30</v>
      </c>
      <c r="L1534" t="s">
        <v>3163</v>
      </c>
      <c r="M1534" t="s">
        <v>1234</v>
      </c>
      <c r="O1534" t="s">
        <v>3164</v>
      </c>
      <c r="P1534" s="1">
        <f t="shared" si="31"/>
        <v>500</v>
      </c>
      <c r="Q1534">
        <v>500</v>
      </c>
      <c r="R1534" s="1">
        <f t="shared" si="31"/>
        <v>1</v>
      </c>
      <c r="S1534">
        <v>1</v>
      </c>
      <c r="U1534" t="s">
        <v>32</v>
      </c>
      <c r="Z1534" t="str" cm="1">
        <f t="array" ref="Z1534:AA1534">_xlfn.TEXTSPLIT(L1534, " ")</f>
        <v>EC</v>
      </c>
      <c r="AA1534" t="str">
        <v>Oldebroek</v>
      </c>
    </row>
    <row r="1535" spans="1:28" x14ac:dyDescent="0.3">
      <c r="A1535" t="s">
        <v>344</v>
      </c>
      <c r="B1535" t="s">
        <v>345</v>
      </c>
      <c r="C1535" t="s">
        <v>618</v>
      </c>
      <c r="D1535" t="s">
        <v>619</v>
      </c>
      <c r="E1535" t="s">
        <v>3165</v>
      </c>
      <c r="F1535">
        <v>3</v>
      </c>
      <c r="G1535" t="s">
        <v>2461</v>
      </c>
      <c r="H1535">
        <v>2024</v>
      </c>
      <c r="I1535" t="s">
        <v>28</v>
      </c>
      <c r="J1535" t="s">
        <v>2800</v>
      </c>
      <c r="K1535" t="s">
        <v>30</v>
      </c>
      <c r="L1535" t="s">
        <v>350</v>
      </c>
      <c r="M1535" t="s">
        <v>2885</v>
      </c>
      <c r="O1535" t="s">
        <v>2886</v>
      </c>
      <c r="P1535" s="1">
        <f t="shared" si="31"/>
        <v>7500</v>
      </c>
      <c r="Q1535">
        <v>7500</v>
      </c>
      <c r="R1535" s="1">
        <f t="shared" si="31"/>
        <v>0.5</v>
      </c>
      <c r="S1535">
        <v>0.5</v>
      </c>
      <c r="U1535" t="s">
        <v>65</v>
      </c>
      <c r="V1535" t="s">
        <v>2805</v>
      </c>
      <c r="W1535">
        <v>15000</v>
      </c>
      <c r="Z1535" t="str" cm="1">
        <f t="array" ref="Z1535">_xlfn.TEXTSPLIT(L1535, " ")</f>
        <v>AGEM</v>
      </c>
    </row>
    <row r="1536" spans="1:28" x14ac:dyDescent="0.3">
      <c r="A1536" t="s">
        <v>344</v>
      </c>
      <c r="B1536" t="s">
        <v>375</v>
      </c>
      <c r="C1536" t="s">
        <v>653</v>
      </c>
      <c r="D1536" t="s">
        <v>3166</v>
      </c>
      <c r="E1536" t="s">
        <v>3167</v>
      </c>
      <c r="F1536">
        <v>3</v>
      </c>
      <c r="G1536" t="s">
        <v>2461</v>
      </c>
      <c r="H1536">
        <v>2024</v>
      </c>
      <c r="I1536" t="s">
        <v>28</v>
      </c>
      <c r="J1536" t="s">
        <v>2800</v>
      </c>
      <c r="K1536" t="s">
        <v>359</v>
      </c>
      <c r="L1536" t="s">
        <v>3168</v>
      </c>
      <c r="M1536" t="s">
        <v>2881</v>
      </c>
      <c r="P1536" s="1">
        <f t="shared" si="31"/>
        <v>4000</v>
      </c>
      <c r="Q1536">
        <v>4000</v>
      </c>
      <c r="R1536" s="1">
        <f t="shared" si="31"/>
        <v>1</v>
      </c>
      <c r="S1536">
        <v>1</v>
      </c>
      <c r="U1536" t="s">
        <v>65</v>
      </c>
      <c r="V1536" t="s">
        <v>2868</v>
      </c>
      <c r="Z1536" t="str" cm="1">
        <f t="array" ref="Z1536:AB1536">_xlfn.TEXTSPLIT(L1536, " ")</f>
        <v>Coöperatie</v>
      </c>
      <c r="AA1536" t="str">
        <v>Reethse</v>
      </c>
      <c r="AB1536" t="str">
        <v>veld</v>
      </c>
    </row>
    <row r="1537" spans="1:29" x14ac:dyDescent="0.3">
      <c r="A1537" t="s">
        <v>344</v>
      </c>
      <c r="B1537" t="s">
        <v>375</v>
      </c>
      <c r="C1537" t="s">
        <v>714</v>
      </c>
      <c r="D1537" t="s">
        <v>3169</v>
      </c>
      <c r="E1537" t="s">
        <v>3170</v>
      </c>
      <c r="F1537">
        <v>4</v>
      </c>
      <c r="G1537" t="s">
        <v>2489</v>
      </c>
      <c r="H1537">
        <v>2025</v>
      </c>
      <c r="I1537" t="s">
        <v>28</v>
      </c>
      <c r="J1537" t="s">
        <v>2800</v>
      </c>
      <c r="K1537" t="s">
        <v>30</v>
      </c>
      <c r="L1537" t="s">
        <v>716</v>
      </c>
      <c r="O1537" t="s">
        <v>3171</v>
      </c>
      <c r="P1537" s="1">
        <f t="shared" ref="P1537:R1600" si="32">IFERROR(IF(Q1537&gt;0,Q1537*1,0),0)</f>
        <v>9750</v>
      </c>
      <c r="Q1537">
        <v>9750</v>
      </c>
      <c r="R1537" s="1">
        <f t="shared" si="32"/>
        <v>0.5</v>
      </c>
      <c r="S1537">
        <v>0.5</v>
      </c>
      <c r="U1537" t="s">
        <v>65</v>
      </c>
      <c r="V1537" t="s">
        <v>2805</v>
      </c>
      <c r="W1537">
        <v>19500</v>
      </c>
      <c r="Z1537" t="str" cm="1">
        <f t="array" ref="Z1537:AA1537">_xlfn.TEXTSPLIT(L1537, " ")</f>
        <v>Energiecoöperatie</v>
      </c>
      <c r="AA1537" t="str">
        <v>Leur</v>
      </c>
    </row>
    <row r="1538" spans="1:29" x14ac:dyDescent="0.3">
      <c r="A1538" t="s">
        <v>344</v>
      </c>
      <c r="B1538" t="s">
        <v>375</v>
      </c>
      <c r="C1538" t="s">
        <v>738</v>
      </c>
      <c r="D1538" t="s">
        <v>3172</v>
      </c>
      <c r="E1538" t="s">
        <v>3173</v>
      </c>
      <c r="F1538">
        <v>3</v>
      </c>
      <c r="G1538" t="s">
        <v>2461</v>
      </c>
      <c r="H1538">
        <v>2024</v>
      </c>
      <c r="I1538" t="s">
        <v>28</v>
      </c>
      <c r="J1538" t="s">
        <v>2800</v>
      </c>
      <c r="K1538" t="s">
        <v>359</v>
      </c>
      <c r="L1538" t="s">
        <v>3174</v>
      </c>
      <c r="M1538" t="s">
        <v>3175</v>
      </c>
      <c r="O1538" t="s">
        <v>3176</v>
      </c>
      <c r="P1538" s="1">
        <f t="shared" si="32"/>
        <v>17500</v>
      </c>
      <c r="Q1538">
        <v>17500</v>
      </c>
      <c r="R1538" s="1">
        <f t="shared" si="32"/>
        <v>0.5</v>
      </c>
      <c r="S1538">
        <v>0.5</v>
      </c>
      <c r="U1538" t="s">
        <v>65</v>
      </c>
      <c r="V1538" t="s">
        <v>2805</v>
      </c>
      <c r="W1538">
        <v>35000</v>
      </c>
      <c r="Z1538" t="str" cm="1">
        <f t="array" ref="Z1538:AA1538">_xlfn.TEXTSPLIT(L1538, " ")</f>
        <v>ZDZS</v>
      </c>
      <c r="AA1538" t="str">
        <v>ZieDeZonSchijnt</v>
      </c>
    </row>
    <row r="1539" spans="1:29" x14ac:dyDescent="0.3">
      <c r="A1539" t="s">
        <v>753</v>
      </c>
      <c r="B1539" t="s">
        <v>753</v>
      </c>
      <c r="C1539" t="s">
        <v>754</v>
      </c>
      <c r="E1539" t="s">
        <v>3177</v>
      </c>
      <c r="F1539">
        <v>4</v>
      </c>
      <c r="G1539" t="s">
        <v>2489</v>
      </c>
      <c r="H1539">
        <v>2025</v>
      </c>
      <c r="I1539" t="s">
        <v>28</v>
      </c>
      <c r="J1539" t="s">
        <v>2800</v>
      </c>
      <c r="K1539" t="s">
        <v>30</v>
      </c>
      <c r="L1539" t="s">
        <v>2905</v>
      </c>
      <c r="M1539" t="s">
        <v>2906</v>
      </c>
      <c r="O1539" t="s">
        <v>3178</v>
      </c>
      <c r="P1539" s="1">
        <f t="shared" si="32"/>
        <v>0</v>
      </c>
      <c r="R1539" s="1">
        <f t="shared" si="32"/>
        <v>0.5</v>
      </c>
      <c r="S1539">
        <v>0.5</v>
      </c>
      <c r="U1539" t="s">
        <v>65</v>
      </c>
      <c r="V1539" t="s">
        <v>2805</v>
      </c>
      <c r="Z1539" t="str" cm="1">
        <f t="array" ref="Z1539:AA1539">_xlfn.TEXTSPLIT(L1539, " ")</f>
        <v>Eemsdelta</v>
      </c>
      <c r="AA1539" t="str">
        <v>Energiek</v>
      </c>
    </row>
    <row r="1540" spans="1:29" x14ac:dyDescent="0.3">
      <c r="A1540" t="s">
        <v>753</v>
      </c>
      <c r="B1540" t="s">
        <v>753</v>
      </c>
      <c r="C1540" t="s">
        <v>754</v>
      </c>
      <c r="D1540" t="s">
        <v>758</v>
      </c>
      <c r="E1540" t="s">
        <v>3179</v>
      </c>
      <c r="F1540">
        <v>4</v>
      </c>
      <c r="G1540" t="s">
        <v>2489</v>
      </c>
      <c r="H1540">
        <v>2025</v>
      </c>
      <c r="I1540" t="s">
        <v>28</v>
      </c>
      <c r="J1540" t="s">
        <v>2800</v>
      </c>
      <c r="K1540" t="s">
        <v>30</v>
      </c>
      <c r="L1540" t="s">
        <v>2921</v>
      </c>
      <c r="O1540" t="s">
        <v>3180</v>
      </c>
      <c r="P1540" s="1">
        <f t="shared" si="32"/>
        <v>0</v>
      </c>
      <c r="R1540" s="1">
        <f t="shared" si="32"/>
        <v>0.5</v>
      </c>
      <c r="S1540">
        <v>0.5</v>
      </c>
      <c r="U1540" t="s">
        <v>65</v>
      </c>
      <c r="Z1540" t="str" cm="1">
        <f t="array" ref="Z1540">_xlfn.TEXTSPLIT(L1540, " ")</f>
        <v>Zonnedorpen</v>
      </c>
    </row>
    <row r="1541" spans="1:29" x14ac:dyDescent="0.3">
      <c r="A1541" t="s">
        <v>753</v>
      </c>
      <c r="B1541" t="s">
        <v>753</v>
      </c>
      <c r="C1541" t="s">
        <v>753</v>
      </c>
      <c r="D1541" t="s">
        <v>3181</v>
      </c>
      <c r="E1541" t="s">
        <v>3182</v>
      </c>
      <c r="F1541">
        <v>3</v>
      </c>
      <c r="G1541" t="s">
        <v>2461</v>
      </c>
      <c r="H1541">
        <v>2024</v>
      </c>
      <c r="I1541" t="s">
        <v>28</v>
      </c>
      <c r="J1541" t="s">
        <v>2800</v>
      </c>
      <c r="K1541" t="s">
        <v>30</v>
      </c>
      <c r="L1541" t="s">
        <v>3183</v>
      </c>
      <c r="M1541" t="s">
        <v>3088</v>
      </c>
      <c r="O1541" t="s">
        <v>3184</v>
      </c>
      <c r="P1541" s="1">
        <f t="shared" si="32"/>
        <v>0</v>
      </c>
      <c r="Q1541" t="s">
        <v>3185</v>
      </c>
      <c r="R1541" s="1">
        <f t="shared" si="32"/>
        <v>0</v>
      </c>
      <c r="S1541">
        <v>0</v>
      </c>
      <c r="U1541" t="s">
        <v>65</v>
      </c>
      <c r="V1541" t="s">
        <v>2805</v>
      </c>
      <c r="W1541">
        <v>61600</v>
      </c>
      <c r="Z1541" t="str" cm="1">
        <f t="array" ref="Z1541:AC1541">_xlfn.TEXTSPLIT(L1541, " ")</f>
        <v>EC</v>
      </c>
      <c r="AA1541" t="str">
        <v>Ten</v>
      </c>
      <c r="AB1541" t="str">
        <v>Boer</v>
      </c>
      <c r="AC1541" t="str">
        <v/>
      </c>
    </row>
    <row r="1542" spans="1:29" x14ac:dyDescent="0.3">
      <c r="A1542" t="s">
        <v>753</v>
      </c>
      <c r="B1542" t="s">
        <v>753</v>
      </c>
      <c r="C1542" t="s">
        <v>867</v>
      </c>
      <c r="D1542" t="s">
        <v>2931</v>
      </c>
      <c r="E1542" t="s">
        <v>3186</v>
      </c>
      <c r="F1542">
        <v>3</v>
      </c>
      <c r="G1542" t="s">
        <v>2461</v>
      </c>
      <c r="H1542">
        <v>2024</v>
      </c>
      <c r="I1542" t="s">
        <v>28</v>
      </c>
      <c r="J1542" t="s">
        <v>2800</v>
      </c>
      <c r="K1542" t="s">
        <v>30</v>
      </c>
      <c r="L1542" t="s">
        <v>3187</v>
      </c>
      <c r="M1542" t="s">
        <v>3188</v>
      </c>
      <c r="O1542" t="s">
        <v>3146</v>
      </c>
      <c r="P1542" s="1">
        <f t="shared" si="32"/>
        <v>47200</v>
      </c>
      <c r="Q1542">
        <v>47200</v>
      </c>
      <c r="R1542" s="1">
        <f t="shared" si="32"/>
        <v>0.5</v>
      </c>
      <c r="S1542">
        <v>0.5</v>
      </c>
      <c r="U1542" t="s">
        <v>65</v>
      </c>
      <c r="V1542" t="s">
        <v>2805</v>
      </c>
      <c r="W1542">
        <v>94400</v>
      </c>
      <c r="Z1542" t="str" cm="1">
        <f t="array" ref="Z1542:AA1542">_xlfn.TEXTSPLIT(L1542, " ")</f>
        <v>EC</v>
      </c>
      <c r="AA1542" t="str">
        <v>Eekerpolder</v>
      </c>
    </row>
    <row r="1543" spans="1:29" x14ac:dyDescent="0.3">
      <c r="A1543" t="s">
        <v>753</v>
      </c>
      <c r="B1543" t="s">
        <v>753</v>
      </c>
      <c r="C1543" t="s">
        <v>867</v>
      </c>
      <c r="D1543" t="s">
        <v>874</v>
      </c>
      <c r="E1543" t="s">
        <v>3189</v>
      </c>
      <c r="F1543">
        <v>4</v>
      </c>
      <c r="G1543" t="s">
        <v>2489</v>
      </c>
      <c r="H1543">
        <v>2025</v>
      </c>
      <c r="I1543" t="s">
        <v>28</v>
      </c>
      <c r="J1543" t="s">
        <v>2800</v>
      </c>
      <c r="K1543" t="s">
        <v>30</v>
      </c>
      <c r="L1543" t="s">
        <v>2924</v>
      </c>
      <c r="O1543" t="s">
        <v>3190</v>
      </c>
      <c r="P1543" s="1">
        <f t="shared" si="32"/>
        <v>0</v>
      </c>
      <c r="R1543" s="1">
        <f t="shared" si="32"/>
        <v>0</v>
      </c>
      <c r="S1543" t="s">
        <v>93</v>
      </c>
      <c r="U1543" t="s">
        <v>65</v>
      </c>
      <c r="Z1543" t="str" cm="1">
        <f t="array" ref="Z1543:AA1543">_xlfn.TEXTSPLIT(L1543, " ")</f>
        <v>Duurzaam</v>
      </c>
      <c r="AA1543" t="str">
        <v>Menterwolde</v>
      </c>
    </row>
    <row r="1544" spans="1:29" x14ac:dyDescent="0.3">
      <c r="A1544" t="s">
        <v>753</v>
      </c>
      <c r="B1544" t="s">
        <v>753</v>
      </c>
      <c r="C1544" t="s">
        <v>3191</v>
      </c>
      <c r="D1544" t="s">
        <v>3192</v>
      </c>
      <c r="E1544" t="s">
        <v>3193</v>
      </c>
      <c r="F1544">
        <v>3</v>
      </c>
      <c r="G1544" t="s">
        <v>2461</v>
      </c>
      <c r="H1544">
        <v>2024</v>
      </c>
      <c r="I1544" t="s">
        <v>28</v>
      </c>
      <c r="J1544" t="s">
        <v>2800</v>
      </c>
      <c r="K1544" t="s">
        <v>30</v>
      </c>
      <c r="L1544" t="s">
        <v>3194</v>
      </c>
      <c r="O1544" t="s">
        <v>3195</v>
      </c>
      <c r="P1544" s="1">
        <f t="shared" si="32"/>
        <v>2327.25</v>
      </c>
      <c r="Q1544">
        <v>2327.25</v>
      </c>
      <c r="R1544" s="1">
        <f t="shared" si="32"/>
        <v>1</v>
      </c>
      <c r="S1544">
        <v>1</v>
      </c>
      <c r="U1544" t="s">
        <v>65</v>
      </c>
      <c r="Z1544" t="str" cm="1">
        <f t="array" ref="Z1544:AC1544">_xlfn.TEXTSPLIT(L1544, " ")</f>
        <v>Energie</v>
      </c>
      <c r="AA1544" t="str">
        <v>Coöperatie</v>
      </c>
      <c r="AB1544" t="str">
        <v>Oostwold</v>
      </c>
      <c r="AC1544" t="str">
        <v>(ECO)</v>
      </c>
    </row>
    <row r="1545" spans="1:29" x14ac:dyDescent="0.3">
      <c r="A1545" t="s">
        <v>753</v>
      </c>
      <c r="B1545" t="s">
        <v>753</v>
      </c>
      <c r="C1545" t="s">
        <v>3191</v>
      </c>
      <c r="E1545" t="s">
        <v>3196</v>
      </c>
      <c r="F1545">
        <v>4</v>
      </c>
      <c r="G1545" t="s">
        <v>2489</v>
      </c>
      <c r="H1545">
        <v>2025</v>
      </c>
      <c r="I1545" t="s">
        <v>28</v>
      </c>
      <c r="J1545" t="s">
        <v>2800</v>
      </c>
      <c r="K1545" t="s">
        <v>30</v>
      </c>
      <c r="L1545" t="s">
        <v>3187</v>
      </c>
      <c r="M1545" t="s">
        <v>3188</v>
      </c>
      <c r="O1545" t="s">
        <v>3146</v>
      </c>
      <c r="P1545" s="1">
        <f t="shared" si="32"/>
        <v>0</v>
      </c>
      <c r="Q1545" t="s">
        <v>93</v>
      </c>
      <c r="R1545" s="1">
        <f t="shared" si="32"/>
        <v>0.5</v>
      </c>
      <c r="S1545">
        <v>0.5</v>
      </c>
      <c r="U1545" t="s">
        <v>65</v>
      </c>
      <c r="V1545" t="s">
        <v>2805</v>
      </c>
      <c r="Z1545" t="str" cm="1">
        <f t="array" ref="Z1545:AA1545">_xlfn.TEXTSPLIT(L1545, " ")</f>
        <v>EC</v>
      </c>
      <c r="AA1545" t="str">
        <v>Eekerpolder</v>
      </c>
    </row>
    <row r="1546" spans="1:29" x14ac:dyDescent="0.3">
      <c r="A1546" t="s">
        <v>753</v>
      </c>
      <c r="B1546" t="s">
        <v>753</v>
      </c>
      <c r="C1546" t="s">
        <v>889</v>
      </c>
      <c r="E1546" t="s">
        <v>3197</v>
      </c>
      <c r="F1546">
        <v>3</v>
      </c>
      <c r="G1546" t="s">
        <v>2461</v>
      </c>
      <c r="H1546">
        <v>2025</v>
      </c>
      <c r="I1546" t="s">
        <v>28</v>
      </c>
      <c r="J1546" t="s">
        <v>2800</v>
      </c>
      <c r="K1546" t="s">
        <v>30</v>
      </c>
      <c r="L1546" t="s">
        <v>3194</v>
      </c>
      <c r="M1546" t="s">
        <v>2803</v>
      </c>
      <c r="P1546" s="1">
        <f t="shared" si="32"/>
        <v>2327.25</v>
      </c>
      <c r="Q1546">
        <v>2327.25</v>
      </c>
      <c r="R1546" s="1">
        <f t="shared" si="32"/>
        <v>1</v>
      </c>
      <c r="S1546">
        <v>1</v>
      </c>
      <c r="U1546" t="s">
        <v>65</v>
      </c>
      <c r="Z1546" t="str" cm="1">
        <f t="array" ref="Z1546:AC1546">_xlfn.TEXTSPLIT(L1546, " ")</f>
        <v>Energie</v>
      </c>
      <c r="AA1546" t="str">
        <v>Coöperatie</v>
      </c>
      <c r="AB1546" t="str">
        <v>Oostwold</v>
      </c>
      <c r="AC1546" t="str">
        <v>(ECO)</v>
      </c>
    </row>
    <row r="1547" spans="1:29" x14ac:dyDescent="0.3">
      <c r="A1547" t="s">
        <v>922</v>
      </c>
      <c r="B1547" t="s">
        <v>927</v>
      </c>
      <c r="C1547" t="s">
        <v>3198</v>
      </c>
      <c r="D1547" t="s">
        <v>3199</v>
      </c>
      <c r="E1547" t="s">
        <v>3200</v>
      </c>
      <c r="F1547">
        <v>3</v>
      </c>
      <c r="G1547" t="s">
        <v>2461</v>
      </c>
      <c r="H1547">
        <v>2024</v>
      </c>
      <c r="I1547" t="s">
        <v>28</v>
      </c>
      <c r="J1547" t="s">
        <v>2800</v>
      </c>
      <c r="K1547" t="s">
        <v>30</v>
      </c>
      <c r="L1547" t="s">
        <v>3201</v>
      </c>
      <c r="M1547" t="s">
        <v>3202</v>
      </c>
      <c r="O1547" t="s">
        <v>3203</v>
      </c>
      <c r="P1547" s="1">
        <f t="shared" si="32"/>
        <v>6400</v>
      </c>
      <c r="Q1547">
        <v>6400</v>
      </c>
      <c r="R1547" s="1">
        <f t="shared" si="32"/>
        <v>0.5</v>
      </c>
      <c r="S1547">
        <v>0.5</v>
      </c>
      <c r="U1547" t="s">
        <v>65</v>
      </c>
      <c r="V1547" t="s">
        <v>2805</v>
      </c>
      <c r="W1547">
        <v>12800</v>
      </c>
      <c r="Z1547" t="str" cm="1">
        <f t="array" ref="Z1547:AB1547">_xlfn.TEXTSPLIT(L1547, " ")</f>
        <v>EC</v>
      </c>
      <c r="AA1547" t="str">
        <v>ECHT</v>
      </c>
      <c r="AB1547" t="str">
        <v>Susteren</v>
      </c>
    </row>
    <row r="1548" spans="1:29" x14ac:dyDescent="0.3">
      <c r="A1548" t="s">
        <v>922</v>
      </c>
      <c r="B1548" t="s">
        <v>927</v>
      </c>
      <c r="C1548" t="s">
        <v>3198</v>
      </c>
      <c r="D1548" t="s">
        <v>3204</v>
      </c>
      <c r="E1548" t="s">
        <v>3205</v>
      </c>
      <c r="F1548">
        <v>3</v>
      </c>
      <c r="G1548" t="s">
        <v>2461</v>
      </c>
      <c r="H1548">
        <v>2024</v>
      </c>
      <c r="I1548" t="s">
        <v>28</v>
      </c>
      <c r="J1548" t="s">
        <v>2800</v>
      </c>
      <c r="K1548" t="s">
        <v>30</v>
      </c>
      <c r="L1548" t="s">
        <v>3201</v>
      </c>
      <c r="M1548" t="s">
        <v>3206</v>
      </c>
      <c r="O1548" t="s">
        <v>3206</v>
      </c>
      <c r="P1548" s="1">
        <f t="shared" si="32"/>
        <v>0</v>
      </c>
      <c r="R1548" s="1">
        <f t="shared" si="32"/>
        <v>0</v>
      </c>
      <c r="S1548">
        <v>0</v>
      </c>
      <c r="U1548" t="s">
        <v>65</v>
      </c>
      <c r="V1548" t="s">
        <v>2805</v>
      </c>
      <c r="W1548">
        <v>7220</v>
      </c>
      <c r="Z1548" t="str" cm="1">
        <f t="array" ref="Z1548:AB1548">_xlfn.TEXTSPLIT(L1548, " ")</f>
        <v>EC</v>
      </c>
      <c r="AA1548" t="str">
        <v>ECHT</v>
      </c>
      <c r="AB1548" t="str">
        <v>Susteren</v>
      </c>
    </row>
    <row r="1549" spans="1:29" x14ac:dyDescent="0.3">
      <c r="A1549" t="s">
        <v>922</v>
      </c>
      <c r="B1549" t="s">
        <v>927</v>
      </c>
      <c r="C1549" t="s">
        <v>3198</v>
      </c>
      <c r="D1549" t="s">
        <v>3207</v>
      </c>
      <c r="E1549" t="s">
        <v>3208</v>
      </c>
      <c r="F1549">
        <v>3</v>
      </c>
      <c r="G1549" t="s">
        <v>2461</v>
      </c>
      <c r="H1549">
        <v>2024</v>
      </c>
      <c r="I1549" t="s">
        <v>28</v>
      </c>
      <c r="J1549" t="s">
        <v>2800</v>
      </c>
      <c r="K1549" t="s">
        <v>2812</v>
      </c>
      <c r="L1549" t="s">
        <v>3201</v>
      </c>
      <c r="M1549" t="s">
        <v>3206</v>
      </c>
      <c r="O1549" t="s">
        <v>3206</v>
      </c>
      <c r="P1549" s="1">
        <f t="shared" si="32"/>
        <v>0</v>
      </c>
      <c r="R1549" s="1">
        <f t="shared" si="32"/>
        <v>0</v>
      </c>
      <c r="S1549">
        <v>0</v>
      </c>
      <c r="U1549" t="s">
        <v>65</v>
      </c>
      <c r="V1549" t="s">
        <v>2805</v>
      </c>
      <c r="W1549">
        <v>8465</v>
      </c>
      <c r="Z1549" t="str" cm="1">
        <f t="array" ref="Z1549:AB1549">_xlfn.TEXTSPLIT(L1549, " ")</f>
        <v>EC</v>
      </c>
      <c r="AA1549" t="str">
        <v>ECHT</v>
      </c>
      <c r="AB1549" t="str">
        <v>Susteren</v>
      </c>
    </row>
    <row r="1550" spans="1:29" x14ac:dyDescent="0.3">
      <c r="A1550" t="s">
        <v>922</v>
      </c>
      <c r="B1550" t="s">
        <v>927</v>
      </c>
      <c r="C1550" t="s">
        <v>3198</v>
      </c>
      <c r="D1550" t="s">
        <v>3209</v>
      </c>
      <c r="E1550" t="s">
        <v>3210</v>
      </c>
      <c r="F1550">
        <v>3</v>
      </c>
      <c r="G1550" t="s">
        <v>2461</v>
      </c>
      <c r="H1550">
        <v>2024</v>
      </c>
      <c r="I1550" t="s">
        <v>28</v>
      </c>
      <c r="J1550" t="s">
        <v>2800</v>
      </c>
      <c r="K1550" t="s">
        <v>30</v>
      </c>
      <c r="L1550" t="s">
        <v>3201</v>
      </c>
      <c r="M1550" t="s">
        <v>3202</v>
      </c>
      <c r="O1550" t="s">
        <v>3211</v>
      </c>
      <c r="P1550" s="1">
        <f t="shared" si="32"/>
        <v>0</v>
      </c>
      <c r="R1550" s="1">
        <f t="shared" si="32"/>
        <v>0</v>
      </c>
      <c r="S1550">
        <v>0</v>
      </c>
      <c r="U1550" t="s">
        <v>65</v>
      </c>
      <c r="V1550" t="s">
        <v>2805</v>
      </c>
      <c r="W1550">
        <v>5028</v>
      </c>
      <c r="Z1550" t="str" cm="1">
        <f t="array" ref="Z1550:AB1550">_xlfn.TEXTSPLIT(L1550, " ")</f>
        <v>EC</v>
      </c>
      <c r="AA1550" t="str">
        <v>ECHT</v>
      </c>
      <c r="AB1550" t="str">
        <v>Susteren</v>
      </c>
    </row>
    <row r="1551" spans="1:29" x14ac:dyDescent="0.3">
      <c r="A1551" t="s">
        <v>922</v>
      </c>
      <c r="B1551" t="s">
        <v>927</v>
      </c>
      <c r="C1551" t="s">
        <v>3198</v>
      </c>
      <c r="D1551" t="s">
        <v>3207</v>
      </c>
      <c r="E1551" t="s">
        <v>3212</v>
      </c>
      <c r="F1551">
        <v>3</v>
      </c>
      <c r="G1551" t="s">
        <v>2461</v>
      </c>
      <c r="H1551">
        <v>2024</v>
      </c>
      <c r="I1551" t="s">
        <v>28</v>
      </c>
      <c r="J1551" t="s">
        <v>2800</v>
      </c>
      <c r="K1551" t="s">
        <v>2812</v>
      </c>
      <c r="L1551" t="s">
        <v>3201</v>
      </c>
      <c r="M1551" t="s">
        <v>2809</v>
      </c>
      <c r="O1551" t="s">
        <v>2809</v>
      </c>
      <c r="P1551" s="1">
        <f t="shared" si="32"/>
        <v>0</v>
      </c>
      <c r="R1551" s="1">
        <f t="shared" si="32"/>
        <v>0</v>
      </c>
      <c r="S1551">
        <v>0</v>
      </c>
      <c r="U1551" t="s">
        <v>65</v>
      </c>
      <c r="V1551" t="s">
        <v>2805</v>
      </c>
      <c r="W1551">
        <v>29108</v>
      </c>
      <c r="Z1551" t="str" cm="1">
        <f t="array" ref="Z1551:AB1551">_xlfn.TEXTSPLIT(L1551, " ")</f>
        <v>EC</v>
      </c>
      <c r="AA1551" t="str">
        <v>ECHT</v>
      </c>
      <c r="AB1551" t="str">
        <v>Susteren</v>
      </c>
    </row>
    <row r="1552" spans="1:29" x14ac:dyDescent="0.3">
      <c r="A1552" t="s">
        <v>922</v>
      </c>
      <c r="B1552" t="s">
        <v>927</v>
      </c>
      <c r="C1552" t="s">
        <v>946</v>
      </c>
      <c r="D1552" t="s">
        <v>946</v>
      </c>
      <c r="E1552" t="s">
        <v>3213</v>
      </c>
      <c r="F1552">
        <v>3</v>
      </c>
      <c r="G1552" t="s">
        <v>2461</v>
      </c>
      <c r="H1552">
        <v>2024</v>
      </c>
      <c r="I1552" t="s">
        <v>28</v>
      </c>
      <c r="J1552" t="s">
        <v>2800</v>
      </c>
      <c r="K1552" t="s">
        <v>30</v>
      </c>
      <c r="L1552" t="s">
        <v>949</v>
      </c>
      <c r="P1552" s="1">
        <f t="shared" si="32"/>
        <v>2250</v>
      </c>
      <c r="Q1552">
        <v>2250</v>
      </c>
      <c r="R1552" s="1">
        <f t="shared" si="32"/>
        <v>1</v>
      </c>
      <c r="S1552">
        <v>1</v>
      </c>
      <c r="U1552" t="s">
        <v>1004</v>
      </c>
      <c r="Z1552" t="str" cm="1">
        <f t="array" ref="Z1552">_xlfn.TEXTSPLIT(L1552, " ")</f>
        <v>LeudalEnergie</v>
      </c>
    </row>
    <row r="1553" spans="1:29" x14ac:dyDescent="0.3">
      <c r="A1553" t="s">
        <v>922</v>
      </c>
      <c r="B1553" t="s">
        <v>927</v>
      </c>
      <c r="C1553" t="s">
        <v>3214</v>
      </c>
      <c r="E1553" t="s">
        <v>3215</v>
      </c>
      <c r="F1553">
        <v>3</v>
      </c>
      <c r="G1553" t="s">
        <v>2461</v>
      </c>
      <c r="H1553">
        <v>2024</v>
      </c>
      <c r="I1553" t="s">
        <v>28</v>
      </c>
      <c r="J1553" t="s">
        <v>2800</v>
      </c>
      <c r="K1553" t="s">
        <v>30</v>
      </c>
      <c r="L1553" t="s">
        <v>3216</v>
      </c>
      <c r="O1553" t="s">
        <v>3217</v>
      </c>
      <c r="P1553" s="1">
        <f t="shared" si="32"/>
        <v>537.12</v>
      </c>
      <c r="Q1553">
        <v>537.12</v>
      </c>
      <c r="R1553" s="1">
        <f t="shared" si="32"/>
        <v>0.6</v>
      </c>
      <c r="S1553">
        <v>0.6</v>
      </c>
      <c r="U1553" t="s">
        <v>65</v>
      </c>
      <c r="V1553" t="s">
        <v>2805</v>
      </c>
      <c r="W1553">
        <v>1285.9199999999998</v>
      </c>
      <c r="Z1553" t="str" cm="1">
        <f t="array" ref="Z1553:AA1553">_xlfn.TEXTSPLIT(L1553, " ")</f>
        <v>Duurzaam</v>
      </c>
      <c r="AA1553" t="str">
        <v>Maasgouw</v>
      </c>
    </row>
    <row r="1554" spans="1:29" x14ac:dyDescent="0.3">
      <c r="A1554" t="s">
        <v>922</v>
      </c>
      <c r="B1554" t="s">
        <v>923</v>
      </c>
      <c r="C1554" t="s">
        <v>956</v>
      </c>
      <c r="E1554" t="s">
        <v>3218</v>
      </c>
      <c r="F1554">
        <v>3</v>
      </c>
      <c r="G1554" t="s">
        <v>2461</v>
      </c>
      <c r="H1554">
        <v>2024</v>
      </c>
      <c r="I1554" t="s">
        <v>28</v>
      </c>
      <c r="J1554" t="s">
        <v>2800</v>
      </c>
      <c r="K1554" t="s">
        <v>30</v>
      </c>
      <c r="L1554" t="s">
        <v>959</v>
      </c>
      <c r="M1554" t="s">
        <v>3052</v>
      </c>
      <c r="N1554" t="s">
        <v>81</v>
      </c>
      <c r="P1554" s="1">
        <f t="shared" si="32"/>
        <v>15300</v>
      </c>
      <c r="Q1554">
        <v>15300</v>
      </c>
      <c r="R1554" s="1">
        <f t="shared" si="32"/>
        <v>0.17728852838933953</v>
      </c>
      <c r="S1554">
        <v>0.17728852838933953</v>
      </c>
      <c r="U1554" t="s">
        <v>1004</v>
      </c>
      <c r="V1554" t="s">
        <v>2805</v>
      </c>
      <c r="W1554">
        <v>86300</v>
      </c>
      <c r="Z1554" t="str" cm="1">
        <f t="array" ref="Z1554:AB1554">_xlfn.TEXTSPLIT(L1554, " ")</f>
        <v>Maastricht</v>
      </c>
      <c r="AA1554" t="str">
        <v>Energie</v>
      </c>
      <c r="AB1554" t="str">
        <v>(EMEC)</v>
      </c>
    </row>
    <row r="1555" spans="1:29" x14ac:dyDescent="0.3">
      <c r="A1555" t="s">
        <v>922</v>
      </c>
      <c r="B1555" t="s">
        <v>923</v>
      </c>
      <c r="C1555" t="s">
        <v>956</v>
      </c>
      <c r="D1555" t="s">
        <v>965</v>
      </c>
      <c r="E1555" t="s">
        <v>3219</v>
      </c>
      <c r="F1555">
        <v>4</v>
      </c>
      <c r="G1555" t="s">
        <v>2489</v>
      </c>
      <c r="H1555">
        <v>2025</v>
      </c>
      <c r="I1555" t="s">
        <v>28</v>
      </c>
      <c r="J1555" t="s">
        <v>2800</v>
      </c>
      <c r="K1555" t="s">
        <v>30</v>
      </c>
      <c r="L1555" t="s">
        <v>959</v>
      </c>
      <c r="M1555" t="s">
        <v>3220</v>
      </c>
      <c r="P1555" s="1">
        <f t="shared" si="32"/>
        <v>1000</v>
      </c>
      <c r="Q1555">
        <v>1000</v>
      </c>
      <c r="R1555" s="1">
        <f t="shared" si="32"/>
        <v>0.5</v>
      </c>
      <c r="S1555">
        <v>0.5</v>
      </c>
      <c r="U1555" t="s">
        <v>65</v>
      </c>
      <c r="V1555" t="s">
        <v>2805</v>
      </c>
      <c r="W1555">
        <v>2000</v>
      </c>
      <c r="Z1555" t="str" cm="1">
        <f t="array" ref="Z1555:AB1555">_xlfn.TEXTSPLIT(L1555, " ")</f>
        <v>Maastricht</v>
      </c>
      <c r="AA1555" t="str">
        <v>Energie</v>
      </c>
      <c r="AB1555" t="str">
        <v>(EMEC)</v>
      </c>
    </row>
    <row r="1556" spans="1:29" x14ac:dyDescent="0.3">
      <c r="A1556" t="s">
        <v>922</v>
      </c>
      <c r="B1556" t="s">
        <v>927</v>
      </c>
      <c r="C1556" t="s">
        <v>967</v>
      </c>
      <c r="E1556" t="s">
        <v>3221</v>
      </c>
      <c r="F1556">
        <v>4</v>
      </c>
      <c r="G1556" t="s">
        <v>2489</v>
      </c>
      <c r="H1556">
        <v>2025</v>
      </c>
      <c r="I1556" t="s">
        <v>28</v>
      </c>
      <c r="J1556" t="s">
        <v>2800</v>
      </c>
      <c r="K1556" t="s">
        <v>30</v>
      </c>
      <c r="L1556" t="s">
        <v>971</v>
      </c>
      <c r="M1556" t="s">
        <v>3222</v>
      </c>
      <c r="O1556" t="s">
        <v>3223</v>
      </c>
      <c r="P1556" s="1">
        <f t="shared" si="32"/>
        <v>1702.624</v>
      </c>
      <c r="Q1556">
        <v>1702.624</v>
      </c>
      <c r="R1556" s="1">
        <f t="shared" si="32"/>
        <v>0.08</v>
      </c>
      <c r="S1556">
        <v>0.08</v>
      </c>
      <c r="U1556" t="s">
        <v>65</v>
      </c>
      <c r="V1556" t="s">
        <v>2805</v>
      </c>
      <c r="W1556">
        <v>21282.799999999999</v>
      </c>
      <c r="Z1556" t="str" cm="1">
        <f t="array" ref="Z1556:AB1556">_xlfn.TEXTSPLIT(L1556, " ")</f>
        <v>Nederweerter</v>
      </c>
      <c r="AA1556" t="str">
        <v>Energiecoöperatie</v>
      </c>
      <c r="AB1556" t="str">
        <v>(NEWECOOP)</v>
      </c>
    </row>
    <row r="1557" spans="1:29" x14ac:dyDescent="0.3">
      <c r="A1557" t="s">
        <v>922</v>
      </c>
      <c r="B1557" t="s">
        <v>927</v>
      </c>
      <c r="C1557" t="s">
        <v>973</v>
      </c>
      <c r="D1557" t="s">
        <v>3224</v>
      </c>
      <c r="E1557" t="s">
        <v>3225</v>
      </c>
      <c r="F1557">
        <v>3</v>
      </c>
      <c r="G1557" t="s">
        <v>2461</v>
      </c>
      <c r="H1557">
        <v>2025</v>
      </c>
      <c r="I1557" t="s">
        <v>28</v>
      </c>
      <c r="J1557" t="s">
        <v>2800</v>
      </c>
      <c r="K1557" t="s">
        <v>30</v>
      </c>
      <c r="L1557" t="s">
        <v>976</v>
      </c>
      <c r="O1557" t="s">
        <v>3226</v>
      </c>
      <c r="P1557" s="1">
        <f t="shared" si="32"/>
        <v>7560</v>
      </c>
      <c r="Q1557">
        <v>7560</v>
      </c>
      <c r="R1557" s="1">
        <f t="shared" si="32"/>
        <v>0.5</v>
      </c>
      <c r="S1557">
        <v>0.5</v>
      </c>
      <c r="U1557" t="s">
        <v>65</v>
      </c>
      <c r="V1557" t="s">
        <v>2805</v>
      </c>
      <c r="W1557">
        <v>15120</v>
      </c>
      <c r="Z1557" t="str" cm="1">
        <f t="array" ref="Z1557:AA1557">_xlfn.TEXTSPLIT(L1557, " ")</f>
        <v>Peel</v>
      </c>
      <c r="AA1557" t="str">
        <v>Energie</v>
      </c>
    </row>
    <row r="1558" spans="1:29" x14ac:dyDescent="0.3">
      <c r="A1558" t="s">
        <v>922</v>
      </c>
      <c r="B1558" t="s">
        <v>927</v>
      </c>
      <c r="C1558" t="s">
        <v>978</v>
      </c>
      <c r="D1558" t="s">
        <v>3227</v>
      </c>
      <c r="E1558" t="s">
        <v>3228</v>
      </c>
      <c r="F1558">
        <v>4</v>
      </c>
      <c r="G1558" t="s">
        <v>2489</v>
      </c>
      <c r="H1558">
        <v>2025</v>
      </c>
      <c r="I1558" t="s">
        <v>28</v>
      </c>
      <c r="J1558" t="s">
        <v>2800</v>
      </c>
      <c r="K1558" t="s">
        <v>30</v>
      </c>
      <c r="L1558" t="s">
        <v>981</v>
      </c>
      <c r="O1558" t="s">
        <v>3229</v>
      </c>
      <c r="P1558" s="1">
        <f t="shared" si="32"/>
        <v>0</v>
      </c>
      <c r="R1558" s="1">
        <f t="shared" si="32"/>
        <v>0</v>
      </c>
      <c r="S1558" t="s">
        <v>93</v>
      </c>
      <c r="U1558" t="s">
        <v>65</v>
      </c>
      <c r="V1558" t="s">
        <v>2805</v>
      </c>
      <c r="W1558">
        <v>15322</v>
      </c>
      <c r="Z1558" t="str" cm="1">
        <f t="array" ref="Z1558:AB1558">_xlfn.TEXTSPLIT(L1558, " ")</f>
        <v>Duurzaam</v>
      </c>
      <c r="AA1558" t="str">
        <v>Roerdalen</v>
      </c>
      <c r="AB1558" t="str">
        <v/>
      </c>
    </row>
    <row r="1559" spans="1:29" x14ac:dyDescent="0.3">
      <c r="A1559" t="s">
        <v>922</v>
      </c>
      <c r="B1559" t="s">
        <v>927</v>
      </c>
      <c r="C1559" t="s">
        <v>978</v>
      </c>
      <c r="E1559" t="s">
        <v>3230</v>
      </c>
      <c r="F1559">
        <v>4</v>
      </c>
      <c r="G1559" t="s">
        <v>2489</v>
      </c>
      <c r="H1559">
        <v>2025</v>
      </c>
      <c r="I1559" t="s">
        <v>28</v>
      </c>
      <c r="J1559" t="s">
        <v>2800</v>
      </c>
      <c r="K1559" t="s">
        <v>30</v>
      </c>
      <c r="L1559" t="s">
        <v>981</v>
      </c>
      <c r="P1559" s="1">
        <f t="shared" si="32"/>
        <v>0</v>
      </c>
      <c r="R1559" s="1">
        <f t="shared" si="32"/>
        <v>0</v>
      </c>
      <c r="S1559" t="s">
        <v>93</v>
      </c>
      <c r="U1559" t="s">
        <v>65</v>
      </c>
      <c r="V1559" t="s">
        <v>2805</v>
      </c>
      <c r="W1559">
        <v>9000</v>
      </c>
      <c r="Z1559" t="str" cm="1">
        <f t="array" ref="Z1559:AB1559">_xlfn.TEXTSPLIT(L1559, " ")</f>
        <v>Duurzaam</v>
      </c>
      <c r="AA1559" t="str">
        <v>Roerdalen</v>
      </c>
      <c r="AB1559" t="str">
        <v/>
      </c>
    </row>
    <row r="1560" spans="1:29" x14ac:dyDescent="0.3">
      <c r="A1560" t="s">
        <v>922</v>
      </c>
      <c r="B1560" t="s">
        <v>927</v>
      </c>
      <c r="C1560" t="s">
        <v>978</v>
      </c>
      <c r="E1560" t="s">
        <v>3231</v>
      </c>
      <c r="F1560">
        <v>4</v>
      </c>
      <c r="G1560" t="s">
        <v>2489</v>
      </c>
      <c r="H1560">
        <v>2025</v>
      </c>
      <c r="I1560" t="s">
        <v>28</v>
      </c>
      <c r="J1560" t="s">
        <v>2800</v>
      </c>
      <c r="K1560" t="s">
        <v>30</v>
      </c>
      <c r="L1560" t="s">
        <v>981</v>
      </c>
      <c r="P1560" s="1">
        <f t="shared" si="32"/>
        <v>0</v>
      </c>
      <c r="R1560" s="1">
        <f t="shared" si="32"/>
        <v>0</v>
      </c>
      <c r="S1560" t="s">
        <v>93</v>
      </c>
      <c r="U1560" t="s">
        <v>65</v>
      </c>
      <c r="V1560" t="s">
        <v>2805</v>
      </c>
      <c r="W1560">
        <v>14000</v>
      </c>
      <c r="Z1560" t="str" cm="1">
        <f t="array" ref="Z1560:AB1560">_xlfn.TEXTSPLIT(L1560, " ")</f>
        <v>Duurzaam</v>
      </c>
      <c r="AA1560" t="str">
        <v>Roerdalen</v>
      </c>
      <c r="AB1560" t="str">
        <v/>
      </c>
    </row>
    <row r="1561" spans="1:29" x14ac:dyDescent="0.3">
      <c r="A1561" t="s">
        <v>1006</v>
      </c>
      <c r="B1561" t="s">
        <v>1027</v>
      </c>
      <c r="C1561" t="s">
        <v>1028</v>
      </c>
      <c r="E1561" t="s">
        <v>3232</v>
      </c>
      <c r="F1561">
        <v>4</v>
      </c>
      <c r="G1561" t="s">
        <v>2489</v>
      </c>
      <c r="H1561">
        <v>2025</v>
      </c>
      <c r="I1561" t="s">
        <v>28</v>
      </c>
      <c r="J1561" t="s">
        <v>2800</v>
      </c>
      <c r="K1561" t="s">
        <v>30</v>
      </c>
      <c r="L1561" t="s">
        <v>1030</v>
      </c>
      <c r="O1561" t="s">
        <v>3233</v>
      </c>
      <c r="P1561" s="1">
        <f t="shared" si="32"/>
        <v>0</v>
      </c>
      <c r="R1561" s="1">
        <f t="shared" si="32"/>
        <v>0</v>
      </c>
      <c r="Z1561" t="str" cm="1">
        <f t="array" ref="Z1561:AC1561">_xlfn.TEXTSPLIT(L1561, " ")</f>
        <v>BECO</v>
      </c>
      <c r="AA1561" t="str">
        <v>(Bernhezer</v>
      </c>
      <c r="AB1561" t="str">
        <v>Energie</v>
      </c>
      <c r="AC1561" t="str">
        <v>Coöperatie)</v>
      </c>
    </row>
    <row r="1562" spans="1:29" x14ac:dyDescent="0.3">
      <c r="A1562" t="s">
        <v>1006</v>
      </c>
      <c r="B1562" t="s">
        <v>1027</v>
      </c>
      <c r="C1562" t="s">
        <v>1048</v>
      </c>
      <c r="E1562" t="s">
        <v>3234</v>
      </c>
      <c r="F1562">
        <v>3</v>
      </c>
      <c r="G1562" t="s">
        <v>2461</v>
      </c>
      <c r="H1562">
        <v>2024</v>
      </c>
      <c r="I1562" t="s">
        <v>28</v>
      </c>
      <c r="J1562" t="s">
        <v>2800</v>
      </c>
      <c r="K1562" t="s">
        <v>30</v>
      </c>
      <c r="L1562" t="s">
        <v>1243</v>
      </c>
      <c r="P1562" s="1">
        <f t="shared" si="32"/>
        <v>240</v>
      </c>
      <c r="Q1562">
        <v>240</v>
      </c>
      <c r="R1562" s="1">
        <f t="shared" si="32"/>
        <v>1</v>
      </c>
      <c r="S1562">
        <v>1</v>
      </c>
      <c r="U1562" t="s">
        <v>32</v>
      </c>
      <c r="Z1562" t="str" cm="1">
        <f t="array" ref="Z1562">_xlfn.TEXTSPLIT(L1562, " ")</f>
        <v>Dommelstroom</v>
      </c>
    </row>
    <row r="1563" spans="1:29" x14ac:dyDescent="0.3">
      <c r="A1563" t="s">
        <v>1006</v>
      </c>
      <c r="B1563" t="s">
        <v>1007</v>
      </c>
      <c r="C1563" t="s">
        <v>1052</v>
      </c>
      <c r="E1563" t="s">
        <v>3235</v>
      </c>
      <c r="F1563">
        <v>3</v>
      </c>
      <c r="G1563" t="s">
        <v>2461</v>
      </c>
      <c r="H1563">
        <v>2024</v>
      </c>
      <c r="I1563" t="s">
        <v>28</v>
      </c>
      <c r="J1563" t="s">
        <v>2800</v>
      </c>
      <c r="K1563" t="s">
        <v>30</v>
      </c>
      <c r="L1563" t="s">
        <v>1054</v>
      </c>
      <c r="M1563" t="s">
        <v>3236</v>
      </c>
      <c r="O1563" t="s">
        <v>3237</v>
      </c>
      <c r="P1563" s="1">
        <f t="shared" si="32"/>
        <v>499.5</v>
      </c>
      <c r="Q1563">
        <v>499.5</v>
      </c>
      <c r="R1563" s="1">
        <f t="shared" si="32"/>
        <v>1</v>
      </c>
      <c r="S1563">
        <v>1</v>
      </c>
      <c r="U1563" t="s">
        <v>32</v>
      </c>
      <c r="Z1563" t="str" cm="1">
        <f t="array" ref="Z1563:AA1563">_xlfn.TEXTSPLIT(L1563, " ")</f>
        <v>BRES</v>
      </c>
      <c r="AA1563" t="str">
        <v>Breda</v>
      </c>
    </row>
    <row r="1564" spans="1:29" x14ac:dyDescent="0.3">
      <c r="A1564" t="s">
        <v>1006</v>
      </c>
      <c r="B1564" t="s">
        <v>1017</v>
      </c>
      <c r="C1564" t="s">
        <v>3238</v>
      </c>
      <c r="E1564" t="s">
        <v>3239</v>
      </c>
      <c r="F1564">
        <v>3</v>
      </c>
      <c r="G1564" t="s">
        <v>2461</v>
      </c>
      <c r="H1564">
        <v>2024</v>
      </c>
      <c r="I1564" t="s">
        <v>28</v>
      </c>
      <c r="J1564" t="s">
        <v>2800</v>
      </c>
      <c r="K1564" t="s">
        <v>30</v>
      </c>
      <c r="L1564" t="s">
        <v>3240</v>
      </c>
      <c r="M1564" t="s">
        <v>3241</v>
      </c>
      <c r="O1564" t="s">
        <v>3241</v>
      </c>
      <c r="P1564" s="1">
        <f t="shared" si="32"/>
        <v>12222.5</v>
      </c>
      <c r="Q1564">
        <v>12222.5</v>
      </c>
      <c r="R1564" s="1">
        <f t="shared" si="32"/>
        <v>0.5</v>
      </c>
      <c r="S1564">
        <v>0.5</v>
      </c>
      <c r="U1564" t="s">
        <v>65</v>
      </c>
      <c r="V1564" t="s">
        <v>2805</v>
      </c>
      <c r="W1564">
        <v>12222</v>
      </c>
      <c r="Z1564" t="str" cm="1">
        <f t="array" ref="Z1564:AA1564">_xlfn.TEXTSPLIT(L1564, " ")</f>
        <v>EC</v>
      </c>
      <c r="AA1564" t="str">
        <v>Cranendonck</v>
      </c>
    </row>
    <row r="1565" spans="1:29" x14ac:dyDescent="0.3">
      <c r="A1565" t="s">
        <v>1006</v>
      </c>
      <c r="B1565" t="s">
        <v>1017</v>
      </c>
      <c r="C1565" t="s">
        <v>3238</v>
      </c>
      <c r="D1565" t="s">
        <v>3242</v>
      </c>
      <c r="E1565" t="s">
        <v>3243</v>
      </c>
      <c r="F1565">
        <v>3</v>
      </c>
      <c r="G1565" t="s">
        <v>2461</v>
      </c>
      <c r="H1565">
        <v>2024</v>
      </c>
      <c r="I1565" t="s">
        <v>28</v>
      </c>
      <c r="J1565" t="s">
        <v>2800</v>
      </c>
      <c r="K1565" t="s">
        <v>30</v>
      </c>
      <c r="L1565" t="s">
        <v>3244</v>
      </c>
      <c r="M1565" t="s">
        <v>3245</v>
      </c>
      <c r="O1565" t="s">
        <v>3246</v>
      </c>
      <c r="P1565" s="1">
        <f t="shared" si="32"/>
        <v>2495</v>
      </c>
      <c r="Q1565">
        <v>2495</v>
      </c>
      <c r="R1565" s="1">
        <f t="shared" si="32"/>
        <v>5.8023255813953491E-2</v>
      </c>
      <c r="S1565">
        <v>5.8023255813953491E-2</v>
      </c>
      <c r="U1565" t="s">
        <v>32</v>
      </c>
      <c r="V1565" t="s">
        <v>2805</v>
      </c>
      <c r="W1565">
        <v>43000</v>
      </c>
      <c r="Z1565" t="str" cm="1">
        <f t="array" ref="Z1565:AA1565">_xlfn.TEXTSPLIT(L1565, " ")</f>
        <v>EC</v>
      </c>
      <c r="AA1565" t="str">
        <v>Romrijten</v>
      </c>
    </row>
    <row r="1566" spans="1:29" x14ac:dyDescent="0.3">
      <c r="A1566" t="s">
        <v>1006</v>
      </c>
      <c r="B1566" t="s">
        <v>1007</v>
      </c>
      <c r="C1566" t="s">
        <v>1079</v>
      </c>
      <c r="D1566" t="s">
        <v>1085</v>
      </c>
      <c r="E1566" t="s">
        <v>3247</v>
      </c>
      <c r="F1566">
        <v>4</v>
      </c>
      <c r="G1566" t="s">
        <v>2489</v>
      </c>
      <c r="H1566">
        <v>2025</v>
      </c>
      <c r="I1566" t="s">
        <v>28</v>
      </c>
      <c r="J1566" t="s">
        <v>2800</v>
      </c>
      <c r="K1566" t="s">
        <v>30</v>
      </c>
      <c r="L1566" t="s">
        <v>1087</v>
      </c>
      <c r="M1566" t="s">
        <v>3248</v>
      </c>
      <c r="P1566" s="1">
        <f t="shared" si="32"/>
        <v>9900</v>
      </c>
      <c r="Q1566">
        <v>9900</v>
      </c>
      <c r="R1566" s="1">
        <f t="shared" si="32"/>
        <v>1</v>
      </c>
      <c r="S1566">
        <v>1</v>
      </c>
      <c r="U1566" t="s">
        <v>65</v>
      </c>
      <c r="Z1566" t="str" cm="1">
        <f t="array" ref="Z1566:AA1566">_xlfn.TEXTSPLIT(L1566, " ")</f>
        <v>Traais</v>
      </c>
      <c r="AA1566" t="str">
        <v>Energiecollectief</v>
      </c>
    </row>
    <row r="1567" spans="1:29" x14ac:dyDescent="0.3">
      <c r="A1567" t="s">
        <v>1006</v>
      </c>
      <c r="B1567" t="s">
        <v>1017</v>
      </c>
      <c r="C1567" t="s">
        <v>1089</v>
      </c>
      <c r="D1567" t="s">
        <v>3249</v>
      </c>
      <c r="E1567" t="s">
        <v>3250</v>
      </c>
      <c r="F1567">
        <v>4</v>
      </c>
      <c r="G1567" t="s">
        <v>2489</v>
      </c>
      <c r="H1567">
        <v>2025</v>
      </c>
      <c r="I1567" t="s">
        <v>28</v>
      </c>
      <c r="J1567" t="s">
        <v>2800</v>
      </c>
      <c r="K1567" t="s">
        <v>30</v>
      </c>
      <c r="L1567" t="s">
        <v>2623</v>
      </c>
      <c r="M1567" t="s">
        <v>3251</v>
      </c>
      <c r="O1567" t="s">
        <v>3251</v>
      </c>
      <c r="P1567" s="1">
        <f t="shared" si="32"/>
        <v>0</v>
      </c>
      <c r="R1567" s="1">
        <f t="shared" si="32"/>
        <v>0.5</v>
      </c>
      <c r="S1567">
        <v>0.5</v>
      </c>
      <c r="U1567" t="s">
        <v>65</v>
      </c>
      <c r="V1567" t="s">
        <v>2805</v>
      </c>
      <c r="W1567">
        <v>25000</v>
      </c>
      <c r="Z1567" t="str" cm="1">
        <f t="array" ref="Z1567">_xlfn.TEXTSPLIT(L1567, " ")</f>
        <v>KempenStroom</v>
      </c>
    </row>
    <row r="1568" spans="1:29" x14ac:dyDescent="0.3">
      <c r="A1568" t="s">
        <v>1006</v>
      </c>
      <c r="B1568" t="s">
        <v>1017</v>
      </c>
      <c r="C1568" t="s">
        <v>1107</v>
      </c>
      <c r="D1568" t="s">
        <v>3252</v>
      </c>
      <c r="E1568" t="s">
        <v>3253</v>
      </c>
      <c r="F1568">
        <v>3</v>
      </c>
      <c r="G1568" t="s">
        <v>2461</v>
      </c>
      <c r="H1568">
        <v>2024</v>
      </c>
      <c r="I1568" t="s">
        <v>28</v>
      </c>
      <c r="J1568" t="s">
        <v>2800</v>
      </c>
      <c r="K1568" t="s">
        <v>30</v>
      </c>
      <c r="L1568" t="s">
        <v>1098</v>
      </c>
      <c r="M1568" t="s">
        <v>3254</v>
      </c>
      <c r="O1568" t="s">
        <v>3255</v>
      </c>
      <c r="P1568" s="1">
        <f t="shared" si="32"/>
        <v>4400</v>
      </c>
      <c r="Q1568">
        <v>4400</v>
      </c>
      <c r="R1568" s="1">
        <f t="shared" si="32"/>
        <v>0.2</v>
      </c>
      <c r="S1568">
        <v>0.2</v>
      </c>
      <c r="U1568" t="s">
        <v>65</v>
      </c>
      <c r="W1568">
        <v>22000</v>
      </c>
      <c r="Z1568" t="str" cm="1">
        <f t="array" ref="Z1568">_xlfn.TEXTSPLIT(L1568, " ")</f>
        <v>MorgenGroeneEnergie</v>
      </c>
    </row>
    <row r="1569" spans="1:29" x14ac:dyDescent="0.3">
      <c r="A1569" t="s">
        <v>1006</v>
      </c>
      <c r="B1569" t="s">
        <v>1074</v>
      </c>
      <c r="C1569" t="s">
        <v>1156</v>
      </c>
      <c r="E1569" t="s">
        <v>3256</v>
      </c>
      <c r="F1569">
        <v>3</v>
      </c>
      <c r="G1569" t="s">
        <v>2461</v>
      </c>
      <c r="H1569">
        <v>2025</v>
      </c>
      <c r="I1569" t="s">
        <v>28</v>
      </c>
      <c r="J1569" t="s">
        <v>2800</v>
      </c>
      <c r="K1569" t="s">
        <v>30</v>
      </c>
      <c r="L1569" t="s">
        <v>1158</v>
      </c>
      <c r="M1569" t="s">
        <v>3052</v>
      </c>
      <c r="O1569" t="s">
        <v>3257</v>
      </c>
      <c r="P1569" s="1">
        <f t="shared" si="32"/>
        <v>12375</v>
      </c>
      <c r="Q1569">
        <v>12375</v>
      </c>
      <c r="R1569" s="1">
        <f t="shared" si="32"/>
        <v>0.5</v>
      </c>
      <c r="S1569">
        <v>0.5</v>
      </c>
      <c r="U1569" t="s">
        <v>65</v>
      </c>
      <c r="V1569" t="s">
        <v>2805</v>
      </c>
      <c r="W1569">
        <v>31010</v>
      </c>
      <c r="Z1569" t="str" cm="1">
        <f t="array" ref="Z1569">_xlfn.TEXTSPLIT(L1569, " ")</f>
        <v>EnergiekHeusden</v>
      </c>
    </row>
    <row r="1570" spans="1:29" x14ac:dyDescent="0.3">
      <c r="A1570" t="s">
        <v>1006</v>
      </c>
      <c r="B1570" t="s">
        <v>1074</v>
      </c>
      <c r="C1570" t="s">
        <v>1156</v>
      </c>
      <c r="D1570" t="s">
        <v>3258</v>
      </c>
      <c r="E1570" t="s">
        <v>3259</v>
      </c>
      <c r="F1570">
        <v>4</v>
      </c>
      <c r="G1570" t="s">
        <v>2489</v>
      </c>
      <c r="H1570">
        <v>2025</v>
      </c>
      <c r="I1570" t="s">
        <v>28</v>
      </c>
      <c r="J1570" t="s">
        <v>2818</v>
      </c>
      <c r="K1570" t="s">
        <v>30</v>
      </c>
      <c r="L1570" t="s">
        <v>3260</v>
      </c>
      <c r="P1570" s="1">
        <f t="shared" si="32"/>
        <v>450</v>
      </c>
      <c r="Q1570">
        <v>450</v>
      </c>
      <c r="R1570" s="1">
        <f t="shared" si="32"/>
        <v>1</v>
      </c>
      <c r="S1570">
        <v>1</v>
      </c>
      <c r="U1570" t="s">
        <v>32</v>
      </c>
      <c r="Z1570" t="str" cm="1">
        <f t="array" ref="Z1570:AA1570">_xlfn.TEXTSPLIT(L1570, " ")</f>
        <v>Hedikhuizen</v>
      </c>
      <c r="AA1570" t="str">
        <v>Duurzaam</v>
      </c>
    </row>
    <row r="1571" spans="1:29" x14ac:dyDescent="0.3">
      <c r="A1571" t="s">
        <v>1006</v>
      </c>
      <c r="B1571" t="s">
        <v>1017</v>
      </c>
      <c r="C1571" t="s">
        <v>3261</v>
      </c>
      <c r="D1571" t="s">
        <v>3262</v>
      </c>
      <c r="E1571" t="s">
        <v>3263</v>
      </c>
      <c r="F1571">
        <v>3</v>
      </c>
      <c r="G1571" t="s">
        <v>2461</v>
      </c>
      <c r="H1571">
        <v>2024</v>
      </c>
      <c r="I1571" t="s">
        <v>28</v>
      </c>
      <c r="J1571" t="s">
        <v>2800</v>
      </c>
      <c r="K1571" t="s">
        <v>30</v>
      </c>
      <c r="L1571" t="s">
        <v>3264</v>
      </c>
      <c r="M1571" t="s">
        <v>3265</v>
      </c>
      <c r="P1571" s="1">
        <f t="shared" si="32"/>
        <v>4750</v>
      </c>
      <c r="Q1571">
        <v>4750</v>
      </c>
      <c r="R1571" s="1">
        <f t="shared" si="32"/>
        <v>0.5</v>
      </c>
      <c r="S1571">
        <v>0.5</v>
      </c>
      <c r="U1571" t="s">
        <v>65</v>
      </c>
      <c r="W1571">
        <v>9500</v>
      </c>
      <c r="Z1571" t="str" cm="1">
        <f t="array" ref="Z1571:AA1571">_xlfn.TEXTSPLIT(L1571, " ")</f>
        <v>Laarbeek</v>
      </c>
      <c r="AA1571" t="str">
        <v>Energie</v>
      </c>
    </row>
    <row r="1572" spans="1:29" x14ac:dyDescent="0.3">
      <c r="A1572" t="s">
        <v>1006</v>
      </c>
      <c r="B1572" t="s">
        <v>1027</v>
      </c>
      <c r="C1572" t="s">
        <v>1183</v>
      </c>
      <c r="E1572" t="s">
        <v>3266</v>
      </c>
      <c r="F1572">
        <v>4</v>
      </c>
      <c r="G1572" t="s">
        <v>2489</v>
      </c>
      <c r="H1572">
        <v>2025</v>
      </c>
      <c r="I1572" t="s">
        <v>28</v>
      </c>
      <c r="J1572" t="s">
        <v>2800</v>
      </c>
      <c r="K1572" t="s">
        <v>30</v>
      </c>
      <c r="L1572" t="s">
        <v>1186</v>
      </c>
      <c r="P1572" s="1">
        <f t="shared" si="32"/>
        <v>0</v>
      </c>
      <c r="R1572" s="1">
        <f t="shared" si="32"/>
        <v>0.5</v>
      </c>
      <c r="S1572">
        <v>0.5</v>
      </c>
      <c r="U1572" t="s">
        <v>65</v>
      </c>
      <c r="V1572" t="s">
        <v>2805</v>
      </c>
      <c r="Z1572" t="str" cm="1">
        <f t="array" ref="Z1572:AA1572">_xlfn.TEXTSPLIT(L1572, " ")</f>
        <v>EC</v>
      </c>
      <c r="AA1572" t="str">
        <v>Meierijstad</v>
      </c>
    </row>
    <row r="1573" spans="1:29" x14ac:dyDescent="0.3">
      <c r="A1573" t="s">
        <v>1006</v>
      </c>
      <c r="B1573" t="s">
        <v>1017</v>
      </c>
      <c r="C1573" t="s">
        <v>1195</v>
      </c>
      <c r="E1573" t="s">
        <v>3267</v>
      </c>
      <c r="F1573">
        <v>4</v>
      </c>
      <c r="G1573" t="s">
        <v>2489</v>
      </c>
      <c r="H1573">
        <v>2025</v>
      </c>
      <c r="I1573" t="s">
        <v>28</v>
      </c>
      <c r="J1573" t="s">
        <v>2800</v>
      </c>
      <c r="K1573" t="s">
        <v>30</v>
      </c>
      <c r="L1573" t="s">
        <v>2623</v>
      </c>
      <c r="M1573" t="s">
        <v>3251</v>
      </c>
      <c r="O1573" t="s">
        <v>3251</v>
      </c>
      <c r="P1573" s="1">
        <f t="shared" si="32"/>
        <v>12500</v>
      </c>
      <c r="Q1573">
        <v>12500</v>
      </c>
      <c r="R1573" s="1">
        <f t="shared" si="32"/>
        <v>0.5</v>
      </c>
      <c r="S1573">
        <v>0.5</v>
      </c>
      <c r="U1573" t="s">
        <v>65</v>
      </c>
      <c r="V1573" t="s">
        <v>2805</v>
      </c>
      <c r="W1573">
        <v>25000</v>
      </c>
      <c r="Z1573" t="str" cm="1">
        <f t="array" ref="Z1573">_xlfn.TEXTSPLIT(L1573, " ")</f>
        <v>KempenStroom</v>
      </c>
    </row>
    <row r="1574" spans="1:29" x14ac:dyDescent="0.3">
      <c r="A1574" t="s">
        <v>1006</v>
      </c>
      <c r="B1574" t="s">
        <v>1007</v>
      </c>
      <c r="C1574" t="s">
        <v>1212</v>
      </c>
      <c r="D1574" t="s">
        <v>3268</v>
      </c>
      <c r="E1574" t="s">
        <v>3269</v>
      </c>
      <c r="F1574">
        <v>4</v>
      </c>
      <c r="G1574" t="s">
        <v>2489</v>
      </c>
      <c r="H1574">
        <v>2025</v>
      </c>
      <c r="I1574" t="s">
        <v>28</v>
      </c>
      <c r="J1574" t="s">
        <v>2800</v>
      </c>
      <c r="K1574" t="s">
        <v>30</v>
      </c>
      <c r="L1574" t="s">
        <v>1215</v>
      </c>
      <c r="M1574" t="s">
        <v>3270</v>
      </c>
      <c r="O1574" t="s">
        <v>3270</v>
      </c>
      <c r="P1574" s="1">
        <f t="shared" si="32"/>
        <v>0</v>
      </c>
      <c r="R1574" s="1">
        <f t="shared" si="32"/>
        <v>0</v>
      </c>
      <c r="S1574" t="s">
        <v>93</v>
      </c>
      <c r="U1574" t="s">
        <v>65</v>
      </c>
      <c r="V1574" t="s">
        <v>2805</v>
      </c>
      <c r="W1574">
        <v>12800</v>
      </c>
      <c r="Z1574" t="str" cm="1">
        <f t="array" ref="Z1574:AB1574">_xlfn.TEXTSPLIT(L1574, " ")</f>
        <v>EC</v>
      </c>
      <c r="AA1574" t="str">
        <v>Oosterhout</v>
      </c>
      <c r="AB1574" t="str">
        <v>(ONE)</v>
      </c>
    </row>
    <row r="1575" spans="1:29" x14ac:dyDescent="0.3">
      <c r="A1575" t="s">
        <v>1006</v>
      </c>
      <c r="B1575" t="s">
        <v>1017</v>
      </c>
      <c r="C1575" t="s">
        <v>1229</v>
      </c>
      <c r="E1575" t="s">
        <v>3271</v>
      </c>
      <c r="F1575">
        <v>4</v>
      </c>
      <c r="G1575" t="s">
        <v>2489</v>
      </c>
      <c r="H1575">
        <v>2025</v>
      </c>
      <c r="I1575" t="s">
        <v>28</v>
      </c>
      <c r="J1575" t="s">
        <v>2800</v>
      </c>
      <c r="K1575" t="s">
        <v>30</v>
      </c>
      <c r="L1575" t="s">
        <v>2623</v>
      </c>
      <c r="M1575" t="s">
        <v>3188</v>
      </c>
      <c r="O1575" t="s">
        <v>3188</v>
      </c>
      <c r="P1575" s="1">
        <f t="shared" si="32"/>
        <v>0</v>
      </c>
      <c r="R1575" s="1">
        <f t="shared" si="32"/>
        <v>0.5</v>
      </c>
      <c r="S1575">
        <v>0.5</v>
      </c>
      <c r="U1575" t="s">
        <v>65</v>
      </c>
      <c r="V1575" t="s">
        <v>2805</v>
      </c>
      <c r="W1575" t="s">
        <v>2969</v>
      </c>
      <c r="Z1575" t="str" cm="1">
        <f t="array" ref="Z1575">_xlfn.TEXTSPLIT(L1575, " ")</f>
        <v>KempenStroom</v>
      </c>
    </row>
    <row r="1576" spans="1:29" x14ac:dyDescent="0.3">
      <c r="A1576" t="s">
        <v>1006</v>
      </c>
      <c r="B1576" t="s">
        <v>1027</v>
      </c>
      <c r="C1576" s="4" t="s">
        <v>3457</v>
      </c>
      <c r="E1576" t="s">
        <v>3272</v>
      </c>
      <c r="F1576">
        <v>4</v>
      </c>
      <c r="G1576" t="s">
        <v>2489</v>
      </c>
      <c r="H1576">
        <v>2025</v>
      </c>
      <c r="I1576" t="s">
        <v>28</v>
      </c>
      <c r="J1576" t="s">
        <v>2800</v>
      </c>
      <c r="K1576" t="s">
        <v>30</v>
      </c>
      <c r="L1576" t="s">
        <v>3273</v>
      </c>
      <c r="P1576" s="1">
        <f t="shared" si="32"/>
        <v>0</v>
      </c>
      <c r="R1576" s="1">
        <f t="shared" si="32"/>
        <v>1</v>
      </c>
      <c r="S1576">
        <v>1</v>
      </c>
      <c r="U1576" t="s">
        <v>93</v>
      </c>
      <c r="Z1576" t="str" cm="1">
        <f t="array" ref="Z1576:AA1576">_xlfn.TEXTSPLIT(L1576, " ")</f>
        <v>Energiecentrale</v>
      </c>
      <c r="AA1576" t="str">
        <v>Sparrenburg</v>
      </c>
    </row>
    <row r="1577" spans="1:29" x14ac:dyDescent="0.3">
      <c r="A1577" t="s">
        <v>1006</v>
      </c>
      <c r="B1577" t="s">
        <v>1027</v>
      </c>
      <c r="C1577" s="4" t="s">
        <v>3457</v>
      </c>
      <c r="E1577" t="s">
        <v>3274</v>
      </c>
      <c r="F1577">
        <v>4</v>
      </c>
      <c r="G1577" t="s">
        <v>2489</v>
      </c>
      <c r="H1577">
        <v>2026</v>
      </c>
      <c r="I1577" t="s">
        <v>28</v>
      </c>
      <c r="J1577" t="s">
        <v>2800</v>
      </c>
      <c r="K1577" t="s">
        <v>30</v>
      </c>
      <c r="L1577" t="s">
        <v>3275</v>
      </c>
      <c r="O1577" t="s">
        <v>3276</v>
      </c>
      <c r="P1577" s="1">
        <f t="shared" si="32"/>
        <v>0</v>
      </c>
      <c r="R1577" s="1">
        <f t="shared" si="32"/>
        <v>0</v>
      </c>
      <c r="S1577" t="s">
        <v>93</v>
      </c>
      <c r="U1577" t="s">
        <v>65</v>
      </c>
      <c r="V1577" t="s">
        <v>2805</v>
      </c>
      <c r="W1577">
        <v>18000</v>
      </c>
      <c r="Z1577" t="str" cm="1">
        <f t="array" ref="Z1577:AC1577">_xlfn.TEXTSPLIT(L1577, " ")</f>
        <v>PCD</v>
      </c>
      <c r="AA1577" t="str">
        <v>Platform</v>
      </c>
      <c r="AB1577" t="str">
        <v>Duurzaam</v>
      </c>
      <c r="AC1577" t="str">
        <v>Coöperatief</v>
      </c>
    </row>
    <row r="1578" spans="1:29" x14ac:dyDescent="0.3">
      <c r="A1578" t="s">
        <v>1006</v>
      </c>
      <c r="B1578" t="s">
        <v>1074</v>
      </c>
      <c r="C1578" t="s">
        <v>1247</v>
      </c>
      <c r="E1578" t="s">
        <v>3277</v>
      </c>
      <c r="F1578">
        <v>3</v>
      </c>
      <c r="G1578" t="s">
        <v>2461</v>
      </c>
      <c r="H1578">
        <v>2024</v>
      </c>
      <c r="I1578" t="s">
        <v>28</v>
      </c>
      <c r="J1578" t="s">
        <v>2800</v>
      </c>
      <c r="K1578" t="s">
        <v>30</v>
      </c>
      <c r="L1578" t="s">
        <v>1249</v>
      </c>
      <c r="P1578" s="1">
        <f t="shared" si="32"/>
        <v>1485</v>
      </c>
      <c r="Q1578">
        <v>1485</v>
      </c>
      <c r="R1578" s="1">
        <f t="shared" si="32"/>
        <v>1</v>
      </c>
      <c r="S1578">
        <v>1</v>
      </c>
      <c r="U1578" t="s">
        <v>32</v>
      </c>
      <c r="Z1578" t="str" cm="1">
        <f t="array" ref="Z1578">_xlfn.TEXTSPLIT(L1578, " ")</f>
        <v>Energiefabriek013</v>
      </c>
    </row>
    <row r="1579" spans="1:29" x14ac:dyDescent="0.3">
      <c r="A1579" t="s">
        <v>1006</v>
      </c>
      <c r="B1579" t="s">
        <v>1027</v>
      </c>
      <c r="C1579" t="s">
        <v>1257</v>
      </c>
      <c r="E1579" t="s">
        <v>3278</v>
      </c>
      <c r="F1579">
        <v>4</v>
      </c>
      <c r="G1579" t="s">
        <v>2489</v>
      </c>
      <c r="H1579">
        <v>2025</v>
      </c>
      <c r="I1579" t="s">
        <v>28</v>
      </c>
      <c r="J1579" t="s">
        <v>2871</v>
      </c>
      <c r="K1579" t="s">
        <v>30</v>
      </c>
      <c r="L1579" t="s">
        <v>1262</v>
      </c>
      <c r="P1579" s="1">
        <f t="shared" si="32"/>
        <v>1125</v>
      </c>
      <c r="Q1579">
        <v>1125</v>
      </c>
      <c r="R1579" s="1">
        <f t="shared" si="32"/>
        <v>0</v>
      </c>
      <c r="S1579" t="s">
        <v>93</v>
      </c>
      <c r="U1579" t="s">
        <v>93</v>
      </c>
      <c r="Z1579" t="str" cm="1">
        <f t="array" ref="Z1579:AA1579">_xlfn.TEXTSPLIT(L1579, " ")</f>
        <v>VET</v>
      </c>
      <c r="AA1579" t="str">
        <v>Vught</v>
      </c>
    </row>
    <row r="1580" spans="1:29" x14ac:dyDescent="0.3">
      <c r="A1580" t="s">
        <v>1006</v>
      </c>
      <c r="B1580" t="s">
        <v>1074</v>
      </c>
      <c r="C1580" t="s">
        <v>1274</v>
      </c>
      <c r="E1580" t="s">
        <v>3279</v>
      </c>
      <c r="F1580">
        <v>4</v>
      </c>
      <c r="G1580" t="s">
        <v>2489</v>
      </c>
      <c r="H1580">
        <v>2025</v>
      </c>
      <c r="I1580" t="s">
        <v>28</v>
      </c>
      <c r="J1580" t="s">
        <v>2800</v>
      </c>
      <c r="K1580" t="s">
        <v>30</v>
      </c>
      <c r="L1580" t="s">
        <v>2987</v>
      </c>
      <c r="P1580" s="1">
        <f t="shared" si="32"/>
        <v>1435</v>
      </c>
      <c r="Q1580">
        <v>1435</v>
      </c>
      <c r="R1580" s="1">
        <f t="shared" si="32"/>
        <v>1</v>
      </c>
      <c r="S1580">
        <v>1</v>
      </c>
      <c r="U1580" t="s">
        <v>93</v>
      </c>
      <c r="Z1580" t="str" cm="1">
        <f t="array" ref="Z1580:AA1580">_xlfn.TEXTSPLIT(L1580, " ")</f>
        <v>Langstraat</v>
      </c>
      <c r="AA1580" t="str">
        <v>Energie</v>
      </c>
    </row>
    <row r="1581" spans="1:29" x14ac:dyDescent="0.3">
      <c r="A1581" t="s">
        <v>1006</v>
      </c>
      <c r="B1581" t="s">
        <v>1074</v>
      </c>
      <c r="C1581" t="s">
        <v>1274</v>
      </c>
      <c r="E1581" t="s">
        <v>3280</v>
      </c>
      <c r="F1581">
        <v>4</v>
      </c>
      <c r="G1581" t="s">
        <v>2489</v>
      </c>
      <c r="H1581">
        <v>2025</v>
      </c>
      <c r="I1581" t="s">
        <v>28</v>
      </c>
      <c r="J1581" t="s">
        <v>2800</v>
      </c>
      <c r="K1581" t="s">
        <v>30</v>
      </c>
      <c r="L1581" t="s">
        <v>2987</v>
      </c>
      <c r="P1581" s="1">
        <f t="shared" si="32"/>
        <v>2870</v>
      </c>
      <c r="Q1581">
        <v>2870</v>
      </c>
      <c r="R1581" s="1">
        <f t="shared" si="32"/>
        <v>1</v>
      </c>
      <c r="S1581">
        <v>1</v>
      </c>
      <c r="U1581" t="s">
        <v>93</v>
      </c>
      <c r="Z1581" t="str" cm="1">
        <f t="array" ref="Z1581:AA1581">_xlfn.TEXTSPLIT(L1581, " ")</f>
        <v>Langstraat</v>
      </c>
      <c r="AA1581" t="str">
        <v>Energie</v>
      </c>
    </row>
    <row r="1582" spans="1:29" x14ac:dyDescent="0.3">
      <c r="A1582" t="s">
        <v>1281</v>
      </c>
      <c r="B1582" t="s">
        <v>1282</v>
      </c>
      <c r="C1582" t="s">
        <v>1313</v>
      </c>
      <c r="E1582" t="s">
        <v>3281</v>
      </c>
      <c r="F1582">
        <v>4</v>
      </c>
      <c r="G1582" t="s">
        <v>2489</v>
      </c>
      <c r="H1582">
        <v>2025</v>
      </c>
      <c r="I1582" t="s">
        <v>28</v>
      </c>
      <c r="J1582" t="s">
        <v>2818</v>
      </c>
      <c r="K1582" t="s">
        <v>30</v>
      </c>
      <c r="L1582" t="s">
        <v>1315</v>
      </c>
      <c r="O1582" t="s">
        <v>3282</v>
      </c>
      <c r="P1582" s="1">
        <f t="shared" si="32"/>
        <v>2800</v>
      </c>
      <c r="Q1582">
        <v>2800</v>
      </c>
      <c r="R1582" s="1">
        <f t="shared" si="32"/>
        <v>1</v>
      </c>
      <c r="S1582">
        <v>1</v>
      </c>
      <c r="U1582" t="s">
        <v>65</v>
      </c>
      <c r="Z1582" t="str" cm="1">
        <f t="array" ref="Z1582">_xlfn.TEXTSPLIT(L1582, " ")</f>
        <v>AmsterdamEnergie</v>
      </c>
    </row>
    <row r="1583" spans="1:29" x14ac:dyDescent="0.3">
      <c r="A1583" t="s">
        <v>1281</v>
      </c>
      <c r="B1583" t="s">
        <v>1287</v>
      </c>
      <c r="C1583" t="s">
        <v>1434</v>
      </c>
      <c r="E1583" t="s">
        <v>3283</v>
      </c>
      <c r="F1583">
        <v>3</v>
      </c>
      <c r="G1583" t="s">
        <v>2461</v>
      </c>
      <c r="H1583">
        <v>2024</v>
      </c>
      <c r="I1583" t="s">
        <v>28</v>
      </c>
      <c r="J1583" t="s">
        <v>2800</v>
      </c>
      <c r="K1583" t="s">
        <v>30</v>
      </c>
      <c r="L1583" t="s">
        <v>1437</v>
      </c>
      <c r="M1583" t="s">
        <v>3284</v>
      </c>
      <c r="O1583" t="s">
        <v>3285</v>
      </c>
      <c r="P1583" s="1">
        <f t="shared" si="32"/>
        <v>1884.9999999999998</v>
      </c>
      <c r="Q1583">
        <v>1884.9999999999998</v>
      </c>
      <c r="R1583" s="1">
        <f t="shared" si="32"/>
        <v>1</v>
      </c>
      <c r="S1583">
        <v>1</v>
      </c>
      <c r="U1583" t="s">
        <v>65</v>
      </c>
      <c r="Z1583" t="str" cm="1">
        <f t="array" ref="Z1583">_xlfn.TEXTSPLIT(L1583, " ")</f>
        <v>BergenEnergie</v>
      </c>
    </row>
    <row r="1584" spans="1:29" x14ac:dyDescent="0.3">
      <c r="A1584" t="s">
        <v>1281</v>
      </c>
      <c r="C1584" t="s">
        <v>1440</v>
      </c>
      <c r="E1584" t="s">
        <v>3286</v>
      </c>
      <c r="F1584">
        <v>4</v>
      </c>
      <c r="G1584" t="s">
        <v>2489</v>
      </c>
      <c r="H1584">
        <v>2025</v>
      </c>
      <c r="I1584" t="s">
        <v>28</v>
      </c>
      <c r="J1584" t="s">
        <v>2800</v>
      </c>
      <c r="K1584" t="s">
        <v>30</v>
      </c>
      <c r="L1584" t="s">
        <v>3287</v>
      </c>
      <c r="O1584" t="s">
        <v>3288</v>
      </c>
      <c r="P1584" s="1">
        <f t="shared" si="32"/>
        <v>0</v>
      </c>
      <c r="R1584" s="1">
        <f t="shared" si="32"/>
        <v>0.8</v>
      </c>
      <c r="S1584">
        <v>0.8</v>
      </c>
      <c r="U1584" t="s">
        <v>65</v>
      </c>
      <c r="V1584" t="s">
        <v>2805</v>
      </c>
      <c r="Z1584" t="str" cm="1">
        <f t="array" ref="Z1584:AA1584">_xlfn.TEXTSPLIT(L1584, " ")</f>
        <v>Energiek</v>
      </c>
      <c r="AA1584" t="str">
        <v>Ijmond</v>
      </c>
    </row>
    <row r="1585" spans="1:28" x14ac:dyDescent="0.3">
      <c r="A1585" t="s">
        <v>1281</v>
      </c>
      <c r="B1585" t="s">
        <v>1287</v>
      </c>
      <c r="C1585" t="s">
        <v>1451</v>
      </c>
      <c r="D1585" t="s">
        <v>1451</v>
      </c>
      <c r="E1585" t="s">
        <v>3289</v>
      </c>
      <c r="F1585">
        <v>4</v>
      </c>
      <c r="G1585" t="s">
        <v>2489</v>
      </c>
      <c r="H1585">
        <v>2025</v>
      </c>
      <c r="I1585" t="s">
        <v>28</v>
      </c>
      <c r="J1585" t="s">
        <v>2800</v>
      </c>
      <c r="K1585" t="s">
        <v>30</v>
      </c>
      <c r="L1585" t="s">
        <v>1453</v>
      </c>
      <c r="O1585" t="s">
        <v>3290</v>
      </c>
      <c r="P1585" s="1">
        <f t="shared" si="32"/>
        <v>0</v>
      </c>
      <c r="R1585" s="1">
        <f t="shared" si="32"/>
        <v>0</v>
      </c>
      <c r="S1585" t="s">
        <v>93</v>
      </c>
      <c r="U1585" t="s">
        <v>93</v>
      </c>
      <c r="Z1585" t="str" cm="1">
        <f t="array" ref="Z1585:AB1585">_xlfn.TEXTSPLIT(L1585, " ")</f>
        <v>HCWC</v>
      </c>
      <c r="AA1585" t="str">
        <v>De</v>
      </c>
      <c r="AB1585" t="str">
        <v>Eendragt</v>
      </c>
    </row>
    <row r="1586" spans="1:28" x14ac:dyDescent="0.3">
      <c r="A1586" t="s">
        <v>1281</v>
      </c>
      <c r="B1586" t="s">
        <v>1287</v>
      </c>
      <c r="C1586" t="s">
        <v>1459</v>
      </c>
      <c r="D1586" t="s">
        <v>3291</v>
      </c>
      <c r="E1586" t="s">
        <v>3292</v>
      </c>
      <c r="F1586">
        <v>3</v>
      </c>
      <c r="G1586" t="s">
        <v>2461</v>
      </c>
      <c r="H1586">
        <v>2025</v>
      </c>
      <c r="I1586" t="s">
        <v>28</v>
      </c>
      <c r="J1586" t="s">
        <v>2800</v>
      </c>
      <c r="K1586" t="s">
        <v>30</v>
      </c>
      <c r="L1586" t="s">
        <v>1465</v>
      </c>
      <c r="M1586" t="s">
        <v>3052</v>
      </c>
      <c r="O1586" t="s">
        <v>3052</v>
      </c>
      <c r="P1586" s="1">
        <f t="shared" si="32"/>
        <v>1500</v>
      </c>
      <c r="Q1586">
        <v>1500</v>
      </c>
      <c r="R1586" s="1">
        <f t="shared" si="32"/>
        <v>0.1875</v>
      </c>
      <c r="S1586">
        <v>0.1875</v>
      </c>
      <c r="U1586" t="s">
        <v>32</v>
      </c>
      <c r="V1586" t="s">
        <v>2805</v>
      </c>
      <c r="W1586">
        <v>8000</v>
      </c>
      <c r="Z1586" t="str" cm="1">
        <f t="array" ref="Z1586:AA1586">_xlfn.TEXTSPLIT(L1586, " ")</f>
        <v>Zonnecoöperatie</v>
      </c>
      <c r="AA1586" t="str">
        <v>WestFriesland</v>
      </c>
    </row>
    <row r="1587" spans="1:28" x14ac:dyDescent="0.3">
      <c r="A1587" t="s">
        <v>1281</v>
      </c>
      <c r="B1587" t="s">
        <v>1282</v>
      </c>
      <c r="C1587" t="s">
        <v>1478</v>
      </c>
      <c r="D1587" t="s">
        <v>1479</v>
      </c>
      <c r="E1587" t="s">
        <v>3293</v>
      </c>
      <c r="F1587">
        <v>3</v>
      </c>
      <c r="G1587" t="s">
        <v>2489</v>
      </c>
      <c r="H1587">
        <v>2025</v>
      </c>
      <c r="I1587" t="s">
        <v>28</v>
      </c>
      <c r="J1587" t="s">
        <v>2871</v>
      </c>
      <c r="K1587" t="s">
        <v>30</v>
      </c>
      <c r="L1587" t="s">
        <v>1481</v>
      </c>
      <c r="P1587" s="1">
        <f t="shared" si="32"/>
        <v>424.35</v>
      </c>
      <c r="Q1587">
        <v>424.35</v>
      </c>
      <c r="R1587" s="1">
        <f t="shared" si="32"/>
        <v>1</v>
      </c>
      <c r="S1587">
        <v>1</v>
      </c>
      <c r="U1587" t="s">
        <v>32</v>
      </c>
      <c r="Z1587" t="str" cm="1">
        <f t="array" ref="Z1587">_xlfn.TEXTSPLIT(L1587, " ")</f>
        <v>WattNu</v>
      </c>
    </row>
    <row r="1588" spans="1:28" x14ac:dyDescent="0.3">
      <c r="A1588" t="s">
        <v>1281</v>
      </c>
      <c r="B1588" t="s">
        <v>1287</v>
      </c>
      <c r="C1588" t="s">
        <v>3294</v>
      </c>
      <c r="E1588" t="s">
        <v>3295</v>
      </c>
      <c r="F1588">
        <v>4</v>
      </c>
      <c r="G1588" t="s">
        <v>2489</v>
      </c>
      <c r="H1588">
        <v>2025</v>
      </c>
      <c r="I1588" t="s">
        <v>28</v>
      </c>
      <c r="J1588" t="s">
        <v>2800</v>
      </c>
      <c r="K1588" t="s">
        <v>30</v>
      </c>
      <c r="L1588" t="s">
        <v>1443</v>
      </c>
      <c r="M1588" t="s">
        <v>3296</v>
      </c>
      <c r="O1588" t="s">
        <v>3296</v>
      </c>
      <c r="P1588" s="1">
        <f t="shared" si="32"/>
        <v>0</v>
      </c>
      <c r="R1588" s="1">
        <f t="shared" si="32"/>
        <v>0.5</v>
      </c>
      <c r="S1588">
        <v>0.5</v>
      </c>
      <c r="U1588" t="s">
        <v>32</v>
      </c>
      <c r="Z1588" t="str" cm="1">
        <f t="array" ref="Z1588">_xlfn.TEXTSPLIT(L1588, " ")</f>
        <v>NHEC</v>
      </c>
    </row>
    <row r="1589" spans="1:28" x14ac:dyDescent="0.3">
      <c r="A1589" t="s">
        <v>1281</v>
      </c>
      <c r="B1589" t="s">
        <v>1287</v>
      </c>
      <c r="C1589" t="s">
        <v>1594</v>
      </c>
      <c r="E1589" t="s">
        <v>3297</v>
      </c>
      <c r="F1589">
        <v>4</v>
      </c>
      <c r="G1589" t="s">
        <v>2489</v>
      </c>
      <c r="H1589">
        <v>2025</v>
      </c>
      <c r="I1589" t="s">
        <v>28</v>
      </c>
      <c r="J1589" t="s">
        <v>2800</v>
      </c>
      <c r="K1589" t="s">
        <v>30</v>
      </c>
      <c r="L1589" t="s">
        <v>1443</v>
      </c>
      <c r="M1589" t="s">
        <v>3296</v>
      </c>
      <c r="O1589" t="s">
        <v>3296</v>
      </c>
      <c r="P1589" s="1">
        <f t="shared" si="32"/>
        <v>0</v>
      </c>
      <c r="R1589" s="1">
        <f t="shared" si="32"/>
        <v>0.5</v>
      </c>
      <c r="S1589">
        <v>0.5</v>
      </c>
      <c r="U1589" t="s">
        <v>32</v>
      </c>
      <c r="Z1589" t="str" cm="1">
        <f t="array" ref="Z1589">_xlfn.TEXTSPLIT(L1589, " ")</f>
        <v>NHEC</v>
      </c>
    </row>
    <row r="1590" spans="1:28" x14ac:dyDescent="0.3">
      <c r="A1590" t="s">
        <v>1281</v>
      </c>
      <c r="B1590" t="s">
        <v>1287</v>
      </c>
      <c r="C1590" t="s">
        <v>3298</v>
      </c>
      <c r="E1590" t="s">
        <v>3299</v>
      </c>
      <c r="F1590">
        <v>3</v>
      </c>
      <c r="G1590" t="s">
        <v>2461</v>
      </c>
      <c r="H1590">
        <v>2025</v>
      </c>
      <c r="I1590" t="s">
        <v>28</v>
      </c>
      <c r="J1590" t="s">
        <v>2800</v>
      </c>
      <c r="K1590" t="s">
        <v>30</v>
      </c>
      <c r="L1590" t="s">
        <v>3300</v>
      </c>
      <c r="P1590" s="1">
        <f t="shared" si="32"/>
        <v>12800</v>
      </c>
      <c r="Q1590">
        <v>12800</v>
      </c>
      <c r="R1590" s="1">
        <f t="shared" si="32"/>
        <v>1</v>
      </c>
      <c r="S1590">
        <v>1</v>
      </c>
      <c r="U1590" t="s">
        <v>1004</v>
      </c>
      <c r="Z1590" t="str" cm="1">
        <f t="array" ref="Z1590:AB1590">_xlfn.TEXTSPLIT(L1590, " ")</f>
        <v>Duurzaam</v>
      </c>
      <c r="AA1590" t="str">
        <v>Uitgeest/</v>
      </c>
      <c r="AB1590" t="str">
        <v>Kennemerwind</v>
      </c>
    </row>
    <row r="1591" spans="1:28" x14ac:dyDescent="0.3">
      <c r="A1591" t="s">
        <v>1281</v>
      </c>
      <c r="B1591" t="s">
        <v>1287</v>
      </c>
      <c r="C1591" t="s">
        <v>3298</v>
      </c>
      <c r="E1591" t="s">
        <v>3301</v>
      </c>
      <c r="F1591">
        <v>3</v>
      </c>
      <c r="G1591" t="s">
        <v>2461</v>
      </c>
      <c r="H1591">
        <v>2024</v>
      </c>
      <c r="I1591" t="s">
        <v>28</v>
      </c>
      <c r="J1591" t="s">
        <v>2800</v>
      </c>
      <c r="K1591" t="s">
        <v>30</v>
      </c>
      <c r="L1591" t="s">
        <v>3302</v>
      </c>
      <c r="P1591" s="1">
        <f t="shared" si="32"/>
        <v>1000</v>
      </c>
      <c r="Q1591">
        <v>1000</v>
      </c>
      <c r="R1591" s="1">
        <f t="shared" si="32"/>
        <v>1</v>
      </c>
      <c r="S1591">
        <v>1</v>
      </c>
      <c r="U1591" t="s">
        <v>32</v>
      </c>
      <c r="Z1591" t="str" cm="1">
        <f t="array" ref="Z1591:AA1591">_xlfn.TEXTSPLIT(L1591, " ")</f>
        <v>Duurzaam</v>
      </c>
      <c r="AA1591" t="str">
        <v>Uitgeest</v>
      </c>
    </row>
    <row r="1592" spans="1:28" x14ac:dyDescent="0.3">
      <c r="A1592" t="s">
        <v>1281</v>
      </c>
      <c r="B1592" t="s">
        <v>1287</v>
      </c>
      <c r="C1592" t="s">
        <v>3298</v>
      </c>
      <c r="E1592" t="s">
        <v>3303</v>
      </c>
      <c r="F1592">
        <v>3</v>
      </c>
      <c r="G1592" t="s">
        <v>2461</v>
      </c>
      <c r="H1592">
        <v>2024</v>
      </c>
      <c r="I1592" t="s">
        <v>28</v>
      </c>
      <c r="J1592" t="s">
        <v>2800</v>
      </c>
      <c r="K1592" t="s">
        <v>30</v>
      </c>
      <c r="L1592" t="s">
        <v>1597</v>
      </c>
      <c r="P1592" s="1">
        <f t="shared" si="32"/>
        <v>1000</v>
      </c>
      <c r="Q1592">
        <v>1000</v>
      </c>
      <c r="R1592" s="1">
        <f t="shared" si="32"/>
        <v>1</v>
      </c>
      <c r="S1592">
        <v>1</v>
      </c>
      <c r="U1592" t="s">
        <v>32</v>
      </c>
      <c r="Z1592" t="str" cm="1">
        <f t="array" ref="Z1592">_xlfn.TEXTSPLIT(L1592, " ")</f>
        <v>Kennemerwind</v>
      </c>
    </row>
    <row r="1593" spans="1:28" x14ac:dyDescent="0.3">
      <c r="A1593" t="s">
        <v>1281</v>
      </c>
      <c r="B1593" t="s">
        <v>1282</v>
      </c>
      <c r="C1593" t="s">
        <v>1313</v>
      </c>
      <c r="E1593" t="s">
        <v>3304</v>
      </c>
      <c r="F1593">
        <v>4</v>
      </c>
      <c r="G1593" t="s">
        <v>2489</v>
      </c>
      <c r="H1593">
        <v>2025</v>
      </c>
      <c r="I1593" t="s">
        <v>28</v>
      </c>
      <c r="J1593" t="s">
        <v>2800</v>
      </c>
      <c r="K1593" t="s">
        <v>30</v>
      </c>
      <c r="L1593" t="s">
        <v>1656</v>
      </c>
      <c r="P1593" s="1">
        <f t="shared" si="32"/>
        <v>500</v>
      </c>
      <c r="Q1593">
        <v>500</v>
      </c>
      <c r="R1593" s="1">
        <f t="shared" si="32"/>
        <v>1</v>
      </c>
      <c r="S1593">
        <v>1</v>
      </c>
      <c r="U1593" t="s">
        <v>65</v>
      </c>
      <c r="Z1593" t="str" cm="1">
        <f t="array" ref="Z1593:AB1593">_xlfn.TEXTSPLIT(L1593, " ")</f>
        <v>Weesp</v>
      </c>
      <c r="AA1593" t="str">
        <v>Eco</v>
      </c>
      <c r="AB1593" t="str">
        <v>Energie</v>
      </c>
    </row>
    <row r="1594" spans="1:28" x14ac:dyDescent="0.3">
      <c r="A1594" t="s">
        <v>1281</v>
      </c>
      <c r="B1594" t="s">
        <v>1287</v>
      </c>
      <c r="C1594" t="s">
        <v>1673</v>
      </c>
      <c r="D1594" t="s">
        <v>1674</v>
      </c>
      <c r="E1594" t="s">
        <v>3305</v>
      </c>
      <c r="F1594">
        <v>4</v>
      </c>
      <c r="G1594" t="s">
        <v>2489</v>
      </c>
      <c r="H1594">
        <v>2025</v>
      </c>
      <c r="I1594" t="s">
        <v>28</v>
      </c>
      <c r="J1594" t="s">
        <v>2800</v>
      </c>
      <c r="K1594" t="s">
        <v>30</v>
      </c>
      <c r="L1594" t="s">
        <v>3306</v>
      </c>
      <c r="M1594" t="s">
        <v>3307</v>
      </c>
      <c r="P1594" s="1">
        <f t="shared" si="32"/>
        <v>0</v>
      </c>
      <c r="R1594" s="1">
        <f t="shared" si="32"/>
        <v>0</v>
      </c>
      <c r="S1594" t="s">
        <v>93</v>
      </c>
      <c r="W1594">
        <v>17500</v>
      </c>
      <c r="Z1594" t="str" cm="1">
        <f t="array" ref="Z1594:AB1594">_xlfn.TEXTSPLIT(L1594, " ")</f>
        <v>meerdere</v>
      </c>
      <c r="AA1594" t="str">
        <v>cooperaties</v>
      </c>
      <c r="AB1594" t="str">
        <v/>
      </c>
    </row>
    <row r="1595" spans="1:28" x14ac:dyDescent="0.3">
      <c r="A1595" t="s">
        <v>1676</v>
      </c>
      <c r="B1595" t="s">
        <v>1684</v>
      </c>
      <c r="C1595" t="s">
        <v>1685</v>
      </c>
      <c r="E1595" t="s">
        <v>3308</v>
      </c>
      <c r="F1595">
        <v>4</v>
      </c>
      <c r="G1595" t="s">
        <v>2489</v>
      </c>
      <c r="H1595">
        <v>2025</v>
      </c>
      <c r="I1595" t="s">
        <v>28</v>
      </c>
      <c r="J1595" t="s">
        <v>2800</v>
      </c>
      <c r="K1595" t="s">
        <v>30</v>
      </c>
      <c r="L1595" t="s">
        <v>3309</v>
      </c>
      <c r="P1595" s="1">
        <f t="shared" si="32"/>
        <v>832</v>
      </c>
      <c r="Q1595">
        <v>832</v>
      </c>
      <c r="R1595" s="1">
        <f t="shared" si="32"/>
        <v>1</v>
      </c>
      <c r="S1595">
        <v>1</v>
      </c>
      <c r="U1595" t="s">
        <v>65</v>
      </c>
      <c r="Z1595" t="str" cm="1">
        <f t="array" ref="Z1595:AB1595">_xlfn.TEXTSPLIT(L1595, " ")</f>
        <v>Duurzaam</v>
      </c>
      <c r="AA1595" t="str">
        <v>Leefbaar</v>
      </c>
      <c r="AB1595" t="str">
        <v>lemelerveld</v>
      </c>
    </row>
    <row r="1596" spans="1:28" x14ac:dyDescent="0.3">
      <c r="A1596" t="s">
        <v>1676</v>
      </c>
      <c r="B1596" t="s">
        <v>1684</v>
      </c>
      <c r="C1596" t="s">
        <v>1695</v>
      </c>
      <c r="E1596" t="s">
        <v>3310</v>
      </c>
      <c r="F1596">
        <v>3</v>
      </c>
      <c r="G1596" t="s">
        <v>2461</v>
      </c>
      <c r="H1596">
        <v>2024</v>
      </c>
      <c r="I1596" t="s">
        <v>28</v>
      </c>
      <c r="J1596" t="s">
        <v>2800</v>
      </c>
      <c r="K1596" t="s">
        <v>30</v>
      </c>
      <c r="L1596" t="s">
        <v>1700</v>
      </c>
      <c r="P1596" s="1">
        <f t="shared" si="32"/>
        <v>100</v>
      </c>
      <c r="Q1596">
        <v>100</v>
      </c>
      <c r="R1596" s="1">
        <f t="shared" si="32"/>
        <v>1</v>
      </c>
      <c r="S1596">
        <v>1</v>
      </c>
      <c r="U1596" t="s">
        <v>32</v>
      </c>
      <c r="Z1596" t="str" cm="1">
        <f t="array" ref="Z1596">_xlfn.TEXTSPLIT(L1596, " ")</f>
        <v>DeventerEnergie</v>
      </c>
    </row>
    <row r="1597" spans="1:28" x14ac:dyDescent="0.3">
      <c r="A1597" t="s">
        <v>1676</v>
      </c>
      <c r="B1597" t="s">
        <v>426</v>
      </c>
      <c r="C1597" t="s">
        <v>3011</v>
      </c>
      <c r="E1597" t="s">
        <v>3311</v>
      </c>
      <c r="F1597">
        <v>3</v>
      </c>
      <c r="G1597" t="s">
        <v>2461</v>
      </c>
      <c r="H1597">
        <v>2024</v>
      </c>
      <c r="I1597" t="s">
        <v>28</v>
      </c>
      <c r="J1597" t="s">
        <v>2800</v>
      </c>
      <c r="K1597" t="s">
        <v>30</v>
      </c>
      <c r="L1597" t="s">
        <v>3013</v>
      </c>
      <c r="O1597" t="s">
        <v>3176</v>
      </c>
      <c r="P1597" s="1">
        <f t="shared" si="32"/>
        <v>4500</v>
      </c>
      <c r="Q1597">
        <v>4500</v>
      </c>
      <c r="R1597" s="1">
        <f t="shared" si="32"/>
        <v>0.5</v>
      </c>
      <c r="S1597">
        <v>0.5</v>
      </c>
      <c r="U1597" t="s">
        <v>65</v>
      </c>
      <c r="V1597" t="s">
        <v>2805</v>
      </c>
      <c r="W1597">
        <v>9000</v>
      </c>
      <c r="Z1597" t="str" cm="1">
        <f t="array" ref="Z1597:AA1597">_xlfn.TEXTSPLIT(L1597, " ")</f>
        <v>EC</v>
      </c>
      <c r="AA1597" t="str">
        <v>Haaksbergen</v>
      </c>
    </row>
    <row r="1598" spans="1:28" x14ac:dyDescent="0.3">
      <c r="A1598" t="s">
        <v>1676</v>
      </c>
      <c r="B1598" t="s">
        <v>426</v>
      </c>
      <c r="C1598" t="s">
        <v>3011</v>
      </c>
      <c r="E1598" t="s">
        <v>3312</v>
      </c>
      <c r="F1598">
        <v>3</v>
      </c>
      <c r="G1598" t="s">
        <v>2461</v>
      </c>
      <c r="H1598">
        <v>2024</v>
      </c>
      <c r="I1598" t="s">
        <v>28</v>
      </c>
      <c r="J1598" t="s">
        <v>2800</v>
      </c>
      <c r="K1598" t="s">
        <v>30</v>
      </c>
      <c r="L1598" t="s">
        <v>3013</v>
      </c>
      <c r="O1598" t="s">
        <v>3176</v>
      </c>
      <c r="P1598" s="1">
        <f t="shared" si="32"/>
        <v>9250</v>
      </c>
      <c r="Q1598">
        <v>9250</v>
      </c>
      <c r="R1598" s="1">
        <f t="shared" si="32"/>
        <v>0.5</v>
      </c>
      <c r="S1598">
        <v>0.5</v>
      </c>
      <c r="U1598" t="s">
        <v>65</v>
      </c>
      <c r="V1598" t="s">
        <v>2805</v>
      </c>
      <c r="W1598">
        <v>18500</v>
      </c>
      <c r="Z1598" t="str" cm="1">
        <f t="array" ref="Z1598:AA1598">_xlfn.TEXTSPLIT(L1598, " ")</f>
        <v>EC</v>
      </c>
      <c r="AA1598" t="str">
        <v>Haaksbergen</v>
      </c>
    </row>
    <row r="1599" spans="1:28" x14ac:dyDescent="0.3">
      <c r="A1599" t="s">
        <v>1676</v>
      </c>
      <c r="B1599" t="s">
        <v>1684</v>
      </c>
      <c r="C1599" t="s">
        <v>1742</v>
      </c>
      <c r="E1599" t="s">
        <v>3313</v>
      </c>
      <c r="F1599">
        <v>4</v>
      </c>
      <c r="G1599" t="s">
        <v>2489</v>
      </c>
      <c r="H1599">
        <v>2025</v>
      </c>
      <c r="I1599" t="s">
        <v>28</v>
      </c>
      <c r="J1599" t="s">
        <v>2800</v>
      </c>
      <c r="K1599" t="s">
        <v>30</v>
      </c>
      <c r="L1599" t="s">
        <v>1747</v>
      </c>
      <c r="M1599" t="s">
        <v>3175</v>
      </c>
      <c r="O1599" t="s">
        <v>3176</v>
      </c>
      <c r="P1599" s="1">
        <f t="shared" si="32"/>
        <v>1500</v>
      </c>
      <c r="Q1599">
        <v>1500</v>
      </c>
      <c r="R1599" s="1">
        <f t="shared" si="32"/>
        <v>1</v>
      </c>
      <c r="S1599">
        <v>1</v>
      </c>
      <c r="U1599" t="s">
        <v>32</v>
      </c>
      <c r="V1599" t="s">
        <v>2805</v>
      </c>
      <c r="W1599">
        <v>3000</v>
      </c>
      <c r="Z1599" t="str" cm="1">
        <f t="array" ref="Z1599:AB1599">_xlfn.TEXTSPLIT(L1599, " ")</f>
        <v>Noaber&amp;Co</v>
      </c>
      <c r="AA1599" t="str">
        <v>Duurzaam</v>
      </c>
      <c r="AB1599" t="str">
        <v>Hellendoorn</v>
      </c>
    </row>
    <row r="1600" spans="1:28" x14ac:dyDescent="0.3">
      <c r="A1600" t="s">
        <v>1676</v>
      </c>
      <c r="B1600" t="s">
        <v>426</v>
      </c>
      <c r="C1600" t="s">
        <v>437</v>
      </c>
      <c r="E1600" t="s">
        <v>3314</v>
      </c>
      <c r="F1600">
        <v>4</v>
      </c>
      <c r="G1600" t="s">
        <v>2489</v>
      </c>
      <c r="H1600">
        <v>2026</v>
      </c>
      <c r="I1600" t="s">
        <v>28</v>
      </c>
      <c r="J1600" t="s">
        <v>2800</v>
      </c>
      <c r="K1600" t="s">
        <v>30</v>
      </c>
      <c r="L1600" t="s">
        <v>2679</v>
      </c>
      <c r="O1600" t="s">
        <v>3315</v>
      </c>
      <c r="P1600" s="1">
        <f t="shared" si="32"/>
        <v>0</v>
      </c>
      <c r="R1600" s="1">
        <f t="shared" si="32"/>
        <v>0</v>
      </c>
      <c r="S1600" t="s">
        <v>93</v>
      </c>
      <c r="W1600">
        <v>28500</v>
      </c>
      <c r="Z1600" t="str" cm="1">
        <f t="array" ref="Z1600:AA1600">_xlfn.TEXTSPLIT(L1600, " ")</f>
        <v>Hengelo</v>
      </c>
      <c r="AA1600" t="str">
        <v>Energie</v>
      </c>
    </row>
    <row r="1601" spans="1:29" x14ac:dyDescent="0.3">
      <c r="A1601" t="s">
        <v>1676</v>
      </c>
      <c r="B1601" t="s">
        <v>1684</v>
      </c>
      <c r="C1601" t="s">
        <v>1786</v>
      </c>
      <c r="E1601" t="s">
        <v>3316</v>
      </c>
      <c r="F1601">
        <v>3</v>
      </c>
      <c r="G1601" t="s">
        <v>2461</v>
      </c>
      <c r="H1601">
        <v>2024</v>
      </c>
      <c r="I1601" t="s">
        <v>28</v>
      </c>
      <c r="J1601" t="s">
        <v>2800</v>
      </c>
      <c r="K1601" t="s">
        <v>30</v>
      </c>
      <c r="L1601" t="s">
        <v>3022</v>
      </c>
      <c r="O1601" t="s">
        <v>3317</v>
      </c>
      <c r="P1601" s="1">
        <f t="shared" ref="P1601:R1662" si="33">IFERROR(IF(Q1601&gt;0,Q1601*1,0),0)</f>
        <v>500</v>
      </c>
      <c r="Q1601">
        <v>500</v>
      </c>
      <c r="R1601" s="1">
        <f t="shared" si="33"/>
        <v>0.13584905660377358</v>
      </c>
      <c r="S1601">
        <v>0.13584905660377358</v>
      </c>
      <c r="U1601" t="s">
        <v>32</v>
      </c>
      <c r="V1601" t="s">
        <v>2805</v>
      </c>
      <c r="W1601">
        <v>2650</v>
      </c>
      <c r="Z1601" t="str" cm="1">
        <f t="array" ref="Z1601:AB1601">_xlfn.TEXTSPLIT(L1601, " ")</f>
        <v>Goed</v>
      </c>
      <c r="AA1601" t="str">
        <v>Veur</v>
      </c>
      <c r="AB1601" t="str">
        <v>Mekare</v>
      </c>
    </row>
    <row r="1602" spans="1:29" x14ac:dyDescent="0.3">
      <c r="A1602" t="s">
        <v>1676</v>
      </c>
      <c r="B1602" t="s">
        <v>1684</v>
      </c>
      <c r="C1602" t="s">
        <v>1795</v>
      </c>
      <c r="D1602" t="s">
        <v>1799</v>
      </c>
      <c r="E1602" t="s">
        <v>3318</v>
      </c>
      <c r="F1602">
        <v>3</v>
      </c>
      <c r="G1602" t="s">
        <v>2461</v>
      </c>
      <c r="H1602">
        <v>2024</v>
      </c>
      <c r="I1602" t="s">
        <v>28</v>
      </c>
      <c r="J1602" t="s">
        <v>2800</v>
      </c>
      <c r="K1602" t="s">
        <v>30</v>
      </c>
      <c r="L1602" t="s">
        <v>1798</v>
      </c>
      <c r="M1602" t="s">
        <v>1748</v>
      </c>
      <c r="O1602" t="s">
        <v>3026</v>
      </c>
      <c r="P1602" s="1">
        <f t="shared" si="33"/>
        <v>800</v>
      </c>
      <c r="Q1602">
        <v>800</v>
      </c>
      <c r="R1602" s="1">
        <f t="shared" si="33"/>
        <v>1</v>
      </c>
      <c r="S1602">
        <v>1</v>
      </c>
      <c r="U1602" t="s">
        <v>32</v>
      </c>
      <c r="Z1602" t="str" cm="1">
        <f t="array" ref="Z1602">_xlfn.TEXTSPLIT(L1602, " ")</f>
        <v>Endona</v>
      </c>
    </row>
    <row r="1603" spans="1:29" x14ac:dyDescent="0.3">
      <c r="A1603" t="s">
        <v>1676</v>
      </c>
      <c r="B1603" t="s">
        <v>1684</v>
      </c>
      <c r="C1603" t="s">
        <v>1795</v>
      </c>
      <c r="D1603" t="s">
        <v>3319</v>
      </c>
      <c r="E1603" t="s">
        <v>3320</v>
      </c>
      <c r="F1603">
        <v>3</v>
      </c>
      <c r="G1603" t="s">
        <v>2461</v>
      </c>
      <c r="H1603">
        <v>2024</v>
      </c>
      <c r="I1603" t="s">
        <v>28</v>
      </c>
      <c r="J1603" t="s">
        <v>2800</v>
      </c>
      <c r="K1603" t="s">
        <v>30</v>
      </c>
      <c r="L1603" t="s">
        <v>1798</v>
      </c>
      <c r="M1603" t="s">
        <v>1748</v>
      </c>
      <c r="O1603" t="s">
        <v>3321</v>
      </c>
      <c r="P1603" s="1">
        <f t="shared" si="33"/>
        <v>8567.5</v>
      </c>
      <c r="Q1603">
        <v>8567.5</v>
      </c>
      <c r="R1603" s="1">
        <f t="shared" si="33"/>
        <v>0.5</v>
      </c>
      <c r="S1603">
        <v>0.5</v>
      </c>
      <c r="U1603" t="s">
        <v>65</v>
      </c>
      <c r="V1603" t="s">
        <v>2805</v>
      </c>
      <c r="W1603">
        <v>17135</v>
      </c>
      <c r="Z1603" t="str" cm="1">
        <f t="array" ref="Z1603">_xlfn.TEXTSPLIT(L1603, " ")</f>
        <v>Endona</v>
      </c>
    </row>
    <row r="1604" spans="1:29" x14ac:dyDescent="0.3">
      <c r="A1604" t="s">
        <v>1676</v>
      </c>
      <c r="B1604" t="s">
        <v>1684</v>
      </c>
      <c r="C1604" t="s">
        <v>1830</v>
      </c>
      <c r="E1604" t="s">
        <v>3322</v>
      </c>
      <c r="F1604">
        <v>3</v>
      </c>
      <c r="G1604" t="s">
        <v>2461</v>
      </c>
      <c r="H1604">
        <v>2024</v>
      </c>
      <c r="I1604" t="s">
        <v>28</v>
      </c>
      <c r="J1604" t="s">
        <v>2800</v>
      </c>
      <c r="K1604" t="s">
        <v>30</v>
      </c>
      <c r="L1604" t="s">
        <v>3323</v>
      </c>
      <c r="O1604" t="s">
        <v>3324</v>
      </c>
      <c r="P1604" s="1">
        <f t="shared" si="33"/>
        <v>3579.3</v>
      </c>
      <c r="Q1604">
        <v>3579.3</v>
      </c>
      <c r="R1604" s="1">
        <f t="shared" si="33"/>
        <v>0.1</v>
      </c>
      <c r="S1604">
        <v>0.1</v>
      </c>
      <c r="U1604" t="s">
        <v>65</v>
      </c>
      <c r="V1604" t="s">
        <v>2805</v>
      </c>
      <c r="W1604">
        <v>35793</v>
      </c>
      <c r="Z1604" t="str" cm="1">
        <f t="array" ref="Z1604:AA1604">_xlfn.TEXTSPLIT(L1604, " ")</f>
        <v>Duurzaam</v>
      </c>
      <c r="AA1604" t="str">
        <v>Willemsoord</v>
      </c>
    </row>
    <row r="1605" spans="1:29" x14ac:dyDescent="0.3">
      <c r="A1605" t="s">
        <v>1676</v>
      </c>
      <c r="B1605" t="s">
        <v>426</v>
      </c>
      <c r="C1605" t="s">
        <v>3030</v>
      </c>
      <c r="D1605" t="s">
        <v>3030</v>
      </c>
      <c r="E1605" t="s">
        <v>3325</v>
      </c>
      <c r="F1605">
        <v>3</v>
      </c>
      <c r="G1605" t="s">
        <v>2461</v>
      </c>
      <c r="H1605">
        <v>2024</v>
      </c>
      <c r="I1605" t="s">
        <v>28</v>
      </c>
      <c r="J1605" t="s">
        <v>2800</v>
      </c>
      <c r="K1605" t="s">
        <v>30</v>
      </c>
      <c r="L1605" t="s">
        <v>3032</v>
      </c>
      <c r="M1605" t="s">
        <v>3175</v>
      </c>
      <c r="O1605" t="s">
        <v>3326</v>
      </c>
      <c r="P1605" s="1">
        <f t="shared" si="33"/>
        <v>4250</v>
      </c>
      <c r="Q1605">
        <v>4250</v>
      </c>
      <c r="R1605" s="1">
        <f t="shared" si="33"/>
        <v>0.5</v>
      </c>
      <c r="S1605">
        <v>0.5</v>
      </c>
      <c r="U1605" t="s">
        <v>65</v>
      </c>
      <c r="V1605" t="s">
        <v>2805</v>
      </c>
      <c r="W1605">
        <v>8500</v>
      </c>
      <c r="Z1605" t="str" cm="1">
        <f t="array" ref="Z1605:AC1605">_xlfn.TEXTSPLIT(L1605, " ")</f>
        <v>Duurzame</v>
      </c>
      <c r="AA1605" t="str">
        <v>Energie</v>
      </c>
      <c r="AB1605" t="str">
        <v>Wierden</v>
      </c>
      <c r="AC1605" t="str">
        <v>Enter</v>
      </c>
    </row>
    <row r="1606" spans="1:29" x14ac:dyDescent="0.3">
      <c r="A1606" t="s">
        <v>1676</v>
      </c>
      <c r="B1606" t="s">
        <v>426</v>
      </c>
      <c r="C1606" t="s">
        <v>3030</v>
      </c>
      <c r="D1606" t="s">
        <v>3327</v>
      </c>
      <c r="E1606" t="s">
        <v>3328</v>
      </c>
      <c r="F1606">
        <v>4</v>
      </c>
      <c r="G1606" t="s">
        <v>2489</v>
      </c>
      <c r="H1606">
        <v>2025</v>
      </c>
      <c r="I1606" t="s">
        <v>28</v>
      </c>
      <c r="J1606" t="s">
        <v>2800</v>
      </c>
      <c r="K1606" t="s">
        <v>30</v>
      </c>
      <c r="L1606" t="s">
        <v>3032</v>
      </c>
      <c r="M1606" t="s">
        <v>3329</v>
      </c>
      <c r="P1606" s="1">
        <f t="shared" si="33"/>
        <v>0</v>
      </c>
      <c r="R1606" s="1">
        <f t="shared" si="33"/>
        <v>0.5</v>
      </c>
      <c r="S1606">
        <v>0.5</v>
      </c>
      <c r="U1606" t="s">
        <v>65</v>
      </c>
      <c r="Z1606" t="str" cm="1">
        <f t="array" ref="Z1606:AC1606">_xlfn.TEXTSPLIT(L1606, " ")</f>
        <v>Duurzame</v>
      </c>
      <c r="AA1606" t="str">
        <v>Energie</v>
      </c>
      <c r="AB1606" t="str">
        <v>Wierden</v>
      </c>
      <c r="AC1606" t="str">
        <v>Enter</v>
      </c>
    </row>
    <row r="1607" spans="1:29" x14ac:dyDescent="0.3">
      <c r="A1607" t="s">
        <v>1676</v>
      </c>
      <c r="B1607" t="s">
        <v>426</v>
      </c>
      <c r="C1607" t="s">
        <v>3030</v>
      </c>
      <c r="D1607" t="s">
        <v>3030</v>
      </c>
      <c r="E1607" t="s">
        <v>3330</v>
      </c>
      <c r="F1607">
        <v>4</v>
      </c>
      <c r="G1607" t="s">
        <v>2489</v>
      </c>
      <c r="H1607">
        <v>2025</v>
      </c>
      <c r="I1607" t="s">
        <v>28</v>
      </c>
      <c r="J1607" t="s">
        <v>2800</v>
      </c>
      <c r="K1607" t="s">
        <v>30</v>
      </c>
      <c r="L1607" t="s">
        <v>3032</v>
      </c>
      <c r="M1607" t="s">
        <v>3331</v>
      </c>
      <c r="P1607" s="1">
        <f t="shared" si="33"/>
        <v>0</v>
      </c>
      <c r="R1607" s="1">
        <f t="shared" si="33"/>
        <v>0.5</v>
      </c>
      <c r="S1607">
        <v>0.5</v>
      </c>
      <c r="U1607" t="s">
        <v>65</v>
      </c>
      <c r="Z1607" t="str" cm="1">
        <f t="array" ref="Z1607:AC1607">_xlfn.TEXTSPLIT(L1607, " ")</f>
        <v>Duurzame</v>
      </c>
      <c r="AA1607" t="str">
        <v>Energie</v>
      </c>
      <c r="AB1607" t="str">
        <v>Wierden</v>
      </c>
      <c r="AC1607" t="str">
        <v>Enter</v>
      </c>
    </row>
    <row r="1608" spans="1:29" x14ac:dyDescent="0.3">
      <c r="A1608" t="s">
        <v>1676</v>
      </c>
      <c r="B1608" t="s">
        <v>1684</v>
      </c>
      <c r="C1608" t="s">
        <v>1857</v>
      </c>
      <c r="E1608" t="s">
        <v>3332</v>
      </c>
      <c r="F1608">
        <v>3</v>
      </c>
      <c r="G1608" t="s">
        <v>2461</v>
      </c>
      <c r="H1608">
        <v>2024</v>
      </c>
      <c r="I1608" t="s">
        <v>28</v>
      </c>
      <c r="J1608" t="s">
        <v>2800</v>
      </c>
      <c r="K1608" t="s">
        <v>30</v>
      </c>
      <c r="L1608" t="s">
        <v>3037</v>
      </c>
      <c r="O1608" t="s">
        <v>3333</v>
      </c>
      <c r="P1608" s="1">
        <f t="shared" si="33"/>
        <v>1115.69</v>
      </c>
      <c r="Q1608">
        <v>1115.69</v>
      </c>
      <c r="R1608" s="1">
        <f t="shared" si="33"/>
        <v>1</v>
      </c>
      <c r="S1608">
        <v>1</v>
      </c>
      <c r="U1608" t="s">
        <v>1004</v>
      </c>
      <c r="Z1608" t="str" cm="1">
        <f t="array" ref="Z1608:AA1608">_xlfn.TEXTSPLIT(L1608, " ")</f>
        <v>Blauwvinger</v>
      </c>
      <c r="AA1608" t="str">
        <v>Energie</v>
      </c>
    </row>
    <row r="1609" spans="1:29" x14ac:dyDescent="0.3">
      <c r="A1609" t="s">
        <v>1862</v>
      </c>
      <c r="B1609" t="s">
        <v>1863</v>
      </c>
      <c r="C1609" t="s">
        <v>1876</v>
      </c>
      <c r="E1609" t="s">
        <v>3334</v>
      </c>
      <c r="F1609">
        <v>3</v>
      </c>
      <c r="G1609" t="s">
        <v>2461</v>
      </c>
      <c r="H1609">
        <v>2024</v>
      </c>
      <c r="I1609" t="s">
        <v>28</v>
      </c>
      <c r="J1609" t="s">
        <v>2800</v>
      </c>
      <c r="K1609" t="s">
        <v>30</v>
      </c>
      <c r="L1609" t="s">
        <v>3335</v>
      </c>
      <c r="P1609" s="1">
        <f t="shared" si="33"/>
        <v>990.00000000000011</v>
      </c>
      <c r="Q1609">
        <v>990.00000000000011</v>
      </c>
      <c r="R1609" s="1">
        <f t="shared" si="33"/>
        <v>1</v>
      </c>
      <c r="S1609">
        <v>1</v>
      </c>
      <c r="U1609" t="s">
        <v>32</v>
      </c>
      <c r="Z1609" t="str" cm="1">
        <f t="array" ref="Z1609">_xlfn.TEXTSPLIT(L1609, " ")</f>
        <v>BijZONderBaarn</v>
      </c>
    </row>
    <row r="1610" spans="1:29" x14ac:dyDescent="0.3">
      <c r="A1610" t="s">
        <v>1862</v>
      </c>
      <c r="B1610" t="s">
        <v>1879</v>
      </c>
      <c r="C1610" t="s">
        <v>1876</v>
      </c>
      <c r="E1610" t="s">
        <v>3336</v>
      </c>
      <c r="F1610">
        <v>4</v>
      </c>
      <c r="G1610" t="s">
        <v>2489</v>
      </c>
      <c r="H1610">
        <v>2025</v>
      </c>
      <c r="I1610" t="s">
        <v>28</v>
      </c>
      <c r="J1610" t="s">
        <v>2871</v>
      </c>
      <c r="K1610" t="s">
        <v>30</v>
      </c>
      <c r="L1610" t="s">
        <v>3335</v>
      </c>
      <c r="P1610" s="1">
        <f t="shared" si="33"/>
        <v>0</v>
      </c>
      <c r="R1610" s="1">
        <f t="shared" si="33"/>
        <v>1</v>
      </c>
      <c r="S1610">
        <v>1</v>
      </c>
      <c r="U1610" t="s">
        <v>32</v>
      </c>
      <c r="Z1610" t="str" cm="1">
        <f t="array" ref="Z1610">_xlfn.TEXTSPLIT(L1610, " ")</f>
        <v>BijZONderBaarn</v>
      </c>
    </row>
    <row r="1611" spans="1:29" x14ac:dyDescent="0.3">
      <c r="A1611" t="s">
        <v>1862</v>
      </c>
      <c r="B1611" t="s">
        <v>1879</v>
      </c>
      <c r="C1611" t="s">
        <v>1882</v>
      </c>
      <c r="E1611" t="s">
        <v>3337</v>
      </c>
      <c r="F1611">
        <v>3</v>
      </c>
      <c r="G1611" t="s">
        <v>2461</v>
      </c>
      <c r="H1611">
        <v>2024</v>
      </c>
      <c r="I1611" t="s">
        <v>28</v>
      </c>
      <c r="J1611" t="s">
        <v>2800</v>
      </c>
      <c r="K1611" t="s">
        <v>30</v>
      </c>
      <c r="L1611" t="s">
        <v>3338</v>
      </c>
      <c r="M1611" t="s">
        <v>3339</v>
      </c>
      <c r="O1611" t="s">
        <v>3340</v>
      </c>
      <c r="P1611" s="1">
        <f t="shared" si="33"/>
        <v>14904.5</v>
      </c>
      <c r="Q1611">
        <v>14904.5</v>
      </c>
      <c r="R1611" s="1">
        <f t="shared" si="33"/>
        <v>0.5</v>
      </c>
      <c r="S1611">
        <v>0.5</v>
      </c>
      <c r="U1611" t="s">
        <v>65</v>
      </c>
      <c r="V1611" t="s">
        <v>2805</v>
      </c>
      <c r="W1611">
        <v>29809</v>
      </c>
      <c r="Z1611" t="str" cm="1">
        <f t="array" ref="Z1611:AA1611">_xlfn.TEXTSPLIT(L1611, " ")</f>
        <v>Energiecoöperatie</v>
      </c>
      <c r="AA1611" t="str">
        <v>Bunnik</v>
      </c>
    </row>
    <row r="1612" spans="1:29" x14ac:dyDescent="0.3">
      <c r="A1612" t="s">
        <v>1862</v>
      </c>
      <c r="B1612" t="s">
        <v>1879</v>
      </c>
      <c r="C1612" t="s">
        <v>1882</v>
      </c>
      <c r="E1612" t="s">
        <v>3341</v>
      </c>
      <c r="F1612">
        <v>3</v>
      </c>
      <c r="G1612" t="s">
        <v>2461</v>
      </c>
      <c r="H1612">
        <v>2025</v>
      </c>
      <c r="I1612" t="s">
        <v>28</v>
      </c>
      <c r="J1612" t="s">
        <v>2800</v>
      </c>
      <c r="K1612" t="s">
        <v>30</v>
      </c>
      <c r="L1612" t="s">
        <v>3338</v>
      </c>
      <c r="M1612" t="s">
        <v>3342</v>
      </c>
      <c r="O1612" t="s">
        <v>3343</v>
      </c>
      <c r="P1612" s="1">
        <f t="shared" si="33"/>
        <v>2500</v>
      </c>
      <c r="Q1612">
        <v>2500</v>
      </c>
      <c r="R1612" s="1">
        <f t="shared" si="33"/>
        <v>0.5</v>
      </c>
      <c r="S1612">
        <v>0.5</v>
      </c>
      <c r="U1612" t="s">
        <v>65</v>
      </c>
      <c r="V1612" t="s">
        <v>2805</v>
      </c>
      <c r="W1612">
        <v>9986</v>
      </c>
      <c r="Z1612" t="str" cm="1">
        <f t="array" ref="Z1612:AA1612">_xlfn.TEXTSPLIT(L1612, " ")</f>
        <v>Energiecoöperatie</v>
      </c>
      <c r="AA1612" t="str">
        <v>Bunnik</v>
      </c>
    </row>
    <row r="1613" spans="1:29" x14ac:dyDescent="0.3">
      <c r="A1613" t="s">
        <v>1862</v>
      </c>
      <c r="B1613" t="s">
        <v>1879</v>
      </c>
      <c r="C1613" t="s">
        <v>1882</v>
      </c>
      <c r="D1613" t="s">
        <v>1887</v>
      </c>
      <c r="E1613" t="s">
        <v>3344</v>
      </c>
      <c r="F1613">
        <v>3</v>
      </c>
      <c r="G1613" t="s">
        <v>2461</v>
      </c>
      <c r="H1613">
        <v>2024</v>
      </c>
      <c r="I1613" t="s">
        <v>28</v>
      </c>
      <c r="J1613" t="s">
        <v>2800</v>
      </c>
      <c r="K1613" t="s">
        <v>30</v>
      </c>
      <c r="L1613" t="s">
        <v>3338</v>
      </c>
      <c r="M1613" t="s">
        <v>3345</v>
      </c>
      <c r="O1613" t="s">
        <v>3346</v>
      </c>
      <c r="P1613" s="1">
        <f t="shared" si="33"/>
        <v>14000</v>
      </c>
      <c r="Q1613">
        <v>14000</v>
      </c>
      <c r="R1613" s="1">
        <f t="shared" si="33"/>
        <v>0.5</v>
      </c>
      <c r="S1613">
        <v>0.5</v>
      </c>
      <c r="U1613" t="s">
        <v>65</v>
      </c>
      <c r="V1613" t="s">
        <v>2805</v>
      </c>
      <c r="W1613">
        <v>28000</v>
      </c>
      <c r="Z1613" t="str" cm="1">
        <f t="array" ref="Z1613:AA1613">_xlfn.TEXTSPLIT(L1613, " ")</f>
        <v>Energiecoöperatie</v>
      </c>
      <c r="AA1613" t="str">
        <v>Bunnik</v>
      </c>
    </row>
    <row r="1614" spans="1:29" x14ac:dyDescent="0.3">
      <c r="A1614" t="s">
        <v>1862</v>
      </c>
      <c r="B1614" t="s">
        <v>1879</v>
      </c>
      <c r="C1614" t="s">
        <v>1891</v>
      </c>
      <c r="D1614" t="s">
        <v>3347</v>
      </c>
      <c r="E1614" t="s">
        <v>3348</v>
      </c>
      <c r="F1614">
        <v>3</v>
      </c>
      <c r="G1614" t="s">
        <v>2461</v>
      </c>
      <c r="H1614">
        <v>2025</v>
      </c>
      <c r="I1614" t="s">
        <v>28</v>
      </c>
      <c r="J1614" t="s">
        <v>2800</v>
      </c>
      <c r="K1614" t="s">
        <v>30</v>
      </c>
      <c r="L1614" t="s">
        <v>1894</v>
      </c>
      <c r="O1614" t="s">
        <v>3339</v>
      </c>
      <c r="P1614" s="1">
        <f t="shared" si="33"/>
        <v>7875</v>
      </c>
      <c r="Q1614">
        <v>7875</v>
      </c>
      <c r="R1614" s="1">
        <f t="shared" si="33"/>
        <v>0.5</v>
      </c>
      <c r="S1614">
        <v>0.5</v>
      </c>
      <c r="U1614" t="s">
        <v>65</v>
      </c>
      <c r="V1614" t="s">
        <v>2805</v>
      </c>
      <c r="W1614">
        <v>15750</v>
      </c>
      <c r="Z1614" t="str" cm="1">
        <f t="array" ref="Z1614:AA1614">_xlfn.TEXTSPLIT(L1614, " ")</f>
        <v>BENG!/</v>
      </c>
      <c r="AA1614" t="str">
        <v>Bilstroom</v>
      </c>
    </row>
    <row r="1615" spans="1:29" x14ac:dyDescent="0.3">
      <c r="A1615" t="s">
        <v>1862</v>
      </c>
      <c r="B1615" t="s">
        <v>1879</v>
      </c>
      <c r="C1615" t="s">
        <v>1908</v>
      </c>
      <c r="D1615" t="s">
        <v>3349</v>
      </c>
      <c r="E1615" t="s">
        <v>3350</v>
      </c>
      <c r="F1615">
        <v>3</v>
      </c>
      <c r="G1615" t="s">
        <v>2461</v>
      </c>
      <c r="H1615">
        <v>2024</v>
      </c>
      <c r="I1615" t="s">
        <v>28</v>
      </c>
      <c r="J1615" t="s">
        <v>2800</v>
      </c>
      <c r="K1615" t="s">
        <v>30</v>
      </c>
      <c r="L1615" t="s">
        <v>3351</v>
      </c>
      <c r="M1615" t="s">
        <v>3352</v>
      </c>
      <c r="O1615" t="s">
        <v>3352</v>
      </c>
      <c r="P1615" s="1">
        <f t="shared" si="33"/>
        <v>20400</v>
      </c>
      <c r="Q1615">
        <v>20400</v>
      </c>
      <c r="R1615" s="1">
        <f t="shared" si="33"/>
        <v>1</v>
      </c>
      <c r="S1615">
        <v>1</v>
      </c>
      <c r="U1615" t="s">
        <v>65</v>
      </c>
      <c r="Z1615" t="str" cm="1">
        <f t="array" ref="Z1615:AC1615">_xlfn.TEXTSPLIT(L1615, " ")</f>
        <v>Opgewekt</v>
      </c>
      <c r="AA1615" t="str">
        <v>Houten/</v>
      </c>
      <c r="AB1615" t="str">
        <v>Duurzaam</v>
      </c>
      <c r="AC1615" t="str">
        <v>Eiland</v>
      </c>
    </row>
    <row r="1616" spans="1:29" x14ac:dyDescent="0.3">
      <c r="A1616" t="s">
        <v>1862</v>
      </c>
      <c r="B1616" t="s">
        <v>1879</v>
      </c>
      <c r="C1616" t="s">
        <v>1908</v>
      </c>
      <c r="D1616" t="s">
        <v>3349</v>
      </c>
      <c r="E1616" t="s">
        <v>3353</v>
      </c>
      <c r="F1616">
        <v>3</v>
      </c>
      <c r="G1616" t="s">
        <v>2461</v>
      </c>
      <c r="H1616">
        <v>2024</v>
      </c>
      <c r="I1616" t="s">
        <v>28</v>
      </c>
      <c r="J1616" t="s">
        <v>2800</v>
      </c>
      <c r="K1616" t="s">
        <v>30</v>
      </c>
      <c r="L1616" t="s">
        <v>3351</v>
      </c>
      <c r="M1616" t="s">
        <v>3352</v>
      </c>
      <c r="O1616" t="s">
        <v>3352</v>
      </c>
      <c r="P1616" s="1">
        <f t="shared" si="33"/>
        <v>20400</v>
      </c>
      <c r="Q1616">
        <v>20400</v>
      </c>
      <c r="R1616" s="1">
        <f t="shared" si="33"/>
        <v>1</v>
      </c>
      <c r="S1616">
        <v>1</v>
      </c>
      <c r="U1616" t="s">
        <v>65</v>
      </c>
      <c r="Z1616" t="str" cm="1">
        <f t="array" ref="Z1616:AC1616">_xlfn.TEXTSPLIT(L1616, " ")</f>
        <v>Opgewekt</v>
      </c>
      <c r="AA1616" t="str">
        <v>Houten/</v>
      </c>
      <c r="AB1616" t="str">
        <v>Duurzaam</v>
      </c>
      <c r="AC1616" t="str">
        <v>Eiland</v>
      </c>
    </row>
    <row r="1617" spans="1:29" x14ac:dyDescent="0.3">
      <c r="A1617" t="s">
        <v>1862</v>
      </c>
      <c r="B1617" t="s">
        <v>1879</v>
      </c>
      <c r="C1617" t="s">
        <v>1945</v>
      </c>
      <c r="D1617" t="s">
        <v>3354</v>
      </c>
      <c r="E1617" t="s">
        <v>3355</v>
      </c>
      <c r="F1617">
        <v>4</v>
      </c>
      <c r="G1617" t="s">
        <v>2489</v>
      </c>
      <c r="H1617">
        <v>2025</v>
      </c>
      <c r="I1617" t="s">
        <v>28</v>
      </c>
      <c r="J1617" t="s">
        <v>2800</v>
      </c>
      <c r="K1617" t="s">
        <v>30</v>
      </c>
      <c r="L1617" t="s">
        <v>1950</v>
      </c>
      <c r="M1617" t="s">
        <v>1885</v>
      </c>
      <c r="O1617" t="s">
        <v>3356</v>
      </c>
      <c r="P1617" s="1">
        <f t="shared" si="33"/>
        <v>17500</v>
      </c>
      <c r="Q1617">
        <v>17500</v>
      </c>
      <c r="R1617" s="1">
        <f t="shared" si="33"/>
        <v>0.5</v>
      </c>
      <c r="S1617">
        <v>0.5</v>
      </c>
      <c r="U1617" t="s">
        <v>65</v>
      </c>
      <c r="V1617" t="s">
        <v>2805</v>
      </c>
      <c r="W1617">
        <v>35000</v>
      </c>
      <c r="Z1617" t="str" cm="1">
        <f t="array" ref="Z1617:AA1617">_xlfn.TEXTSPLIT(L1617, " ")</f>
        <v>EC</v>
      </c>
      <c r="AA1617" t="str">
        <v>2030.nu</v>
      </c>
    </row>
    <row r="1618" spans="1:29" x14ac:dyDescent="0.3">
      <c r="A1618" t="s">
        <v>1862</v>
      </c>
      <c r="B1618" t="s">
        <v>1879</v>
      </c>
      <c r="C1618" t="s">
        <v>1945</v>
      </c>
      <c r="D1618" t="s">
        <v>3354</v>
      </c>
      <c r="E1618" t="s">
        <v>3357</v>
      </c>
      <c r="F1618">
        <v>4</v>
      </c>
      <c r="G1618" t="s">
        <v>2489</v>
      </c>
      <c r="H1618">
        <v>2025</v>
      </c>
      <c r="I1618" t="s">
        <v>28</v>
      </c>
      <c r="J1618" t="s">
        <v>2871</v>
      </c>
      <c r="K1618" t="s">
        <v>30</v>
      </c>
      <c r="L1618" t="s">
        <v>1950</v>
      </c>
      <c r="O1618" t="s">
        <v>3358</v>
      </c>
      <c r="P1618" s="1">
        <f t="shared" si="33"/>
        <v>0</v>
      </c>
      <c r="R1618" s="1">
        <f t="shared" si="33"/>
        <v>0</v>
      </c>
      <c r="Z1618" t="str" cm="1">
        <f t="array" ref="Z1618:AA1618">_xlfn.TEXTSPLIT(L1618, " ")</f>
        <v>EC</v>
      </c>
      <c r="AA1618" t="str">
        <v>2030.nu</v>
      </c>
    </row>
    <row r="1619" spans="1:29" x14ac:dyDescent="0.3">
      <c r="A1619" t="s">
        <v>1862</v>
      </c>
      <c r="B1619" t="s">
        <v>1879</v>
      </c>
      <c r="C1619" t="s">
        <v>1862</v>
      </c>
      <c r="E1619" t="s">
        <v>3359</v>
      </c>
      <c r="F1619">
        <v>4</v>
      </c>
      <c r="G1619" t="s">
        <v>2489</v>
      </c>
      <c r="H1619">
        <v>2025</v>
      </c>
      <c r="I1619" t="s">
        <v>28</v>
      </c>
      <c r="J1619" t="s">
        <v>2818</v>
      </c>
      <c r="K1619" t="s">
        <v>30</v>
      </c>
      <c r="L1619" t="s">
        <v>1975</v>
      </c>
      <c r="M1619" t="s">
        <v>1885</v>
      </c>
      <c r="O1619" t="s">
        <v>3340</v>
      </c>
      <c r="P1619" s="1">
        <f t="shared" si="33"/>
        <v>2499.9749999999999</v>
      </c>
      <c r="Q1619">
        <v>2499.9749999999999</v>
      </c>
      <c r="R1619" s="1">
        <f t="shared" si="33"/>
        <v>0.5</v>
      </c>
      <c r="S1619">
        <v>0.5</v>
      </c>
      <c r="U1619" t="s">
        <v>65</v>
      </c>
      <c r="V1619" t="s">
        <v>2805</v>
      </c>
      <c r="W1619">
        <v>4999.95</v>
      </c>
      <c r="Z1619" t="str" cm="1">
        <f t="array" ref="Z1619">_xlfn.TEXTSPLIT(L1619, " ")</f>
        <v>EnergieU</v>
      </c>
    </row>
    <row r="1620" spans="1:29" x14ac:dyDescent="0.3">
      <c r="A1620" t="s">
        <v>1862</v>
      </c>
      <c r="B1620" t="s">
        <v>1879</v>
      </c>
      <c r="C1620" t="s">
        <v>1993</v>
      </c>
      <c r="E1620" t="s">
        <v>3360</v>
      </c>
      <c r="F1620">
        <v>3</v>
      </c>
      <c r="G1620" t="s">
        <v>2461</v>
      </c>
      <c r="H1620">
        <v>2024</v>
      </c>
      <c r="I1620" t="s">
        <v>28</v>
      </c>
      <c r="J1620" t="s">
        <v>2800</v>
      </c>
      <c r="K1620" t="s">
        <v>30</v>
      </c>
      <c r="L1620" t="s">
        <v>1995</v>
      </c>
      <c r="M1620" t="s">
        <v>3052</v>
      </c>
      <c r="O1620" t="s">
        <v>3361</v>
      </c>
      <c r="P1620" s="1">
        <f t="shared" si="33"/>
        <v>5000</v>
      </c>
      <c r="Q1620">
        <v>5000</v>
      </c>
      <c r="R1620" s="1">
        <f t="shared" si="33"/>
        <v>0.25</v>
      </c>
      <c r="S1620">
        <v>0.25</v>
      </c>
      <c r="U1620" t="s">
        <v>65</v>
      </c>
      <c r="V1620" t="s">
        <v>2805</v>
      </c>
      <c r="W1620">
        <v>20000</v>
      </c>
      <c r="Z1620" t="str" cm="1">
        <f t="array" ref="Z1620:AA1620">_xlfn.TEXTSPLIT(L1620, " ")</f>
        <v>Eigenwijkse</v>
      </c>
      <c r="AA1620" t="str">
        <v>Energiecoöperatie</v>
      </c>
    </row>
    <row r="1621" spans="1:29" x14ac:dyDescent="0.3">
      <c r="A1621" t="s">
        <v>1862</v>
      </c>
      <c r="B1621" t="s">
        <v>1879</v>
      </c>
      <c r="C1621" t="s">
        <v>1993</v>
      </c>
      <c r="E1621" t="s">
        <v>3362</v>
      </c>
      <c r="F1621">
        <v>3</v>
      </c>
      <c r="G1621" t="s">
        <v>2461</v>
      </c>
      <c r="H1621">
        <v>2024</v>
      </c>
      <c r="I1621" t="s">
        <v>28</v>
      </c>
      <c r="J1621" t="s">
        <v>2800</v>
      </c>
      <c r="K1621" t="s">
        <v>2812</v>
      </c>
      <c r="L1621" t="s">
        <v>1995</v>
      </c>
      <c r="M1621" t="s">
        <v>2809</v>
      </c>
      <c r="O1621" t="s">
        <v>3363</v>
      </c>
      <c r="P1621" s="1">
        <f t="shared" si="33"/>
        <v>0</v>
      </c>
      <c r="R1621" s="1">
        <f t="shared" si="33"/>
        <v>0</v>
      </c>
      <c r="S1621">
        <v>0</v>
      </c>
      <c r="U1621" t="s">
        <v>65</v>
      </c>
      <c r="V1621" t="s">
        <v>2805</v>
      </c>
      <c r="W1621">
        <v>20000</v>
      </c>
      <c r="Z1621" t="str" cm="1">
        <f t="array" ref="Z1621:AA1621">_xlfn.TEXTSPLIT(L1621, " ")</f>
        <v>Eigenwijkse</v>
      </c>
      <c r="AA1621" t="str">
        <v>Energiecoöperatie</v>
      </c>
    </row>
    <row r="1622" spans="1:29" x14ac:dyDescent="0.3">
      <c r="A1622" t="s">
        <v>1862</v>
      </c>
      <c r="B1622" t="s">
        <v>1879</v>
      </c>
      <c r="C1622" t="s">
        <v>1993</v>
      </c>
      <c r="E1622" t="s">
        <v>3364</v>
      </c>
      <c r="F1622">
        <v>3</v>
      </c>
      <c r="G1622" t="s">
        <v>2461</v>
      </c>
      <c r="H1622">
        <v>2024</v>
      </c>
      <c r="I1622" t="s">
        <v>28</v>
      </c>
      <c r="J1622" t="s">
        <v>2800</v>
      </c>
      <c r="K1622" t="s">
        <v>2812</v>
      </c>
      <c r="L1622" t="s">
        <v>1995</v>
      </c>
      <c r="M1622" t="s">
        <v>3365</v>
      </c>
      <c r="O1622" t="s">
        <v>3366</v>
      </c>
      <c r="P1622" s="1">
        <f t="shared" si="33"/>
        <v>0</v>
      </c>
      <c r="R1622" s="1">
        <f t="shared" si="33"/>
        <v>0</v>
      </c>
      <c r="S1622">
        <v>0</v>
      </c>
      <c r="U1622" t="s">
        <v>65</v>
      </c>
      <c r="V1622" t="s">
        <v>2805</v>
      </c>
      <c r="W1622">
        <v>19000</v>
      </c>
      <c r="Z1622" t="str" cm="1">
        <f t="array" ref="Z1622:AA1622">_xlfn.TEXTSPLIT(L1622, " ")</f>
        <v>Eigenwijkse</v>
      </c>
      <c r="AA1622" t="str">
        <v>Energiecoöperatie</v>
      </c>
    </row>
    <row r="1623" spans="1:29" x14ac:dyDescent="0.3">
      <c r="A1623" t="s">
        <v>1862</v>
      </c>
      <c r="B1623" t="s">
        <v>1879</v>
      </c>
      <c r="C1623" t="s">
        <v>1993</v>
      </c>
      <c r="E1623" t="s">
        <v>3367</v>
      </c>
      <c r="F1623">
        <v>4</v>
      </c>
      <c r="G1623" t="s">
        <v>2489</v>
      </c>
      <c r="H1623">
        <v>2025</v>
      </c>
      <c r="I1623" t="s">
        <v>28</v>
      </c>
      <c r="J1623" t="s">
        <v>2800</v>
      </c>
      <c r="K1623" t="s">
        <v>2812</v>
      </c>
      <c r="L1623" t="s">
        <v>1995</v>
      </c>
      <c r="M1623" t="s">
        <v>3339</v>
      </c>
      <c r="P1623" s="1">
        <f t="shared" si="33"/>
        <v>0</v>
      </c>
      <c r="R1623" s="1">
        <f t="shared" si="33"/>
        <v>0</v>
      </c>
      <c r="S1623">
        <v>0</v>
      </c>
      <c r="U1623" t="s">
        <v>65</v>
      </c>
      <c r="Z1623" t="str" cm="1">
        <f t="array" ref="Z1623:AA1623">_xlfn.TEXTSPLIT(L1623, " ")</f>
        <v>Eigenwijkse</v>
      </c>
      <c r="AA1623" t="str">
        <v>Energiecoöperatie</v>
      </c>
    </row>
    <row r="1624" spans="1:29" x14ac:dyDescent="0.3">
      <c r="A1624" t="s">
        <v>1862</v>
      </c>
      <c r="B1624" t="s">
        <v>1879</v>
      </c>
      <c r="C1624" t="s">
        <v>1993</v>
      </c>
      <c r="E1624" t="s">
        <v>3368</v>
      </c>
      <c r="F1624">
        <v>4</v>
      </c>
      <c r="G1624" t="s">
        <v>2489</v>
      </c>
      <c r="H1624">
        <v>2025</v>
      </c>
      <c r="I1624" t="s">
        <v>28</v>
      </c>
      <c r="J1624" t="s">
        <v>2871</v>
      </c>
      <c r="K1624" t="s">
        <v>30</v>
      </c>
      <c r="L1624" t="s">
        <v>1995</v>
      </c>
      <c r="P1624" s="1">
        <f t="shared" si="33"/>
        <v>0</v>
      </c>
      <c r="R1624" s="1">
        <f t="shared" si="33"/>
        <v>0</v>
      </c>
      <c r="Z1624" t="str" cm="1">
        <f t="array" ref="Z1624:AA1624">_xlfn.TEXTSPLIT(L1624, " ")</f>
        <v>Eigenwijkse</v>
      </c>
      <c r="AA1624" t="str">
        <v>Energiecoöperatie</v>
      </c>
    </row>
    <row r="1625" spans="1:29" x14ac:dyDescent="0.3">
      <c r="A1625" t="s">
        <v>1862</v>
      </c>
      <c r="B1625" t="s">
        <v>1879</v>
      </c>
      <c r="C1625" t="s">
        <v>2004</v>
      </c>
      <c r="E1625" t="s">
        <v>3369</v>
      </c>
      <c r="F1625">
        <v>4</v>
      </c>
      <c r="G1625" t="s">
        <v>2489</v>
      </c>
      <c r="H1625">
        <v>2025</v>
      </c>
      <c r="I1625" t="s">
        <v>28</v>
      </c>
      <c r="J1625" t="s">
        <v>2800</v>
      </c>
      <c r="K1625" t="s">
        <v>30</v>
      </c>
      <c r="L1625" t="s">
        <v>2012</v>
      </c>
      <c r="P1625" s="1">
        <f t="shared" si="33"/>
        <v>5400</v>
      </c>
      <c r="Q1625">
        <v>5400</v>
      </c>
      <c r="R1625" s="1">
        <f t="shared" si="33"/>
        <v>0.5</v>
      </c>
      <c r="S1625">
        <v>0.5</v>
      </c>
      <c r="U1625" t="s">
        <v>65</v>
      </c>
      <c r="V1625" t="s">
        <v>2805</v>
      </c>
      <c r="W1625">
        <v>10800</v>
      </c>
      <c r="Z1625" t="str" cm="1">
        <f t="array" ref="Z1625">_xlfn.TEXTSPLIT(L1625, " ")</f>
        <v>WoerdenEnergie</v>
      </c>
    </row>
    <row r="1626" spans="1:29" x14ac:dyDescent="0.3">
      <c r="A1626" t="s">
        <v>1862</v>
      </c>
      <c r="B1626" t="s">
        <v>1879</v>
      </c>
      <c r="C1626" t="s">
        <v>2004</v>
      </c>
      <c r="E1626" t="s">
        <v>3370</v>
      </c>
      <c r="F1626">
        <v>4</v>
      </c>
      <c r="G1626" t="s">
        <v>2489</v>
      </c>
      <c r="H1626">
        <v>2025</v>
      </c>
      <c r="I1626" t="s">
        <v>28</v>
      </c>
      <c r="J1626" t="s">
        <v>2871</v>
      </c>
      <c r="K1626" t="s">
        <v>30</v>
      </c>
      <c r="L1626" t="s">
        <v>2012</v>
      </c>
      <c r="P1626" s="1">
        <f t="shared" si="33"/>
        <v>0</v>
      </c>
      <c r="R1626" s="1">
        <f t="shared" si="33"/>
        <v>0</v>
      </c>
      <c r="Z1626" t="str" cm="1">
        <f t="array" ref="Z1626">_xlfn.TEXTSPLIT(L1626, " ")</f>
        <v>WoerdenEnergie</v>
      </c>
    </row>
    <row r="1627" spans="1:29" x14ac:dyDescent="0.3">
      <c r="A1627" t="s">
        <v>2023</v>
      </c>
      <c r="B1627" t="s">
        <v>2023</v>
      </c>
      <c r="C1627" t="s">
        <v>2054</v>
      </c>
      <c r="E1627" t="s">
        <v>3371</v>
      </c>
      <c r="F1627">
        <v>4</v>
      </c>
      <c r="G1627" t="s">
        <v>2489</v>
      </c>
      <c r="H1627">
        <v>2026</v>
      </c>
      <c r="I1627" t="s">
        <v>28</v>
      </c>
      <c r="J1627" t="s">
        <v>2800</v>
      </c>
      <c r="K1627" t="s">
        <v>30</v>
      </c>
      <c r="L1627" t="s">
        <v>2036</v>
      </c>
      <c r="P1627" s="1">
        <f t="shared" si="33"/>
        <v>6666.6666666666661</v>
      </c>
      <c r="Q1627">
        <v>6666.6666666666661</v>
      </c>
      <c r="R1627" s="1">
        <f t="shared" si="33"/>
        <v>0.33333333333333298</v>
      </c>
      <c r="S1627">
        <v>0.33333333333333298</v>
      </c>
      <c r="U1627" t="s">
        <v>65</v>
      </c>
      <c r="V1627" t="s">
        <v>2805</v>
      </c>
      <c r="W1627">
        <v>20000</v>
      </c>
      <c r="Z1627" t="str" cm="1">
        <f t="array" ref="Z1627">_xlfn.TEXTSPLIT(L1627, " ")</f>
        <v>Zeeuwind</v>
      </c>
    </row>
    <row r="1628" spans="1:29" x14ac:dyDescent="0.3">
      <c r="A1628" t="s">
        <v>2023</v>
      </c>
      <c r="B1628" t="s">
        <v>2023</v>
      </c>
      <c r="C1628" t="s">
        <v>2072</v>
      </c>
      <c r="D1628" t="s">
        <v>2073</v>
      </c>
      <c r="E1628" t="s">
        <v>3372</v>
      </c>
      <c r="F1628">
        <v>4</v>
      </c>
      <c r="G1628" t="s">
        <v>2489</v>
      </c>
      <c r="H1628">
        <v>2027</v>
      </c>
      <c r="I1628" t="s">
        <v>28</v>
      </c>
      <c r="J1628" t="s">
        <v>2818</v>
      </c>
      <c r="K1628" t="s">
        <v>30</v>
      </c>
      <c r="L1628" t="s">
        <v>3373</v>
      </c>
      <c r="O1628" t="s">
        <v>3374</v>
      </c>
      <c r="P1628" s="1">
        <f t="shared" si="33"/>
        <v>20000</v>
      </c>
      <c r="Q1628">
        <v>20000</v>
      </c>
      <c r="R1628" s="1">
        <f t="shared" si="33"/>
        <v>0.5</v>
      </c>
      <c r="S1628">
        <v>0.5</v>
      </c>
      <c r="U1628" t="s">
        <v>65</v>
      </c>
      <c r="V1628" t="s">
        <v>2805</v>
      </c>
      <c r="W1628">
        <v>40000</v>
      </c>
      <c r="Z1628" t="str" cm="1">
        <f t="array" ref="Z1628:AA1628">_xlfn.TEXTSPLIT(L1628, " ")</f>
        <v>Zeeuwind/</v>
      </c>
      <c r="AA1628" t="str">
        <v>Deltawind</v>
      </c>
    </row>
    <row r="1629" spans="1:29" x14ac:dyDescent="0.3">
      <c r="A1629" t="s">
        <v>2023</v>
      </c>
      <c r="B1629" t="s">
        <v>2023</v>
      </c>
      <c r="C1629" t="s">
        <v>2102</v>
      </c>
      <c r="D1629" t="s">
        <v>2036</v>
      </c>
      <c r="E1629" t="s">
        <v>3375</v>
      </c>
      <c r="F1629">
        <v>4</v>
      </c>
      <c r="G1629" t="s">
        <v>2489</v>
      </c>
      <c r="H1629">
        <v>2026</v>
      </c>
      <c r="I1629" t="s">
        <v>28</v>
      </c>
      <c r="J1629" t="s">
        <v>2800</v>
      </c>
      <c r="K1629" t="s">
        <v>30</v>
      </c>
      <c r="L1629" t="s">
        <v>2036</v>
      </c>
      <c r="P1629" s="1">
        <f t="shared" si="33"/>
        <v>8000</v>
      </c>
      <c r="Q1629">
        <v>8000</v>
      </c>
      <c r="R1629" s="1">
        <f t="shared" si="33"/>
        <v>1</v>
      </c>
      <c r="S1629">
        <v>1</v>
      </c>
      <c r="U1629" t="s">
        <v>65</v>
      </c>
      <c r="Z1629" t="str" cm="1">
        <f t="array" ref="Z1629">_xlfn.TEXTSPLIT(L1629, " ")</f>
        <v>Zeeuwind</v>
      </c>
    </row>
    <row r="1630" spans="1:29" x14ac:dyDescent="0.3">
      <c r="A1630" t="s">
        <v>2023</v>
      </c>
      <c r="B1630" t="s">
        <v>2023</v>
      </c>
      <c r="C1630" t="s">
        <v>2111</v>
      </c>
      <c r="D1630" t="s">
        <v>3059</v>
      </c>
      <c r="E1630" t="s">
        <v>3376</v>
      </c>
      <c r="F1630">
        <v>3</v>
      </c>
      <c r="G1630" t="s">
        <v>2461</v>
      </c>
      <c r="H1630">
        <v>2025</v>
      </c>
      <c r="I1630" t="s">
        <v>28</v>
      </c>
      <c r="J1630" t="s">
        <v>2800</v>
      </c>
      <c r="K1630" t="s">
        <v>30</v>
      </c>
      <c r="L1630" t="s">
        <v>3061</v>
      </c>
      <c r="M1630" t="s">
        <v>3062</v>
      </c>
      <c r="O1630" t="s">
        <v>3063</v>
      </c>
      <c r="P1630" s="1">
        <f t="shared" si="33"/>
        <v>3600</v>
      </c>
      <c r="Q1630">
        <v>3600</v>
      </c>
      <c r="R1630" s="1">
        <f t="shared" si="33"/>
        <v>1</v>
      </c>
      <c r="S1630">
        <v>1</v>
      </c>
      <c r="U1630" t="s">
        <v>65</v>
      </c>
      <c r="Z1630" t="str" cm="1">
        <f t="array" ref="Z1630:AA1630">_xlfn.TEXTSPLIT(L1630, " ")</f>
        <v>EC</v>
      </c>
      <c r="AA1630" t="str">
        <v>KoudekerkeDishoek</v>
      </c>
    </row>
    <row r="1631" spans="1:29" x14ac:dyDescent="0.3">
      <c r="A1631" t="s">
        <v>2127</v>
      </c>
      <c r="B1631" t="s">
        <v>2173</v>
      </c>
      <c r="C1631" t="s">
        <v>2791</v>
      </c>
      <c r="D1631" t="s">
        <v>3377</v>
      </c>
      <c r="E1631" t="s">
        <v>3378</v>
      </c>
      <c r="F1631">
        <v>4</v>
      </c>
      <c r="G1631" t="s">
        <v>2489</v>
      </c>
      <c r="H1631">
        <v>2025</v>
      </c>
      <c r="I1631" t="s">
        <v>28</v>
      </c>
      <c r="J1631" t="s">
        <v>2871</v>
      </c>
      <c r="K1631" t="s">
        <v>30</v>
      </c>
      <c r="L1631" t="s">
        <v>2794</v>
      </c>
      <c r="P1631" s="1">
        <f t="shared" si="33"/>
        <v>184.8</v>
      </c>
      <c r="Q1631">
        <v>184.8</v>
      </c>
      <c r="R1631" s="1">
        <f t="shared" si="33"/>
        <v>1</v>
      </c>
      <c r="S1631">
        <v>1</v>
      </c>
      <c r="U1631" t="s">
        <v>1004</v>
      </c>
      <c r="Z1631" t="str" cm="1">
        <f t="array" ref="Z1631:AB1631">_xlfn.TEXTSPLIT(L1631, " ")</f>
        <v>Voorne</v>
      </c>
      <c r="AA1631" t="str">
        <v>Putten</v>
      </c>
      <c r="AB1631" t="str">
        <v>Energie</v>
      </c>
    </row>
    <row r="1632" spans="1:29" x14ac:dyDescent="0.3">
      <c r="A1632" t="s">
        <v>2127</v>
      </c>
      <c r="B1632" t="s">
        <v>2226</v>
      </c>
      <c r="C1632" t="s">
        <v>2454</v>
      </c>
      <c r="E1632" t="s">
        <v>3379</v>
      </c>
      <c r="F1632">
        <v>4</v>
      </c>
      <c r="G1632" t="s">
        <v>2489</v>
      </c>
      <c r="H1632">
        <v>2025</v>
      </c>
      <c r="I1632" t="s">
        <v>28</v>
      </c>
      <c r="J1632" t="s">
        <v>2800</v>
      </c>
      <c r="K1632" t="s">
        <v>30</v>
      </c>
      <c r="L1632" t="s">
        <v>2229</v>
      </c>
      <c r="O1632" t="s">
        <v>3380</v>
      </c>
      <c r="P1632" s="1">
        <f t="shared" si="33"/>
        <v>0</v>
      </c>
      <c r="R1632" s="1">
        <f t="shared" si="33"/>
        <v>0.33</v>
      </c>
      <c r="S1632">
        <v>0.33</v>
      </c>
      <c r="U1632" t="s">
        <v>65</v>
      </c>
      <c r="V1632" t="s">
        <v>2805</v>
      </c>
      <c r="Z1632" t="str" cm="1">
        <f t="array" ref="Z1632:AC1632">_xlfn.TEXTSPLIT(L1632, " ")</f>
        <v>Drechtse</v>
      </c>
      <c r="AA1632" t="str">
        <v>Stromen/</v>
      </c>
      <c r="AB1632" t="str">
        <v>Drechtse</v>
      </c>
      <c r="AC1632" t="str">
        <v>Energie</v>
      </c>
    </row>
    <row r="1633" spans="1:58" x14ac:dyDescent="0.3">
      <c r="A1633" t="s">
        <v>23</v>
      </c>
      <c r="B1633" t="s">
        <v>23</v>
      </c>
      <c r="C1633" t="s">
        <v>3381</v>
      </c>
      <c r="E1633" t="s">
        <v>3382</v>
      </c>
      <c r="F1633">
        <v>1</v>
      </c>
      <c r="G1633" t="s">
        <v>27</v>
      </c>
      <c r="H1633">
        <v>2021</v>
      </c>
      <c r="I1633" t="s">
        <v>3383</v>
      </c>
      <c r="J1633" t="s">
        <v>3384</v>
      </c>
      <c r="L1633" t="s">
        <v>3385</v>
      </c>
      <c r="O1633" t="str">
        <f>IF(Y1633="ja","Local partner","")</f>
        <v>Local partner</v>
      </c>
      <c r="P1633" s="1">
        <f t="shared" si="33"/>
        <v>3013.6363636363635</v>
      </c>
      <c r="Q1633">
        <v>3013.6363636363635</v>
      </c>
      <c r="R1633" s="1">
        <f t="shared" si="33"/>
        <v>4.5454545454545456E-2</v>
      </c>
      <c r="S1633">
        <v>4.5454545454545456E-2</v>
      </c>
      <c r="T1633">
        <v>0.77272727272727271</v>
      </c>
      <c r="U1633" t="s">
        <v>65</v>
      </c>
      <c r="V1633" t="str">
        <f>IF(S1633 = 1,"nee","ja")</f>
        <v>ja</v>
      </c>
      <c r="W1633">
        <v>66300</v>
      </c>
      <c r="X1633">
        <v>17</v>
      </c>
      <c r="Y1633" t="s">
        <v>2805</v>
      </c>
      <c r="Z1633" t="str" cm="1">
        <f t="array" ref="Z1633">_xlfn.TEXTSPLIT(L1633, " ")</f>
        <v>Windvogel</v>
      </c>
    </row>
    <row r="1634" spans="1:58" x14ac:dyDescent="0.3">
      <c r="A1634" t="s">
        <v>23</v>
      </c>
      <c r="B1634" t="s">
        <v>23</v>
      </c>
      <c r="C1634" t="s">
        <v>3381</v>
      </c>
      <c r="E1634" t="s">
        <v>3386</v>
      </c>
      <c r="F1634">
        <v>1</v>
      </c>
      <c r="G1634" t="s">
        <v>27</v>
      </c>
      <c r="H1634">
        <v>2021</v>
      </c>
      <c r="I1634" t="s">
        <v>3383</v>
      </c>
      <c r="J1634" t="s">
        <v>3384</v>
      </c>
      <c r="L1634" t="s">
        <v>3385</v>
      </c>
      <c r="O1634" t="str">
        <f t="shared" ref="O1634:O1696" si="34">IF(Y1634="ja","Local partner","")</f>
        <v/>
      </c>
      <c r="P1634" s="1">
        <f t="shared" si="33"/>
        <v>0</v>
      </c>
      <c r="Q1634">
        <v>0</v>
      </c>
      <c r="R1634" s="1">
        <f t="shared" si="33"/>
        <v>0</v>
      </c>
      <c r="S1634">
        <v>0</v>
      </c>
      <c r="T1634">
        <v>0</v>
      </c>
      <c r="U1634" t="s">
        <v>65</v>
      </c>
      <c r="V1634" t="str">
        <f t="shared" ref="V1634:V1696" si="35">IF(S1634 = 1,"nee","ja")</f>
        <v>ja</v>
      </c>
      <c r="W1634">
        <v>109200</v>
      </c>
      <c r="X1634">
        <v>28</v>
      </c>
      <c r="Y1634" t="s">
        <v>2868</v>
      </c>
      <c r="Z1634" t="str" cm="1">
        <f t="array" ref="Z1634">_xlfn.TEXTSPLIT(L1634, " ")</f>
        <v>Windvogel</v>
      </c>
    </row>
    <row r="1635" spans="1:58" x14ac:dyDescent="0.3">
      <c r="A1635" t="s">
        <v>87</v>
      </c>
      <c r="B1635" t="s">
        <v>87</v>
      </c>
      <c r="C1635" t="s">
        <v>88</v>
      </c>
      <c r="E1635" t="s">
        <v>3387</v>
      </c>
      <c r="F1635">
        <v>1</v>
      </c>
      <c r="G1635" t="s">
        <v>27</v>
      </c>
      <c r="H1635">
        <v>2021</v>
      </c>
      <c r="I1635" t="s">
        <v>3383</v>
      </c>
      <c r="J1635" t="s">
        <v>3384</v>
      </c>
      <c r="L1635" t="s">
        <v>3388</v>
      </c>
      <c r="O1635" t="str">
        <f t="shared" si="34"/>
        <v/>
      </c>
      <c r="P1635" s="1">
        <f t="shared" si="33"/>
        <v>7600</v>
      </c>
      <c r="Q1635">
        <v>7600</v>
      </c>
      <c r="R1635" s="1">
        <f t="shared" si="33"/>
        <v>0.2</v>
      </c>
      <c r="S1635">
        <v>0.2</v>
      </c>
      <c r="T1635">
        <v>2</v>
      </c>
      <c r="U1635" t="s">
        <v>65</v>
      </c>
      <c r="V1635" t="str">
        <f t="shared" si="35"/>
        <v>ja</v>
      </c>
      <c r="W1635">
        <v>38000</v>
      </c>
      <c r="X1635">
        <v>10</v>
      </c>
      <c r="Y1635" t="s">
        <v>2868</v>
      </c>
      <c r="Z1635" t="str" cm="1">
        <f t="array" ref="Z1635:AA1635">_xlfn.TEXTSPLIT(L1635, " ")</f>
        <v>Almeerse</v>
      </c>
      <c r="AA1635" t="str">
        <v>Wind</v>
      </c>
    </row>
    <row r="1636" spans="1:58" x14ac:dyDescent="0.3">
      <c r="A1636" t="s">
        <v>87</v>
      </c>
      <c r="B1636" t="s">
        <v>87</v>
      </c>
      <c r="C1636" t="s">
        <v>118</v>
      </c>
      <c r="E1636" t="s">
        <v>3389</v>
      </c>
      <c r="F1636">
        <v>1</v>
      </c>
      <c r="G1636" t="s">
        <v>27</v>
      </c>
      <c r="H1636">
        <v>2016</v>
      </c>
      <c r="I1636" t="s">
        <v>3383</v>
      </c>
      <c r="J1636" t="s">
        <v>3384</v>
      </c>
      <c r="L1636" t="s">
        <v>3390</v>
      </c>
      <c r="O1636" t="str">
        <f t="shared" si="34"/>
        <v/>
      </c>
      <c r="P1636" s="1">
        <f t="shared" si="33"/>
        <v>850</v>
      </c>
      <c r="Q1636">
        <v>850</v>
      </c>
      <c r="R1636" s="1">
        <f t="shared" si="33"/>
        <v>1</v>
      </c>
      <c r="S1636">
        <v>1</v>
      </c>
      <c r="T1636">
        <v>1</v>
      </c>
      <c r="U1636" t="s">
        <v>65</v>
      </c>
      <c r="V1636" t="str">
        <f t="shared" si="35"/>
        <v>nee</v>
      </c>
      <c r="W1636">
        <v>850</v>
      </c>
      <c r="X1636">
        <v>1</v>
      </c>
      <c r="Y1636" t="s">
        <v>2868</v>
      </c>
      <c r="Z1636" t="str" cm="1">
        <f t="array" ref="Z1636:BF1636">_xlfn.TEXTSPLIT(L1636, " ")</f>
        <v>meerdere</v>
      </c>
      <c r="AA1636" t="str">
        <v>coöperaties:</v>
      </c>
      <c r="AB1636" t="str">
        <v>Zeenergie</v>
      </c>
      <c r="AC1636" t="str">
        <v>(Zeewolde),</v>
      </c>
      <c r="AD1636" t="str">
        <v>De</v>
      </c>
      <c r="AE1636" s="5" t="str">
        <v>Groene</v>
      </c>
      <c r="AF1636" s="5" t="str">
        <v>Reus</v>
      </c>
      <c r="AG1636" s="5" t="str">
        <v>(Almere)</v>
      </c>
      <c r="AH1636" s="5" t="str">
        <v>en</v>
      </c>
      <c r="AI1636" t="str">
        <v>bevriende</v>
      </c>
      <c r="AJ1636" t="str">
        <v>coöperaties</v>
      </c>
      <c r="AK1636" t="str">
        <v>uit</v>
      </c>
      <c r="AL1636" t="str">
        <v>andere</v>
      </c>
      <c r="AM1636" t="str">
        <v>delen</v>
      </c>
      <c r="AN1636" t="str">
        <v>van</v>
      </c>
      <c r="AO1636" t="str">
        <v>het</v>
      </c>
      <c r="AP1636" t="str">
        <v>land:</v>
      </c>
      <c r="AQ1636" t="str">
        <v>Kennemer</v>
      </c>
      <c r="AR1636" t="str">
        <v>Wind</v>
      </c>
      <c r="AS1636" t="str">
        <v>(Heerhugowaard),</v>
      </c>
      <c r="AT1636" t="str">
        <v>Meerwind</v>
      </c>
      <c r="AU1636" t="str">
        <v>(Nieuw</v>
      </c>
      <c r="AV1636" t="str">
        <v>Vennep),</v>
      </c>
      <c r="AW1636" t="str">
        <v>Zuiderlicht</v>
      </c>
      <c r="AX1636" t="str">
        <v>(Amsterdam),</v>
      </c>
      <c r="AY1636" t="str">
        <v>De</v>
      </c>
      <c r="AZ1636" t="str">
        <v>Eendragt</v>
      </c>
      <c r="BA1636" t="str">
        <v>(Den</v>
      </c>
      <c r="BB1636" t="str">
        <v>Helder)</v>
      </c>
      <c r="BC1636" t="str">
        <v>en</v>
      </c>
      <c r="BD1636" t="str">
        <v>Zuidenwind</v>
      </c>
      <c r="BE1636" t="str">
        <v>(Leudal).</v>
      </c>
      <c r="BF1636" t="str">
        <v/>
      </c>
    </row>
    <row r="1637" spans="1:58" x14ac:dyDescent="0.3">
      <c r="A1637" t="s">
        <v>87</v>
      </c>
      <c r="B1637" t="s">
        <v>87</v>
      </c>
      <c r="C1637" t="s">
        <v>118</v>
      </c>
      <c r="E1637" t="s">
        <v>3391</v>
      </c>
      <c r="F1637">
        <v>1</v>
      </c>
      <c r="G1637" t="s">
        <v>3392</v>
      </c>
      <c r="H1637">
        <v>2022</v>
      </c>
      <c r="I1637" t="s">
        <v>3383</v>
      </c>
      <c r="J1637" t="s">
        <v>3384</v>
      </c>
      <c r="L1637" t="s">
        <v>3393</v>
      </c>
      <c r="O1637" t="str">
        <f t="shared" si="34"/>
        <v>Local partner</v>
      </c>
      <c r="P1637" s="1">
        <f t="shared" si="33"/>
        <v>0</v>
      </c>
      <c r="Q1637">
        <v>0</v>
      </c>
      <c r="R1637" s="1">
        <f t="shared" si="33"/>
        <v>0</v>
      </c>
      <c r="S1637">
        <v>0</v>
      </c>
      <c r="T1637">
        <v>0</v>
      </c>
      <c r="U1637" t="s">
        <v>65</v>
      </c>
      <c r="V1637" t="str">
        <f t="shared" si="35"/>
        <v>ja</v>
      </c>
      <c r="W1637">
        <v>321200</v>
      </c>
      <c r="X1637">
        <v>83</v>
      </c>
      <c r="Y1637" t="s">
        <v>2805</v>
      </c>
      <c r="Z1637" t="str" cm="1">
        <f t="array" ref="Z1637:AC1637">_xlfn.TEXTSPLIT(L1637, " ")</f>
        <v>Ontwikkelvereniging</v>
      </c>
      <c r="AA1637" t="str">
        <v>Windpark</v>
      </c>
      <c r="AB1637" t="str">
        <v>Zeewolde.</v>
      </c>
      <c r="AC1637" t="str">
        <v/>
      </c>
    </row>
    <row r="1638" spans="1:58" x14ac:dyDescent="0.3">
      <c r="A1638" t="s">
        <v>87</v>
      </c>
      <c r="B1638" t="s">
        <v>87</v>
      </c>
      <c r="C1638" t="s">
        <v>118</v>
      </c>
      <c r="E1638" t="s">
        <v>3394</v>
      </c>
      <c r="F1638">
        <v>1</v>
      </c>
      <c r="G1638" t="s">
        <v>27</v>
      </c>
      <c r="H1638">
        <v>2022</v>
      </c>
      <c r="I1638" t="s">
        <v>3383</v>
      </c>
      <c r="J1638" t="s">
        <v>3384</v>
      </c>
      <c r="L1638" t="s">
        <v>3395</v>
      </c>
      <c r="O1638" t="str">
        <f t="shared" si="34"/>
        <v/>
      </c>
      <c r="P1638" s="1">
        <f t="shared" si="33"/>
        <v>1507.9812206572769</v>
      </c>
      <c r="Q1638">
        <v>1507.9812206572769</v>
      </c>
      <c r="R1638" s="1">
        <f t="shared" si="33"/>
        <v>4.6948356807511738E-3</v>
      </c>
      <c r="S1638">
        <v>4.6948356807511738E-3</v>
      </c>
      <c r="T1638">
        <v>0.38967136150234744</v>
      </c>
      <c r="U1638" t="s">
        <v>65</v>
      </c>
      <c r="V1638" t="str">
        <f t="shared" si="35"/>
        <v>ja</v>
      </c>
      <c r="W1638">
        <v>321200</v>
      </c>
      <c r="X1638">
        <v>83</v>
      </c>
      <c r="Y1638" t="s">
        <v>2868</v>
      </c>
      <c r="Z1638" t="str" cm="1">
        <f t="array" ref="Z1638:AB1638">_xlfn.TEXTSPLIT(L1638, " ")</f>
        <v>De</v>
      </c>
      <c r="AA1638" t="str">
        <v>Nieuwe</v>
      </c>
      <c r="AB1638" t="str">
        <v>Molenaars</v>
      </c>
    </row>
    <row r="1639" spans="1:58" x14ac:dyDescent="0.3">
      <c r="A1639" t="s">
        <v>87</v>
      </c>
      <c r="B1639" t="s">
        <v>87</v>
      </c>
      <c r="C1639" t="s">
        <v>118</v>
      </c>
      <c r="E1639" t="s">
        <v>3396</v>
      </c>
      <c r="F1639">
        <v>1</v>
      </c>
      <c r="G1639" t="s">
        <v>27</v>
      </c>
      <c r="H1639">
        <v>2022</v>
      </c>
      <c r="I1639" t="s">
        <v>3383</v>
      </c>
      <c r="J1639" t="s">
        <v>3384</v>
      </c>
      <c r="L1639" t="s">
        <v>3397</v>
      </c>
      <c r="O1639" t="str">
        <f t="shared" si="34"/>
        <v/>
      </c>
      <c r="P1639" s="1">
        <f t="shared" si="33"/>
        <v>2409</v>
      </c>
      <c r="Q1639">
        <v>2409</v>
      </c>
      <c r="R1639" s="1">
        <f t="shared" si="33"/>
        <v>7.4999999999999997E-3</v>
      </c>
      <c r="S1639">
        <v>7.4999999999999997E-3</v>
      </c>
      <c r="T1639">
        <v>0.62249999999999994</v>
      </c>
      <c r="U1639" t="s">
        <v>65</v>
      </c>
      <c r="V1639" t="str">
        <f t="shared" si="35"/>
        <v>ja</v>
      </c>
      <c r="W1639">
        <v>321200</v>
      </c>
      <c r="X1639">
        <v>83</v>
      </c>
      <c r="Y1639" t="s">
        <v>2868</v>
      </c>
      <c r="Z1639" t="str" cm="1">
        <f t="array" ref="Z1639:AA1639">_xlfn.TEXTSPLIT(L1639, " ")</f>
        <v>De</v>
      </c>
      <c r="AA1639" t="str">
        <v>Windvogel</v>
      </c>
    </row>
    <row r="1640" spans="1:58" x14ac:dyDescent="0.3">
      <c r="A1640" t="s">
        <v>87</v>
      </c>
      <c r="B1640" t="s">
        <v>87</v>
      </c>
      <c r="C1640" t="s">
        <v>118</v>
      </c>
      <c r="E1640" t="s">
        <v>3398</v>
      </c>
      <c r="F1640">
        <v>1</v>
      </c>
      <c r="G1640" t="s">
        <v>27</v>
      </c>
      <c r="H1640" t="s">
        <v>3399</v>
      </c>
      <c r="I1640" t="s">
        <v>3383</v>
      </c>
      <c r="J1640" t="s">
        <v>3384</v>
      </c>
      <c r="L1640" t="s">
        <v>3397</v>
      </c>
      <c r="O1640" t="str">
        <f t="shared" si="34"/>
        <v/>
      </c>
      <c r="P1640" s="1">
        <f t="shared" si="33"/>
        <v>1850</v>
      </c>
      <c r="Q1640">
        <v>1850</v>
      </c>
      <c r="R1640" s="1">
        <f t="shared" si="33"/>
        <v>1</v>
      </c>
      <c r="S1640">
        <v>1</v>
      </c>
      <c r="T1640">
        <v>2</v>
      </c>
      <c r="U1640" t="s">
        <v>65</v>
      </c>
      <c r="V1640" t="str">
        <f t="shared" si="35"/>
        <v>nee</v>
      </c>
      <c r="W1640">
        <v>1850</v>
      </c>
      <c r="X1640">
        <v>2</v>
      </c>
      <c r="Y1640" t="s">
        <v>2868</v>
      </c>
      <c r="Z1640" t="str" cm="1">
        <f t="array" ref="Z1640:AA1640">_xlfn.TEXTSPLIT(L1640, " ")</f>
        <v>De</v>
      </c>
      <c r="AA1640" t="str">
        <v>Windvogel</v>
      </c>
    </row>
    <row r="1641" spans="1:58" x14ac:dyDescent="0.3">
      <c r="A1641" t="s">
        <v>126</v>
      </c>
      <c r="B1641" t="s">
        <v>126</v>
      </c>
      <c r="C1641" t="s">
        <v>207</v>
      </c>
      <c r="D1641" t="s">
        <v>3400</v>
      </c>
      <c r="E1641" t="s">
        <v>3401</v>
      </c>
      <c r="F1641">
        <v>1</v>
      </c>
      <c r="G1641" t="s">
        <v>27</v>
      </c>
      <c r="H1641">
        <v>2016</v>
      </c>
      <c r="I1641" t="s">
        <v>3383</v>
      </c>
      <c r="J1641" t="s">
        <v>3384</v>
      </c>
      <c r="L1641" t="s">
        <v>3402</v>
      </c>
      <c r="O1641" t="str">
        <f t="shared" si="34"/>
        <v/>
      </c>
      <c r="P1641" s="1">
        <f t="shared" si="33"/>
        <v>900</v>
      </c>
      <c r="Q1641">
        <v>900</v>
      </c>
      <c r="R1641" s="1">
        <f t="shared" si="33"/>
        <v>1</v>
      </c>
      <c r="S1641">
        <v>1</v>
      </c>
      <c r="T1641">
        <v>1</v>
      </c>
      <c r="U1641" t="s">
        <v>65</v>
      </c>
      <c r="V1641" t="str">
        <f t="shared" si="35"/>
        <v>nee</v>
      </c>
      <c r="W1641">
        <v>900</v>
      </c>
      <c r="X1641">
        <v>1</v>
      </c>
      <c r="Y1641" t="s">
        <v>2868</v>
      </c>
      <c r="Z1641" t="str" cm="1">
        <f t="array" ref="Z1641:AA1641">_xlfn.TEXTSPLIT(L1641, " ")</f>
        <v>Windcentrale/</v>
      </c>
      <c r="AA1641" t="str">
        <v>projectcoöperatie</v>
      </c>
    </row>
    <row r="1642" spans="1:58" x14ac:dyDescent="0.3">
      <c r="A1642" t="s">
        <v>126</v>
      </c>
      <c r="B1642" t="s">
        <v>126</v>
      </c>
      <c r="C1642" s="4" t="s">
        <v>249</v>
      </c>
      <c r="D1642" t="s">
        <v>3403</v>
      </c>
      <c r="E1642" t="s">
        <v>3404</v>
      </c>
      <c r="F1642">
        <v>1</v>
      </c>
      <c r="G1642" t="s">
        <v>27</v>
      </c>
      <c r="H1642">
        <v>2009</v>
      </c>
      <c r="I1642" t="s">
        <v>3383</v>
      </c>
      <c r="J1642" t="s">
        <v>3384</v>
      </c>
      <c r="L1642" t="s">
        <v>166</v>
      </c>
      <c r="O1642" t="str">
        <f t="shared" si="34"/>
        <v/>
      </c>
      <c r="P1642" s="1">
        <f t="shared" si="33"/>
        <v>960</v>
      </c>
      <c r="Q1642">
        <v>960</v>
      </c>
      <c r="R1642" s="1">
        <f t="shared" si="33"/>
        <v>0.12</v>
      </c>
      <c r="S1642">
        <v>0.12</v>
      </c>
      <c r="T1642">
        <v>0.48</v>
      </c>
      <c r="U1642" t="s">
        <v>65</v>
      </c>
      <c r="V1642" t="str">
        <f t="shared" si="35"/>
        <v>ja</v>
      </c>
      <c r="W1642">
        <v>8000</v>
      </c>
      <c r="X1642">
        <v>4</v>
      </c>
      <c r="Y1642" t="s">
        <v>93</v>
      </c>
      <c r="Z1642" t="str" cm="1">
        <f t="array" ref="Z1642">_xlfn.TEXTSPLIT(L1642, " ")</f>
        <v>Noordenwind</v>
      </c>
    </row>
    <row r="1643" spans="1:58" x14ac:dyDescent="0.3">
      <c r="A1643" t="s">
        <v>126</v>
      </c>
      <c r="B1643" t="s">
        <v>126</v>
      </c>
      <c r="C1643" s="4" t="s">
        <v>249</v>
      </c>
      <c r="D1643" t="s">
        <v>3403</v>
      </c>
      <c r="E1643" t="s">
        <v>3405</v>
      </c>
      <c r="F1643">
        <v>1</v>
      </c>
      <c r="G1643" t="s">
        <v>27</v>
      </c>
      <c r="H1643">
        <v>2009</v>
      </c>
      <c r="I1643" t="s">
        <v>3383</v>
      </c>
      <c r="J1643" t="s">
        <v>3384</v>
      </c>
      <c r="L1643" t="s">
        <v>3406</v>
      </c>
      <c r="O1643" t="str">
        <f t="shared" si="34"/>
        <v/>
      </c>
      <c r="P1643" s="1">
        <f t="shared" si="33"/>
        <v>620</v>
      </c>
      <c r="Q1643">
        <v>620</v>
      </c>
      <c r="R1643" s="1">
        <f t="shared" si="33"/>
        <v>7.7499999999999999E-2</v>
      </c>
      <c r="S1643">
        <v>7.7499999999999999E-2</v>
      </c>
      <c r="T1643">
        <v>0.31</v>
      </c>
      <c r="U1643" t="s">
        <v>65</v>
      </c>
      <c r="V1643" t="str">
        <f t="shared" si="35"/>
        <v>ja</v>
      </c>
      <c r="W1643">
        <v>8000</v>
      </c>
      <c r="X1643">
        <v>4</v>
      </c>
      <c r="Y1643" t="s">
        <v>93</v>
      </c>
      <c r="Z1643" t="str" cm="1">
        <f t="array" ref="Z1643:AB1643">_xlfn.TEXTSPLIT(L1643, " ")</f>
        <v>Stichting</v>
      </c>
      <c r="AA1643" t="str">
        <v>dorpsmolen</v>
      </c>
      <c r="AB1643" t="str">
        <v>Pingjum</v>
      </c>
    </row>
    <row r="1644" spans="1:58" x14ac:dyDescent="0.3">
      <c r="A1644" t="s">
        <v>344</v>
      </c>
      <c r="B1644" t="s">
        <v>375</v>
      </c>
      <c r="C1644" t="s">
        <v>376</v>
      </c>
      <c r="E1644" t="s">
        <v>3407</v>
      </c>
      <c r="F1644">
        <v>1</v>
      </c>
      <c r="G1644" t="s">
        <v>27</v>
      </c>
      <c r="H1644">
        <v>2022</v>
      </c>
      <c r="I1644" t="s">
        <v>3383</v>
      </c>
      <c r="J1644" t="s">
        <v>3384</v>
      </c>
      <c r="L1644" t="s">
        <v>3408</v>
      </c>
      <c r="O1644" t="str">
        <f t="shared" si="34"/>
        <v/>
      </c>
      <c r="P1644" s="1">
        <f t="shared" si="33"/>
        <v>8400</v>
      </c>
      <c r="Q1644">
        <v>8400</v>
      </c>
      <c r="R1644" s="1">
        <f t="shared" si="33"/>
        <v>0.5</v>
      </c>
      <c r="S1644">
        <v>0.5</v>
      </c>
      <c r="T1644">
        <v>2</v>
      </c>
      <c r="U1644" t="s">
        <v>65</v>
      </c>
      <c r="V1644" t="str">
        <f t="shared" si="35"/>
        <v>ja</v>
      </c>
      <c r="W1644">
        <v>16800</v>
      </c>
      <c r="X1644">
        <v>4</v>
      </c>
      <c r="Y1644" t="s">
        <v>2868</v>
      </c>
      <c r="Z1644" t="str" cm="1">
        <f t="array" ref="Z1644:AC1644">_xlfn.TEXTSPLIT(L1644, " ")</f>
        <v>Rijn</v>
      </c>
      <c r="AA1644" t="str">
        <v>en</v>
      </c>
      <c r="AB1644" t="str">
        <v>Ijssel</v>
      </c>
      <c r="AC1644" t="str">
        <v/>
      </c>
    </row>
    <row r="1645" spans="1:58" x14ac:dyDescent="0.3">
      <c r="A1645" t="s">
        <v>344</v>
      </c>
      <c r="B1645" t="s">
        <v>459</v>
      </c>
      <c r="C1645" t="s">
        <v>466</v>
      </c>
      <c r="E1645" t="s">
        <v>3409</v>
      </c>
      <c r="F1645">
        <v>1</v>
      </c>
      <c r="G1645" t="s">
        <v>27</v>
      </c>
      <c r="H1645">
        <v>2013</v>
      </c>
      <c r="I1645" t="s">
        <v>3383</v>
      </c>
      <c r="J1645" t="s">
        <v>3384</v>
      </c>
      <c r="L1645" t="s">
        <v>3402</v>
      </c>
      <c r="O1645" t="str">
        <f t="shared" si="34"/>
        <v/>
      </c>
      <c r="P1645" s="1">
        <f t="shared" si="33"/>
        <v>2000</v>
      </c>
      <c r="Q1645">
        <v>2000</v>
      </c>
      <c r="R1645" s="1">
        <f t="shared" si="33"/>
        <v>1</v>
      </c>
      <c r="S1645">
        <v>1</v>
      </c>
      <c r="T1645">
        <v>1</v>
      </c>
      <c r="U1645" t="s">
        <v>65</v>
      </c>
      <c r="V1645" t="str">
        <f t="shared" si="35"/>
        <v>nee</v>
      </c>
      <c r="W1645">
        <v>2000</v>
      </c>
      <c r="X1645">
        <v>1</v>
      </c>
      <c r="Y1645" t="s">
        <v>2868</v>
      </c>
      <c r="Z1645" t="str" cm="1">
        <f t="array" ref="Z1645:AA1645">_xlfn.TEXTSPLIT(L1645, " ")</f>
        <v>Windcentrale/</v>
      </c>
      <c r="AA1645" t="str">
        <v>projectcoöperatie</v>
      </c>
    </row>
    <row r="1646" spans="1:58" x14ac:dyDescent="0.3">
      <c r="A1646" t="s">
        <v>344</v>
      </c>
      <c r="B1646" t="s">
        <v>459</v>
      </c>
      <c r="C1646" t="s">
        <v>466</v>
      </c>
      <c r="E1646" t="s">
        <v>3410</v>
      </c>
      <c r="F1646">
        <v>1</v>
      </c>
      <c r="G1646" t="s">
        <v>27</v>
      </c>
      <c r="H1646">
        <v>2013</v>
      </c>
      <c r="I1646" t="s">
        <v>3383</v>
      </c>
      <c r="J1646" t="s">
        <v>3384</v>
      </c>
      <c r="L1646" t="s">
        <v>3402</v>
      </c>
      <c r="O1646" t="str">
        <f t="shared" si="34"/>
        <v/>
      </c>
      <c r="P1646" s="1">
        <f t="shared" si="33"/>
        <v>2000</v>
      </c>
      <c r="Q1646">
        <v>2000</v>
      </c>
      <c r="R1646" s="1">
        <f t="shared" si="33"/>
        <v>1</v>
      </c>
      <c r="S1646">
        <v>1</v>
      </c>
      <c r="T1646">
        <v>1</v>
      </c>
      <c r="U1646" t="s">
        <v>65</v>
      </c>
      <c r="V1646" t="str">
        <f t="shared" si="35"/>
        <v>nee</v>
      </c>
      <c r="W1646">
        <v>2000</v>
      </c>
      <c r="X1646">
        <v>1</v>
      </c>
      <c r="Y1646" t="s">
        <v>2868</v>
      </c>
      <c r="Z1646" t="str" cm="1">
        <f t="array" ref="Z1646:AA1646">_xlfn.TEXTSPLIT(L1646, " ")</f>
        <v>Windcentrale/</v>
      </c>
      <c r="AA1646" t="str">
        <v>projectcoöperatie</v>
      </c>
    </row>
    <row r="1647" spans="1:58" x14ac:dyDescent="0.3">
      <c r="A1647" t="s">
        <v>344</v>
      </c>
      <c r="B1647" t="s">
        <v>459</v>
      </c>
      <c r="C1647" t="s">
        <v>466</v>
      </c>
      <c r="E1647" t="s">
        <v>3411</v>
      </c>
      <c r="F1647">
        <v>1</v>
      </c>
      <c r="G1647" t="s">
        <v>27</v>
      </c>
      <c r="H1647">
        <v>2013</v>
      </c>
      <c r="I1647" t="s">
        <v>3383</v>
      </c>
      <c r="J1647" t="s">
        <v>3384</v>
      </c>
      <c r="L1647" t="s">
        <v>3402</v>
      </c>
      <c r="O1647" t="str">
        <f t="shared" si="34"/>
        <v/>
      </c>
      <c r="P1647" s="1">
        <f t="shared" si="33"/>
        <v>2000</v>
      </c>
      <c r="Q1647">
        <v>2000</v>
      </c>
      <c r="R1647" s="1">
        <f t="shared" si="33"/>
        <v>1</v>
      </c>
      <c r="S1647">
        <v>1</v>
      </c>
      <c r="T1647">
        <v>1</v>
      </c>
      <c r="U1647" t="s">
        <v>65</v>
      </c>
      <c r="V1647" t="str">
        <f t="shared" si="35"/>
        <v>nee</v>
      </c>
      <c r="W1647">
        <v>2000</v>
      </c>
      <c r="X1647">
        <v>1</v>
      </c>
      <c r="Y1647" t="s">
        <v>2868</v>
      </c>
      <c r="Z1647" t="str" cm="1">
        <f t="array" ref="Z1647:AA1647">_xlfn.TEXTSPLIT(L1647, " ")</f>
        <v>Windcentrale/</v>
      </c>
      <c r="AA1647" t="str">
        <v>projectcoöperatie</v>
      </c>
    </row>
    <row r="1648" spans="1:58" x14ac:dyDescent="0.3">
      <c r="A1648" t="s">
        <v>344</v>
      </c>
      <c r="B1648" t="s">
        <v>375</v>
      </c>
      <c r="C1648" t="s">
        <v>597</v>
      </c>
      <c r="E1648" t="s">
        <v>3412</v>
      </c>
      <c r="F1648">
        <v>1</v>
      </c>
      <c r="G1648" t="s">
        <v>27</v>
      </c>
      <c r="H1648">
        <v>2016</v>
      </c>
      <c r="I1648" t="s">
        <v>3383</v>
      </c>
      <c r="J1648" t="s">
        <v>3384</v>
      </c>
      <c r="L1648" t="s">
        <v>3413</v>
      </c>
      <c r="O1648" t="str">
        <f t="shared" si="34"/>
        <v/>
      </c>
      <c r="P1648" s="1">
        <f t="shared" si="33"/>
        <v>10000</v>
      </c>
      <c r="Q1648">
        <v>10000</v>
      </c>
      <c r="R1648" s="1">
        <f t="shared" si="33"/>
        <v>1</v>
      </c>
      <c r="S1648">
        <v>1</v>
      </c>
      <c r="T1648">
        <v>4</v>
      </c>
      <c r="U1648" t="s">
        <v>65</v>
      </c>
      <c r="V1648" t="str">
        <f t="shared" si="35"/>
        <v>nee</v>
      </c>
      <c r="W1648">
        <v>10000</v>
      </c>
      <c r="X1648">
        <v>4</v>
      </c>
      <c r="Y1648" t="s">
        <v>2868</v>
      </c>
      <c r="Z1648" t="str" cm="1">
        <f t="array" ref="Z1648:AB1648">_xlfn.TEXTSPLIT(L1648, " ")</f>
        <v>Coöperatie</v>
      </c>
      <c r="AA1648" t="str">
        <v>Windpower</v>
      </c>
      <c r="AB1648" t="str">
        <v>Nijmegen</v>
      </c>
    </row>
    <row r="1649" spans="1:31" x14ac:dyDescent="0.3">
      <c r="A1649" t="s">
        <v>344</v>
      </c>
      <c r="B1649" t="s">
        <v>345</v>
      </c>
      <c r="C1649" t="s">
        <v>3414</v>
      </c>
      <c r="E1649" t="s">
        <v>3415</v>
      </c>
      <c r="F1649">
        <v>1</v>
      </c>
      <c r="G1649" t="s">
        <v>27</v>
      </c>
      <c r="H1649">
        <v>2016</v>
      </c>
      <c r="I1649" t="s">
        <v>3383</v>
      </c>
      <c r="J1649" t="s">
        <v>3384</v>
      </c>
      <c r="L1649" t="s">
        <v>350</v>
      </c>
      <c r="O1649" t="str">
        <f t="shared" si="34"/>
        <v/>
      </c>
      <c r="P1649" s="1">
        <f t="shared" si="33"/>
        <v>0</v>
      </c>
      <c r="Q1649">
        <v>0</v>
      </c>
      <c r="R1649" s="1">
        <f t="shared" si="33"/>
        <v>0</v>
      </c>
      <c r="S1649">
        <v>0</v>
      </c>
      <c r="T1649" t="s">
        <v>2966</v>
      </c>
      <c r="U1649" t="s">
        <v>65</v>
      </c>
      <c r="V1649" t="str">
        <f t="shared" si="35"/>
        <v>ja</v>
      </c>
      <c r="W1649">
        <v>12000</v>
      </c>
      <c r="X1649">
        <v>4</v>
      </c>
      <c r="Y1649" t="s">
        <v>2868</v>
      </c>
      <c r="Z1649" t="str" cm="1">
        <f t="array" ref="Z1649">_xlfn.TEXTSPLIT(L1649, " ")</f>
        <v>AGEM</v>
      </c>
    </row>
    <row r="1650" spans="1:31" x14ac:dyDescent="0.3">
      <c r="A1650" t="s">
        <v>344</v>
      </c>
      <c r="B1650" t="s">
        <v>459</v>
      </c>
      <c r="C1650" t="s">
        <v>701</v>
      </c>
      <c r="D1650" t="s">
        <v>508</v>
      </c>
      <c r="E1650" t="s">
        <v>3416</v>
      </c>
      <c r="F1650">
        <v>1</v>
      </c>
      <c r="G1650" t="s">
        <v>27</v>
      </c>
      <c r="H1650">
        <v>2019</v>
      </c>
      <c r="I1650" t="s">
        <v>3383</v>
      </c>
      <c r="J1650" t="s">
        <v>3384</v>
      </c>
      <c r="L1650" t="s">
        <v>3417</v>
      </c>
      <c r="O1650" t="str">
        <f t="shared" si="34"/>
        <v/>
      </c>
      <c r="P1650" s="1">
        <f t="shared" si="33"/>
        <v>10350.000000000002</v>
      </c>
      <c r="Q1650">
        <v>10350.000000000002</v>
      </c>
      <c r="R1650" s="1">
        <f t="shared" si="33"/>
        <v>1</v>
      </c>
      <c r="S1650">
        <v>1</v>
      </c>
      <c r="T1650">
        <v>3</v>
      </c>
      <c r="U1650" t="s">
        <v>65</v>
      </c>
      <c r="V1650" t="str">
        <f t="shared" si="35"/>
        <v>nee</v>
      </c>
      <c r="W1650">
        <v>10350.000000000002</v>
      </c>
      <c r="X1650">
        <v>3</v>
      </c>
      <c r="Y1650" t="s">
        <v>2868</v>
      </c>
      <c r="Z1650" t="str" cm="1">
        <f t="array" ref="Z1650:AC1650">_xlfn.TEXTSPLIT(L1650, " ")</f>
        <v>Burgerwindcoöperatie</v>
      </c>
      <c r="AA1650" t="str">
        <v>West-Betuwe</v>
      </c>
      <c r="AB1650" t="str">
        <v/>
      </c>
      <c r="AC1650" t="str">
        <v/>
      </c>
    </row>
    <row r="1651" spans="1:31" x14ac:dyDescent="0.3">
      <c r="A1651" t="s">
        <v>344</v>
      </c>
      <c r="B1651" t="s">
        <v>459</v>
      </c>
      <c r="C1651" t="s">
        <v>701</v>
      </c>
      <c r="D1651" t="s">
        <v>709</v>
      </c>
      <c r="E1651" t="s">
        <v>3418</v>
      </c>
      <c r="F1651">
        <v>1</v>
      </c>
      <c r="G1651" t="s">
        <v>27</v>
      </c>
      <c r="H1651">
        <v>2020</v>
      </c>
      <c r="I1651" t="s">
        <v>3383</v>
      </c>
      <c r="J1651" t="s">
        <v>3384</v>
      </c>
      <c r="L1651" t="s">
        <v>3419</v>
      </c>
      <c r="O1651" t="str">
        <f t="shared" si="34"/>
        <v/>
      </c>
      <c r="P1651" s="1">
        <f t="shared" si="33"/>
        <v>16800</v>
      </c>
      <c r="Q1651">
        <v>16800</v>
      </c>
      <c r="R1651" s="1">
        <f t="shared" si="33"/>
        <v>0.36363636363636365</v>
      </c>
      <c r="S1651">
        <v>0.36363636363636365</v>
      </c>
      <c r="T1651">
        <v>4</v>
      </c>
      <c r="U1651" t="s">
        <v>65</v>
      </c>
      <c r="V1651" t="str">
        <f t="shared" si="35"/>
        <v>ja</v>
      </c>
      <c r="W1651">
        <v>46200</v>
      </c>
      <c r="X1651">
        <v>11</v>
      </c>
      <c r="Y1651" t="s">
        <v>2868</v>
      </c>
      <c r="Z1651" t="str" cm="1">
        <f t="array" ref="Z1651:AD1651">_xlfn.TEXTSPLIT(L1651, " ")</f>
        <v>Betuwewind,</v>
      </c>
      <c r="AA1651" t="str">
        <v>Burgerwindcoöperatie</v>
      </c>
      <c r="AB1651" t="str">
        <v>West-Betuwe</v>
      </c>
      <c r="AC1651" t="str">
        <v/>
      </c>
      <c r="AD1651" t="str">
        <v/>
      </c>
    </row>
    <row r="1652" spans="1:31" x14ac:dyDescent="0.3">
      <c r="A1652" t="s">
        <v>753</v>
      </c>
      <c r="B1652" t="s">
        <v>753</v>
      </c>
      <c r="C1652" t="s">
        <v>754</v>
      </c>
      <c r="D1652" t="s">
        <v>3420</v>
      </c>
      <c r="E1652" t="s">
        <v>3421</v>
      </c>
      <c r="F1652">
        <v>1</v>
      </c>
      <c r="G1652" t="s">
        <v>27</v>
      </c>
      <c r="H1652">
        <v>2012</v>
      </c>
      <c r="I1652" t="s">
        <v>3383</v>
      </c>
      <c r="J1652" t="s">
        <v>3384</v>
      </c>
      <c r="L1652" t="s">
        <v>3402</v>
      </c>
      <c r="O1652" t="str">
        <f t="shared" si="34"/>
        <v/>
      </c>
      <c r="P1652" s="1">
        <f t="shared" si="33"/>
        <v>2300</v>
      </c>
      <c r="Q1652">
        <v>2300</v>
      </c>
      <c r="R1652" s="1">
        <f t="shared" si="33"/>
        <v>1</v>
      </c>
      <c r="S1652">
        <v>1</v>
      </c>
      <c r="T1652">
        <v>1</v>
      </c>
      <c r="U1652" t="s">
        <v>65</v>
      </c>
      <c r="V1652" t="str">
        <f t="shared" si="35"/>
        <v>nee</v>
      </c>
      <c r="W1652">
        <v>2300</v>
      </c>
      <c r="X1652">
        <v>1</v>
      </c>
      <c r="Y1652" t="s">
        <v>2868</v>
      </c>
      <c r="Z1652" t="str" cm="1">
        <f t="array" ref="Z1652:AA1652">_xlfn.TEXTSPLIT(L1652, " ")</f>
        <v>Windcentrale/</v>
      </c>
      <c r="AA1652" t="str">
        <v>projectcoöperatie</v>
      </c>
    </row>
    <row r="1653" spans="1:31" x14ac:dyDescent="0.3">
      <c r="A1653" t="s">
        <v>753</v>
      </c>
      <c r="B1653" t="s">
        <v>753</v>
      </c>
      <c r="C1653" t="s">
        <v>754</v>
      </c>
      <c r="E1653" t="s">
        <v>3422</v>
      </c>
      <c r="F1653">
        <v>1</v>
      </c>
      <c r="G1653" t="s">
        <v>27</v>
      </c>
      <c r="H1653">
        <v>2012</v>
      </c>
      <c r="I1653" t="s">
        <v>3383</v>
      </c>
      <c r="J1653" t="s">
        <v>3384</v>
      </c>
      <c r="L1653" t="s">
        <v>3402</v>
      </c>
      <c r="O1653" t="str">
        <f t="shared" si="34"/>
        <v/>
      </c>
      <c r="P1653" s="1">
        <f t="shared" si="33"/>
        <v>2300</v>
      </c>
      <c r="Q1653">
        <v>2300</v>
      </c>
      <c r="R1653" s="1">
        <f t="shared" si="33"/>
        <v>1</v>
      </c>
      <c r="S1653">
        <v>1</v>
      </c>
      <c r="T1653">
        <v>1</v>
      </c>
      <c r="U1653" t="s">
        <v>65</v>
      </c>
      <c r="V1653" t="str">
        <f t="shared" si="35"/>
        <v>nee</v>
      </c>
      <c r="W1653">
        <v>2300</v>
      </c>
      <c r="X1653">
        <v>1</v>
      </c>
      <c r="Y1653" t="s">
        <v>2868</v>
      </c>
      <c r="Z1653" t="str" cm="1">
        <f t="array" ref="Z1653:AA1653">_xlfn.TEXTSPLIT(L1653, " ")</f>
        <v>Windcentrale/</v>
      </c>
      <c r="AA1653" t="str">
        <v>projectcoöperatie</v>
      </c>
    </row>
    <row r="1654" spans="1:31" x14ac:dyDescent="0.3">
      <c r="A1654" t="s">
        <v>753</v>
      </c>
      <c r="B1654" t="s">
        <v>753</v>
      </c>
      <c r="C1654" t="s">
        <v>816</v>
      </c>
      <c r="E1654" t="s">
        <v>3423</v>
      </c>
      <c r="F1654">
        <v>1</v>
      </c>
      <c r="G1654" t="s">
        <v>27</v>
      </c>
      <c r="H1654">
        <v>2021</v>
      </c>
      <c r="I1654" t="s">
        <v>3383</v>
      </c>
      <c r="J1654" t="s">
        <v>3384</v>
      </c>
      <c r="L1654" t="s">
        <v>3424</v>
      </c>
      <c r="O1654" t="str">
        <f t="shared" si="34"/>
        <v/>
      </c>
      <c r="P1654" s="1">
        <f t="shared" si="33"/>
        <v>0</v>
      </c>
      <c r="R1654" s="1">
        <f t="shared" si="33"/>
        <v>0</v>
      </c>
      <c r="S1654">
        <v>0</v>
      </c>
      <c r="T1654" t="s">
        <v>3425</v>
      </c>
      <c r="U1654" t="s">
        <v>65</v>
      </c>
      <c r="V1654" t="str">
        <f t="shared" si="35"/>
        <v>ja</v>
      </c>
      <c r="X1654">
        <v>21</v>
      </c>
      <c r="Z1654" t="str" cm="1">
        <f t="array" ref="Z1654:AE1654">_xlfn.TEXTSPLIT(L1654, " ")</f>
        <v>Energie</v>
      </c>
      <c r="AA1654" t="str">
        <v>Cooperatie</v>
      </c>
      <c r="AB1654" t="str">
        <v>Oudeschip</v>
      </c>
      <c r="AC1654" t="str">
        <v>en</v>
      </c>
      <c r="AD1654" t="str">
        <v>omstreken</v>
      </c>
      <c r="AE1654" s="5" t="str">
        <v>U.A.</v>
      </c>
    </row>
    <row r="1655" spans="1:31" x14ac:dyDescent="0.3">
      <c r="A1655" t="s">
        <v>922</v>
      </c>
      <c r="B1655" t="s">
        <v>927</v>
      </c>
      <c r="C1655" t="s">
        <v>946</v>
      </c>
      <c r="E1655" t="s">
        <v>3426</v>
      </c>
      <c r="F1655">
        <v>1</v>
      </c>
      <c r="G1655" t="s">
        <v>27</v>
      </c>
      <c r="H1655">
        <v>2021</v>
      </c>
      <c r="I1655" t="s">
        <v>3383</v>
      </c>
      <c r="J1655" t="s">
        <v>3384</v>
      </c>
      <c r="L1655" t="s">
        <v>3427</v>
      </c>
      <c r="O1655" t="str">
        <f t="shared" si="34"/>
        <v/>
      </c>
      <c r="P1655" s="1">
        <f t="shared" si="33"/>
        <v>13500</v>
      </c>
      <c r="Q1655">
        <v>13500</v>
      </c>
      <c r="R1655" s="1">
        <f t="shared" si="33"/>
        <v>1</v>
      </c>
      <c r="S1655">
        <v>1</v>
      </c>
      <c r="T1655">
        <v>3</v>
      </c>
      <c r="U1655" t="s">
        <v>65</v>
      </c>
      <c r="V1655" t="str">
        <f t="shared" si="35"/>
        <v>nee</v>
      </c>
      <c r="W1655">
        <v>13500</v>
      </c>
      <c r="X1655">
        <v>3</v>
      </c>
      <c r="Y1655" t="s">
        <v>2868</v>
      </c>
      <c r="Z1655" t="str" cm="1">
        <f t="array" ref="Z1655:AA1655">_xlfn.TEXTSPLIT(L1655, " ")</f>
        <v>Leudal</v>
      </c>
      <c r="AA1655" t="str">
        <v>Energie</v>
      </c>
    </row>
    <row r="1656" spans="1:31" x14ac:dyDescent="0.3">
      <c r="A1656" t="s">
        <v>922</v>
      </c>
      <c r="B1656" t="s">
        <v>927</v>
      </c>
      <c r="C1656" t="s">
        <v>946</v>
      </c>
      <c r="D1656" t="s">
        <v>952</v>
      </c>
      <c r="E1656" t="s">
        <v>3428</v>
      </c>
      <c r="F1656">
        <v>1</v>
      </c>
      <c r="G1656" t="s">
        <v>27</v>
      </c>
      <c r="H1656">
        <v>2015</v>
      </c>
      <c r="I1656" t="s">
        <v>3383</v>
      </c>
      <c r="J1656" t="s">
        <v>3384</v>
      </c>
      <c r="L1656" t="s">
        <v>3429</v>
      </c>
      <c r="O1656" t="str">
        <f t="shared" si="34"/>
        <v/>
      </c>
      <c r="P1656" s="1">
        <f t="shared" si="33"/>
        <v>2400</v>
      </c>
      <c r="Q1656">
        <v>2400</v>
      </c>
      <c r="R1656" s="1">
        <f t="shared" si="33"/>
        <v>1</v>
      </c>
      <c r="S1656">
        <v>1</v>
      </c>
      <c r="T1656">
        <v>1</v>
      </c>
      <c r="U1656" t="s">
        <v>65</v>
      </c>
      <c r="V1656" t="str">
        <f t="shared" si="35"/>
        <v>nee</v>
      </c>
      <c r="W1656">
        <v>2400</v>
      </c>
      <c r="X1656">
        <v>1</v>
      </c>
      <c r="Y1656" t="s">
        <v>2868</v>
      </c>
      <c r="Z1656" t="str" cm="1">
        <f t="array" ref="Z1656">_xlfn.TEXTSPLIT(L1656, " ")</f>
        <v>Zuidenwind</v>
      </c>
    </row>
    <row r="1657" spans="1:31" x14ac:dyDescent="0.3">
      <c r="A1657" t="s">
        <v>922</v>
      </c>
      <c r="B1657" t="s">
        <v>927</v>
      </c>
      <c r="C1657" t="s">
        <v>946</v>
      </c>
      <c r="D1657" t="s">
        <v>952</v>
      </c>
      <c r="E1657" t="s">
        <v>3430</v>
      </c>
      <c r="F1657">
        <v>1</v>
      </c>
      <c r="G1657" t="s">
        <v>27</v>
      </c>
      <c r="H1657">
        <v>2020</v>
      </c>
      <c r="I1657" t="s">
        <v>3383</v>
      </c>
      <c r="J1657" t="s">
        <v>3384</v>
      </c>
      <c r="L1657" t="s">
        <v>3429</v>
      </c>
      <c r="O1657" t="str">
        <f t="shared" si="34"/>
        <v/>
      </c>
      <c r="P1657" s="1">
        <f t="shared" si="33"/>
        <v>9000</v>
      </c>
      <c r="Q1657">
        <v>9000</v>
      </c>
      <c r="R1657" s="1">
        <f t="shared" si="33"/>
        <v>1</v>
      </c>
      <c r="S1657">
        <v>1</v>
      </c>
      <c r="T1657">
        <v>2</v>
      </c>
      <c r="U1657" t="s">
        <v>65</v>
      </c>
      <c r="V1657" t="str">
        <f t="shared" si="35"/>
        <v>nee</v>
      </c>
      <c r="W1657">
        <v>9000</v>
      </c>
      <c r="X1657">
        <v>2</v>
      </c>
      <c r="Y1657" t="s">
        <v>2868</v>
      </c>
      <c r="Z1657" t="str" cm="1">
        <f t="array" ref="Z1657">_xlfn.TEXTSPLIT(L1657, " ")</f>
        <v>Zuidenwind</v>
      </c>
    </row>
    <row r="1658" spans="1:31" x14ac:dyDescent="0.3">
      <c r="A1658" t="s">
        <v>922</v>
      </c>
      <c r="B1658" t="s">
        <v>927</v>
      </c>
      <c r="C1658" t="s">
        <v>967</v>
      </c>
      <c r="E1658" t="s">
        <v>3431</v>
      </c>
      <c r="F1658">
        <v>1</v>
      </c>
      <c r="G1658" t="s">
        <v>27</v>
      </c>
      <c r="H1658">
        <v>2021</v>
      </c>
      <c r="I1658" t="s">
        <v>3383</v>
      </c>
      <c r="J1658" t="s">
        <v>3384</v>
      </c>
      <c r="L1658" t="s">
        <v>3432</v>
      </c>
      <c r="O1658" t="str">
        <f t="shared" si="34"/>
        <v>Local partner</v>
      </c>
      <c r="P1658" s="1">
        <f t="shared" si="33"/>
        <v>9000</v>
      </c>
      <c r="Q1658">
        <v>9000</v>
      </c>
      <c r="R1658" s="1">
        <f t="shared" si="33"/>
        <v>0.5</v>
      </c>
      <c r="S1658">
        <v>0.5</v>
      </c>
      <c r="T1658">
        <v>2</v>
      </c>
      <c r="U1658" t="s">
        <v>65</v>
      </c>
      <c r="V1658" t="str">
        <f t="shared" si="35"/>
        <v>ja</v>
      </c>
      <c r="W1658">
        <v>18000</v>
      </c>
      <c r="X1658">
        <v>4</v>
      </c>
      <c r="Y1658" t="s">
        <v>2805</v>
      </c>
      <c r="Z1658" t="str" cm="1">
        <f t="array" ref="Z1658:AA1658">_xlfn.TEXTSPLIT(L1658, " ")</f>
        <v>Zuidenwind/</v>
      </c>
      <c r="AA1658" t="str">
        <v>Newecoop</v>
      </c>
    </row>
    <row r="1659" spans="1:31" x14ac:dyDescent="0.3">
      <c r="A1659" t="s">
        <v>922</v>
      </c>
      <c r="B1659" t="s">
        <v>927</v>
      </c>
      <c r="C1659" t="s">
        <v>973</v>
      </c>
      <c r="E1659" t="s">
        <v>3433</v>
      </c>
      <c r="F1659">
        <v>1</v>
      </c>
      <c r="G1659" t="s">
        <v>27</v>
      </c>
      <c r="H1659">
        <v>2021</v>
      </c>
      <c r="I1659" t="s">
        <v>3383</v>
      </c>
      <c r="J1659" t="s">
        <v>3384</v>
      </c>
      <c r="L1659" t="s">
        <v>976</v>
      </c>
      <c r="O1659" t="str">
        <f t="shared" si="34"/>
        <v>Local partner</v>
      </c>
      <c r="P1659" s="1">
        <f t="shared" si="33"/>
        <v>5250</v>
      </c>
      <c r="Q1659">
        <v>5250</v>
      </c>
      <c r="R1659" s="1">
        <f t="shared" si="33"/>
        <v>0.25</v>
      </c>
      <c r="S1659">
        <v>0.25</v>
      </c>
      <c r="T1659">
        <v>1.25</v>
      </c>
      <c r="U1659" t="s">
        <v>65</v>
      </c>
      <c r="V1659" t="str">
        <f t="shared" si="35"/>
        <v>ja</v>
      </c>
      <c r="W1659">
        <v>21000</v>
      </c>
      <c r="X1659">
        <v>5</v>
      </c>
      <c r="Y1659" t="s">
        <v>2805</v>
      </c>
      <c r="Z1659" t="str" cm="1">
        <f t="array" ref="Z1659:AA1659">_xlfn.TEXTSPLIT(L1659, " ")</f>
        <v>Peel</v>
      </c>
      <c r="AA1659" t="str">
        <v>Energie</v>
      </c>
    </row>
    <row r="1660" spans="1:31" x14ac:dyDescent="0.3">
      <c r="A1660" t="s">
        <v>922</v>
      </c>
      <c r="B1660" t="s">
        <v>927</v>
      </c>
      <c r="C1660" t="s">
        <v>3434</v>
      </c>
      <c r="D1660" t="s">
        <v>3435</v>
      </c>
      <c r="E1660" t="s">
        <v>3436</v>
      </c>
      <c r="F1660">
        <v>2</v>
      </c>
      <c r="G1660" t="s">
        <v>3437</v>
      </c>
      <c r="H1660">
        <v>2024</v>
      </c>
      <c r="I1660" t="s">
        <v>3383</v>
      </c>
      <c r="J1660" t="s">
        <v>3384</v>
      </c>
      <c r="L1660" t="s">
        <v>3438</v>
      </c>
      <c r="O1660" t="str">
        <f t="shared" si="34"/>
        <v/>
      </c>
      <c r="P1660" s="1">
        <f t="shared" si="33"/>
        <v>0</v>
      </c>
      <c r="R1660" s="1">
        <f t="shared" si="33"/>
        <v>0</v>
      </c>
      <c r="S1660">
        <v>0</v>
      </c>
      <c r="T1660" t="s">
        <v>3439</v>
      </c>
      <c r="U1660" t="s">
        <v>65</v>
      </c>
      <c r="V1660" t="str">
        <f t="shared" si="35"/>
        <v>ja</v>
      </c>
      <c r="W1660">
        <v>34000</v>
      </c>
      <c r="X1660">
        <v>9</v>
      </c>
      <c r="Y1660" t="s">
        <v>2868</v>
      </c>
      <c r="Z1660" t="str" cm="1">
        <f t="array" ref="Z1660:AA1660">_xlfn.TEXTSPLIT(L1660, " ")</f>
        <v>Samenstroom/</v>
      </c>
      <c r="AA1660" t="str">
        <v>ReindonkEnergie</v>
      </c>
    </row>
    <row r="1661" spans="1:31" x14ac:dyDescent="0.3">
      <c r="A1661" t="s">
        <v>922</v>
      </c>
      <c r="B1661" t="s">
        <v>927</v>
      </c>
      <c r="C1661" t="s">
        <v>997</v>
      </c>
      <c r="E1661" t="s">
        <v>3440</v>
      </c>
      <c r="F1661">
        <v>1</v>
      </c>
      <c r="G1661" t="s">
        <v>27</v>
      </c>
      <c r="H1661">
        <v>2022</v>
      </c>
      <c r="I1661" t="s">
        <v>3383</v>
      </c>
      <c r="J1661" t="s">
        <v>3384</v>
      </c>
      <c r="L1661" t="s">
        <v>3441</v>
      </c>
      <c r="O1661" t="str">
        <f t="shared" si="34"/>
        <v/>
      </c>
      <c r="P1661" s="1">
        <f t="shared" si="33"/>
        <v>6300</v>
      </c>
      <c r="Q1661">
        <v>6300</v>
      </c>
      <c r="R1661" s="1">
        <f t="shared" si="33"/>
        <v>0.5</v>
      </c>
      <c r="S1661">
        <v>0.5</v>
      </c>
      <c r="T1661">
        <v>1.5</v>
      </c>
      <c r="U1661" t="s">
        <v>65</v>
      </c>
      <c r="V1661" t="str">
        <f t="shared" si="35"/>
        <v>ja</v>
      </c>
      <c r="W1661">
        <v>12600</v>
      </c>
      <c r="X1661">
        <v>3</v>
      </c>
      <c r="Y1661" t="s">
        <v>2868</v>
      </c>
      <c r="Z1661" t="str" cm="1">
        <f t="array" ref="Z1661:AA1661">_xlfn.TEXTSPLIT(L1661, " ")</f>
        <v>Weert</v>
      </c>
      <c r="AA1661" t="str">
        <v>Energie</v>
      </c>
    </row>
    <row r="1662" spans="1:31" x14ac:dyDescent="0.3">
      <c r="A1662" t="s">
        <v>1006</v>
      </c>
      <c r="B1662" t="s">
        <v>1007</v>
      </c>
      <c r="C1662" t="s">
        <v>3442</v>
      </c>
      <c r="D1662" t="s">
        <v>3443</v>
      </c>
      <c r="E1662" t="s">
        <v>3444</v>
      </c>
      <c r="F1662">
        <v>1</v>
      </c>
      <c r="G1662" t="s">
        <v>3445</v>
      </c>
      <c r="H1662">
        <v>2023</v>
      </c>
      <c r="I1662" t="s">
        <v>3383</v>
      </c>
      <c r="J1662" t="s">
        <v>3384</v>
      </c>
      <c r="L1662" t="s">
        <v>2761</v>
      </c>
      <c r="O1662" t="str">
        <f t="shared" si="34"/>
        <v/>
      </c>
      <c r="P1662" s="1">
        <f t="shared" si="33"/>
        <v>0</v>
      </c>
      <c r="Q1662">
        <v>0</v>
      </c>
      <c r="R1662" s="1">
        <f t="shared" si="33"/>
        <v>0</v>
      </c>
      <c r="S1662">
        <v>0</v>
      </c>
      <c r="T1662">
        <v>0</v>
      </c>
      <c r="U1662" t="s">
        <v>65</v>
      </c>
      <c r="V1662" t="str">
        <f t="shared" si="35"/>
        <v>ja</v>
      </c>
      <c r="W1662">
        <v>12900</v>
      </c>
      <c r="X1662">
        <v>3</v>
      </c>
      <c r="Y1662" t="s">
        <v>2868</v>
      </c>
      <c r="Z1662" t="str" cm="1">
        <f t="array" ref="Z1662">_xlfn.TEXTSPLIT(L1662, " ")</f>
        <v>geen</v>
      </c>
    </row>
    <row r="1663" spans="1:31" x14ac:dyDescent="0.3">
      <c r="A1663" t="s">
        <v>1006</v>
      </c>
      <c r="B1663" t="s">
        <v>1007</v>
      </c>
      <c r="C1663" t="s">
        <v>1052</v>
      </c>
      <c r="D1663" t="s">
        <v>3446</v>
      </c>
      <c r="E1663" t="s">
        <v>3447</v>
      </c>
      <c r="F1663">
        <v>1</v>
      </c>
      <c r="G1663" t="s">
        <v>27</v>
      </c>
      <c r="H1663">
        <v>2016</v>
      </c>
      <c r="I1663" t="s">
        <v>3383</v>
      </c>
      <c r="J1663" t="s">
        <v>3384</v>
      </c>
      <c r="L1663" t="s">
        <v>3448</v>
      </c>
      <c r="O1663" t="str">
        <f t="shared" si="34"/>
        <v/>
      </c>
      <c r="P1663" s="1">
        <f t="shared" ref="P1663:R1726" si="36">IFERROR(IF(Q1663&gt;0,Q1663*1,0),0)</f>
        <v>0</v>
      </c>
      <c r="Q1663">
        <v>0</v>
      </c>
      <c r="R1663" s="1">
        <f t="shared" si="36"/>
        <v>0</v>
      </c>
      <c r="S1663">
        <v>0</v>
      </c>
      <c r="T1663" t="s">
        <v>2966</v>
      </c>
      <c r="U1663" t="s">
        <v>65</v>
      </c>
      <c r="V1663" t="str">
        <f t="shared" si="35"/>
        <v>ja</v>
      </c>
      <c r="W1663">
        <v>9000</v>
      </c>
      <c r="X1663">
        <v>3</v>
      </c>
      <c r="Y1663" t="s">
        <v>2868</v>
      </c>
      <c r="Z1663" t="str" cm="1">
        <f t="array" ref="Z1663">_xlfn.TEXTSPLIT(L1663, " ")</f>
        <v>BRES</v>
      </c>
    </row>
    <row r="1664" spans="1:31" x14ac:dyDescent="0.3">
      <c r="A1664" t="s">
        <v>1006</v>
      </c>
      <c r="B1664" t="s">
        <v>1007</v>
      </c>
      <c r="C1664" t="s">
        <v>1079</v>
      </c>
      <c r="E1664" t="s">
        <v>3449</v>
      </c>
      <c r="F1664">
        <v>1</v>
      </c>
      <c r="G1664" t="s">
        <v>3445</v>
      </c>
      <c r="H1664">
        <v>2023</v>
      </c>
      <c r="I1664" t="s">
        <v>3383</v>
      </c>
      <c r="J1664" t="s">
        <v>3384</v>
      </c>
      <c r="L1664" t="s">
        <v>3450</v>
      </c>
      <c r="O1664" t="str">
        <f t="shared" si="34"/>
        <v/>
      </c>
      <c r="P1664" s="1">
        <f t="shared" si="36"/>
        <v>0</v>
      </c>
      <c r="Q1664">
        <v>0</v>
      </c>
      <c r="R1664" s="1">
        <f t="shared" si="36"/>
        <v>0</v>
      </c>
      <c r="S1664">
        <v>0</v>
      </c>
      <c r="T1664">
        <v>0</v>
      </c>
      <c r="U1664" t="s">
        <v>65</v>
      </c>
      <c r="V1664" t="str">
        <f t="shared" si="35"/>
        <v>ja</v>
      </c>
      <c r="W1664">
        <v>8600</v>
      </c>
      <c r="X1664">
        <v>2</v>
      </c>
      <c r="Y1664" t="s">
        <v>2868</v>
      </c>
      <c r="Z1664" t="str" cm="1">
        <f t="array" ref="Z1664:AB1664">_xlfn.TEXTSPLIT(L1664, " ")</f>
        <v>lokale</v>
      </c>
      <c r="AA1664" t="str">
        <v>stichting</v>
      </c>
      <c r="AB1664" t="str">
        <v/>
      </c>
    </row>
    <row r="1665" spans="1:71" x14ac:dyDescent="0.3">
      <c r="A1665" t="s">
        <v>1006</v>
      </c>
      <c r="B1665" t="s">
        <v>1007</v>
      </c>
      <c r="C1665" t="s">
        <v>1079</v>
      </c>
      <c r="E1665" t="s">
        <v>3451</v>
      </c>
      <c r="F1665">
        <v>1</v>
      </c>
      <c r="G1665" t="s">
        <v>3445</v>
      </c>
      <c r="H1665">
        <v>2023</v>
      </c>
      <c r="I1665" t="s">
        <v>3383</v>
      </c>
      <c r="J1665" t="s">
        <v>3384</v>
      </c>
      <c r="L1665" t="s">
        <v>3450</v>
      </c>
      <c r="O1665" t="str">
        <f t="shared" si="34"/>
        <v/>
      </c>
      <c r="P1665" s="1">
        <f t="shared" si="36"/>
        <v>0</v>
      </c>
      <c r="Q1665">
        <v>0</v>
      </c>
      <c r="R1665" s="1">
        <f t="shared" si="36"/>
        <v>0</v>
      </c>
      <c r="S1665">
        <v>0</v>
      </c>
      <c r="T1665">
        <v>0</v>
      </c>
      <c r="U1665" t="s">
        <v>65</v>
      </c>
      <c r="V1665" t="str">
        <f t="shared" si="35"/>
        <v>ja</v>
      </c>
      <c r="W1665">
        <v>21500</v>
      </c>
      <c r="X1665">
        <v>5</v>
      </c>
      <c r="Y1665" t="s">
        <v>2868</v>
      </c>
      <c r="Z1665" t="str" cm="1">
        <f t="array" ref="Z1665:AB1665">_xlfn.TEXTSPLIT(L1665, " ")</f>
        <v>lokale</v>
      </c>
      <c r="AA1665" t="str">
        <v>stichting</v>
      </c>
      <c r="AB1665" t="str">
        <v/>
      </c>
    </row>
    <row r="1666" spans="1:71" x14ac:dyDescent="0.3">
      <c r="A1666" t="s">
        <v>1006</v>
      </c>
      <c r="B1666" t="s">
        <v>1007</v>
      </c>
      <c r="C1666" t="s">
        <v>1079</v>
      </c>
      <c r="D1666" t="s">
        <v>1085</v>
      </c>
      <c r="E1666" t="s">
        <v>3452</v>
      </c>
      <c r="F1666">
        <v>1</v>
      </c>
      <c r="G1666" t="s">
        <v>27</v>
      </c>
      <c r="H1666">
        <v>2023</v>
      </c>
      <c r="I1666" t="s">
        <v>3383</v>
      </c>
      <c r="J1666" t="s">
        <v>3384</v>
      </c>
      <c r="L1666" t="s">
        <v>3453</v>
      </c>
      <c r="O1666" t="str">
        <f t="shared" si="34"/>
        <v/>
      </c>
      <c r="P1666" s="1">
        <f t="shared" si="36"/>
        <v>3375</v>
      </c>
      <c r="Q1666">
        <v>3375</v>
      </c>
      <c r="R1666" s="1">
        <f t="shared" si="36"/>
        <v>0.75</v>
      </c>
      <c r="S1666">
        <v>0.75</v>
      </c>
      <c r="T1666">
        <v>0.75</v>
      </c>
      <c r="U1666" t="s">
        <v>65</v>
      </c>
      <c r="V1666" t="str">
        <f t="shared" si="35"/>
        <v>ja</v>
      </c>
      <c r="W1666">
        <v>4500</v>
      </c>
      <c r="X1666">
        <v>1</v>
      </c>
      <c r="Y1666" t="s">
        <v>2868</v>
      </c>
      <c r="Z1666" t="str" cm="1">
        <f t="array" ref="Z1666:AC1666">_xlfn.TEXTSPLIT(L1666, " ")</f>
        <v>Traais</v>
      </c>
      <c r="AA1666" t="str">
        <v>Energie</v>
      </c>
      <c r="AB1666" t="str">
        <v>Collectief</v>
      </c>
      <c r="AC1666" t="str">
        <v/>
      </c>
    </row>
    <row r="1667" spans="1:71" x14ac:dyDescent="0.3">
      <c r="A1667" t="s">
        <v>1006</v>
      </c>
      <c r="B1667" t="s">
        <v>1007</v>
      </c>
      <c r="C1667" t="s">
        <v>3454</v>
      </c>
      <c r="E1667" t="s">
        <v>3455</v>
      </c>
      <c r="F1667">
        <v>1</v>
      </c>
      <c r="G1667" t="s">
        <v>3445</v>
      </c>
      <c r="H1667">
        <v>2023</v>
      </c>
      <c r="I1667" t="s">
        <v>3383</v>
      </c>
      <c r="J1667" t="s">
        <v>3384</v>
      </c>
      <c r="L1667" t="s">
        <v>3450</v>
      </c>
      <c r="O1667" t="str">
        <f t="shared" si="34"/>
        <v/>
      </c>
      <c r="P1667" s="1">
        <f t="shared" si="36"/>
        <v>0</v>
      </c>
      <c r="Q1667">
        <v>0</v>
      </c>
      <c r="R1667" s="1">
        <f t="shared" si="36"/>
        <v>0</v>
      </c>
      <c r="S1667">
        <v>0</v>
      </c>
      <c r="T1667">
        <v>0</v>
      </c>
      <c r="U1667" t="s">
        <v>65</v>
      </c>
      <c r="V1667" t="str">
        <f t="shared" si="35"/>
        <v>ja</v>
      </c>
      <c r="W1667">
        <v>25800</v>
      </c>
      <c r="X1667">
        <v>6</v>
      </c>
      <c r="Y1667" t="s">
        <v>2868</v>
      </c>
      <c r="Z1667" t="str" cm="1">
        <f t="array" ref="Z1667:AB1667">_xlfn.TEXTSPLIT(L1667, " ")</f>
        <v>lokale</v>
      </c>
      <c r="AA1667" t="str">
        <v>stichting</v>
      </c>
      <c r="AB1667" t="str">
        <v/>
      </c>
    </row>
    <row r="1668" spans="1:71" x14ac:dyDescent="0.3">
      <c r="A1668" t="s">
        <v>1006</v>
      </c>
      <c r="B1668" t="s">
        <v>1007</v>
      </c>
      <c r="C1668" t="s">
        <v>3454</v>
      </c>
      <c r="E1668" t="s">
        <v>3456</v>
      </c>
      <c r="F1668">
        <v>1</v>
      </c>
      <c r="G1668" t="s">
        <v>3445</v>
      </c>
      <c r="H1668">
        <v>2023</v>
      </c>
      <c r="I1668" t="s">
        <v>3383</v>
      </c>
      <c r="J1668" t="s">
        <v>3384</v>
      </c>
      <c r="L1668" t="s">
        <v>3450</v>
      </c>
      <c r="O1668" t="str">
        <f t="shared" si="34"/>
        <v/>
      </c>
      <c r="P1668" s="1">
        <f t="shared" si="36"/>
        <v>0</v>
      </c>
      <c r="Q1668">
        <v>0</v>
      </c>
      <c r="R1668" s="1">
        <f t="shared" si="36"/>
        <v>0</v>
      </c>
      <c r="S1668">
        <v>0</v>
      </c>
      <c r="T1668">
        <v>0</v>
      </c>
      <c r="U1668" t="s">
        <v>65</v>
      </c>
      <c r="V1668" t="str">
        <f t="shared" si="35"/>
        <v>ja</v>
      </c>
      <c r="W1668">
        <v>17100</v>
      </c>
      <c r="X1668">
        <v>3</v>
      </c>
      <c r="Y1668" t="s">
        <v>2868</v>
      </c>
      <c r="Z1668" t="str" cm="1">
        <f t="array" ref="Z1668:AB1668">_xlfn.TEXTSPLIT(L1668, " ")</f>
        <v>lokale</v>
      </c>
      <c r="AA1668" t="str">
        <v>stichting</v>
      </c>
      <c r="AB1668" t="str">
        <v/>
      </c>
    </row>
    <row r="1669" spans="1:71" x14ac:dyDescent="0.3">
      <c r="A1669" t="s">
        <v>1006</v>
      </c>
      <c r="B1669" t="s">
        <v>1027</v>
      </c>
      <c r="C1669" t="s">
        <v>3457</v>
      </c>
      <c r="E1669" t="s">
        <v>3458</v>
      </c>
      <c r="F1669">
        <v>1</v>
      </c>
      <c r="G1669" t="s">
        <v>27</v>
      </c>
      <c r="H1669">
        <v>2021</v>
      </c>
      <c r="I1669" t="s">
        <v>3383</v>
      </c>
      <c r="J1669" t="s">
        <v>3384</v>
      </c>
      <c r="L1669" t="s">
        <v>3459</v>
      </c>
      <c r="O1669" t="str">
        <f t="shared" si="34"/>
        <v/>
      </c>
      <c r="P1669" s="1">
        <f t="shared" si="36"/>
        <v>3675</v>
      </c>
      <c r="Q1669">
        <v>3675</v>
      </c>
      <c r="R1669" s="1">
        <f t="shared" si="36"/>
        <v>0.25</v>
      </c>
      <c r="S1669">
        <v>0.25</v>
      </c>
      <c r="T1669">
        <v>1</v>
      </c>
      <c r="U1669" t="s">
        <v>65</v>
      </c>
      <c r="V1669" t="str">
        <f t="shared" si="35"/>
        <v>ja</v>
      </c>
      <c r="W1669">
        <v>14700</v>
      </c>
      <c r="X1669">
        <v>4</v>
      </c>
      <c r="Y1669" t="s">
        <v>2868</v>
      </c>
      <c r="Z1669" t="str" cm="1">
        <f t="array" ref="Z1669">_xlfn.TEXTSPLIT(L1669, " ")</f>
        <v>BosscheWindmolenWest</v>
      </c>
    </row>
    <row r="1670" spans="1:71" x14ac:dyDescent="0.3">
      <c r="A1670" t="s">
        <v>1006</v>
      </c>
      <c r="B1670" t="s">
        <v>1074</v>
      </c>
      <c r="C1670" t="s">
        <v>1247</v>
      </c>
      <c r="E1670" t="s">
        <v>3460</v>
      </c>
      <c r="F1670">
        <v>1</v>
      </c>
      <c r="G1670" t="s">
        <v>27</v>
      </c>
      <c r="H1670">
        <v>2019</v>
      </c>
      <c r="I1670" t="s">
        <v>3383</v>
      </c>
      <c r="J1670" t="s">
        <v>3384</v>
      </c>
      <c r="L1670" t="s">
        <v>3461</v>
      </c>
      <c r="O1670" t="str">
        <f t="shared" si="34"/>
        <v>Local partner</v>
      </c>
      <c r="P1670" s="1">
        <f t="shared" si="36"/>
        <v>7200</v>
      </c>
      <c r="Q1670">
        <v>7200</v>
      </c>
      <c r="R1670" s="1">
        <f t="shared" si="36"/>
        <v>0.5</v>
      </c>
      <c r="S1670">
        <v>0.5</v>
      </c>
      <c r="T1670">
        <v>2</v>
      </c>
      <c r="U1670" t="s">
        <v>65</v>
      </c>
      <c r="V1670" t="str">
        <f t="shared" si="35"/>
        <v>ja</v>
      </c>
      <c r="W1670">
        <v>14400</v>
      </c>
      <c r="X1670">
        <v>4</v>
      </c>
      <c r="Y1670" t="s">
        <v>2805</v>
      </c>
      <c r="Z1670" t="str" cm="1">
        <f t="array" ref="Z1670:BS1670">_xlfn.TEXTSPLIT(L1670, " ")</f>
        <v>samenwerking</v>
      </c>
      <c r="AA1670" t="str">
        <v>11</v>
      </c>
      <c r="AB1670" t="str">
        <v>coöperaties:</v>
      </c>
      <c r="AC1670" t="str">
        <v>Berkel-Enschot</v>
      </c>
      <c r="AD1670" t="str">
        <v>Energie</v>
      </c>
      <c r="AE1670" s="5" t="str">
        <v>Coöperatie,</v>
      </c>
      <c r="AF1670" s="5" t="str">
        <v/>
      </c>
      <c r="AG1670" s="5" t="str">
        <v>Energiecoöperatie</v>
      </c>
      <c r="AH1670" s="5" t="str">
        <v>De</v>
      </c>
      <c r="AI1670" t="str">
        <v>Blaak,</v>
      </c>
      <c r="AJ1670" t="str">
        <v/>
      </c>
      <c r="AK1670" t="str">
        <v>Coöperatie</v>
      </c>
      <c r="AL1670" t="str">
        <v>Duurzame</v>
      </c>
      <c r="AM1670" t="str">
        <v>Energie</v>
      </c>
      <c r="AN1670" t="str">
        <v>Reeshof</v>
      </c>
      <c r="AO1670" t="str">
        <v>U.A.</v>
      </c>
      <c r="AP1670" t="str">
        <v>(CDER),</v>
      </c>
      <c r="AQ1670" t="str">
        <v>Energie</v>
      </c>
      <c r="AR1670" t="str">
        <v>Coöperatie</v>
      </c>
      <c r="AS1670" t="str">
        <v/>
      </c>
      <c r="AT1670" t="str">
        <v>Udenhout,</v>
      </c>
      <c r="AU1670" t="str">
        <v>Coöperatie</v>
      </c>
      <c r="AV1670" t="str">
        <v>Energiefabriek013,</v>
      </c>
      <c r="AW1670" t="str">
        <v>Energie</v>
      </c>
      <c r="AX1670" t="str">
        <v>Dongen,</v>
      </c>
      <c r="AY1670" t="str">
        <v/>
      </c>
      <c r="AZ1670" t="str">
        <v>Coöperatie</v>
      </c>
      <c r="BA1670" t="str">
        <v>Energie</v>
      </c>
      <c r="BB1670" t="str">
        <v>Gilze</v>
      </c>
      <c r="BC1670" t="str">
        <v>Rijen,</v>
      </c>
      <c r="BD1670" t="str">
        <v/>
      </c>
      <c r="BE1670" t="str">
        <v>Energie</v>
      </c>
      <c r="BF1670" t="str">
        <v>Collectief</v>
      </c>
      <c r="BG1670" t="str">
        <v>Loon</v>
      </c>
      <c r="BH1670" t="str">
        <v>op</v>
      </c>
      <c r="BI1670" t="str">
        <v>Zand</v>
      </c>
      <c r="BJ1670" t="str">
        <v>(ECLOZ),</v>
      </c>
      <c r="BK1670" t="str">
        <v>Hilverstroom,</v>
      </c>
      <c r="BL1670" t="str">
        <v>Duurzame</v>
      </c>
      <c r="BM1670" t="str">
        <v>Energie</v>
      </c>
      <c r="BN1670" t="str">
        <v>Coöpeeratie</v>
      </c>
      <c r="BO1670" t="str">
        <v>Oisterwijk,</v>
      </c>
      <c r="BP1670" t="str">
        <v/>
      </c>
      <c r="BQ1670" t="str">
        <v>Energie</v>
      </c>
      <c r="BR1670" t="str">
        <v>Coöperatie</v>
      </c>
      <c r="BS1670" t="str">
        <v>DuurzaamRielGoirle</v>
      </c>
    </row>
    <row r="1671" spans="1:71" x14ac:dyDescent="0.3">
      <c r="A1671" t="s">
        <v>1006</v>
      </c>
      <c r="B1671" t="s">
        <v>1007</v>
      </c>
      <c r="C1671" t="s">
        <v>2624</v>
      </c>
      <c r="D1671" t="s">
        <v>3462</v>
      </c>
      <c r="E1671" t="s">
        <v>3463</v>
      </c>
      <c r="F1671">
        <v>1</v>
      </c>
      <c r="G1671" t="s">
        <v>3445</v>
      </c>
      <c r="H1671">
        <v>2023</v>
      </c>
      <c r="I1671" t="s">
        <v>3383</v>
      </c>
      <c r="J1671" t="s">
        <v>3384</v>
      </c>
      <c r="L1671" t="s">
        <v>3450</v>
      </c>
      <c r="O1671" t="str">
        <f t="shared" si="34"/>
        <v/>
      </c>
      <c r="P1671" s="1">
        <f t="shared" si="36"/>
        <v>0</v>
      </c>
      <c r="Q1671">
        <v>0</v>
      </c>
      <c r="R1671" s="1">
        <f t="shared" si="36"/>
        <v>0</v>
      </c>
      <c r="S1671">
        <v>0</v>
      </c>
      <c r="T1671">
        <v>0</v>
      </c>
      <c r="U1671" t="s">
        <v>65</v>
      </c>
      <c r="V1671" t="str">
        <f t="shared" si="35"/>
        <v>ja</v>
      </c>
      <c r="W1671">
        <v>21500</v>
      </c>
      <c r="X1671">
        <v>5</v>
      </c>
      <c r="Y1671" t="s">
        <v>2868</v>
      </c>
      <c r="Z1671" t="str" cm="1">
        <f t="array" ref="Z1671:AB1671">_xlfn.TEXTSPLIT(L1671, " ")</f>
        <v>lokale</v>
      </c>
      <c r="AA1671" t="str">
        <v>stichting</v>
      </c>
      <c r="AB1671" t="str">
        <v/>
      </c>
    </row>
    <row r="1672" spans="1:71" x14ac:dyDescent="0.3">
      <c r="A1672" t="s">
        <v>1006</v>
      </c>
      <c r="B1672" t="s">
        <v>1007</v>
      </c>
      <c r="C1672" t="s">
        <v>2624</v>
      </c>
      <c r="D1672" t="s">
        <v>3462</v>
      </c>
      <c r="E1672" t="s">
        <v>3464</v>
      </c>
      <c r="F1672">
        <v>1</v>
      </c>
      <c r="G1672" t="s">
        <v>3445</v>
      </c>
      <c r="H1672">
        <v>2023</v>
      </c>
      <c r="I1672" t="s">
        <v>3383</v>
      </c>
      <c r="J1672" t="s">
        <v>3384</v>
      </c>
      <c r="L1672" t="s">
        <v>3450</v>
      </c>
      <c r="O1672" t="str">
        <f t="shared" si="34"/>
        <v/>
      </c>
      <c r="P1672" s="1">
        <f t="shared" si="36"/>
        <v>0</v>
      </c>
      <c r="Q1672">
        <v>0</v>
      </c>
      <c r="R1672" s="1">
        <f t="shared" si="36"/>
        <v>0</v>
      </c>
      <c r="S1672">
        <v>0</v>
      </c>
      <c r="T1672">
        <v>0</v>
      </c>
      <c r="U1672" t="s">
        <v>65</v>
      </c>
      <c r="V1672" t="str">
        <f t="shared" si="35"/>
        <v>ja</v>
      </c>
      <c r="W1672">
        <v>4500</v>
      </c>
      <c r="X1672">
        <v>1</v>
      </c>
      <c r="Y1672" t="s">
        <v>2868</v>
      </c>
      <c r="Z1672" t="str" cm="1">
        <f t="array" ref="Z1672:AB1672">_xlfn.TEXTSPLIT(L1672, " ")</f>
        <v>lokale</v>
      </c>
      <c r="AA1672" t="str">
        <v>stichting</v>
      </c>
      <c r="AB1672" t="str">
        <v/>
      </c>
    </row>
    <row r="1673" spans="1:71" x14ac:dyDescent="0.3">
      <c r="A1673" t="s">
        <v>1006</v>
      </c>
      <c r="B1673" t="s">
        <v>1007</v>
      </c>
      <c r="C1673" t="s">
        <v>2624</v>
      </c>
      <c r="D1673" t="s">
        <v>3462</v>
      </c>
      <c r="E1673" t="s">
        <v>3465</v>
      </c>
      <c r="F1673">
        <v>2</v>
      </c>
      <c r="G1673" t="s">
        <v>3437</v>
      </c>
      <c r="H1673">
        <v>2024</v>
      </c>
      <c r="I1673" t="s">
        <v>3383</v>
      </c>
      <c r="J1673" t="s">
        <v>3384</v>
      </c>
      <c r="L1673" t="s">
        <v>3450</v>
      </c>
      <c r="O1673" t="str">
        <f t="shared" si="34"/>
        <v/>
      </c>
      <c r="P1673" s="1">
        <f t="shared" si="36"/>
        <v>0</v>
      </c>
      <c r="Q1673">
        <v>0</v>
      </c>
      <c r="R1673" s="1">
        <f t="shared" si="36"/>
        <v>0</v>
      </c>
      <c r="S1673">
        <v>0</v>
      </c>
      <c r="T1673">
        <v>0</v>
      </c>
      <c r="U1673" t="s">
        <v>65</v>
      </c>
      <c r="V1673" t="str">
        <f t="shared" si="35"/>
        <v>ja</v>
      </c>
      <c r="W1673">
        <v>8600</v>
      </c>
      <c r="X1673">
        <v>2</v>
      </c>
      <c r="Y1673" t="s">
        <v>2868</v>
      </c>
      <c r="Z1673" t="str" cm="1">
        <f t="array" ref="Z1673:AB1673">_xlfn.TEXTSPLIT(L1673, " ")</f>
        <v>lokale</v>
      </c>
      <c r="AA1673" t="str">
        <v>stichting</v>
      </c>
      <c r="AB1673" t="str">
        <v/>
      </c>
    </row>
    <row r="1674" spans="1:71" x14ac:dyDescent="0.3">
      <c r="A1674" t="s">
        <v>1281</v>
      </c>
      <c r="B1674" t="s">
        <v>1287</v>
      </c>
      <c r="C1674" t="s">
        <v>1288</v>
      </c>
      <c r="E1674" t="s">
        <v>3466</v>
      </c>
      <c r="F1674">
        <v>1</v>
      </c>
      <c r="G1674" t="s">
        <v>27</v>
      </c>
      <c r="H1674">
        <v>2017</v>
      </c>
      <c r="I1674" t="s">
        <v>3383</v>
      </c>
      <c r="J1674" t="s">
        <v>3384</v>
      </c>
      <c r="L1674" t="s">
        <v>3467</v>
      </c>
      <c r="O1674" t="str">
        <f t="shared" si="34"/>
        <v/>
      </c>
      <c r="P1674" s="1">
        <f t="shared" si="36"/>
        <v>851</v>
      </c>
      <c r="Q1674">
        <v>851</v>
      </c>
      <c r="R1674" s="1">
        <f t="shared" si="36"/>
        <v>0.37</v>
      </c>
      <c r="S1674">
        <v>0.37</v>
      </c>
      <c r="T1674">
        <v>0.37</v>
      </c>
      <c r="U1674" t="s">
        <v>65</v>
      </c>
      <c r="V1674" t="str">
        <f t="shared" si="35"/>
        <v>ja</v>
      </c>
      <c r="W1674">
        <v>2300</v>
      </c>
      <c r="X1674">
        <v>1</v>
      </c>
      <c r="Y1674" t="s">
        <v>2868</v>
      </c>
      <c r="Z1674" t="str" cm="1">
        <f t="array" ref="Z1674:AG1674">_xlfn.TEXTSPLIT(L1674, " ")</f>
        <v>meerdere</v>
      </c>
      <c r="AA1674" t="str">
        <v>coöperaties:</v>
      </c>
      <c r="AB1674" t="str">
        <v>BergenEnergie,</v>
      </c>
      <c r="AC1674" t="str">
        <v>AlkmaarEnergie,</v>
      </c>
      <c r="AD1674" t="str">
        <v>CALorie,</v>
      </c>
      <c r="AE1674" s="5" t="str">
        <v>Heiloo</v>
      </c>
      <c r="AF1674" s="5" t="str">
        <v>Energie</v>
      </c>
      <c r="AG1674" s="5" t="str">
        <v/>
      </c>
    </row>
    <row r="1675" spans="1:71" x14ac:dyDescent="0.3">
      <c r="A1675" t="s">
        <v>1281</v>
      </c>
      <c r="B1675" t="s">
        <v>1287</v>
      </c>
      <c r="C1675" t="s">
        <v>1451</v>
      </c>
      <c r="E1675" t="s">
        <v>3468</v>
      </c>
      <c r="F1675">
        <v>1</v>
      </c>
      <c r="G1675" t="s">
        <v>27</v>
      </c>
      <c r="H1675" t="s">
        <v>3399</v>
      </c>
      <c r="I1675" t="s">
        <v>3383</v>
      </c>
      <c r="J1675" t="s">
        <v>3384</v>
      </c>
      <c r="L1675" t="s">
        <v>3469</v>
      </c>
      <c r="O1675" t="str">
        <f t="shared" si="34"/>
        <v/>
      </c>
      <c r="P1675" s="1">
        <f t="shared" si="36"/>
        <v>132</v>
      </c>
      <c r="Q1675">
        <v>132</v>
      </c>
      <c r="R1675" s="1">
        <f t="shared" si="36"/>
        <v>0.2</v>
      </c>
      <c r="S1675">
        <v>0.2</v>
      </c>
      <c r="T1675">
        <v>0.2</v>
      </c>
      <c r="U1675" t="s">
        <v>65</v>
      </c>
      <c r="V1675" t="str">
        <f t="shared" si="35"/>
        <v>ja</v>
      </c>
      <c r="W1675">
        <v>660</v>
      </c>
      <c r="X1675">
        <v>1</v>
      </c>
      <c r="Y1675" t="s">
        <v>93</v>
      </c>
      <c r="Z1675" t="str" cm="1">
        <f t="array" ref="Z1675">_xlfn.TEXTSPLIT(L1675, " ")</f>
        <v>Eendragt</v>
      </c>
    </row>
    <row r="1676" spans="1:71" x14ac:dyDescent="0.3">
      <c r="A1676" t="s">
        <v>1281</v>
      </c>
      <c r="B1676" t="s">
        <v>1287</v>
      </c>
      <c r="C1676" t="s">
        <v>1451</v>
      </c>
      <c r="E1676" t="s">
        <v>3470</v>
      </c>
      <c r="F1676">
        <v>1</v>
      </c>
      <c r="G1676" t="s">
        <v>27</v>
      </c>
      <c r="H1676">
        <v>2006</v>
      </c>
      <c r="I1676" t="s">
        <v>3383</v>
      </c>
      <c r="J1676" t="s">
        <v>3384</v>
      </c>
      <c r="L1676" t="s">
        <v>3469</v>
      </c>
      <c r="O1676" t="str">
        <f t="shared" si="34"/>
        <v/>
      </c>
      <c r="P1676" s="1">
        <f t="shared" si="36"/>
        <v>693</v>
      </c>
      <c r="Q1676">
        <v>693</v>
      </c>
      <c r="R1676" s="1">
        <f t="shared" si="36"/>
        <v>0.11</v>
      </c>
      <c r="S1676">
        <v>0.11</v>
      </c>
      <c r="T1676">
        <v>0.77</v>
      </c>
      <c r="U1676" t="s">
        <v>65</v>
      </c>
      <c r="V1676" t="str">
        <f t="shared" si="35"/>
        <v>ja</v>
      </c>
      <c r="W1676">
        <v>6300</v>
      </c>
      <c r="X1676">
        <v>7</v>
      </c>
      <c r="Y1676" t="s">
        <v>93</v>
      </c>
      <c r="Z1676" t="str" cm="1">
        <f t="array" ref="Z1676">_xlfn.TEXTSPLIT(L1676, " ")</f>
        <v>Eendragt</v>
      </c>
    </row>
    <row r="1677" spans="1:71" x14ac:dyDescent="0.3">
      <c r="A1677" t="s">
        <v>1281</v>
      </c>
      <c r="B1677" t="s">
        <v>1287</v>
      </c>
      <c r="C1677" t="s">
        <v>1451</v>
      </c>
      <c r="E1677" t="s">
        <v>3471</v>
      </c>
      <c r="F1677">
        <v>1</v>
      </c>
      <c r="G1677" t="s">
        <v>27</v>
      </c>
      <c r="H1677">
        <v>2002</v>
      </c>
      <c r="I1677" t="s">
        <v>3383</v>
      </c>
      <c r="J1677" t="s">
        <v>3384</v>
      </c>
      <c r="L1677" t="s">
        <v>3469</v>
      </c>
      <c r="O1677" t="str">
        <f t="shared" si="34"/>
        <v/>
      </c>
      <c r="P1677" s="1">
        <f t="shared" si="36"/>
        <v>225</v>
      </c>
      <c r="Q1677">
        <v>225</v>
      </c>
      <c r="R1677" s="1">
        <f t="shared" si="36"/>
        <v>1</v>
      </c>
      <c r="S1677">
        <v>1</v>
      </c>
      <c r="T1677">
        <v>1</v>
      </c>
      <c r="U1677" t="s">
        <v>65</v>
      </c>
      <c r="V1677" t="str">
        <f t="shared" si="35"/>
        <v>nee</v>
      </c>
      <c r="W1677">
        <v>225</v>
      </c>
      <c r="X1677">
        <v>1</v>
      </c>
      <c r="Y1677" t="s">
        <v>2868</v>
      </c>
      <c r="Z1677" t="str" cm="1">
        <f t="array" ref="Z1677">_xlfn.TEXTSPLIT(L1677, " ")</f>
        <v>Eendragt</v>
      </c>
    </row>
    <row r="1678" spans="1:71" x14ac:dyDescent="0.3">
      <c r="A1678" t="s">
        <v>1281</v>
      </c>
      <c r="B1678" t="s">
        <v>1287</v>
      </c>
      <c r="C1678" t="s">
        <v>1625</v>
      </c>
      <c r="E1678" t="s">
        <v>3472</v>
      </c>
      <c r="F1678">
        <v>1</v>
      </c>
      <c r="G1678" t="s">
        <v>27</v>
      </c>
      <c r="H1678">
        <v>2021</v>
      </c>
      <c r="I1678" t="s">
        <v>3383</v>
      </c>
      <c r="J1678" t="s">
        <v>3384</v>
      </c>
      <c r="L1678" t="s">
        <v>3473</v>
      </c>
      <c r="O1678" t="str">
        <f t="shared" si="34"/>
        <v>Local partner</v>
      </c>
      <c r="P1678" s="1">
        <f t="shared" si="36"/>
        <v>0</v>
      </c>
      <c r="R1678" s="1">
        <f t="shared" si="36"/>
        <v>0</v>
      </c>
      <c r="S1678" t="s">
        <v>93</v>
      </c>
      <c r="U1678" t="s">
        <v>65</v>
      </c>
      <c r="V1678" t="str">
        <f t="shared" si="35"/>
        <v>ja</v>
      </c>
      <c r="W1678">
        <v>7050</v>
      </c>
      <c r="X1678">
        <v>3</v>
      </c>
      <c r="Y1678" t="s">
        <v>2805</v>
      </c>
      <c r="Z1678" t="str" cm="1">
        <f t="array" ref="Z1678:AC1678">_xlfn.TEXTSPLIT(L1678, " ")</f>
        <v>Kennemerwind/</v>
      </c>
      <c r="AA1678" t="str">
        <v>WindCollectief</v>
      </c>
      <c r="AB1678" t="str">
        <v>Noord-Holland</v>
      </c>
      <c r="AC1678" t="str">
        <v>BV</v>
      </c>
    </row>
    <row r="1679" spans="1:71" x14ac:dyDescent="0.3">
      <c r="A1679" t="s">
        <v>1281</v>
      </c>
      <c r="B1679" t="s">
        <v>1287</v>
      </c>
      <c r="C1679" t="s">
        <v>1313</v>
      </c>
      <c r="E1679" t="s">
        <v>3474</v>
      </c>
      <c r="F1679">
        <v>1</v>
      </c>
      <c r="G1679" t="s">
        <v>27</v>
      </c>
      <c r="H1679" t="s">
        <v>3399</v>
      </c>
      <c r="I1679" t="s">
        <v>3383</v>
      </c>
      <c r="J1679" t="s">
        <v>3384</v>
      </c>
      <c r="L1679" t="s">
        <v>3475</v>
      </c>
      <c r="O1679" t="str">
        <f t="shared" si="34"/>
        <v/>
      </c>
      <c r="P1679" s="1">
        <f t="shared" si="36"/>
        <v>4600</v>
      </c>
      <c r="Q1679">
        <v>4600</v>
      </c>
      <c r="R1679" s="1">
        <f t="shared" si="36"/>
        <v>1</v>
      </c>
      <c r="S1679">
        <v>1</v>
      </c>
      <c r="T1679">
        <v>2</v>
      </c>
      <c r="U1679" t="s">
        <v>65</v>
      </c>
      <c r="V1679" t="str">
        <f t="shared" si="35"/>
        <v>nee</v>
      </c>
      <c r="W1679">
        <v>4600</v>
      </c>
      <c r="X1679">
        <v>2</v>
      </c>
      <c r="Y1679" t="s">
        <v>2868</v>
      </c>
      <c r="Z1679" t="str" cm="1">
        <f t="array" ref="Z1679:AA1679">_xlfn.TEXTSPLIT(L1679, " ")</f>
        <v>CW</v>
      </c>
      <c r="AA1679" t="str">
        <v>Waterland</v>
      </c>
    </row>
    <row r="1680" spans="1:71" x14ac:dyDescent="0.3">
      <c r="A1680" t="s">
        <v>1281</v>
      </c>
      <c r="B1680" t="s">
        <v>1287</v>
      </c>
      <c r="C1680" t="s">
        <v>1576</v>
      </c>
      <c r="D1680" t="s">
        <v>1577</v>
      </c>
      <c r="E1680" t="s">
        <v>3476</v>
      </c>
      <c r="F1680">
        <v>1</v>
      </c>
      <c r="G1680" t="s">
        <v>27</v>
      </c>
      <c r="H1680">
        <v>2006</v>
      </c>
      <c r="I1680" t="s">
        <v>3383</v>
      </c>
      <c r="J1680" t="s">
        <v>3384</v>
      </c>
      <c r="L1680" t="s">
        <v>3477</v>
      </c>
      <c r="O1680" t="str">
        <f t="shared" si="34"/>
        <v/>
      </c>
      <c r="P1680" s="1">
        <f t="shared" si="36"/>
        <v>85</v>
      </c>
      <c r="Q1680">
        <v>85</v>
      </c>
      <c r="R1680" s="1">
        <f t="shared" si="36"/>
        <v>0.1</v>
      </c>
      <c r="S1680">
        <v>0.1</v>
      </c>
      <c r="T1680">
        <v>0.30000000000000004</v>
      </c>
      <c r="U1680" t="s">
        <v>65</v>
      </c>
      <c r="V1680" t="str">
        <f t="shared" si="35"/>
        <v>ja</v>
      </c>
      <c r="W1680">
        <v>850</v>
      </c>
      <c r="X1680">
        <v>3</v>
      </c>
      <c r="Y1680" t="s">
        <v>93</v>
      </c>
      <c r="Z1680" t="str" cm="1">
        <f t="array" ref="Z1680:AC1680">_xlfn.TEXTSPLIT(L1680, " ")</f>
        <v>Westfriese</v>
      </c>
      <c r="AA1680" t="str">
        <v>Windmolen</v>
      </c>
      <c r="AB1680" t="str">
        <v>Coöperatie</v>
      </c>
      <c r="AC1680" t="str">
        <v>(WWC)</v>
      </c>
    </row>
    <row r="1681" spans="1:29" x14ac:dyDescent="0.3">
      <c r="A1681" t="s">
        <v>1281</v>
      </c>
      <c r="B1681" t="s">
        <v>1287</v>
      </c>
      <c r="C1681" t="s">
        <v>1576</v>
      </c>
      <c r="D1681" t="s">
        <v>3478</v>
      </c>
      <c r="E1681" t="s">
        <v>3479</v>
      </c>
      <c r="F1681">
        <v>1</v>
      </c>
      <c r="G1681" t="s">
        <v>27</v>
      </c>
      <c r="H1681">
        <v>2019</v>
      </c>
      <c r="I1681" t="s">
        <v>3383</v>
      </c>
      <c r="J1681" t="s">
        <v>3384</v>
      </c>
      <c r="L1681" t="s">
        <v>3477</v>
      </c>
      <c r="O1681" t="str">
        <f t="shared" si="34"/>
        <v/>
      </c>
      <c r="P1681" s="1">
        <f t="shared" si="36"/>
        <v>1410</v>
      </c>
      <c r="Q1681">
        <v>1410</v>
      </c>
      <c r="R1681" s="1">
        <f t="shared" si="36"/>
        <v>0.12</v>
      </c>
      <c r="S1681">
        <v>0.12</v>
      </c>
      <c r="T1681">
        <v>0.6</v>
      </c>
      <c r="U1681" t="s">
        <v>65</v>
      </c>
      <c r="V1681" t="str">
        <f t="shared" si="35"/>
        <v>ja</v>
      </c>
      <c r="W1681">
        <v>11750</v>
      </c>
      <c r="X1681">
        <v>5</v>
      </c>
      <c r="Y1681" t="s">
        <v>93</v>
      </c>
      <c r="Z1681" t="str" cm="1">
        <f t="array" ref="Z1681:AC1681">_xlfn.TEXTSPLIT(L1681, " ")</f>
        <v>Westfriese</v>
      </c>
      <c r="AA1681" t="str">
        <v>Windmolen</v>
      </c>
      <c r="AB1681" t="str">
        <v>Coöperatie</v>
      </c>
      <c r="AC1681" t="str">
        <v>(WWC)</v>
      </c>
    </row>
    <row r="1682" spans="1:29" x14ac:dyDescent="0.3">
      <c r="A1682" t="s">
        <v>1281</v>
      </c>
      <c r="B1682" t="s">
        <v>1287</v>
      </c>
      <c r="C1682" t="s">
        <v>1576</v>
      </c>
      <c r="E1682" t="s">
        <v>3480</v>
      </c>
      <c r="F1682">
        <v>1</v>
      </c>
      <c r="G1682" t="s">
        <v>27</v>
      </c>
      <c r="H1682">
        <v>1988</v>
      </c>
      <c r="I1682" t="s">
        <v>3383</v>
      </c>
      <c r="J1682" t="s">
        <v>3384</v>
      </c>
      <c r="L1682" t="s">
        <v>3477</v>
      </c>
      <c r="O1682" t="str">
        <f t="shared" si="34"/>
        <v/>
      </c>
      <c r="P1682" s="1">
        <f t="shared" si="36"/>
        <v>310</v>
      </c>
      <c r="Q1682">
        <v>310</v>
      </c>
      <c r="R1682" s="1">
        <f t="shared" si="36"/>
        <v>1</v>
      </c>
      <c r="S1682">
        <v>1</v>
      </c>
      <c r="T1682">
        <v>4</v>
      </c>
      <c r="U1682" t="s">
        <v>65</v>
      </c>
      <c r="V1682" t="str">
        <f t="shared" si="35"/>
        <v>nee</v>
      </c>
      <c r="W1682">
        <v>310</v>
      </c>
      <c r="X1682">
        <v>4</v>
      </c>
      <c r="Y1682" t="s">
        <v>2868</v>
      </c>
      <c r="Z1682" t="str" cm="1">
        <f t="array" ref="Z1682:AC1682">_xlfn.TEXTSPLIT(L1682, " ")</f>
        <v>Westfriese</v>
      </c>
      <c r="AA1682" t="str">
        <v>Windmolen</v>
      </c>
      <c r="AB1682" t="str">
        <v>Coöperatie</v>
      </c>
      <c r="AC1682" t="str">
        <v>(WWC)</v>
      </c>
    </row>
    <row r="1683" spans="1:29" x14ac:dyDescent="0.3">
      <c r="A1683" t="s">
        <v>1281</v>
      </c>
      <c r="B1683" t="s">
        <v>1287</v>
      </c>
      <c r="C1683" t="s">
        <v>1576</v>
      </c>
      <c r="E1683" t="s">
        <v>3481</v>
      </c>
      <c r="F1683">
        <v>7</v>
      </c>
      <c r="G1683" t="s">
        <v>3482</v>
      </c>
      <c r="H1683">
        <v>2019</v>
      </c>
      <c r="I1683" t="s">
        <v>3383</v>
      </c>
      <c r="J1683" t="s">
        <v>3384</v>
      </c>
      <c r="L1683" t="s">
        <v>3477</v>
      </c>
      <c r="O1683" t="str">
        <f t="shared" si="34"/>
        <v/>
      </c>
      <c r="P1683" s="1">
        <f t="shared" si="36"/>
        <v>0</v>
      </c>
      <c r="Q1683">
        <v>-160</v>
      </c>
      <c r="R1683" s="1">
        <f t="shared" si="36"/>
        <v>1</v>
      </c>
      <c r="S1683">
        <v>1</v>
      </c>
      <c r="T1683">
        <v>-2</v>
      </c>
      <c r="U1683" t="s">
        <v>65</v>
      </c>
      <c r="V1683" t="str">
        <f t="shared" si="35"/>
        <v>nee</v>
      </c>
      <c r="W1683">
        <v>-160</v>
      </c>
      <c r="X1683">
        <v>-2</v>
      </c>
      <c r="Z1683" t="str" cm="1">
        <f t="array" ref="Z1683:AC1683">_xlfn.TEXTSPLIT(L1683, " ")</f>
        <v>Westfriese</v>
      </c>
      <c r="AA1683" t="str">
        <v>Windmolen</v>
      </c>
      <c r="AB1683" t="str">
        <v>Coöperatie</v>
      </c>
      <c r="AC1683" t="str">
        <v>(WWC)</v>
      </c>
    </row>
    <row r="1684" spans="1:29" x14ac:dyDescent="0.3">
      <c r="A1684" t="s">
        <v>1281</v>
      </c>
      <c r="B1684" t="s">
        <v>1282</v>
      </c>
      <c r="C1684" t="s">
        <v>2644</v>
      </c>
      <c r="E1684" t="s">
        <v>3484</v>
      </c>
      <c r="F1684">
        <v>1</v>
      </c>
      <c r="G1684" t="s">
        <v>27</v>
      </c>
      <c r="H1684">
        <v>2013</v>
      </c>
      <c r="I1684" t="s">
        <v>3383</v>
      </c>
      <c r="J1684" t="s">
        <v>3384</v>
      </c>
      <c r="L1684" t="s">
        <v>3485</v>
      </c>
      <c r="O1684" t="str">
        <f t="shared" si="34"/>
        <v/>
      </c>
      <c r="P1684" s="1">
        <f t="shared" si="36"/>
        <v>2300</v>
      </c>
      <c r="Q1684">
        <v>2300</v>
      </c>
      <c r="R1684" s="1">
        <f t="shared" si="36"/>
        <v>1</v>
      </c>
      <c r="S1684">
        <v>1</v>
      </c>
      <c r="T1684">
        <v>1</v>
      </c>
      <c r="U1684" t="s">
        <v>65</v>
      </c>
      <c r="V1684" t="str">
        <f t="shared" si="35"/>
        <v>nee</v>
      </c>
      <c r="W1684">
        <v>2300</v>
      </c>
      <c r="X1684">
        <v>1</v>
      </c>
      <c r="Y1684" t="s">
        <v>2868</v>
      </c>
      <c r="Z1684" t="str" cm="1">
        <f t="array" ref="Z1684">_xlfn.TEXTSPLIT(L1684, " ")</f>
        <v>Meerwind</v>
      </c>
    </row>
    <row r="1685" spans="1:29" x14ac:dyDescent="0.3">
      <c r="A1685" t="s">
        <v>1281</v>
      </c>
      <c r="B1685" t="s">
        <v>1282</v>
      </c>
      <c r="C1685" t="s">
        <v>2644</v>
      </c>
      <c r="E1685" t="s">
        <v>3486</v>
      </c>
      <c r="F1685">
        <v>1</v>
      </c>
      <c r="G1685" t="s">
        <v>27</v>
      </c>
      <c r="H1685">
        <v>1993</v>
      </c>
      <c r="I1685" t="s">
        <v>3383</v>
      </c>
      <c r="J1685" t="s">
        <v>3384</v>
      </c>
      <c r="L1685" t="s">
        <v>3485</v>
      </c>
      <c r="O1685" t="str">
        <f t="shared" si="34"/>
        <v/>
      </c>
      <c r="P1685" s="1">
        <f t="shared" si="36"/>
        <v>250</v>
      </c>
      <c r="Q1685">
        <v>250</v>
      </c>
      <c r="R1685" s="1">
        <f t="shared" si="36"/>
        <v>1</v>
      </c>
      <c r="S1685">
        <v>1</v>
      </c>
      <c r="T1685">
        <v>1</v>
      </c>
      <c r="U1685" t="s">
        <v>65</v>
      </c>
      <c r="V1685" t="str">
        <f t="shared" si="35"/>
        <v>nee</v>
      </c>
      <c r="W1685">
        <v>250</v>
      </c>
      <c r="X1685">
        <v>1</v>
      </c>
      <c r="Y1685" t="s">
        <v>2868</v>
      </c>
      <c r="Z1685" t="str" cm="1">
        <f t="array" ref="Z1685">_xlfn.TEXTSPLIT(L1685, " ")</f>
        <v>Meerwind</v>
      </c>
    </row>
    <row r="1686" spans="1:29" x14ac:dyDescent="0.3">
      <c r="A1686" t="s">
        <v>1281</v>
      </c>
      <c r="B1686" t="s">
        <v>1282</v>
      </c>
      <c r="C1686" t="s">
        <v>2644</v>
      </c>
      <c r="E1686" t="s">
        <v>3487</v>
      </c>
      <c r="F1686">
        <v>1</v>
      </c>
      <c r="G1686" t="s">
        <v>27</v>
      </c>
      <c r="H1686">
        <v>2013</v>
      </c>
      <c r="I1686" t="s">
        <v>3383</v>
      </c>
      <c r="J1686" t="s">
        <v>3384</v>
      </c>
      <c r="L1686" t="s">
        <v>3485</v>
      </c>
      <c r="O1686" t="str">
        <f t="shared" si="34"/>
        <v/>
      </c>
      <c r="P1686" s="1">
        <f t="shared" si="36"/>
        <v>2300</v>
      </c>
      <c r="Q1686">
        <v>2300</v>
      </c>
      <c r="R1686" s="1">
        <f t="shared" si="36"/>
        <v>1</v>
      </c>
      <c r="S1686">
        <v>1</v>
      </c>
      <c r="T1686">
        <v>1</v>
      </c>
      <c r="U1686" t="s">
        <v>65</v>
      </c>
      <c r="V1686" t="str">
        <f t="shared" si="35"/>
        <v>nee</v>
      </c>
      <c r="W1686">
        <v>2300</v>
      </c>
      <c r="X1686">
        <v>1</v>
      </c>
      <c r="Y1686" t="s">
        <v>2868</v>
      </c>
      <c r="Z1686" t="str" cm="1">
        <f t="array" ref="Z1686">_xlfn.TEXTSPLIT(L1686, " ")</f>
        <v>Meerwind</v>
      </c>
    </row>
    <row r="1687" spans="1:29" x14ac:dyDescent="0.3">
      <c r="A1687" t="s">
        <v>1281</v>
      </c>
      <c r="B1687" t="s">
        <v>1282</v>
      </c>
      <c r="C1687" t="s">
        <v>2644</v>
      </c>
      <c r="E1687" t="s">
        <v>3488</v>
      </c>
      <c r="F1687">
        <v>7</v>
      </c>
      <c r="G1687" t="s">
        <v>3482</v>
      </c>
      <c r="H1687">
        <v>2023</v>
      </c>
      <c r="I1687" t="s">
        <v>3383</v>
      </c>
      <c r="J1687" t="s">
        <v>3384</v>
      </c>
      <c r="L1687" t="s">
        <v>3485</v>
      </c>
      <c r="O1687" t="str">
        <f t="shared" si="34"/>
        <v/>
      </c>
      <c r="P1687" s="1">
        <f t="shared" si="36"/>
        <v>0</v>
      </c>
      <c r="Q1687">
        <v>-250</v>
      </c>
      <c r="R1687" s="1">
        <f t="shared" si="36"/>
        <v>1</v>
      </c>
      <c r="S1687">
        <v>1</v>
      </c>
      <c r="T1687">
        <v>-1</v>
      </c>
      <c r="U1687" t="s">
        <v>65</v>
      </c>
      <c r="V1687" t="str">
        <f t="shared" si="35"/>
        <v>nee</v>
      </c>
      <c r="W1687">
        <v>-250</v>
      </c>
      <c r="X1687">
        <v>-1</v>
      </c>
      <c r="Z1687" t="str" cm="1">
        <f t="array" ref="Z1687">_xlfn.TEXTSPLIT(L1687, " ")</f>
        <v>Meerwind</v>
      </c>
    </row>
    <row r="1688" spans="1:29" x14ac:dyDescent="0.3">
      <c r="A1688" t="s">
        <v>1281</v>
      </c>
      <c r="B1688" t="s">
        <v>1282</v>
      </c>
      <c r="C1688" t="s">
        <v>1581</v>
      </c>
      <c r="D1688" t="s">
        <v>3489</v>
      </c>
      <c r="E1688" t="s">
        <v>3490</v>
      </c>
      <c r="F1688">
        <v>1</v>
      </c>
      <c r="G1688" t="s">
        <v>27</v>
      </c>
      <c r="H1688" t="s">
        <v>3399</v>
      </c>
      <c r="I1688" t="s">
        <v>3383</v>
      </c>
      <c r="J1688" t="s">
        <v>3384</v>
      </c>
      <c r="L1688" t="s">
        <v>3397</v>
      </c>
      <c r="O1688" t="str">
        <f t="shared" si="34"/>
        <v/>
      </c>
      <c r="P1688" s="1">
        <f t="shared" si="36"/>
        <v>2000</v>
      </c>
      <c r="Q1688">
        <v>2000</v>
      </c>
      <c r="R1688" s="1">
        <f t="shared" si="36"/>
        <v>1</v>
      </c>
      <c r="S1688">
        <v>1</v>
      </c>
      <c r="T1688">
        <v>1</v>
      </c>
      <c r="U1688" t="s">
        <v>65</v>
      </c>
      <c r="V1688" t="str">
        <f t="shared" si="35"/>
        <v>nee</v>
      </c>
      <c r="W1688">
        <v>2000</v>
      </c>
      <c r="X1688">
        <v>1</v>
      </c>
      <c r="Y1688" t="s">
        <v>2868</v>
      </c>
      <c r="Z1688" t="str" cm="1">
        <f t="array" ref="Z1688:AA1688">_xlfn.TEXTSPLIT(L1688, " ")</f>
        <v>De</v>
      </c>
      <c r="AA1688" t="str">
        <v>Windvogel</v>
      </c>
    </row>
    <row r="1689" spans="1:29" x14ac:dyDescent="0.3">
      <c r="A1689" t="s">
        <v>1281</v>
      </c>
      <c r="B1689" t="s">
        <v>1287</v>
      </c>
      <c r="C1689" t="s">
        <v>1594</v>
      </c>
      <c r="D1689" t="s">
        <v>3491</v>
      </c>
      <c r="E1689" t="s">
        <v>3492</v>
      </c>
      <c r="F1689">
        <v>1</v>
      </c>
      <c r="G1689" t="s">
        <v>27</v>
      </c>
      <c r="H1689" t="s">
        <v>3399</v>
      </c>
      <c r="I1689" t="s">
        <v>3383</v>
      </c>
      <c r="J1689" t="s">
        <v>3384</v>
      </c>
      <c r="L1689" t="s">
        <v>1597</v>
      </c>
      <c r="O1689" t="str">
        <f t="shared" si="34"/>
        <v/>
      </c>
      <c r="P1689" s="1">
        <f t="shared" si="36"/>
        <v>2125</v>
      </c>
      <c r="Q1689">
        <v>2125</v>
      </c>
      <c r="R1689" s="1">
        <f t="shared" si="36"/>
        <v>0.5</v>
      </c>
      <c r="S1689">
        <v>0.5</v>
      </c>
      <c r="T1689">
        <v>2.5</v>
      </c>
      <c r="U1689" t="s">
        <v>65</v>
      </c>
      <c r="V1689" t="str">
        <f t="shared" si="35"/>
        <v>ja</v>
      </c>
      <c r="W1689">
        <v>4250</v>
      </c>
      <c r="X1689">
        <v>5</v>
      </c>
      <c r="Y1689" t="s">
        <v>2868</v>
      </c>
      <c r="Z1689" t="str" cm="1">
        <f t="array" ref="Z1689">_xlfn.TEXTSPLIT(L1689, " ")</f>
        <v>Kennemerwind</v>
      </c>
    </row>
    <row r="1690" spans="1:29" x14ac:dyDescent="0.3">
      <c r="A1690" t="s">
        <v>1281</v>
      </c>
      <c r="B1690" t="s">
        <v>1287</v>
      </c>
      <c r="C1690" t="s">
        <v>1594</v>
      </c>
      <c r="D1690" t="s">
        <v>3493</v>
      </c>
      <c r="E1690" t="s">
        <v>3494</v>
      </c>
      <c r="F1690">
        <v>1</v>
      </c>
      <c r="G1690" t="s">
        <v>27</v>
      </c>
      <c r="H1690" t="s">
        <v>3399</v>
      </c>
      <c r="I1690" t="s">
        <v>3383</v>
      </c>
      <c r="J1690" t="s">
        <v>3384</v>
      </c>
      <c r="L1690" t="s">
        <v>1597</v>
      </c>
      <c r="O1690" t="str">
        <f t="shared" si="34"/>
        <v/>
      </c>
      <c r="P1690" s="1">
        <f t="shared" si="36"/>
        <v>555</v>
      </c>
      <c r="Q1690">
        <v>555</v>
      </c>
      <c r="R1690" s="1">
        <f t="shared" si="36"/>
        <v>1</v>
      </c>
      <c r="S1690">
        <v>1</v>
      </c>
      <c r="T1690">
        <v>7</v>
      </c>
      <c r="U1690" t="s">
        <v>65</v>
      </c>
      <c r="V1690" t="str">
        <f t="shared" si="35"/>
        <v>nee</v>
      </c>
      <c r="W1690">
        <v>555</v>
      </c>
      <c r="X1690">
        <v>7</v>
      </c>
      <c r="Y1690" t="s">
        <v>2868</v>
      </c>
      <c r="Z1690" t="str" cm="1">
        <f t="array" ref="Z1690">_xlfn.TEXTSPLIT(L1690, " ")</f>
        <v>Kennemerwind</v>
      </c>
    </row>
    <row r="1691" spans="1:29" x14ac:dyDescent="0.3">
      <c r="A1691" t="s">
        <v>1281</v>
      </c>
      <c r="B1691" t="s">
        <v>1287</v>
      </c>
      <c r="C1691" t="s">
        <v>1594</v>
      </c>
      <c r="D1691" t="s">
        <v>2998</v>
      </c>
      <c r="E1691" t="s">
        <v>3495</v>
      </c>
      <c r="F1691">
        <v>1</v>
      </c>
      <c r="G1691" t="s">
        <v>27</v>
      </c>
      <c r="H1691">
        <v>2014</v>
      </c>
      <c r="I1691" t="s">
        <v>3383</v>
      </c>
      <c r="J1691" t="s">
        <v>3384</v>
      </c>
      <c r="L1691" t="s">
        <v>3402</v>
      </c>
      <c r="O1691" t="str">
        <f t="shared" si="34"/>
        <v/>
      </c>
      <c r="P1691" s="1">
        <f t="shared" si="36"/>
        <v>850</v>
      </c>
      <c r="Q1691">
        <v>850</v>
      </c>
      <c r="R1691" s="1">
        <f t="shared" si="36"/>
        <v>1</v>
      </c>
      <c r="S1691">
        <v>1</v>
      </c>
      <c r="T1691">
        <v>1</v>
      </c>
      <c r="U1691" t="s">
        <v>65</v>
      </c>
      <c r="V1691" t="str">
        <f t="shared" si="35"/>
        <v>nee</v>
      </c>
      <c r="W1691">
        <v>850</v>
      </c>
      <c r="X1691">
        <v>1</v>
      </c>
      <c r="Y1691" t="s">
        <v>2868</v>
      </c>
      <c r="Z1691" t="str" cm="1">
        <f t="array" ref="Z1691:AA1691">_xlfn.TEXTSPLIT(L1691, " ")</f>
        <v>Windcentrale/</v>
      </c>
      <c r="AA1691" t="str">
        <v>projectcoöperatie</v>
      </c>
    </row>
    <row r="1692" spans="1:29" x14ac:dyDescent="0.3">
      <c r="A1692" t="s">
        <v>1281</v>
      </c>
      <c r="B1692" t="s">
        <v>1287</v>
      </c>
      <c r="C1692" t="s">
        <v>1594</v>
      </c>
      <c r="D1692" t="s">
        <v>2998</v>
      </c>
      <c r="E1692" t="s">
        <v>3496</v>
      </c>
      <c r="F1692">
        <v>1</v>
      </c>
      <c r="G1692" t="s">
        <v>27</v>
      </c>
      <c r="H1692">
        <v>2013</v>
      </c>
      <c r="I1692" t="s">
        <v>3383</v>
      </c>
      <c r="J1692" t="s">
        <v>3384</v>
      </c>
      <c r="L1692" t="s">
        <v>3402</v>
      </c>
      <c r="O1692" t="str">
        <f t="shared" si="34"/>
        <v/>
      </c>
      <c r="P1692" s="1">
        <f t="shared" si="36"/>
        <v>850</v>
      </c>
      <c r="Q1692">
        <v>850</v>
      </c>
      <c r="R1692" s="1">
        <f t="shared" si="36"/>
        <v>1</v>
      </c>
      <c r="S1692">
        <v>1</v>
      </c>
      <c r="T1692">
        <v>1</v>
      </c>
      <c r="U1692" t="s">
        <v>65</v>
      </c>
      <c r="V1692" t="str">
        <f t="shared" si="35"/>
        <v>nee</v>
      </c>
      <c r="W1692">
        <v>850</v>
      </c>
      <c r="X1692">
        <v>1</v>
      </c>
      <c r="Y1692" t="s">
        <v>2868</v>
      </c>
      <c r="Z1692" t="str" cm="1">
        <f t="array" ref="Z1692:AA1692">_xlfn.TEXTSPLIT(L1692, " ")</f>
        <v>Windcentrale/</v>
      </c>
      <c r="AA1692" t="str">
        <v>projectcoöperatie</v>
      </c>
    </row>
    <row r="1693" spans="1:29" x14ac:dyDescent="0.3">
      <c r="A1693" t="s">
        <v>1281</v>
      </c>
      <c r="B1693" t="s">
        <v>1287</v>
      </c>
      <c r="C1693" t="s">
        <v>1594</v>
      </c>
      <c r="D1693" t="s">
        <v>2998</v>
      </c>
      <c r="E1693" t="s">
        <v>3497</v>
      </c>
      <c r="F1693">
        <v>1</v>
      </c>
      <c r="G1693" t="s">
        <v>27</v>
      </c>
      <c r="H1693">
        <v>2013</v>
      </c>
      <c r="I1693" t="s">
        <v>3383</v>
      </c>
      <c r="J1693" t="s">
        <v>3384</v>
      </c>
      <c r="L1693" t="s">
        <v>3402</v>
      </c>
      <c r="O1693" t="str">
        <f t="shared" si="34"/>
        <v/>
      </c>
      <c r="P1693" s="1">
        <f t="shared" si="36"/>
        <v>850</v>
      </c>
      <c r="Q1693">
        <v>850</v>
      </c>
      <c r="R1693" s="1">
        <f t="shared" si="36"/>
        <v>1</v>
      </c>
      <c r="S1693">
        <v>1</v>
      </c>
      <c r="T1693">
        <v>1</v>
      </c>
      <c r="U1693" t="s">
        <v>65</v>
      </c>
      <c r="V1693" t="str">
        <f t="shared" si="35"/>
        <v>nee</v>
      </c>
      <c r="W1693">
        <v>850</v>
      </c>
      <c r="X1693">
        <v>1</v>
      </c>
      <c r="Y1693" t="s">
        <v>2868</v>
      </c>
      <c r="Z1693" t="str" cm="1">
        <f t="array" ref="Z1693:AA1693">_xlfn.TEXTSPLIT(L1693, " ")</f>
        <v>Windcentrale/</v>
      </c>
      <c r="AA1693" t="str">
        <v>projectcoöperatie</v>
      </c>
    </row>
    <row r="1694" spans="1:29" x14ac:dyDescent="0.3">
      <c r="A1694" t="s">
        <v>1281</v>
      </c>
      <c r="B1694" t="s">
        <v>1287</v>
      </c>
      <c r="C1694" t="s">
        <v>1594</v>
      </c>
      <c r="D1694" t="s">
        <v>2998</v>
      </c>
      <c r="E1694" t="s">
        <v>3498</v>
      </c>
      <c r="F1694">
        <v>1</v>
      </c>
      <c r="G1694" t="s">
        <v>27</v>
      </c>
      <c r="H1694">
        <v>2013</v>
      </c>
      <c r="I1694" t="s">
        <v>3383</v>
      </c>
      <c r="J1694" t="s">
        <v>3384</v>
      </c>
      <c r="L1694" t="s">
        <v>3402</v>
      </c>
      <c r="O1694" t="str">
        <f t="shared" si="34"/>
        <v/>
      </c>
      <c r="P1694" s="1">
        <f t="shared" si="36"/>
        <v>850</v>
      </c>
      <c r="Q1694">
        <v>850</v>
      </c>
      <c r="R1694" s="1">
        <f t="shared" si="36"/>
        <v>1</v>
      </c>
      <c r="S1694">
        <v>1</v>
      </c>
      <c r="T1694">
        <v>1</v>
      </c>
      <c r="U1694" t="s">
        <v>65</v>
      </c>
      <c r="V1694" t="str">
        <f t="shared" si="35"/>
        <v>nee</v>
      </c>
      <c r="W1694">
        <v>850</v>
      </c>
      <c r="X1694">
        <v>1</v>
      </c>
      <c r="Y1694" t="s">
        <v>2868</v>
      </c>
      <c r="Z1694" t="str" cm="1">
        <f t="array" ref="Z1694:AA1694">_xlfn.TEXTSPLIT(L1694, " ")</f>
        <v>Windcentrale/</v>
      </c>
      <c r="AA1694" t="str">
        <v>projectcoöperatie</v>
      </c>
    </row>
    <row r="1695" spans="1:29" x14ac:dyDescent="0.3">
      <c r="A1695" t="s">
        <v>1281</v>
      </c>
      <c r="B1695" t="s">
        <v>1287</v>
      </c>
      <c r="C1695" t="s">
        <v>1594</v>
      </c>
      <c r="D1695" t="s">
        <v>3493</v>
      </c>
      <c r="E1695" t="s">
        <v>3499</v>
      </c>
      <c r="F1695">
        <v>7</v>
      </c>
      <c r="G1695" t="s">
        <v>3482</v>
      </c>
      <c r="H1695">
        <v>2019</v>
      </c>
      <c r="I1695" t="s">
        <v>3383</v>
      </c>
      <c r="J1695" t="s">
        <v>3384</v>
      </c>
      <c r="L1695" t="s">
        <v>1597</v>
      </c>
      <c r="O1695" t="str">
        <f t="shared" si="34"/>
        <v/>
      </c>
      <c r="P1695" s="1">
        <f t="shared" si="36"/>
        <v>0</v>
      </c>
      <c r="Q1695">
        <v>-75</v>
      </c>
      <c r="R1695" s="1">
        <f t="shared" si="36"/>
        <v>1</v>
      </c>
      <c r="S1695">
        <v>1</v>
      </c>
      <c r="T1695">
        <v>1</v>
      </c>
      <c r="U1695" t="s">
        <v>65</v>
      </c>
      <c r="V1695" t="str">
        <f t="shared" si="35"/>
        <v>nee</v>
      </c>
      <c r="W1695">
        <v>-75</v>
      </c>
      <c r="X1695">
        <v>1</v>
      </c>
      <c r="Y1695" t="s">
        <v>2868</v>
      </c>
      <c r="Z1695" t="str" cm="1">
        <f t="array" ref="Z1695">_xlfn.TEXTSPLIT(L1695, " ")</f>
        <v>Kennemerwind</v>
      </c>
    </row>
    <row r="1696" spans="1:29" x14ac:dyDescent="0.3">
      <c r="A1696" t="s">
        <v>1281</v>
      </c>
      <c r="B1696" t="s">
        <v>1282</v>
      </c>
      <c r="C1696" t="s">
        <v>1673</v>
      </c>
      <c r="D1696" t="s">
        <v>1674</v>
      </c>
      <c r="E1696" t="s">
        <v>3500</v>
      </c>
      <c r="F1696">
        <v>1</v>
      </c>
      <c r="G1696" t="s">
        <v>27</v>
      </c>
      <c r="H1696" t="s">
        <v>3399</v>
      </c>
      <c r="I1696" t="s">
        <v>3383</v>
      </c>
      <c r="J1696" t="s">
        <v>3384</v>
      </c>
      <c r="L1696" t="s">
        <v>3501</v>
      </c>
      <c r="O1696" t="str">
        <f t="shared" si="34"/>
        <v/>
      </c>
      <c r="P1696" s="1">
        <f t="shared" si="36"/>
        <v>80</v>
      </c>
      <c r="Q1696">
        <v>80</v>
      </c>
      <c r="R1696" s="1">
        <f t="shared" si="36"/>
        <v>1</v>
      </c>
      <c r="S1696">
        <v>1</v>
      </c>
      <c r="T1696">
        <v>1</v>
      </c>
      <c r="U1696" t="s">
        <v>65</v>
      </c>
      <c r="V1696" t="str">
        <f t="shared" si="35"/>
        <v>nee</v>
      </c>
      <c r="W1696">
        <v>80</v>
      </c>
      <c r="X1696">
        <v>1</v>
      </c>
      <c r="Y1696" t="s">
        <v>2868</v>
      </c>
      <c r="Z1696" t="str" cm="1">
        <f t="array" ref="Z1696:AB1696">_xlfn.TEXTSPLIT(L1696, " ")</f>
        <v>Zaanse</v>
      </c>
      <c r="AA1696" t="str">
        <v>Energie</v>
      </c>
      <c r="AB1696" t="str">
        <v>Koöperatie</v>
      </c>
    </row>
    <row r="1697" spans="1:30" x14ac:dyDescent="0.3">
      <c r="A1697" t="s">
        <v>1676</v>
      </c>
      <c r="B1697" t="s">
        <v>1684</v>
      </c>
      <c r="C1697" t="s">
        <v>1685</v>
      </c>
      <c r="D1697" t="s">
        <v>3502</v>
      </c>
      <c r="E1697" t="s">
        <v>3503</v>
      </c>
      <c r="F1697">
        <v>1</v>
      </c>
      <c r="G1697" t="s">
        <v>27</v>
      </c>
      <c r="H1697">
        <v>2021</v>
      </c>
      <c r="I1697" t="s">
        <v>3383</v>
      </c>
      <c r="J1697" t="s">
        <v>3384</v>
      </c>
      <c r="L1697" t="s">
        <v>3504</v>
      </c>
      <c r="O1697" t="str">
        <f t="shared" ref="O1697:O1760" si="37">IF(Y1697="ja","Local partner","")</f>
        <v>Local partner</v>
      </c>
      <c r="P1697" s="1">
        <f t="shared" si="36"/>
        <v>8400</v>
      </c>
      <c r="Q1697">
        <v>8400</v>
      </c>
      <c r="R1697" s="1">
        <f t="shared" si="36"/>
        <v>1</v>
      </c>
      <c r="S1697">
        <v>1</v>
      </c>
      <c r="T1697">
        <v>2</v>
      </c>
      <c r="U1697" t="s">
        <v>65</v>
      </c>
      <c r="V1697" t="str">
        <f t="shared" ref="V1697:V1760" si="38">IF(S1697 = 1,"nee","ja")</f>
        <v>nee</v>
      </c>
      <c r="W1697">
        <v>8400</v>
      </c>
      <c r="X1697">
        <v>2</v>
      </c>
      <c r="Y1697" t="s">
        <v>2805</v>
      </c>
      <c r="Z1697" t="str" cm="1">
        <f t="array" ref="Z1697:AB1697">_xlfn.TEXTSPLIT(L1697, " ")</f>
        <v>Nieuw</v>
      </c>
      <c r="AA1697" t="str">
        <v>Leusen</v>
      </c>
      <c r="AB1697" t="str">
        <v>Synergie</v>
      </c>
    </row>
    <row r="1698" spans="1:30" x14ac:dyDescent="0.3">
      <c r="A1698" t="s">
        <v>1676</v>
      </c>
      <c r="B1698" t="s">
        <v>1684</v>
      </c>
      <c r="C1698" t="s">
        <v>1695</v>
      </c>
      <c r="E1698" t="s">
        <v>3505</v>
      </c>
      <c r="F1698">
        <v>1</v>
      </c>
      <c r="G1698" t="s">
        <v>27</v>
      </c>
      <c r="H1698">
        <v>2015</v>
      </c>
      <c r="I1698" t="s">
        <v>3383</v>
      </c>
      <c r="J1698" t="s">
        <v>3384</v>
      </c>
      <c r="L1698" t="s">
        <v>1700</v>
      </c>
      <c r="O1698" t="str">
        <f t="shared" si="37"/>
        <v/>
      </c>
      <c r="P1698" s="1">
        <f t="shared" si="36"/>
        <v>1175</v>
      </c>
      <c r="Q1698">
        <v>1175</v>
      </c>
      <c r="R1698" s="1">
        <f t="shared" si="36"/>
        <v>0.25</v>
      </c>
      <c r="S1698">
        <v>0.25</v>
      </c>
      <c r="T1698">
        <v>0.5</v>
      </c>
      <c r="U1698" t="s">
        <v>65</v>
      </c>
      <c r="V1698" t="str">
        <f t="shared" si="38"/>
        <v>ja</v>
      </c>
      <c r="W1698">
        <v>4700</v>
      </c>
      <c r="X1698">
        <v>2</v>
      </c>
      <c r="Y1698" t="s">
        <v>2868</v>
      </c>
      <c r="Z1698" t="str" cm="1">
        <f t="array" ref="Z1698">_xlfn.TEXTSPLIT(L1698, " ")</f>
        <v>DeventerEnergie</v>
      </c>
    </row>
    <row r="1699" spans="1:30" x14ac:dyDescent="0.3">
      <c r="A1699" t="s">
        <v>1676</v>
      </c>
      <c r="B1699" t="s">
        <v>1684</v>
      </c>
      <c r="C1699" t="s">
        <v>1822</v>
      </c>
      <c r="E1699" t="s">
        <v>3506</v>
      </c>
      <c r="F1699">
        <v>1</v>
      </c>
      <c r="G1699" t="s">
        <v>27</v>
      </c>
      <c r="H1699">
        <v>2023</v>
      </c>
      <c r="I1699" t="s">
        <v>3383</v>
      </c>
      <c r="J1699" t="s">
        <v>3384</v>
      </c>
      <c r="L1699" t="s">
        <v>3507</v>
      </c>
      <c r="O1699" t="str">
        <f t="shared" si="37"/>
        <v>Local partner</v>
      </c>
      <c r="P1699" s="1">
        <f t="shared" si="36"/>
        <v>10320</v>
      </c>
      <c r="Q1699">
        <v>10320</v>
      </c>
      <c r="R1699" s="1">
        <f t="shared" si="36"/>
        <v>0.8</v>
      </c>
      <c r="S1699">
        <v>0.8</v>
      </c>
      <c r="T1699">
        <v>2.4000000000000004</v>
      </c>
      <c r="U1699" t="s">
        <v>65</v>
      </c>
      <c r="V1699" t="str">
        <f t="shared" si="38"/>
        <v>ja</v>
      </c>
      <c r="W1699">
        <v>12900</v>
      </c>
      <c r="X1699">
        <v>3</v>
      </c>
      <c r="Y1699" t="s">
        <v>2805</v>
      </c>
      <c r="Z1699" t="str" cm="1">
        <f t="array" ref="Z1699:AB1699">_xlfn.TEXTSPLIT(L1699, " ")</f>
        <v>Wij</v>
      </c>
      <c r="AA1699" t="str">
        <v>Duurzaam</v>
      </c>
      <c r="AB1699" t="str">
        <v>Staphorst</v>
      </c>
    </row>
    <row r="1700" spans="1:30" x14ac:dyDescent="0.3">
      <c r="A1700" t="s">
        <v>1676</v>
      </c>
      <c r="B1700" t="s">
        <v>1684</v>
      </c>
      <c r="C1700" t="s">
        <v>1822</v>
      </c>
      <c r="D1700" t="s">
        <v>1827</v>
      </c>
      <c r="E1700" t="s">
        <v>3508</v>
      </c>
      <c r="F1700">
        <v>1</v>
      </c>
      <c r="G1700" t="s">
        <v>27</v>
      </c>
      <c r="H1700">
        <v>2019</v>
      </c>
      <c r="I1700" t="s">
        <v>3383</v>
      </c>
      <c r="J1700" t="s">
        <v>3384</v>
      </c>
      <c r="L1700" t="s">
        <v>3402</v>
      </c>
      <c r="O1700" t="str">
        <f t="shared" si="37"/>
        <v/>
      </c>
      <c r="P1700" s="1">
        <f t="shared" si="36"/>
        <v>2300</v>
      </c>
      <c r="Q1700">
        <v>2300</v>
      </c>
      <c r="R1700" s="1">
        <f t="shared" si="36"/>
        <v>0.33333333333333331</v>
      </c>
      <c r="S1700">
        <v>0.33333333333333331</v>
      </c>
      <c r="T1700">
        <v>1</v>
      </c>
      <c r="U1700" t="s">
        <v>65</v>
      </c>
      <c r="V1700" t="str">
        <f t="shared" si="38"/>
        <v>ja</v>
      </c>
      <c r="W1700">
        <v>6900</v>
      </c>
      <c r="X1700">
        <v>3</v>
      </c>
      <c r="Y1700" t="s">
        <v>2868</v>
      </c>
      <c r="Z1700" t="str" cm="1">
        <f t="array" ref="Z1700:AA1700">_xlfn.TEXTSPLIT(L1700, " ")</f>
        <v>Windcentrale/</v>
      </c>
      <c r="AA1700" t="str">
        <v>projectcoöperatie</v>
      </c>
    </row>
    <row r="1701" spans="1:30" x14ac:dyDescent="0.3">
      <c r="A1701" t="s">
        <v>1862</v>
      </c>
      <c r="B1701" t="s">
        <v>1879</v>
      </c>
      <c r="C1701" t="s">
        <v>1897</v>
      </c>
      <c r="D1701" t="s">
        <v>1903</v>
      </c>
      <c r="E1701" t="s">
        <v>3509</v>
      </c>
      <c r="F1701">
        <v>1</v>
      </c>
      <c r="G1701" t="s">
        <v>27</v>
      </c>
      <c r="H1701" t="s">
        <v>3399</v>
      </c>
      <c r="I1701" t="s">
        <v>3383</v>
      </c>
      <c r="J1701" t="s">
        <v>3384</v>
      </c>
      <c r="L1701" t="s">
        <v>3510</v>
      </c>
      <c r="O1701" t="str">
        <f t="shared" si="37"/>
        <v/>
      </c>
      <c r="P1701" s="1">
        <f t="shared" si="36"/>
        <v>0</v>
      </c>
      <c r="R1701" s="1">
        <f t="shared" si="36"/>
        <v>1</v>
      </c>
      <c r="S1701">
        <v>1</v>
      </c>
      <c r="U1701" t="s">
        <v>65</v>
      </c>
      <c r="V1701" t="str">
        <f t="shared" si="38"/>
        <v>nee</v>
      </c>
      <c r="Y1701" t="s">
        <v>2868</v>
      </c>
      <c r="Z1701" t="str" cm="1">
        <f t="array" ref="Z1701:AD1701">_xlfn.TEXTSPLIT(L1701, " ")</f>
        <v>De</v>
      </c>
      <c r="AA1701" t="str">
        <v>Coöperatie</v>
      </c>
      <c r="AB1701" t="str">
        <v>Win</v>
      </c>
      <c r="AC1701" t="str">
        <v>Duurzame</v>
      </c>
      <c r="AD1701" t="str">
        <v>Energie</v>
      </c>
    </row>
    <row r="1702" spans="1:30" x14ac:dyDescent="0.3">
      <c r="A1702" t="s">
        <v>1862</v>
      </c>
      <c r="B1702" t="s">
        <v>1879</v>
      </c>
      <c r="C1702" t="s">
        <v>1862</v>
      </c>
      <c r="E1702" t="s">
        <v>3511</v>
      </c>
      <c r="F1702">
        <v>1</v>
      </c>
      <c r="G1702" t="s">
        <v>27</v>
      </c>
      <c r="H1702">
        <v>2014</v>
      </c>
      <c r="I1702" t="s">
        <v>3383</v>
      </c>
      <c r="J1702" t="s">
        <v>3384</v>
      </c>
      <c r="L1702" t="s">
        <v>3512</v>
      </c>
      <c r="O1702" t="str">
        <f t="shared" si="37"/>
        <v/>
      </c>
      <c r="P1702" s="1">
        <f t="shared" si="36"/>
        <v>0</v>
      </c>
      <c r="R1702" s="1">
        <f t="shared" si="36"/>
        <v>0</v>
      </c>
      <c r="S1702">
        <v>0</v>
      </c>
      <c r="T1702" t="s">
        <v>2966</v>
      </c>
      <c r="U1702" t="s">
        <v>65</v>
      </c>
      <c r="V1702" t="str">
        <f t="shared" si="38"/>
        <v>ja</v>
      </c>
      <c r="W1702">
        <v>6000</v>
      </c>
      <c r="X1702">
        <v>3</v>
      </c>
      <c r="Y1702" t="s">
        <v>2868</v>
      </c>
      <c r="Z1702" t="str" cm="1">
        <f t="array" ref="Z1702">_xlfn.TEXTSPLIT(L1702, " ")</f>
        <v>Uwind</v>
      </c>
    </row>
    <row r="1703" spans="1:30" x14ac:dyDescent="0.3">
      <c r="A1703" t="s">
        <v>2023</v>
      </c>
      <c r="B1703" t="s">
        <v>2023</v>
      </c>
      <c r="C1703" t="s">
        <v>2024</v>
      </c>
      <c r="D1703" t="s">
        <v>3513</v>
      </c>
      <c r="E1703" t="s">
        <v>3514</v>
      </c>
      <c r="F1703">
        <v>1</v>
      </c>
      <c r="G1703" t="s">
        <v>27</v>
      </c>
      <c r="H1703">
        <v>2008</v>
      </c>
      <c r="I1703" t="s">
        <v>3383</v>
      </c>
      <c r="J1703" t="s">
        <v>3384</v>
      </c>
      <c r="L1703" t="s">
        <v>2036</v>
      </c>
      <c r="O1703" t="str">
        <f t="shared" si="37"/>
        <v/>
      </c>
      <c r="P1703" s="1">
        <f t="shared" si="36"/>
        <v>900</v>
      </c>
      <c r="Q1703">
        <v>900</v>
      </c>
      <c r="R1703" s="1">
        <f t="shared" si="36"/>
        <v>1</v>
      </c>
      <c r="S1703">
        <v>1</v>
      </c>
      <c r="T1703">
        <v>1</v>
      </c>
      <c r="U1703" t="s">
        <v>65</v>
      </c>
      <c r="V1703" t="str">
        <f t="shared" si="38"/>
        <v>nee</v>
      </c>
      <c r="W1703">
        <v>900</v>
      </c>
      <c r="X1703">
        <v>1</v>
      </c>
      <c r="Y1703" t="s">
        <v>2868</v>
      </c>
      <c r="Z1703" t="str" cm="1">
        <f t="array" ref="Z1703">_xlfn.TEXTSPLIT(L1703, " ")</f>
        <v>Zeeuwind</v>
      </c>
    </row>
    <row r="1704" spans="1:30" x14ac:dyDescent="0.3">
      <c r="A1704" t="s">
        <v>2023</v>
      </c>
      <c r="B1704" t="s">
        <v>2023</v>
      </c>
      <c r="C1704" t="s">
        <v>2024</v>
      </c>
      <c r="D1704" t="s">
        <v>3513</v>
      </c>
      <c r="E1704" t="s">
        <v>3515</v>
      </c>
      <c r="F1704">
        <v>1</v>
      </c>
      <c r="G1704" t="s">
        <v>27</v>
      </c>
      <c r="H1704">
        <v>2016</v>
      </c>
      <c r="I1704" t="s">
        <v>3383</v>
      </c>
      <c r="J1704" t="s">
        <v>3384</v>
      </c>
      <c r="L1704" t="s">
        <v>2036</v>
      </c>
      <c r="O1704" t="str">
        <f t="shared" si="37"/>
        <v/>
      </c>
      <c r="P1704" s="1">
        <f t="shared" si="36"/>
        <v>1000</v>
      </c>
      <c r="Q1704">
        <v>1000</v>
      </c>
      <c r="R1704" s="1">
        <f t="shared" si="36"/>
        <v>0.5</v>
      </c>
      <c r="S1704">
        <v>0.5</v>
      </c>
      <c r="T1704">
        <v>0.5</v>
      </c>
      <c r="U1704" t="s">
        <v>65</v>
      </c>
      <c r="V1704" t="str">
        <f t="shared" si="38"/>
        <v>ja</v>
      </c>
      <c r="W1704">
        <v>2000</v>
      </c>
      <c r="X1704">
        <v>1</v>
      </c>
      <c r="Y1704" t="s">
        <v>2868</v>
      </c>
      <c r="Z1704" t="str" cm="1">
        <f t="array" ref="Z1704">_xlfn.TEXTSPLIT(L1704, " ")</f>
        <v>Zeeuwind</v>
      </c>
    </row>
    <row r="1705" spans="1:30" x14ac:dyDescent="0.3">
      <c r="A1705" t="s">
        <v>2023</v>
      </c>
      <c r="B1705" t="s">
        <v>2023</v>
      </c>
      <c r="C1705" t="s">
        <v>2024</v>
      </c>
      <c r="D1705" t="s">
        <v>3513</v>
      </c>
      <c r="E1705" t="s">
        <v>3516</v>
      </c>
      <c r="F1705">
        <v>1</v>
      </c>
      <c r="G1705" t="s">
        <v>27</v>
      </c>
      <c r="H1705">
        <v>2004</v>
      </c>
      <c r="I1705" t="s">
        <v>3383</v>
      </c>
      <c r="J1705" t="s">
        <v>3384</v>
      </c>
      <c r="L1705" t="s">
        <v>2036</v>
      </c>
      <c r="O1705" t="str">
        <f t="shared" si="37"/>
        <v/>
      </c>
      <c r="P1705" s="1">
        <f t="shared" si="36"/>
        <v>1800</v>
      </c>
      <c r="Q1705">
        <v>1800</v>
      </c>
      <c r="R1705" s="1">
        <f t="shared" si="36"/>
        <v>1</v>
      </c>
      <c r="S1705">
        <v>1</v>
      </c>
      <c r="T1705">
        <v>2</v>
      </c>
      <c r="U1705" t="s">
        <v>65</v>
      </c>
      <c r="V1705" t="str">
        <f t="shared" si="38"/>
        <v>nee</v>
      </c>
      <c r="W1705">
        <v>1800</v>
      </c>
      <c r="X1705">
        <v>2</v>
      </c>
      <c r="Y1705" t="s">
        <v>2868</v>
      </c>
      <c r="Z1705" t="str" cm="1">
        <f t="array" ref="Z1705">_xlfn.TEXTSPLIT(L1705, " ")</f>
        <v>Zeeuwind</v>
      </c>
    </row>
    <row r="1706" spans="1:30" x14ac:dyDescent="0.3">
      <c r="A1706" t="s">
        <v>2023</v>
      </c>
      <c r="B1706" t="s">
        <v>2023</v>
      </c>
      <c r="C1706" t="s">
        <v>2024</v>
      </c>
      <c r="D1706" t="s">
        <v>3513</v>
      </c>
      <c r="E1706" t="s">
        <v>3517</v>
      </c>
      <c r="F1706">
        <v>1</v>
      </c>
      <c r="G1706" t="s">
        <v>27</v>
      </c>
      <c r="H1706">
        <v>2018</v>
      </c>
      <c r="I1706" t="s">
        <v>3383</v>
      </c>
      <c r="J1706" t="s">
        <v>3384</v>
      </c>
      <c r="L1706" t="s">
        <v>2036</v>
      </c>
      <c r="O1706" t="str">
        <f t="shared" si="37"/>
        <v/>
      </c>
      <c r="P1706" s="1">
        <f t="shared" si="36"/>
        <v>2300</v>
      </c>
      <c r="Q1706">
        <v>2300</v>
      </c>
      <c r="R1706" s="1">
        <f t="shared" si="36"/>
        <v>1</v>
      </c>
      <c r="S1706">
        <v>1</v>
      </c>
      <c r="T1706">
        <v>1</v>
      </c>
      <c r="U1706" t="s">
        <v>65</v>
      </c>
      <c r="V1706" t="str">
        <f t="shared" si="38"/>
        <v>nee</v>
      </c>
      <c r="W1706">
        <v>2300</v>
      </c>
      <c r="X1706">
        <v>1</v>
      </c>
      <c r="Y1706" t="s">
        <v>2868</v>
      </c>
      <c r="Z1706" t="str" cm="1">
        <f t="array" ref="Z1706">_xlfn.TEXTSPLIT(L1706, " ")</f>
        <v>Zeeuwind</v>
      </c>
    </row>
    <row r="1707" spans="1:30" x14ac:dyDescent="0.3">
      <c r="A1707" t="s">
        <v>2023</v>
      </c>
      <c r="B1707" t="s">
        <v>2023</v>
      </c>
      <c r="C1707" t="s">
        <v>2024</v>
      </c>
      <c r="E1707" t="s">
        <v>3518</v>
      </c>
      <c r="F1707">
        <v>1</v>
      </c>
      <c r="G1707" t="s">
        <v>27</v>
      </c>
      <c r="H1707">
        <v>2015</v>
      </c>
      <c r="I1707" t="s">
        <v>3383</v>
      </c>
      <c r="J1707" t="s">
        <v>3384</v>
      </c>
      <c r="L1707" t="s">
        <v>2036</v>
      </c>
      <c r="O1707" t="str">
        <f t="shared" si="37"/>
        <v/>
      </c>
      <c r="P1707" s="1">
        <f t="shared" si="36"/>
        <v>2350</v>
      </c>
      <c r="Q1707">
        <v>2350</v>
      </c>
      <c r="R1707" s="1">
        <f t="shared" si="36"/>
        <v>1</v>
      </c>
      <c r="S1707">
        <v>1</v>
      </c>
      <c r="T1707">
        <v>1</v>
      </c>
      <c r="U1707" t="s">
        <v>65</v>
      </c>
      <c r="V1707" t="str">
        <f t="shared" si="38"/>
        <v>nee</v>
      </c>
      <c r="W1707">
        <v>2350</v>
      </c>
      <c r="X1707">
        <v>1</v>
      </c>
      <c r="Y1707" t="s">
        <v>2868</v>
      </c>
      <c r="Z1707" t="str" cm="1">
        <f t="array" ref="Z1707">_xlfn.TEXTSPLIT(L1707, " ")</f>
        <v>Zeeuwind</v>
      </c>
    </row>
    <row r="1708" spans="1:30" x14ac:dyDescent="0.3">
      <c r="A1708" t="s">
        <v>2023</v>
      </c>
      <c r="B1708" t="s">
        <v>2023</v>
      </c>
      <c r="C1708" t="s">
        <v>2024</v>
      </c>
      <c r="E1708" t="s">
        <v>3519</v>
      </c>
      <c r="F1708">
        <v>1</v>
      </c>
      <c r="G1708" t="s">
        <v>27</v>
      </c>
      <c r="H1708">
        <v>2000</v>
      </c>
      <c r="I1708" t="s">
        <v>3383</v>
      </c>
      <c r="J1708" t="s">
        <v>3384</v>
      </c>
      <c r="L1708" t="s">
        <v>2036</v>
      </c>
      <c r="O1708" t="str">
        <f t="shared" si="37"/>
        <v/>
      </c>
      <c r="P1708" s="1">
        <f t="shared" si="36"/>
        <v>1320</v>
      </c>
      <c r="Q1708">
        <v>1320</v>
      </c>
      <c r="R1708" s="1">
        <f t="shared" si="36"/>
        <v>1</v>
      </c>
      <c r="S1708">
        <v>1</v>
      </c>
      <c r="T1708">
        <v>2</v>
      </c>
      <c r="U1708" t="s">
        <v>65</v>
      </c>
      <c r="V1708" t="str">
        <f t="shared" si="38"/>
        <v>nee</v>
      </c>
      <c r="W1708">
        <v>1320</v>
      </c>
      <c r="X1708">
        <v>2</v>
      </c>
      <c r="Y1708" t="s">
        <v>2868</v>
      </c>
      <c r="Z1708" t="str" cm="1">
        <f t="array" ref="Z1708">_xlfn.TEXTSPLIT(L1708, " ")</f>
        <v>Zeeuwind</v>
      </c>
    </row>
    <row r="1709" spans="1:30" x14ac:dyDescent="0.3">
      <c r="A1709" t="s">
        <v>2023</v>
      </c>
      <c r="B1709" t="s">
        <v>2023</v>
      </c>
      <c r="C1709" t="s">
        <v>2024</v>
      </c>
      <c r="E1709" t="s">
        <v>3520</v>
      </c>
      <c r="F1709">
        <v>7</v>
      </c>
      <c r="G1709" t="s">
        <v>3482</v>
      </c>
      <c r="H1709">
        <v>2021</v>
      </c>
      <c r="I1709" t="s">
        <v>3383</v>
      </c>
      <c r="J1709" t="s">
        <v>3384</v>
      </c>
      <c r="L1709" t="s">
        <v>2036</v>
      </c>
      <c r="O1709" t="str">
        <f t="shared" si="37"/>
        <v/>
      </c>
      <c r="P1709" s="1">
        <f t="shared" si="36"/>
        <v>0</v>
      </c>
      <c r="Q1709">
        <v>-1320</v>
      </c>
      <c r="R1709" s="1">
        <f t="shared" si="36"/>
        <v>1</v>
      </c>
      <c r="S1709">
        <v>1</v>
      </c>
      <c r="T1709">
        <v>-2</v>
      </c>
      <c r="U1709" t="s">
        <v>65</v>
      </c>
      <c r="V1709" t="str">
        <f t="shared" si="38"/>
        <v>nee</v>
      </c>
      <c r="W1709">
        <v>-1320</v>
      </c>
      <c r="X1709">
        <v>-2</v>
      </c>
      <c r="Z1709" t="str" cm="1">
        <f t="array" ref="Z1709">_xlfn.TEXTSPLIT(L1709, " ")</f>
        <v>Zeeuwind</v>
      </c>
    </row>
    <row r="1710" spans="1:30" x14ac:dyDescent="0.3">
      <c r="A1710" t="s">
        <v>2023</v>
      </c>
      <c r="B1710" t="s">
        <v>2023</v>
      </c>
      <c r="C1710" t="s">
        <v>2037</v>
      </c>
      <c r="D1710" t="s">
        <v>3521</v>
      </c>
      <c r="E1710" t="s">
        <v>3522</v>
      </c>
      <c r="F1710">
        <v>1</v>
      </c>
      <c r="G1710" t="s">
        <v>27</v>
      </c>
      <c r="H1710">
        <v>1991</v>
      </c>
      <c r="I1710" t="s">
        <v>3383</v>
      </c>
      <c r="J1710" t="s">
        <v>3384</v>
      </c>
      <c r="L1710" t="s">
        <v>2036</v>
      </c>
      <c r="O1710" t="str">
        <f t="shared" si="37"/>
        <v/>
      </c>
      <c r="P1710" s="1">
        <f t="shared" si="36"/>
        <v>250</v>
      </c>
      <c r="Q1710">
        <v>250</v>
      </c>
      <c r="R1710" s="1">
        <f t="shared" si="36"/>
        <v>1</v>
      </c>
      <c r="S1710">
        <v>1</v>
      </c>
      <c r="T1710">
        <v>1</v>
      </c>
      <c r="U1710" t="s">
        <v>65</v>
      </c>
      <c r="V1710" t="str">
        <f t="shared" si="38"/>
        <v>nee</v>
      </c>
      <c r="W1710">
        <v>250</v>
      </c>
      <c r="X1710">
        <v>1</v>
      </c>
      <c r="Y1710" t="s">
        <v>2868</v>
      </c>
      <c r="Z1710" t="str" cm="1">
        <f t="array" ref="Z1710">_xlfn.TEXTSPLIT(L1710, " ")</f>
        <v>Zeeuwind</v>
      </c>
    </row>
    <row r="1711" spans="1:30" x14ac:dyDescent="0.3">
      <c r="A1711" t="s">
        <v>2023</v>
      </c>
      <c r="B1711" t="s">
        <v>2023</v>
      </c>
      <c r="C1711" t="s">
        <v>2037</v>
      </c>
      <c r="D1711" t="s">
        <v>3521</v>
      </c>
      <c r="E1711" t="s">
        <v>3523</v>
      </c>
      <c r="F1711">
        <v>7</v>
      </c>
      <c r="G1711" t="s">
        <v>3482</v>
      </c>
      <c r="H1711">
        <v>2017</v>
      </c>
      <c r="I1711" t="s">
        <v>3383</v>
      </c>
      <c r="J1711" t="s">
        <v>3384</v>
      </c>
      <c r="L1711" t="s">
        <v>2036</v>
      </c>
      <c r="O1711" t="str">
        <f t="shared" si="37"/>
        <v/>
      </c>
      <c r="P1711" s="1">
        <f t="shared" si="36"/>
        <v>0</v>
      </c>
      <c r="Q1711">
        <v>-250</v>
      </c>
      <c r="R1711" s="1">
        <f t="shared" si="36"/>
        <v>1</v>
      </c>
      <c r="S1711">
        <v>1</v>
      </c>
      <c r="T1711">
        <v>-1</v>
      </c>
      <c r="U1711" t="s">
        <v>65</v>
      </c>
      <c r="V1711" t="str">
        <f t="shared" si="38"/>
        <v>nee</v>
      </c>
      <c r="W1711">
        <v>-250</v>
      </c>
      <c r="X1711">
        <v>-1</v>
      </c>
      <c r="Z1711" t="str" cm="1">
        <f t="array" ref="Z1711">_xlfn.TEXTSPLIT(L1711, " ")</f>
        <v>Zeeuwind</v>
      </c>
    </row>
    <row r="1712" spans="1:30" x14ac:dyDescent="0.3">
      <c r="A1712" t="s">
        <v>2023</v>
      </c>
      <c r="B1712" t="s">
        <v>2023</v>
      </c>
      <c r="C1712" t="s">
        <v>2054</v>
      </c>
      <c r="E1712" t="s">
        <v>3524</v>
      </c>
      <c r="F1712">
        <v>1</v>
      </c>
      <c r="G1712" t="s">
        <v>27</v>
      </c>
      <c r="H1712">
        <v>2003</v>
      </c>
      <c r="I1712" t="s">
        <v>3383</v>
      </c>
      <c r="J1712" t="s">
        <v>3384</v>
      </c>
      <c r="L1712" t="s">
        <v>2036</v>
      </c>
      <c r="O1712" t="str">
        <f t="shared" si="37"/>
        <v/>
      </c>
      <c r="P1712" s="1">
        <f t="shared" si="36"/>
        <v>3924</v>
      </c>
      <c r="Q1712">
        <v>3924</v>
      </c>
      <c r="R1712" s="1">
        <f t="shared" si="36"/>
        <v>0.436</v>
      </c>
      <c r="S1712">
        <v>0.436</v>
      </c>
      <c r="T1712">
        <v>4.3600000000000003</v>
      </c>
      <c r="U1712" t="s">
        <v>65</v>
      </c>
      <c r="V1712" t="str">
        <f t="shared" si="38"/>
        <v>ja</v>
      </c>
      <c r="W1712">
        <v>9000</v>
      </c>
      <c r="X1712">
        <v>10</v>
      </c>
      <c r="Y1712" t="s">
        <v>2868</v>
      </c>
      <c r="Z1712" t="str" cm="1">
        <f t="array" ref="Z1712">_xlfn.TEXTSPLIT(L1712, " ")</f>
        <v>Zeeuwind</v>
      </c>
    </row>
    <row r="1713" spans="1:27" x14ac:dyDescent="0.3">
      <c r="A1713" t="s">
        <v>2023</v>
      </c>
      <c r="B1713" t="s">
        <v>2023</v>
      </c>
      <c r="C1713" t="s">
        <v>2064</v>
      </c>
      <c r="D1713" t="s">
        <v>3525</v>
      </c>
      <c r="E1713" t="s">
        <v>3526</v>
      </c>
      <c r="F1713">
        <v>1</v>
      </c>
      <c r="G1713" t="s">
        <v>27</v>
      </c>
      <c r="H1713">
        <v>2007</v>
      </c>
      <c r="I1713" t="s">
        <v>3383</v>
      </c>
      <c r="J1713" t="s">
        <v>3384</v>
      </c>
      <c r="L1713" t="s">
        <v>2036</v>
      </c>
      <c r="O1713" t="str">
        <f t="shared" si="37"/>
        <v>Local partner</v>
      </c>
      <c r="P1713" s="1">
        <f t="shared" si="36"/>
        <v>4500</v>
      </c>
      <c r="Q1713">
        <v>4500</v>
      </c>
      <c r="R1713" s="1">
        <f t="shared" si="36"/>
        <v>0.5</v>
      </c>
      <c r="S1713">
        <v>0.5</v>
      </c>
      <c r="T1713">
        <v>1.5</v>
      </c>
      <c r="U1713" t="s">
        <v>65</v>
      </c>
      <c r="V1713" t="str">
        <f t="shared" si="38"/>
        <v>ja</v>
      </c>
      <c r="W1713">
        <v>9000</v>
      </c>
      <c r="X1713">
        <v>3</v>
      </c>
      <c r="Y1713" t="s">
        <v>2805</v>
      </c>
      <c r="Z1713" t="str" cm="1">
        <f t="array" ref="Z1713">_xlfn.TEXTSPLIT(L1713, " ")</f>
        <v>Zeeuwind</v>
      </c>
    </row>
    <row r="1714" spans="1:27" x14ac:dyDescent="0.3">
      <c r="A1714" t="s">
        <v>2023</v>
      </c>
      <c r="B1714" t="s">
        <v>2023</v>
      </c>
      <c r="C1714" t="s">
        <v>2064</v>
      </c>
      <c r="D1714" t="s">
        <v>3525</v>
      </c>
      <c r="E1714" t="s">
        <v>3527</v>
      </c>
      <c r="F1714">
        <v>2</v>
      </c>
      <c r="G1714" t="s">
        <v>3437</v>
      </c>
      <c r="H1714">
        <v>2024</v>
      </c>
      <c r="I1714" t="s">
        <v>3383</v>
      </c>
      <c r="J1714" t="s">
        <v>3384</v>
      </c>
      <c r="L1714" t="s">
        <v>2036</v>
      </c>
      <c r="O1714" t="str">
        <f t="shared" si="37"/>
        <v>Local partner</v>
      </c>
      <c r="P1714" s="1">
        <f t="shared" si="36"/>
        <v>0</v>
      </c>
      <c r="Q1714">
        <v>-4500</v>
      </c>
      <c r="R1714" s="1">
        <f t="shared" si="36"/>
        <v>0.5</v>
      </c>
      <c r="S1714">
        <v>0.5</v>
      </c>
      <c r="T1714">
        <v>-1.5</v>
      </c>
      <c r="U1714" t="s">
        <v>65</v>
      </c>
      <c r="V1714" t="str">
        <f t="shared" si="38"/>
        <v>ja</v>
      </c>
      <c r="W1714">
        <v>-9000</v>
      </c>
      <c r="X1714">
        <v>-3</v>
      </c>
      <c r="Y1714" t="s">
        <v>2805</v>
      </c>
      <c r="Z1714" t="str" cm="1">
        <f t="array" ref="Z1714">_xlfn.TEXTSPLIT(L1714, " ")</f>
        <v>Zeeuwind</v>
      </c>
    </row>
    <row r="1715" spans="1:27" x14ac:dyDescent="0.3">
      <c r="A1715" t="s">
        <v>2023</v>
      </c>
      <c r="B1715" t="s">
        <v>2023</v>
      </c>
      <c r="C1715" t="s">
        <v>2064</v>
      </c>
      <c r="D1715" t="s">
        <v>3525</v>
      </c>
      <c r="E1715" t="s">
        <v>3528</v>
      </c>
      <c r="F1715">
        <v>2</v>
      </c>
      <c r="G1715" t="s">
        <v>3437</v>
      </c>
      <c r="H1715">
        <v>2024</v>
      </c>
      <c r="I1715" t="s">
        <v>3383</v>
      </c>
      <c r="J1715" t="s">
        <v>3384</v>
      </c>
      <c r="L1715" t="s">
        <v>2036</v>
      </c>
      <c r="O1715" t="str">
        <f t="shared" si="37"/>
        <v/>
      </c>
      <c r="P1715" s="1">
        <f t="shared" si="36"/>
        <v>8550</v>
      </c>
      <c r="Q1715">
        <v>8550</v>
      </c>
      <c r="R1715" s="1">
        <f t="shared" si="36"/>
        <v>0.5</v>
      </c>
      <c r="S1715">
        <v>0.5</v>
      </c>
      <c r="T1715">
        <v>1.5</v>
      </c>
      <c r="U1715" t="s">
        <v>65</v>
      </c>
      <c r="V1715" t="str">
        <f t="shared" si="38"/>
        <v>ja</v>
      </c>
      <c r="W1715">
        <v>17100</v>
      </c>
      <c r="X1715">
        <v>3</v>
      </c>
      <c r="Y1715" t="s">
        <v>2868</v>
      </c>
      <c r="Z1715" t="str" cm="1">
        <f t="array" ref="Z1715">_xlfn.TEXTSPLIT(L1715, " ")</f>
        <v>Zeeuwind</v>
      </c>
    </row>
    <row r="1716" spans="1:27" x14ac:dyDescent="0.3">
      <c r="A1716" t="s">
        <v>2023</v>
      </c>
      <c r="B1716" t="s">
        <v>2023</v>
      </c>
      <c r="C1716" t="s">
        <v>2069</v>
      </c>
      <c r="D1716" t="s">
        <v>3055</v>
      </c>
      <c r="E1716" t="s">
        <v>3529</v>
      </c>
      <c r="F1716">
        <v>1</v>
      </c>
      <c r="G1716" t="s">
        <v>27</v>
      </c>
      <c r="H1716">
        <v>2000</v>
      </c>
      <c r="I1716" t="s">
        <v>3383</v>
      </c>
      <c r="J1716" t="s">
        <v>3384</v>
      </c>
      <c r="L1716" t="s">
        <v>2036</v>
      </c>
      <c r="O1716" t="str">
        <f t="shared" si="37"/>
        <v/>
      </c>
      <c r="P1716" s="1">
        <f t="shared" si="36"/>
        <v>1320</v>
      </c>
      <c r="Q1716">
        <v>1320</v>
      </c>
      <c r="R1716" s="1">
        <f t="shared" si="36"/>
        <v>1</v>
      </c>
      <c r="S1716">
        <v>1</v>
      </c>
      <c r="T1716">
        <v>2</v>
      </c>
      <c r="U1716" t="s">
        <v>65</v>
      </c>
      <c r="V1716" t="str">
        <f t="shared" si="38"/>
        <v>nee</v>
      </c>
      <c r="W1716">
        <v>1320</v>
      </c>
      <c r="X1716">
        <v>2</v>
      </c>
      <c r="Y1716" t="s">
        <v>2868</v>
      </c>
      <c r="Z1716" t="str" cm="1">
        <f t="array" ref="Z1716">_xlfn.TEXTSPLIT(L1716, " ")</f>
        <v>Zeeuwind</v>
      </c>
    </row>
    <row r="1717" spans="1:27" x14ac:dyDescent="0.3">
      <c r="A1717" t="s">
        <v>2023</v>
      </c>
      <c r="B1717" t="s">
        <v>2023</v>
      </c>
      <c r="C1717" s="4" t="s">
        <v>2072</v>
      </c>
      <c r="D1717" t="s">
        <v>3530</v>
      </c>
      <c r="E1717" t="s">
        <v>3531</v>
      </c>
      <c r="F1717">
        <v>1</v>
      </c>
      <c r="G1717" t="s">
        <v>27</v>
      </c>
      <c r="H1717">
        <v>2017</v>
      </c>
      <c r="I1717" t="s">
        <v>3383</v>
      </c>
      <c r="J1717" t="s">
        <v>3384</v>
      </c>
      <c r="L1717" t="s">
        <v>3532</v>
      </c>
      <c r="O1717" t="str">
        <f t="shared" si="37"/>
        <v/>
      </c>
      <c r="P1717" s="1">
        <f t="shared" si="36"/>
        <v>3060</v>
      </c>
      <c r="Q1717">
        <v>3060</v>
      </c>
      <c r="R1717" s="1">
        <f t="shared" si="36"/>
        <v>0.51</v>
      </c>
      <c r="S1717">
        <v>0.51</v>
      </c>
      <c r="T1717">
        <v>1.02</v>
      </c>
      <c r="U1717" t="s">
        <v>65</v>
      </c>
      <c r="V1717" t="str">
        <f t="shared" si="38"/>
        <v>ja</v>
      </c>
      <c r="W1717">
        <v>6000</v>
      </c>
      <c r="X1717">
        <v>2</v>
      </c>
      <c r="Y1717" t="s">
        <v>2868</v>
      </c>
      <c r="Z1717" t="str" cm="1">
        <f t="array" ref="Z1717:AA1717">_xlfn.TEXTSPLIT(L1717, " ")</f>
        <v>Deltawind/</v>
      </c>
      <c r="AA1717" t="str">
        <v>Zeeuwind</v>
      </c>
    </row>
    <row r="1718" spans="1:27" x14ac:dyDescent="0.3">
      <c r="A1718" t="s">
        <v>2023</v>
      </c>
      <c r="B1718" t="s">
        <v>2023</v>
      </c>
      <c r="C1718" s="4" t="s">
        <v>2072</v>
      </c>
      <c r="D1718" t="s">
        <v>3530</v>
      </c>
      <c r="E1718" t="s">
        <v>3533</v>
      </c>
      <c r="F1718">
        <v>1</v>
      </c>
      <c r="G1718" t="s">
        <v>27</v>
      </c>
      <c r="H1718">
        <v>2018</v>
      </c>
      <c r="I1718" t="s">
        <v>3383</v>
      </c>
      <c r="J1718" t="s">
        <v>3384</v>
      </c>
      <c r="L1718" t="s">
        <v>3532</v>
      </c>
      <c r="O1718" t="str">
        <f t="shared" si="37"/>
        <v/>
      </c>
      <c r="P1718" s="1">
        <f t="shared" si="36"/>
        <v>35190</v>
      </c>
      <c r="Q1718">
        <v>35190</v>
      </c>
      <c r="R1718" s="1">
        <f t="shared" si="36"/>
        <v>0.51</v>
      </c>
      <c r="S1718">
        <v>0.51</v>
      </c>
      <c r="T1718">
        <v>11.73</v>
      </c>
      <c r="U1718" t="s">
        <v>65</v>
      </c>
      <c r="V1718" t="str">
        <f t="shared" si="38"/>
        <v>ja</v>
      </c>
      <c r="W1718">
        <v>69000</v>
      </c>
      <c r="X1718">
        <v>23</v>
      </c>
      <c r="Y1718" t="s">
        <v>2868</v>
      </c>
      <c r="Z1718" t="str" cm="1">
        <f t="array" ref="Z1718:AA1718">_xlfn.TEXTSPLIT(L1718, " ")</f>
        <v>Deltawind/</v>
      </c>
      <c r="AA1718" t="str">
        <v>Zeeuwind</v>
      </c>
    </row>
    <row r="1719" spans="1:27" x14ac:dyDescent="0.3">
      <c r="A1719" t="s">
        <v>2023</v>
      </c>
      <c r="B1719" t="s">
        <v>2023</v>
      </c>
      <c r="C1719" s="4" t="s">
        <v>2072</v>
      </c>
      <c r="D1719" t="s">
        <v>3530</v>
      </c>
      <c r="E1719" t="s">
        <v>3534</v>
      </c>
      <c r="F1719">
        <v>1</v>
      </c>
      <c r="G1719" t="s">
        <v>27</v>
      </c>
      <c r="H1719">
        <v>2019</v>
      </c>
      <c r="I1719" t="s">
        <v>3383</v>
      </c>
      <c r="J1719" t="s">
        <v>3384</v>
      </c>
      <c r="L1719" t="s">
        <v>3532</v>
      </c>
      <c r="O1719" t="str">
        <f t="shared" si="37"/>
        <v/>
      </c>
      <c r="P1719" s="1">
        <f t="shared" si="36"/>
        <v>13770</v>
      </c>
      <c r="Q1719">
        <v>13770</v>
      </c>
      <c r="R1719" s="1">
        <f t="shared" si="36"/>
        <v>0.51</v>
      </c>
      <c r="S1719">
        <v>0.51</v>
      </c>
      <c r="T1719">
        <v>4.59</v>
      </c>
      <c r="U1719" t="s">
        <v>65</v>
      </c>
      <c r="V1719" t="str">
        <f t="shared" si="38"/>
        <v>ja</v>
      </c>
      <c r="W1719">
        <v>27000</v>
      </c>
      <c r="X1719">
        <v>9</v>
      </c>
      <c r="Y1719" t="s">
        <v>2868</v>
      </c>
      <c r="Z1719" t="str" cm="1">
        <f t="array" ref="Z1719:AA1719">_xlfn.TEXTSPLIT(L1719, " ")</f>
        <v>Deltawind/</v>
      </c>
      <c r="AA1719" t="str">
        <v>Zeeuwind</v>
      </c>
    </row>
    <row r="1720" spans="1:27" x14ac:dyDescent="0.3">
      <c r="A1720" t="s">
        <v>2023</v>
      </c>
      <c r="B1720" t="s">
        <v>2023</v>
      </c>
      <c r="C1720" s="4" t="s">
        <v>2072</v>
      </c>
      <c r="D1720" t="s">
        <v>3530</v>
      </c>
      <c r="E1720" t="s">
        <v>3535</v>
      </c>
      <c r="F1720">
        <v>1</v>
      </c>
      <c r="G1720" t="s">
        <v>27</v>
      </c>
      <c r="H1720">
        <v>2020</v>
      </c>
      <c r="I1720" t="s">
        <v>3383</v>
      </c>
      <c r="J1720" t="s">
        <v>3384</v>
      </c>
      <c r="L1720" t="s">
        <v>3532</v>
      </c>
      <c r="O1720" t="str">
        <f t="shared" si="37"/>
        <v/>
      </c>
      <c r="P1720" s="1">
        <f t="shared" si="36"/>
        <v>9180</v>
      </c>
      <c r="Q1720">
        <v>9180</v>
      </c>
      <c r="R1720" s="1">
        <f t="shared" si="36"/>
        <v>0.09</v>
      </c>
      <c r="S1720">
        <v>0.09</v>
      </c>
      <c r="T1720">
        <v>3.06</v>
      </c>
      <c r="U1720" t="s">
        <v>65</v>
      </c>
      <c r="V1720" t="str">
        <f t="shared" si="38"/>
        <v>ja</v>
      </c>
      <c r="Y1720" t="s">
        <v>2868</v>
      </c>
      <c r="Z1720" t="str" cm="1">
        <f t="array" ref="Z1720:AA1720">_xlfn.TEXTSPLIT(L1720, " ")</f>
        <v>Deltawind/</v>
      </c>
      <c r="AA1720" t="str">
        <v>Zeeuwind</v>
      </c>
    </row>
    <row r="1721" spans="1:27" x14ac:dyDescent="0.3">
      <c r="A1721" t="s">
        <v>2023</v>
      </c>
      <c r="B1721" t="s">
        <v>2023</v>
      </c>
      <c r="C1721" s="4" t="s">
        <v>2072</v>
      </c>
      <c r="D1721" t="s">
        <v>3536</v>
      </c>
      <c r="E1721" t="s">
        <v>3537</v>
      </c>
      <c r="F1721">
        <v>1</v>
      </c>
      <c r="G1721" t="s">
        <v>27</v>
      </c>
      <c r="H1721">
        <v>1996</v>
      </c>
      <c r="I1721" t="s">
        <v>3383</v>
      </c>
      <c r="J1721" t="s">
        <v>3384</v>
      </c>
      <c r="L1721" t="s">
        <v>2036</v>
      </c>
      <c r="O1721" t="str">
        <f t="shared" si="37"/>
        <v/>
      </c>
      <c r="P1721" s="1">
        <f t="shared" si="36"/>
        <v>900</v>
      </c>
      <c r="Q1721">
        <v>900</v>
      </c>
      <c r="R1721" s="1">
        <f t="shared" si="36"/>
        <v>1</v>
      </c>
      <c r="S1721">
        <v>1</v>
      </c>
      <c r="T1721">
        <v>4</v>
      </c>
      <c r="U1721" t="s">
        <v>65</v>
      </c>
      <c r="V1721" t="str">
        <f t="shared" si="38"/>
        <v>nee</v>
      </c>
      <c r="W1721">
        <v>900</v>
      </c>
      <c r="X1721">
        <v>4</v>
      </c>
      <c r="Y1721" t="s">
        <v>2868</v>
      </c>
      <c r="Z1721" t="str" cm="1">
        <f t="array" ref="Z1721">_xlfn.TEXTSPLIT(L1721, " ")</f>
        <v>Zeeuwind</v>
      </c>
    </row>
    <row r="1722" spans="1:27" x14ac:dyDescent="0.3">
      <c r="A1722" t="s">
        <v>2023</v>
      </c>
      <c r="B1722" t="s">
        <v>2023</v>
      </c>
      <c r="C1722" s="4" t="s">
        <v>2072</v>
      </c>
      <c r="D1722" t="s">
        <v>3536</v>
      </c>
      <c r="E1722" t="s">
        <v>3538</v>
      </c>
      <c r="F1722">
        <v>7</v>
      </c>
      <c r="G1722" t="s">
        <v>3482</v>
      </c>
      <c r="H1722">
        <v>2016</v>
      </c>
      <c r="I1722" t="s">
        <v>3383</v>
      </c>
      <c r="J1722" t="s">
        <v>3384</v>
      </c>
      <c r="L1722" t="s">
        <v>2036</v>
      </c>
      <c r="O1722" t="str">
        <f t="shared" si="37"/>
        <v/>
      </c>
      <c r="P1722" s="1">
        <f t="shared" si="36"/>
        <v>0</v>
      </c>
      <c r="Q1722">
        <v>-900</v>
      </c>
      <c r="R1722" s="1">
        <f t="shared" si="36"/>
        <v>1</v>
      </c>
      <c r="S1722">
        <v>1</v>
      </c>
      <c r="T1722">
        <v>-4</v>
      </c>
      <c r="U1722" t="s">
        <v>65</v>
      </c>
      <c r="V1722" t="str">
        <f t="shared" si="38"/>
        <v>nee</v>
      </c>
      <c r="W1722">
        <v>-900</v>
      </c>
      <c r="X1722">
        <v>-4</v>
      </c>
      <c r="Z1722" t="str" cm="1">
        <f t="array" ref="Z1722">_xlfn.TEXTSPLIT(L1722, " ")</f>
        <v>Zeeuwind</v>
      </c>
    </row>
    <row r="1723" spans="1:27" x14ac:dyDescent="0.3">
      <c r="A1723" t="s">
        <v>2023</v>
      </c>
      <c r="B1723" t="s">
        <v>2023</v>
      </c>
      <c r="C1723" t="s">
        <v>2106</v>
      </c>
      <c r="D1723" t="s">
        <v>3539</v>
      </c>
      <c r="E1723" t="s">
        <v>3540</v>
      </c>
      <c r="F1723">
        <v>1</v>
      </c>
      <c r="G1723" t="s">
        <v>27</v>
      </c>
      <c r="H1723">
        <v>1995</v>
      </c>
      <c r="I1723" t="s">
        <v>3383</v>
      </c>
      <c r="J1723" t="s">
        <v>3384</v>
      </c>
      <c r="L1723" t="s">
        <v>2036</v>
      </c>
      <c r="O1723" t="str">
        <f t="shared" si="37"/>
        <v/>
      </c>
      <c r="P1723" s="1">
        <f t="shared" si="36"/>
        <v>675</v>
      </c>
      <c r="Q1723">
        <v>675</v>
      </c>
      <c r="R1723" s="1">
        <f t="shared" si="36"/>
        <v>1</v>
      </c>
      <c r="S1723">
        <v>1</v>
      </c>
      <c r="T1723">
        <v>3</v>
      </c>
      <c r="U1723" t="s">
        <v>65</v>
      </c>
      <c r="V1723" t="str">
        <f t="shared" si="38"/>
        <v>nee</v>
      </c>
      <c r="W1723">
        <v>675</v>
      </c>
      <c r="X1723">
        <v>3</v>
      </c>
      <c r="Y1723" t="s">
        <v>2868</v>
      </c>
      <c r="Z1723" t="str" cm="1">
        <f t="array" ref="Z1723">_xlfn.TEXTSPLIT(L1723, " ")</f>
        <v>Zeeuwind</v>
      </c>
    </row>
    <row r="1724" spans="1:27" x14ac:dyDescent="0.3">
      <c r="A1724" t="s">
        <v>2023</v>
      </c>
      <c r="B1724" t="s">
        <v>2023</v>
      </c>
      <c r="C1724" t="s">
        <v>2106</v>
      </c>
      <c r="D1724" t="s">
        <v>3541</v>
      </c>
      <c r="E1724" t="s">
        <v>3542</v>
      </c>
      <c r="F1724">
        <v>1</v>
      </c>
      <c r="G1724" t="s">
        <v>27</v>
      </c>
      <c r="H1724">
        <v>2016</v>
      </c>
      <c r="I1724" t="s">
        <v>3383</v>
      </c>
      <c r="J1724" t="s">
        <v>3384</v>
      </c>
      <c r="L1724" t="s">
        <v>2036</v>
      </c>
      <c r="O1724" t="str">
        <f t="shared" si="37"/>
        <v>Local partner</v>
      </c>
      <c r="P1724" s="1">
        <f t="shared" si="36"/>
        <v>1800</v>
      </c>
      <c r="Q1724">
        <v>1800</v>
      </c>
      <c r="R1724" s="1">
        <f t="shared" si="36"/>
        <v>0.9</v>
      </c>
      <c r="S1724">
        <v>0.9</v>
      </c>
      <c r="T1724">
        <v>0.9</v>
      </c>
      <c r="U1724" t="s">
        <v>65</v>
      </c>
      <c r="V1724" t="str">
        <f t="shared" si="38"/>
        <v>ja</v>
      </c>
      <c r="W1724">
        <v>2000</v>
      </c>
      <c r="X1724">
        <v>1</v>
      </c>
      <c r="Y1724" t="s">
        <v>2805</v>
      </c>
      <c r="Z1724" t="str" cm="1">
        <f t="array" ref="Z1724">_xlfn.TEXTSPLIT(L1724, " ")</f>
        <v>Zeeuwind</v>
      </c>
    </row>
    <row r="1725" spans="1:27" x14ac:dyDescent="0.3">
      <c r="A1725" t="s">
        <v>2023</v>
      </c>
      <c r="B1725" t="s">
        <v>2023</v>
      </c>
      <c r="C1725" t="s">
        <v>2106</v>
      </c>
      <c r="D1725" t="s">
        <v>3541</v>
      </c>
      <c r="E1725" t="s">
        <v>3543</v>
      </c>
      <c r="F1725">
        <v>1</v>
      </c>
      <c r="G1725" t="s">
        <v>27</v>
      </c>
      <c r="H1725">
        <v>2010</v>
      </c>
      <c r="I1725" t="s">
        <v>3383</v>
      </c>
      <c r="J1725" t="s">
        <v>3384</v>
      </c>
      <c r="L1725" t="s">
        <v>2036</v>
      </c>
      <c r="O1725" t="str">
        <f t="shared" si="37"/>
        <v>Local partner</v>
      </c>
      <c r="P1725" s="1">
        <f t="shared" si="36"/>
        <v>4600</v>
      </c>
      <c r="Q1725">
        <v>4600</v>
      </c>
      <c r="R1725" s="1">
        <f t="shared" si="36"/>
        <v>0.5</v>
      </c>
      <c r="S1725">
        <v>0.5</v>
      </c>
      <c r="T1725">
        <v>2</v>
      </c>
      <c r="U1725" t="s">
        <v>65</v>
      </c>
      <c r="V1725" t="str">
        <f t="shared" si="38"/>
        <v>ja</v>
      </c>
      <c r="W1725">
        <v>9200</v>
      </c>
      <c r="X1725">
        <v>4</v>
      </c>
      <c r="Y1725" t="s">
        <v>2805</v>
      </c>
      <c r="Z1725" t="str" cm="1">
        <f t="array" ref="Z1725">_xlfn.TEXTSPLIT(L1725, " ")</f>
        <v>Zeeuwind</v>
      </c>
    </row>
    <row r="1726" spans="1:27" x14ac:dyDescent="0.3">
      <c r="A1726" t="s">
        <v>2023</v>
      </c>
      <c r="B1726" t="s">
        <v>2023</v>
      </c>
      <c r="C1726" t="s">
        <v>2106</v>
      </c>
      <c r="D1726" t="s">
        <v>3539</v>
      </c>
      <c r="E1726" t="s">
        <v>3544</v>
      </c>
      <c r="F1726">
        <v>7</v>
      </c>
      <c r="G1726" t="s">
        <v>3482</v>
      </c>
      <c r="H1726">
        <v>2016</v>
      </c>
      <c r="I1726" t="s">
        <v>3383</v>
      </c>
      <c r="J1726" t="s">
        <v>3384</v>
      </c>
      <c r="L1726" t="s">
        <v>2036</v>
      </c>
      <c r="O1726" t="str">
        <f t="shared" si="37"/>
        <v/>
      </c>
      <c r="P1726" s="1">
        <f t="shared" si="36"/>
        <v>0</v>
      </c>
      <c r="Q1726">
        <v>-675</v>
      </c>
      <c r="R1726" s="1">
        <f t="shared" si="36"/>
        <v>1</v>
      </c>
      <c r="S1726">
        <v>1</v>
      </c>
      <c r="T1726">
        <v>-3</v>
      </c>
      <c r="U1726" t="s">
        <v>65</v>
      </c>
      <c r="V1726" t="str">
        <f t="shared" si="38"/>
        <v>nee</v>
      </c>
      <c r="W1726">
        <v>-675</v>
      </c>
      <c r="X1726">
        <v>-3</v>
      </c>
      <c r="Z1726" t="str" cm="1">
        <f t="array" ref="Z1726">_xlfn.TEXTSPLIT(L1726, " ")</f>
        <v>Zeeuwind</v>
      </c>
    </row>
    <row r="1727" spans="1:27" x14ac:dyDescent="0.3">
      <c r="A1727" t="s">
        <v>2023</v>
      </c>
      <c r="B1727" t="s">
        <v>2023</v>
      </c>
      <c r="C1727" t="s">
        <v>2111</v>
      </c>
      <c r="D1727" t="s">
        <v>3545</v>
      </c>
      <c r="E1727" t="s">
        <v>3546</v>
      </c>
      <c r="F1727">
        <v>1</v>
      </c>
      <c r="G1727" t="s">
        <v>27</v>
      </c>
      <c r="H1727">
        <v>1992</v>
      </c>
      <c r="I1727" t="s">
        <v>3383</v>
      </c>
      <c r="J1727" t="s">
        <v>3384</v>
      </c>
      <c r="L1727" t="s">
        <v>2036</v>
      </c>
      <c r="O1727" t="str">
        <f t="shared" si="37"/>
        <v/>
      </c>
      <c r="P1727" s="1">
        <f t="shared" ref="P1727:R1789" si="39">IFERROR(IF(Q1727&gt;0,Q1727*1,0),0)</f>
        <v>250</v>
      </c>
      <c r="Q1727">
        <v>250</v>
      </c>
      <c r="R1727" s="1">
        <f t="shared" si="39"/>
        <v>1</v>
      </c>
      <c r="S1727">
        <v>1</v>
      </c>
      <c r="T1727">
        <v>1</v>
      </c>
      <c r="U1727" t="s">
        <v>65</v>
      </c>
      <c r="V1727" t="str">
        <f t="shared" si="38"/>
        <v>nee</v>
      </c>
      <c r="W1727">
        <v>250</v>
      </c>
      <c r="X1727">
        <v>1</v>
      </c>
      <c r="Y1727" t="s">
        <v>2868</v>
      </c>
      <c r="Z1727" t="str" cm="1">
        <f t="array" ref="Z1727">_xlfn.TEXTSPLIT(L1727, " ")</f>
        <v>Zeeuwind</v>
      </c>
    </row>
    <row r="1728" spans="1:27" x14ac:dyDescent="0.3">
      <c r="A1728" t="s">
        <v>2023</v>
      </c>
      <c r="B1728" t="s">
        <v>2023</v>
      </c>
      <c r="C1728" t="s">
        <v>2111</v>
      </c>
      <c r="D1728" t="s">
        <v>3547</v>
      </c>
      <c r="E1728" t="s">
        <v>3548</v>
      </c>
      <c r="F1728">
        <v>1</v>
      </c>
      <c r="G1728" t="s">
        <v>27</v>
      </c>
      <c r="H1728">
        <v>2018</v>
      </c>
      <c r="I1728" t="s">
        <v>3383</v>
      </c>
      <c r="J1728" t="s">
        <v>3384</v>
      </c>
      <c r="L1728" t="s">
        <v>2036</v>
      </c>
      <c r="O1728" t="str">
        <f t="shared" si="37"/>
        <v/>
      </c>
      <c r="P1728" s="1">
        <f t="shared" si="39"/>
        <v>7350</v>
      </c>
      <c r="Q1728">
        <v>7350</v>
      </c>
      <c r="R1728" s="1">
        <f t="shared" si="39"/>
        <v>0.25</v>
      </c>
      <c r="S1728">
        <v>0.25</v>
      </c>
      <c r="T1728">
        <v>1.75</v>
      </c>
      <c r="U1728" t="s">
        <v>65</v>
      </c>
      <c r="V1728" t="str">
        <f t="shared" si="38"/>
        <v>ja</v>
      </c>
      <c r="W1728">
        <v>29400</v>
      </c>
      <c r="X1728">
        <v>7</v>
      </c>
      <c r="Y1728" t="s">
        <v>2868</v>
      </c>
      <c r="Z1728" t="str" cm="1">
        <f t="array" ref="Z1728">_xlfn.TEXTSPLIT(L1728, " ")</f>
        <v>Zeeuwind</v>
      </c>
    </row>
    <row r="1729" spans="1:27" x14ac:dyDescent="0.3">
      <c r="A1729" t="s">
        <v>2023</v>
      </c>
      <c r="B1729" t="s">
        <v>2023</v>
      </c>
      <c r="C1729" t="s">
        <v>2111</v>
      </c>
      <c r="D1729" t="s">
        <v>3547</v>
      </c>
      <c r="E1729" t="s">
        <v>3549</v>
      </c>
      <c r="F1729">
        <v>1</v>
      </c>
      <c r="G1729" t="s">
        <v>27</v>
      </c>
      <c r="H1729">
        <v>2020</v>
      </c>
      <c r="I1729" t="s">
        <v>3383</v>
      </c>
      <c r="J1729" t="s">
        <v>3384</v>
      </c>
      <c r="L1729" t="s">
        <v>2036</v>
      </c>
      <c r="O1729" t="str">
        <f t="shared" si="37"/>
        <v/>
      </c>
      <c r="P1729" s="1">
        <f t="shared" si="39"/>
        <v>2100</v>
      </c>
      <c r="Q1729">
        <v>2100</v>
      </c>
      <c r="R1729" s="1">
        <f t="shared" si="39"/>
        <v>0.25</v>
      </c>
      <c r="S1729">
        <v>0.25</v>
      </c>
      <c r="T1729">
        <v>0.5</v>
      </c>
      <c r="U1729" t="s">
        <v>65</v>
      </c>
      <c r="V1729" t="str">
        <f t="shared" si="38"/>
        <v>ja</v>
      </c>
      <c r="W1729">
        <v>8400</v>
      </c>
      <c r="X1729">
        <v>2</v>
      </c>
      <c r="Y1729" t="s">
        <v>2868</v>
      </c>
      <c r="Z1729" t="str" cm="1">
        <f t="array" ref="Z1729">_xlfn.TEXTSPLIT(L1729, " ")</f>
        <v>Zeeuwind</v>
      </c>
    </row>
    <row r="1730" spans="1:27" x14ac:dyDescent="0.3">
      <c r="A1730" t="s">
        <v>2023</v>
      </c>
      <c r="B1730" t="s">
        <v>2023</v>
      </c>
      <c r="C1730" t="s">
        <v>2111</v>
      </c>
      <c r="D1730" t="s">
        <v>3547</v>
      </c>
      <c r="E1730" t="s">
        <v>3550</v>
      </c>
      <c r="F1730">
        <v>1</v>
      </c>
      <c r="G1730" t="s">
        <v>27</v>
      </c>
      <c r="H1730">
        <v>2021</v>
      </c>
      <c r="I1730" t="s">
        <v>3383</v>
      </c>
      <c r="J1730" t="s">
        <v>3384</v>
      </c>
      <c r="L1730" t="s">
        <v>2036</v>
      </c>
      <c r="O1730" t="str">
        <f t="shared" si="37"/>
        <v/>
      </c>
      <c r="P1730" s="1">
        <f t="shared" si="39"/>
        <v>4500</v>
      </c>
      <c r="Q1730">
        <v>4500</v>
      </c>
      <c r="R1730" s="1">
        <f t="shared" si="39"/>
        <v>0.25</v>
      </c>
      <c r="S1730">
        <v>0.25</v>
      </c>
      <c r="T1730">
        <v>1</v>
      </c>
      <c r="U1730" t="s">
        <v>65</v>
      </c>
      <c r="V1730" t="str">
        <f t="shared" si="38"/>
        <v>ja</v>
      </c>
      <c r="W1730">
        <v>18000</v>
      </c>
      <c r="X1730">
        <v>4</v>
      </c>
      <c r="Y1730" t="s">
        <v>2868</v>
      </c>
      <c r="Z1730" t="str" cm="1">
        <f t="array" ref="Z1730">_xlfn.TEXTSPLIT(L1730, " ")</f>
        <v>Zeeuwind</v>
      </c>
    </row>
    <row r="1731" spans="1:27" x14ac:dyDescent="0.3">
      <c r="A1731" t="s">
        <v>2023</v>
      </c>
      <c r="B1731" t="s">
        <v>2023</v>
      </c>
      <c r="C1731" t="s">
        <v>2111</v>
      </c>
      <c r="D1731" t="s">
        <v>3545</v>
      </c>
      <c r="E1731" t="s">
        <v>3551</v>
      </c>
      <c r="F1731">
        <v>7</v>
      </c>
      <c r="G1731" t="s">
        <v>3482</v>
      </c>
      <c r="H1731">
        <v>2017</v>
      </c>
      <c r="I1731" t="s">
        <v>3383</v>
      </c>
      <c r="J1731" t="s">
        <v>3384</v>
      </c>
      <c r="L1731" t="s">
        <v>2036</v>
      </c>
      <c r="O1731" t="str">
        <f t="shared" si="37"/>
        <v/>
      </c>
      <c r="P1731" s="1">
        <f t="shared" si="39"/>
        <v>0</v>
      </c>
      <c r="Q1731">
        <v>-250</v>
      </c>
      <c r="R1731" s="1">
        <f t="shared" si="39"/>
        <v>1</v>
      </c>
      <c r="S1731">
        <v>1</v>
      </c>
      <c r="T1731">
        <v>-1</v>
      </c>
      <c r="U1731" t="s">
        <v>65</v>
      </c>
      <c r="V1731" t="str">
        <f t="shared" si="38"/>
        <v>nee</v>
      </c>
      <c r="W1731">
        <v>-250</v>
      </c>
      <c r="X1731">
        <v>-1</v>
      </c>
      <c r="Z1731" t="str" cm="1">
        <f t="array" ref="Z1731">_xlfn.TEXTSPLIT(L1731, " ")</f>
        <v>Zeeuwind</v>
      </c>
    </row>
    <row r="1732" spans="1:27" x14ac:dyDescent="0.3">
      <c r="A1732" t="s">
        <v>2127</v>
      </c>
      <c r="B1732" t="s">
        <v>2173</v>
      </c>
      <c r="C1732" s="4" t="s">
        <v>5874</v>
      </c>
      <c r="E1732" t="s">
        <v>3552</v>
      </c>
      <c r="F1732">
        <v>1</v>
      </c>
      <c r="G1732" t="s">
        <v>27</v>
      </c>
      <c r="H1732">
        <v>2012</v>
      </c>
      <c r="I1732" t="s">
        <v>3383</v>
      </c>
      <c r="J1732" t="s">
        <v>3384</v>
      </c>
      <c r="L1732" t="s">
        <v>2224</v>
      </c>
      <c r="O1732" t="str">
        <f t="shared" si="37"/>
        <v/>
      </c>
      <c r="P1732" s="1">
        <f t="shared" si="39"/>
        <v>750</v>
      </c>
      <c r="Q1732">
        <v>750</v>
      </c>
      <c r="R1732" s="1">
        <f t="shared" si="39"/>
        <v>1</v>
      </c>
      <c r="S1732">
        <v>1</v>
      </c>
      <c r="T1732">
        <v>1</v>
      </c>
      <c r="U1732" t="s">
        <v>65</v>
      </c>
      <c r="V1732" t="str">
        <f t="shared" si="38"/>
        <v>nee</v>
      </c>
      <c r="W1732">
        <v>750</v>
      </c>
      <c r="X1732">
        <v>1</v>
      </c>
      <c r="Y1732" t="s">
        <v>2868</v>
      </c>
      <c r="Z1732" t="str" cm="1">
        <f t="array" ref="Z1732">_xlfn.TEXTSPLIT(L1732, " ")</f>
        <v>VogelwijkEnergiek</v>
      </c>
    </row>
    <row r="1733" spans="1:27" x14ac:dyDescent="0.3">
      <c r="A1733" t="s">
        <v>2127</v>
      </c>
      <c r="B1733" t="s">
        <v>2173</v>
      </c>
      <c r="C1733" s="4" t="s">
        <v>5874</v>
      </c>
      <c r="E1733" t="s">
        <v>3553</v>
      </c>
      <c r="F1733">
        <v>7</v>
      </c>
      <c r="G1733" t="s">
        <v>3482</v>
      </c>
      <c r="H1733">
        <v>2015</v>
      </c>
      <c r="I1733" t="s">
        <v>3383</v>
      </c>
      <c r="J1733" t="s">
        <v>3384</v>
      </c>
      <c r="L1733" t="s">
        <v>2224</v>
      </c>
      <c r="O1733" t="str">
        <f t="shared" si="37"/>
        <v/>
      </c>
      <c r="P1733" s="1">
        <f t="shared" si="39"/>
        <v>0</v>
      </c>
      <c r="Q1733">
        <v>-750</v>
      </c>
      <c r="R1733" s="1">
        <f t="shared" si="39"/>
        <v>1</v>
      </c>
      <c r="S1733">
        <v>1</v>
      </c>
      <c r="T1733">
        <v>-1</v>
      </c>
      <c r="U1733" t="s">
        <v>65</v>
      </c>
      <c r="V1733" t="str">
        <f t="shared" si="38"/>
        <v>nee</v>
      </c>
      <c r="W1733">
        <v>-750</v>
      </c>
      <c r="X1733">
        <v>-1</v>
      </c>
      <c r="Z1733" t="str" cm="1">
        <f t="array" ref="Z1733">_xlfn.TEXTSPLIT(L1733, " ")</f>
        <v>VogelwijkEnergiek</v>
      </c>
    </row>
    <row r="1734" spans="1:27" x14ac:dyDescent="0.3">
      <c r="A1734" t="s">
        <v>2127</v>
      </c>
      <c r="B1734" t="s">
        <v>2234</v>
      </c>
      <c r="C1734" t="s">
        <v>2234</v>
      </c>
      <c r="E1734" t="s">
        <v>3554</v>
      </c>
      <c r="F1734">
        <v>1</v>
      </c>
      <c r="G1734" t="s">
        <v>27</v>
      </c>
      <c r="H1734" t="s">
        <v>3399</v>
      </c>
      <c r="I1734" t="s">
        <v>3383</v>
      </c>
      <c r="J1734" t="s">
        <v>3384</v>
      </c>
      <c r="L1734" t="s">
        <v>3074</v>
      </c>
      <c r="O1734" t="str">
        <f t="shared" si="37"/>
        <v/>
      </c>
      <c r="P1734" s="1">
        <f t="shared" si="39"/>
        <v>4752</v>
      </c>
      <c r="Q1734">
        <v>4752</v>
      </c>
      <c r="R1734" s="1">
        <f t="shared" si="39"/>
        <v>1</v>
      </c>
      <c r="S1734">
        <v>1</v>
      </c>
      <c r="T1734">
        <v>7</v>
      </c>
      <c r="U1734" t="s">
        <v>65</v>
      </c>
      <c r="V1734" t="str">
        <f t="shared" si="38"/>
        <v>nee</v>
      </c>
      <c r="W1734">
        <v>4752</v>
      </c>
      <c r="X1734">
        <v>7</v>
      </c>
      <c r="Y1734" t="s">
        <v>2868</v>
      </c>
      <c r="Z1734" t="str" cm="1">
        <f t="array" ref="Z1734">_xlfn.TEXTSPLIT(L1734, " ")</f>
        <v>Deltawind</v>
      </c>
    </row>
    <row r="1735" spans="1:27" x14ac:dyDescent="0.3">
      <c r="A1735" t="s">
        <v>2127</v>
      </c>
      <c r="B1735" t="s">
        <v>2234</v>
      </c>
      <c r="C1735" t="s">
        <v>2234</v>
      </c>
      <c r="E1735" t="s">
        <v>3555</v>
      </c>
      <c r="F1735">
        <v>1</v>
      </c>
      <c r="G1735" t="s">
        <v>27</v>
      </c>
      <c r="H1735">
        <v>2021</v>
      </c>
      <c r="I1735" t="s">
        <v>3383</v>
      </c>
      <c r="J1735" t="s">
        <v>3384</v>
      </c>
      <c r="L1735" t="s">
        <v>3074</v>
      </c>
      <c r="O1735" t="str">
        <f t="shared" si="37"/>
        <v/>
      </c>
      <c r="P1735" s="1">
        <f t="shared" si="39"/>
        <v>16625</v>
      </c>
      <c r="Q1735">
        <v>16625</v>
      </c>
      <c r="R1735" s="1">
        <f t="shared" si="39"/>
        <v>0.5</v>
      </c>
      <c r="S1735">
        <v>0.5</v>
      </c>
      <c r="T1735">
        <v>3.5</v>
      </c>
      <c r="U1735" t="s">
        <v>65</v>
      </c>
      <c r="V1735" t="str">
        <f t="shared" si="38"/>
        <v>ja</v>
      </c>
      <c r="W1735">
        <v>33250</v>
      </c>
      <c r="X1735">
        <v>7</v>
      </c>
      <c r="Y1735" t="s">
        <v>2868</v>
      </c>
      <c r="Z1735" t="str" cm="1">
        <f t="array" ref="Z1735">_xlfn.TEXTSPLIT(L1735, " ")</f>
        <v>Deltawind</v>
      </c>
    </row>
    <row r="1736" spans="1:27" x14ac:dyDescent="0.3">
      <c r="A1736" t="s">
        <v>2127</v>
      </c>
      <c r="B1736" t="s">
        <v>2234</v>
      </c>
      <c r="C1736" t="s">
        <v>2234</v>
      </c>
      <c r="E1736" t="s">
        <v>3556</v>
      </c>
      <c r="F1736">
        <v>1</v>
      </c>
      <c r="G1736" t="s">
        <v>27</v>
      </c>
      <c r="H1736">
        <v>2021</v>
      </c>
      <c r="I1736" t="s">
        <v>3383</v>
      </c>
      <c r="J1736" t="s">
        <v>3384</v>
      </c>
      <c r="L1736" t="s">
        <v>3074</v>
      </c>
      <c r="O1736" t="str">
        <f t="shared" si="37"/>
        <v>Local partner</v>
      </c>
      <c r="P1736" s="1">
        <f t="shared" si="39"/>
        <v>5400</v>
      </c>
      <c r="Q1736">
        <v>5400</v>
      </c>
      <c r="R1736" s="1">
        <f t="shared" si="39"/>
        <v>0.5</v>
      </c>
      <c r="S1736">
        <v>0.5</v>
      </c>
      <c r="T1736">
        <v>1.5</v>
      </c>
      <c r="U1736" t="s">
        <v>65</v>
      </c>
      <c r="V1736" t="str">
        <f t="shared" si="38"/>
        <v>ja</v>
      </c>
      <c r="W1736">
        <v>10800</v>
      </c>
      <c r="X1736">
        <v>3</v>
      </c>
      <c r="Y1736" t="s">
        <v>2805</v>
      </c>
      <c r="Z1736" t="str" cm="1">
        <f t="array" ref="Z1736">_xlfn.TEXTSPLIT(L1736, " ")</f>
        <v>Deltawind</v>
      </c>
    </row>
    <row r="1737" spans="1:27" x14ac:dyDescent="0.3">
      <c r="A1737" t="s">
        <v>2127</v>
      </c>
      <c r="B1737" t="s">
        <v>2234</v>
      </c>
      <c r="C1737" t="s">
        <v>2234</v>
      </c>
      <c r="E1737" t="s">
        <v>3557</v>
      </c>
      <c r="F1737">
        <v>1</v>
      </c>
      <c r="G1737" t="s">
        <v>27</v>
      </c>
      <c r="H1737">
        <v>2016</v>
      </c>
      <c r="I1737" t="s">
        <v>3383</v>
      </c>
      <c r="J1737" t="s">
        <v>3384</v>
      </c>
      <c r="L1737" t="s">
        <v>3074</v>
      </c>
      <c r="O1737" t="str">
        <f t="shared" si="37"/>
        <v/>
      </c>
      <c r="P1737" s="1">
        <f t="shared" si="39"/>
        <v>12000</v>
      </c>
      <c r="Q1737">
        <v>12000</v>
      </c>
      <c r="R1737" s="1">
        <f t="shared" si="39"/>
        <v>1</v>
      </c>
      <c r="S1737">
        <v>1</v>
      </c>
      <c r="T1737">
        <v>4</v>
      </c>
      <c r="U1737" t="s">
        <v>65</v>
      </c>
      <c r="V1737" t="str">
        <f t="shared" si="38"/>
        <v>nee</v>
      </c>
      <c r="W1737">
        <v>12000</v>
      </c>
      <c r="X1737">
        <v>4</v>
      </c>
      <c r="Y1737" t="s">
        <v>2868</v>
      </c>
      <c r="Z1737" t="str" cm="1">
        <f t="array" ref="Z1737">_xlfn.TEXTSPLIT(L1737, " ")</f>
        <v>Deltawind</v>
      </c>
    </row>
    <row r="1738" spans="1:27" x14ac:dyDescent="0.3">
      <c r="A1738" t="s">
        <v>2127</v>
      </c>
      <c r="B1738" t="s">
        <v>2234</v>
      </c>
      <c r="C1738" t="s">
        <v>2234</v>
      </c>
      <c r="D1738" t="s">
        <v>3558</v>
      </c>
      <c r="E1738" t="s">
        <v>3559</v>
      </c>
      <c r="F1738">
        <v>1</v>
      </c>
      <c r="G1738" t="s">
        <v>27</v>
      </c>
      <c r="H1738">
        <v>1993</v>
      </c>
      <c r="I1738" t="s">
        <v>3383</v>
      </c>
      <c r="J1738" t="s">
        <v>3384</v>
      </c>
      <c r="L1738" t="s">
        <v>3074</v>
      </c>
      <c r="O1738" t="str">
        <f t="shared" si="37"/>
        <v/>
      </c>
      <c r="P1738" s="1">
        <f t="shared" si="39"/>
        <v>290</v>
      </c>
      <c r="Q1738">
        <v>290</v>
      </c>
      <c r="R1738" s="1">
        <f t="shared" si="39"/>
        <v>1</v>
      </c>
      <c r="S1738">
        <v>1</v>
      </c>
      <c r="T1738">
        <v>2</v>
      </c>
      <c r="U1738" t="s">
        <v>65</v>
      </c>
      <c r="V1738" t="str">
        <f t="shared" si="38"/>
        <v>nee</v>
      </c>
      <c r="W1738">
        <v>290</v>
      </c>
      <c r="X1738">
        <v>2</v>
      </c>
      <c r="Y1738" t="s">
        <v>2868</v>
      </c>
      <c r="Z1738" t="str" cm="1">
        <f t="array" ref="Z1738">_xlfn.TEXTSPLIT(L1738, " ")</f>
        <v>Deltawind</v>
      </c>
    </row>
    <row r="1739" spans="1:27" x14ac:dyDescent="0.3">
      <c r="A1739" t="s">
        <v>2127</v>
      </c>
      <c r="B1739" t="s">
        <v>2234</v>
      </c>
      <c r="C1739" t="s">
        <v>2234</v>
      </c>
      <c r="E1739" t="s">
        <v>3560</v>
      </c>
      <c r="F1739">
        <v>1</v>
      </c>
      <c r="G1739" t="s">
        <v>27</v>
      </c>
      <c r="H1739">
        <v>2021</v>
      </c>
      <c r="I1739" t="s">
        <v>3383</v>
      </c>
      <c r="J1739" t="s">
        <v>3384</v>
      </c>
      <c r="L1739" t="s">
        <v>3074</v>
      </c>
      <c r="O1739" t="str">
        <f t="shared" si="37"/>
        <v/>
      </c>
      <c r="P1739" s="1">
        <f t="shared" si="39"/>
        <v>5400</v>
      </c>
      <c r="Q1739">
        <v>5400</v>
      </c>
      <c r="R1739" s="1">
        <f t="shared" si="39"/>
        <v>0.5</v>
      </c>
      <c r="S1739">
        <v>0.5</v>
      </c>
      <c r="T1739">
        <v>1.5</v>
      </c>
      <c r="U1739" t="s">
        <v>65</v>
      </c>
      <c r="V1739" t="str">
        <f t="shared" si="38"/>
        <v>ja</v>
      </c>
      <c r="W1739">
        <v>10800</v>
      </c>
      <c r="X1739">
        <v>3</v>
      </c>
      <c r="Y1739" t="s">
        <v>2868</v>
      </c>
      <c r="Z1739" t="str" cm="1">
        <f t="array" ref="Z1739">_xlfn.TEXTSPLIT(L1739, " ")</f>
        <v>Deltawind</v>
      </c>
    </row>
    <row r="1740" spans="1:27" x14ac:dyDescent="0.3">
      <c r="A1740" t="s">
        <v>2127</v>
      </c>
      <c r="B1740" t="s">
        <v>2234</v>
      </c>
      <c r="C1740" t="s">
        <v>2234</v>
      </c>
      <c r="E1740" t="s">
        <v>3561</v>
      </c>
      <c r="F1740">
        <v>1</v>
      </c>
      <c r="G1740" t="s">
        <v>27</v>
      </c>
      <c r="H1740">
        <v>2003</v>
      </c>
      <c r="I1740" t="s">
        <v>3383</v>
      </c>
      <c r="J1740" t="s">
        <v>3384</v>
      </c>
      <c r="L1740" t="s">
        <v>3074</v>
      </c>
      <c r="O1740" t="str">
        <f t="shared" si="37"/>
        <v/>
      </c>
      <c r="P1740" s="1">
        <f t="shared" si="39"/>
        <v>10500</v>
      </c>
      <c r="Q1740">
        <v>10500</v>
      </c>
      <c r="R1740" s="1">
        <f t="shared" si="39"/>
        <v>0.5</v>
      </c>
      <c r="S1740">
        <v>0.5</v>
      </c>
      <c r="T1740">
        <v>6</v>
      </c>
      <c r="U1740" t="s">
        <v>65</v>
      </c>
      <c r="V1740" t="str">
        <f t="shared" si="38"/>
        <v>ja</v>
      </c>
      <c r="W1740">
        <v>21000</v>
      </c>
      <c r="X1740">
        <v>12</v>
      </c>
      <c r="Y1740" t="s">
        <v>2868</v>
      </c>
      <c r="Z1740" t="str" cm="1">
        <f t="array" ref="Z1740">_xlfn.TEXTSPLIT(L1740, " ")</f>
        <v>Deltawind</v>
      </c>
    </row>
    <row r="1741" spans="1:27" x14ac:dyDescent="0.3">
      <c r="A1741" t="s">
        <v>2127</v>
      </c>
      <c r="B1741" t="s">
        <v>2234</v>
      </c>
      <c r="C1741" t="s">
        <v>2234</v>
      </c>
      <c r="E1741" t="s">
        <v>3562</v>
      </c>
      <c r="F1741">
        <v>7</v>
      </c>
      <c r="G1741" t="s">
        <v>3482</v>
      </c>
      <c r="H1741">
        <v>2016</v>
      </c>
      <c r="I1741" t="s">
        <v>3383</v>
      </c>
      <c r="J1741" t="s">
        <v>3384</v>
      </c>
      <c r="L1741" t="s">
        <v>3074</v>
      </c>
      <c r="O1741" t="str">
        <f t="shared" si="37"/>
        <v/>
      </c>
      <c r="P1741" s="1">
        <f t="shared" si="39"/>
        <v>0</v>
      </c>
      <c r="Q1741">
        <v>-4752</v>
      </c>
      <c r="R1741" s="1">
        <f t="shared" si="39"/>
        <v>1</v>
      </c>
      <c r="S1741">
        <v>1</v>
      </c>
      <c r="T1741">
        <v>-7</v>
      </c>
      <c r="U1741" t="s">
        <v>65</v>
      </c>
      <c r="V1741" t="str">
        <f t="shared" si="38"/>
        <v>nee</v>
      </c>
      <c r="W1741">
        <v>-4752</v>
      </c>
      <c r="X1741">
        <v>-7</v>
      </c>
      <c r="Z1741" t="str" cm="1">
        <f t="array" ref="Z1741">_xlfn.TEXTSPLIT(L1741, " ")</f>
        <v>Deltawind</v>
      </c>
    </row>
    <row r="1742" spans="1:27" x14ac:dyDescent="0.3">
      <c r="A1742" t="s">
        <v>2127</v>
      </c>
      <c r="B1742" t="s">
        <v>2234</v>
      </c>
      <c r="C1742" t="s">
        <v>2234</v>
      </c>
      <c r="E1742" t="s">
        <v>3563</v>
      </c>
      <c r="F1742">
        <v>7</v>
      </c>
      <c r="G1742" t="s">
        <v>3482</v>
      </c>
      <c r="H1742">
        <v>2021</v>
      </c>
      <c r="I1742" t="s">
        <v>3383</v>
      </c>
      <c r="J1742" t="s">
        <v>3384</v>
      </c>
      <c r="L1742" t="s">
        <v>3074</v>
      </c>
      <c r="O1742" t="str">
        <f t="shared" si="37"/>
        <v/>
      </c>
      <c r="P1742" s="1">
        <f t="shared" si="39"/>
        <v>0</v>
      </c>
      <c r="Q1742">
        <v>-10500</v>
      </c>
      <c r="R1742" s="1">
        <f t="shared" si="39"/>
        <v>0.5</v>
      </c>
      <c r="S1742">
        <v>0.5</v>
      </c>
      <c r="T1742">
        <v>-6</v>
      </c>
      <c r="U1742" t="s">
        <v>65</v>
      </c>
      <c r="V1742" t="str">
        <f t="shared" si="38"/>
        <v>ja</v>
      </c>
      <c r="W1742">
        <v>-21000</v>
      </c>
      <c r="X1742">
        <v>-12</v>
      </c>
      <c r="Z1742" t="str" cm="1">
        <f t="array" ref="Z1742">_xlfn.TEXTSPLIT(L1742, " ")</f>
        <v>Deltawind</v>
      </c>
    </row>
    <row r="1743" spans="1:27" x14ac:dyDescent="0.3">
      <c r="A1743" t="s">
        <v>2127</v>
      </c>
      <c r="B1743" t="s">
        <v>2140</v>
      </c>
      <c r="C1743" t="s">
        <v>2241</v>
      </c>
      <c r="D1743" t="s">
        <v>3564</v>
      </c>
      <c r="E1743" t="s">
        <v>3565</v>
      </c>
      <c r="F1743">
        <v>1</v>
      </c>
      <c r="G1743" t="s">
        <v>27</v>
      </c>
      <c r="H1743" t="s">
        <v>3399</v>
      </c>
      <c r="I1743" t="s">
        <v>3383</v>
      </c>
      <c r="J1743" t="s">
        <v>3384</v>
      </c>
      <c r="L1743" t="s">
        <v>3397</v>
      </c>
      <c r="O1743" t="str">
        <f t="shared" si="37"/>
        <v/>
      </c>
      <c r="P1743" s="1">
        <f t="shared" si="39"/>
        <v>600</v>
      </c>
      <c r="Q1743">
        <v>600</v>
      </c>
      <c r="R1743" s="1">
        <f t="shared" si="39"/>
        <v>1</v>
      </c>
      <c r="S1743">
        <v>1</v>
      </c>
      <c r="T1743">
        <v>1</v>
      </c>
      <c r="U1743" t="s">
        <v>65</v>
      </c>
      <c r="V1743" t="str">
        <f t="shared" si="38"/>
        <v>nee</v>
      </c>
      <c r="W1743">
        <v>600</v>
      </c>
      <c r="X1743">
        <v>1</v>
      </c>
      <c r="Y1743" t="s">
        <v>2868</v>
      </c>
      <c r="Z1743" t="str" cm="1">
        <f t="array" ref="Z1743:AA1743">_xlfn.TEXTSPLIT(L1743, " ")</f>
        <v>De</v>
      </c>
      <c r="AA1743" t="str">
        <v>Windvogel</v>
      </c>
    </row>
    <row r="1744" spans="1:27" x14ac:dyDescent="0.3">
      <c r="A1744" t="s">
        <v>2127</v>
      </c>
      <c r="B1744" t="s">
        <v>2234</v>
      </c>
      <c r="C1744" t="s">
        <v>2234</v>
      </c>
      <c r="E1744" t="s">
        <v>3566</v>
      </c>
      <c r="F1744">
        <v>1</v>
      </c>
      <c r="G1744" t="s">
        <v>27</v>
      </c>
      <c r="H1744">
        <v>2016</v>
      </c>
      <c r="I1744" t="s">
        <v>3383</v>
      </c>
      <c r="J1744" t="s">
        <v>3384</v>
      </c>
      <c r="L1744" t="s">
        <v>3567</v>
      </c>
      <c r="O1744" t="str">
        <f t="shared" si="37"/>
        <v/>
      </c>
      <c r="P1744" s="1">
        <f t="shared" si="39"/>
        <v>12000</v>
      </c>
      <c r="Q1744">
        <v>12000</v>
      </c>
      <c r="R1744" s="1">
        <f t="shared" si="39"/>
        <v>1</v>
      </c>
      <c r="S1744">
        <v>1</v>
      </c>
      <c r="T1744">
        <v>4</v>
      </c>
      <c r="U1744" t="s">
        <v>65</v>
      </c>
      <c r="V1744" t="str">
        <f t="shared" si="38"/>
        <v>nee</v>
      </c>
      <c r="W1744">
        <v>12000</v>
      </c>
      <c r="X1744">
        <v>4</v>
      </c>
      <c r="Y1744" t="s">
        <v>2868</v>
      </c>
      <c r="Z1744" t="str" cm="1">
        <f t="array" ref="Z1744">_xlfn.TEXTSPLIT(L1744, " ")</f>
        <v>Qurrent</v>
      </c>
    </row>
    <row r="1745" spans="1:31" x14ac:dyDescent="0.3">
      <c r="A1745" t="s">
        <v>2127</v>
      </c>
      <c r="B1745" t="s">
        <v>2234</v>
      </c>
      <c r="C1745" t="s">
        <v>2234</v>
      </c>
      <c r="E1745" t="s">
        <v>3568</v>
      </c>
      <c r="F1745">
        <v>1</v>
      </c>
      <c r="G1745" t="s">
        <v>3569</v>
      </c>
      <c r="H1745">
        <v>2019</v>
      </c>
      <c r="I1745" t="s">
        <v>3383</v>
      </c>
      <c r="J1745" t="s">
        <v>3384</v>
      </c>
      <c r="L1745" t="s">
        <v>3567</v>
      </c>
      <c r="O1745" t="str">
        <f t="shared" si="37"/>
        <v/>
      </c>
      <c r="P1745" s="1">
        <f t="shared" si="39"/>
        <v>0</v>
      </c>
      <c r="Q1745">
        <v>-12000</v>
      </c>
      <c r="R1745" s="1">
        <f t="shared" si="39"/>
        <v>1</v>
      </c>
      <c r="S1745">
        <v>1</v>
      </c>
      <c r="T1745">
        <v>-4</v>
      </c>
      <c r="U1745" t="s">
        <v>65</v>
      </c>
      <c r="V1745" t="str">
        <f t="shared" si="38"/>
        <v>nee</v>
      </c>
      <c r="W1745">
        <v>-12000</v>
      </c>
      <c r="X1745">
        <v>-4</v>
      </c>
      <c r="Y1745" t="s">
        <v>2868</v>
      </c>
      <c r="Z1745" t="str" cm="1">
        <f t="array" ref="Z1745">_xlfn.TEXTSPLIT(L1745, " ")</f>
        <v>Qurrent</v>
      </c>
    </row>
    <row r="1746" spans="1:31" x14ac:dyDescent="0.3">
      <c r="A1746" t="s">
        <v>2127</v>
      </c>
      <c r="B1746" t="s">
        <v>2173</v>
      </c>
      <c r="C1746" t="s">
        <v>2422</v>
      </c>
      <c r="E1746" t="s">
        <v>3570</v>
      </c>
      <c r="F1746">
        <v>1</v>
      </c>
      <c r="G1746" t="s">
        <v>27</v>
      </c>
      <c r="H1746">
        <v>2023</v>
      </c>
      <c r="I1746" t="s">
        <v>3383</v>
      </c>
      <c r="J1746" t="s">
        <v>3384</v>
      </c>
      <c r="L1746" t="s">
        <v>3571</v>
      </c>
      <c r="O1746" t="str">
        <f t="shared" si="37"/>
        <v/>
      </c>
      <c r="P1746" s="1">
        <f t="shared" si="39"/>
        <v>7200</v>
      </c>
      <c r="Q1746">
        <v>7200</v>
      </c>
      <c r="R1746" s="1">
        <f t="shared" si="39"/>
        <v>1</v>
      </c>
      <c r="S1746">
        <v>1</v>
      </c>
      <c r="T1746">
        <v>2</v>
      </c>
      <c r="U1746" t="s">
        <v>65</v>
      </c>
      <c r="V1746" t="str">
        <f t="shared" si="38"/>
        <v>nee</v>
      </c>
      <c r="W1746">
        <v>7200</v>
      </c>
      <c r="X1746">
        <v>2</v>
      </c>
      <c r="Y1746" t="s">
        <v>2868</v>
      </c>
      <c r="Z1746" t="str" cm="1">
        <f t="array" ref="Z1746:AA1746">_xlfn.TEXTSPLIT(L1746, " ")</f>
        <v>VEC</v>
      </c>
      <c r="AA1746" t="str">
        <v>Vlaardingen</v>
      </c>
    </row>
    <row r="1747" spans="1:31" x14ac:dyDescent="0.3">
      <c r="A1747" t="s">
        <v>2127</v>
      </c>
      <c r="B1747" t="s">
        <v>2128</v>
      </c>
      <c r="C1747" t="s">
        <v>2440</v>
      </c>
      <c r="E1747" t="s">
        <v>3572</v>
      </c>
      <c r="F1747">
        <v>1</v>
      </c>
      <c r="G1747" t="s">
        <v>27</v>
      </c>
      <c r="H1747">
        <v>2021</v>
      </c>
      <c r="I1747" t="s">
        <v>3383</v>
      </c>
      <c r="J1747" t="s">
        <v>3384</v>
      </c>
      <c r="L1747" t="s">
        <v>3573</v>
      </c>
      <c r="O1747" t="str">
        <f t="shared" si="37"/>
        <v/>
      </c>
      <c r="P1747" s="1">
        <f t="shared" si="39"/>
        <v>6000</v>
      </c>
      <c r="Q1747">
        <v>6000</v>
      </c>
      <c r="R1747" s="1">
        <f t="shared" si="39"/>
        <v>1</v>
      </c>
      <c r="S1747">
        <v>1</v>
      </c>
      <c r="T1747">
        <v>1</v>
      </c>
      <c r="U1747" t="s">
        <v>65</v>
      </c>
      <c r="V1747" t="str">
        <f t="shared" si="38"/>
        <v>nee</v>
      </c>
      <c r="W1747">
        <v>6000</v>
      </c>
      <c r="X1747">
        <v>1</v>
      </c>
      <c r="Y1747" t="s">
        <v>2868</v>
      </c>
      <c r="Z1747" t="str" cm="1">
        <f t="array" ref="Z1747:AE1747">_xlfn.TEXTSPLIT(L1747, " ")</f>
        <v>Rijnland</v>
      </c>
      <c r="AA1747" t="str">
        <v>Energie:</v>
      </c>
      <c r="AB1747" t="str">
        <v>samenwerking</v>
      </c>
      <c r="AC1747" t="str">
        <v>7</v>
      </c>
      <c r="AD1747" t="str">
        <v>lokale</v>
      </c>
      <c r="AE1747" s="5" t="str">
        <v>coöperaties</v>
      </c>
    </row>
    <row r="1748" spans="1:31" x14ac:dyDescent="0.3">
      <c r="A1748" t="s">
        <v>87</v>
      </c>
      <c r="B1748" t="s">
        <v>87</v>
      </c>
      <c r="C1748" t="s">
        <v>118</v>
      </c>
      <c r="E1748" t="s">
        <v>3574</v>
      </c>
      <c r="F1748">
        <v>3</v>
      </c>
      <c r="G1748" t="s">
        <v>3575</v>
      </c>
      <c r="H1748">
        <v>2026</v>
      </c>
      <c r="I1748" t="s">
        <v>3383</v>
      </c>
      <c r="J1748" t="s">
        <v>3384</v>
      </c>
      <c r="O1748" t="str">
        <f t="shared" si="37"/>
        <v/>
      </c>
      <c r="P1748" s="1">
        <f t="shared" si="39"/>
        <v>0</v>
      </c>
      <c r="R1748" s="1">
        <f t="shared" si="39"/>
        <v>0</v>
      </c>
      <c r="S1748">
        <v>0</v>
      </c>
      <c r="U1748" t="s">
        <v>65</v>
      </c>
      <c r="V1748" t="str">
        <f t="shared" si="38"/>
        <v>ja</v>
      </c>
      <c r="W1748">
        <v>-200000</v>
      </c>
      <c r="Y1748" t="s">
        <v>2868</v>
      </c>
      <c r="Z1748" t="e" cm="1">
        <f t="array" ref="Z1748">_xlfn.TEXTSPLIT(L1748, " ")</f>
        <v>#VALUE!</v>
      </c>
    </row>
    <row r="1749" spans="1:31" x14ac:dyDescent="0.3">
      <c r="A1749" t="s">
        <v>87</v>
      </c>
      <c r="B1749" t="s">
        <v>87</v>
      </c>
      <c r="C1749" t="s">
        <v>118</v>
      </c>
      <c r="E1749" t="s">
        <v>3576</v>
      </c>
      <c r="F1749">
        <v>3</v>
      </c>
      <c r="G1749" t="s">
        <v>2461</v>
      </c>
      <c r="H1749">
        <v>2026</v>
      </c>
      <c r="I1749" t="s">
        <v>3383</v>
      </c>
      <c r="J1749" t="s">
        <v>3384</v>
      </c>
      <c r="O1749" t="str">
        <f t="shared" si="37"/>
        <v/>
      </c>
      <c r="P1749" s="1">
        <f t="shared" si="39"/>
        <v>0</v>
      </c>
      <c r="Q1749">
        <v>-850</v>
      </c>
      <c r="R1749" s="1">
        <f t="shared" si="39"/>
        <v>1</v>
      </c>
      <c r="S1749">
        <v>1</v>
      </c>
      <c r="T1749">
        <v>-1</v>
      </c>
      <c r="U1749" t="s">
        <v>65</v>
      </c>
      <c r="V1749" t="str">
        <f t="shared" si="38"/>
        <v>nee</v>
      </c>
      <c r="W1749">
        <v>-850</v>
      </c>
      <c r="X1749">
        <v>-1</v>
      </c>
      <c r="Z1749" t="e" cm="1">
        <f t="array" ref="Z1749">_xlfn.TEXTSPLIT(L1749, " ")</f>
        <v>#VALUE!</v>
      </c>
    </row>
    <row r="1750" spans="1:31" x14ac:dyDescent="0.3">
      <c r="A1750" t="s">
        <v>344</v>
      </c>
      <c r="B1750" t="s">
        <v>345</v>
      </c>
      <c r="C1750" t="s">
        <v>411</v>
      </c>
      <c r="D1750" t="s">
        <v>3577</v>
      </c>
      <c r="E1750" t="s">
        <v>3578</v>
      </c>
      <c r="F1750">
        <v>4</v>
      </c>
      <c r="G1750" t="s">
        <v>2489</v>
      </c>
      <c r="H1750">
        <v>2026</v>
      </c>
      <c r="I1750" t="s">
        <v>3383</v>
      </c>
      <c r="J1750" t="s">
        <v>3384</v>
      </c>
      <c r="O1750" t="str">
        <f t="shared" si="37"/>
        <v/>
      </c>
      <c r="P1750" s="1">
        <f t="shared" si="39"/>
        <v>0</v>
      </c>
      <c r="R1750" s="1">
        <f t="shared" si="39"/>
        <v>0</v>
      </c>
      <c r="U1750" t="s">
        <v>65</v>
      </c>
      <c r="V1750" t="str">
        <f t="shared" si="38"/>
        <v>ja</v>
      </c>
      <c r="X1750" t="s">
        <v>3579</v>
      </c>
      <c r="Z1750" t="e" cm="1">
        <f t="array" ref="Z1750">_xlfn.TEXTSPLIT(L1750, " ")</f>
        <v>#VALUE!</v>
      </c>
    </row>
    <row r="1751" spans="1:31" x14ac:dyDescent="0.3">
      <c r="A1751" t="s">
        <v>344</v>
      </c>
      <c r="B1751" t="s">
        <v>375</v>
      </c>
      <c r="C1751" t="s">
        <v>428</v>
      </c>
      <c r="E1751" t="s">
        <v>3580</v>
      </c>
      <c r="F1751">
        <v>4</v>
      </c>
      <c r="G1751" t="s">
        <v>2489</v>
      </c>
      <c r="H1751">
        <v>2030</v>
      </c>
      <c r="I1751" t="s">
        <v>3383</v>
      </c>
      <c r="J1751" t="s">
        <v>3384</v>
      </c>
      <c r="O1751" t="str">
        <f t="shared" si="37"/>
        <v/>
      </c>
      <c r="P1751" s="1">
        <f t="shared" si="39"/>
        <v>12500</v>
      </c>
      <c r="Q1751">
        <v>12500</v>
      </c>
      <c r="R1751" s="1">
        <f t="shared" si="39"/>
        <v>0.5</v>
      </c>
      <c r="S1751">
        <v>0.5</v>
      </c>
      <c r="T1751">
        <v>2.5</v>
      </c>
      <c r="U1751" t="s">
        <v>65</v>
      </c>
      <c r="V1751" t="str">
        <f t="shared" si="38"/>
        <v>ja</v>
      </c>
      <c r="W1751">
        <v>25000</v>
      </c>
      <c r="X1751">
        <v>5</v>
      </c>
      <c r="Y1751" t="s">
        <v>2868</v>
      </c>
      <c r="Z1751" t="e" cm="1">
        <f t="array" ref="Z1751">_xlfn.TEXTSPLIT(L1751, " ")</f>
        <v>#VALUE!</v>
      </c>
    </row>
    <row r="1752" spans="1:31" x14ac:dyDescent="0.3">
      <c r="A1752" t="s">
        <v>344</v>
      </c>
      <c r="B1752" t="s">
        <v>3581</v>
      </c>
      <c r="C1752" t="s">
        <v>504</v>
      </c>
      <c r="E1752" t="s">
        <v>3582</v>
      </c>
      <c r="F1752">
        <v>4</v>
      </c>
      <c r="G1752" t="s">
        <v>2489</v>
      </c>
      <c r="H1752">
        <v>2026</v>
      </c>
      <c r="I1752" t="s">
        <v>3383</v>
      </c>
      <c r="J1752" t="s">
        <v>3384</v>
      </c>
      <c r="O1752" t="str">
        <f t="shared" si="37"/>
        <v>Local partner</v>
      </c>
      <c r="P1752" s="1">
        <f t="shared" si="39"/>
        <v>10500</v>
      </c>
      <c r="Q1752">
        <v>10500</v>
      </c>
      <c r="R1752" s="1">
        <f t="shared" si="39"/>
        <v>0.25</v>
      </c>
      <c r="S1752">
        <v>0.25</v>
      </c>
      <c r="T1752">
        <v>1.75</v>
      </c>
      <c r="U1752" t="s">
        <v>65</v>
      </c>
      <c r="V1752" t="str">
        <f t="shared" si="38"/>
        <v>ja</v>
      </c>
      <c r="W1752">
        <v>42000</v>
      </c>
      <c r="X1752">
        <v>7</v>
      </c>
      <c r="Y1752" t="s">
        <v>2805</v>
      </c>
      <c r="Z1752" t="e" cm="1">
        <f t="array" ref="Z1752">_xlfn.TEXTSPLIT(L1752, " ")</f>
        <v>#VALUE!</v>
      </c>
    </row>
    <row r="1753" spans="1:31" x14ac:dyDescent="0.3">
      <c r="A1753" t="s">
        <v>344</v>
      </c>
      <c r="B1753" t="s">
        <v>345</v>
      </c>
      <c r="C1753" t="s">
        <v>546</v>
      </c>
      <c r="E1753" t="s">
        <v>3583</v>
      </c>
      <c r="F1753">
        <v>4</v>
      </c>
      <c r="G1753" t="s">
        <v>2489</v>
      </c>
      <c r="H1753">
        <v>2030</v>
      </c>
      <c r="I1753" t="s">
        <v>3383</v>
      </c>
      <c r="J1753" t="s">
        <v>3384</v>
      </c>
      <c r="O1753" t="str">
        <f t="shared" si="37"/>
        <v>Local partner</v>
      </c>
      <c r="P1753" s="1">
        <f t="shared" si="39"/>
        <v>0</v>
      </c>
      <c r="R1753" s="1">
        <f t="shared" si="39"/>
        <v>0</v>
      </c>
      <c r="U1753" t="s">
        <v>65</v>
      </c>
      <c r="V1753" t="str">
        <f t="shared" si="38"/>
        <v>ja</v>
      </c>
      <c r="W1753" t="s">
        <v>93</v>
      </c>
      <c r="X1753">
        <v>3</v>
      </c>
      <c r="Y1753" t="s">
        <v>2805</v>
      </c>
      <c r="Z1753" t="e" cm="1">
        <f t="array" ref="Z1753">_xlfn.TEXTSPLIT(L1753, " ")</f>
        <v>#VALUE!</v>
      </c>
    </row>
    <row r="1754" spans="1:31" x14ac:dyDescent="0.3">
      <c r="A1754" t="s">
        <v>344</v>
      </c>
      <c r="B1754" t="s">
        <v>375</v>
      </c>
      <c r="C1754" t="s">
        <v>714</v>
      </c>
      <c r="E1754" t="s">
        <v>3584</v>
      </c>
      <c r="F1754">
        <v>4</v>
      </c>
      <c r="G1754" t="s">
        <v>2489</v>
      </c>
      <c r="H1754">
        <v>2026</v>
      </c>
      <c r="I1754" t="s">
        <v>3383</v>
      </c>
      <c r="J1754" t="s">
        <v>3384</v>
      </c>
      <c r="O1754" t="str">
        <f t="shared" si="37"/>
        <v/>
      </c>
      <c r="P1754" s="1">
        <f t="shared" si="39"/>
        <v>0</v>
      </c>
      <c r="R1754" s="1">
        <f t="shared" si="39"/>
        <v>0</v>
      </c>
      <c r="U1754" t="s">
        <v>65</v>
      </c>
      <c r="V1754" t="str">
        <f t="shared" si="38"/>
        <v>ja</v>
      </c>
      <c r="X1754" t="s">
        <v>3585</v>
      </c>
      <c r="Z1754" t="e" cm="1">
        <f t="array" ref="Z1754">_xlfn.TEXTSPLIT(L1754, " ")</f>
        <v>#VALUE!</v>
      </c>
    </row>
    <row r="1755" spans="1:31" x14ac:dyDescent="0.3">
      <c r="A1755" t="s">
        <v>344</v>
      </c>
      <c r="B1755" t="s">
        <v>375</v>
      </c>
      <c r="C1755" t="s">
        <v>714</v>
      </c>
      <c r="E1755" t="s">
        <v>3586</v>
      </c>
      <c r="F1755">
        <v>4</v>
      </c>
      <c r="G1755" t="s">
        <v>2489</v>
      </c>
      <c r="H1755">
        <v>2026</v>
      </c>
      <c r="I1755" t="s">
        <v>3383</v>
      </c>
      <c r="J1755" t="s">
        <v>3384</v>
      </c>
      <c r="O1755" t="str">
        <f t="shared" si="37"/>
        <v/>
      </c>
      <c r="P1755" s="1">
        <f t="shared" si="39"/>
        <v>0</v>
      </c>
      <c r="R1755" s="1">
        <f t="shared" si="39"/>
        <v>0</v>
      </c>
      <c r="U1755" t="s">
        <v>65</v>
      </c>
      <c r="V1755" t="str">
        <f t="shared" si="38"/>
        <v>ja</v>
      </c>
      <c r="X1755" t="s">
        <v>3587</v>
      </c>
      <c r="Z1755" t="e" cm="1">
        <f t="array" ref="Z1755">_xlfn.TEXTSPLIT(L1755, " ")</f>
        <v>#VALUE!</v>
      </c>
    </row>
    <row r="1756" spans="1:31" x14ac:dyDescent="0.3">
      <c r="A1756" t="s">
        <v>344</v>
      </c>
      <c r="B1756" t="s">
        <v>351</v>
      </c>
      <c r="C1756" t="s">
        <v>744</v>
      </c>
      <c r="E1756" t="s">
        <v>3588</v>
      </c>
      <c r="F1756">
        <v>3</v>
      </c>
      <c r="G1756" t="s">
        <v>3589</v>
      </c>
      <c r="H1756">
        <v>2024</v>
      </c>
      <c r="I1756" t="s">
        <v>3383</v>
      </c>
      <c r="J1756" t="s">
        <v>3384</v>
      </c>
      <c r="O1756" t="str">
        <f t="shared" si="37"/>
        <v>Local partner</v>
      </c>
      <c r="P1756" s="1">
        <f t="shared" si="39"/>
        <v>5940</v>
      </c>
      <c r="Q1756">
        <v>5940</v>
      </c>
      <c r="R1756" s="1">
        <f t="shared" si="39"/>
        <v>0.66</v>
      </c>
      <c r="S1756">
        <v>0.66</v>
      </c>
      <c r="T1756">
        <v>1.98</v>
      </c>
      <c r="U1756" t="s">
        <v>65</v>
      </c>
      <c r="V1756" t="str">
        <f t="shared" si="38"/>
        <v>ja</v>
      </c>
      <c r="W1756">
        <v>9000</v>
      </c>
      <c r="X1756">
        <v>3</v>
      </c>
      <c r="Y1756" t="s">
        <v>2805</v>
      </c>
      <c r="Z1756" t="e" cm="1">
        <f t="array" ref="Z1756">_xlfn.TEXTSPLIT(L1756, " ")</f>
        <v>#VALUE!</v>
      </c>
    </row>
    <row r="1757" spans="1:31" x14ac:dyDescent="0.3">
      <c r="A1757" t="s">
        <v>753</v>
      </c>
      <c r="B1757" t="s">
        <v>753</v>
      </c>
      <c r="C1757" t="s">
        <v>816</v>
      </c>
      <c r="E1757" t="s">
        <v>3590</v>
      </c>
      <c r="F1757">
        <v>4</v>
      </c>
      <c r="G1757" t="s">
        <v>2489</v>
      </c>
      <c r="H1757">
        <v>2025</v>
      </c>
      <c r="I1757" t="s">
        <v>3383</v>
      </c>
      <c r="J1757" t="s">
        <v>3384</v>
      </c>
      <c r="O1757" t="str">
        <f t="shared" si="37"/>
        <v>Local partner</v>
      </c>
      <c r="P1757" s="1">
        <f t="shared" si="39"/>
        <v>12200</v>
      </c>
      <c r="Q1757">
        <v>12200</v>
      </c>
      <c r="R1757" s="1">
        <f t="shared" si="39"/>
        <v>0</v>
      </c>
      <c r="T1757">
        <v>2</v>
      </c>
      <c r="U1757" t="s">
        <v>65</v>
      </c>
      <c r="V1757" t="str">
        <f t="shared" si="38"/>
        <v>ja</v>
      </c>
      <c r="W1757" t="s">
        <v>3591</v>
      </c>
      <c r="X1757">
        <v>24</v>
      </c>
      <c r="Y1757" t="s">
        <v>2805</v>
      </c>
      <c r="Z1757" t="e" cm="1">
        <f t="array" ref="Z1757">_xlfn.TEXTSPLIT(L1757, " ")</f>
        <v>#VALUE!</v>
      </c>
    </row>
    <row r="1758" spans="1:31" x14ac:dyDescent="0.3">
      <c r="A1758" t="s">
        <v>922</v>
      </c>
      <c r="B1758" t="s">
        <v>927</v>
      </c>
      <c r="C1758" t="s">
        <v>967</v>
      </c>
      <c r="E1758" t="s">
        <v>3592</v>
      </c>
      <c r="F1758">
        <v>4</v>
      </c>
      <c r="G1758" t="s">
        <v>2489</v>
      </c>
      <c r="H1758">
        <v>2030</v>
      </c>
      <c r="I1758" t="s">
        <v>3383</v>
      </c>
      <c r="J1758" t="s">
        <v>3384</v>
      </c>
      <c r="O1758" t="str">
        <f t="shared" si="37"/>
        <v/>
      </c>
      <c r="P1758" s="1">
        <f t="shared" si="39"/>
        <v>0</v>
      </c>
      <c r="R1758" s="1">
        <f t="shared" si="39"/>
        <v>0</v>
      </c>
      <c r="U1758" t="s">
        <v>65</v>
      </c>
      <c r="V1758" t="str">
        <f t="shared" si="38"/>
        <v>ja</v>
      </c>
      <c r="W1758">
        <v>40000</v>
      </c>
      <c r="X1758">
        <v>8</v>
      </c>
      <c r="Z1758" t="e" cm="1">
        <f t="array" ref="Z1758">_xlfn.TEXTSPLIT(L1758, " ")</f>
        <v>#VALUE!</v>
      </c>
    </row>
    <row r="1759" spans="1:31" x14ac:dyDescent="0.3">
      <c r="A1759" t="s">
        <v>1006</v>
      </c>
      <c r="B1759" t="s">
        <v>1017</v>
      </c>
      <c r="C1759" t="s">
        <v>1018</v>
      </c>
      <c r="E1759" t="s">
        <v>3593</v>
      </c>
      <c r="F1759">
        <v>4</v>
      </c>
      <c r="G1759" t="s">
        <v>2489</v>
      </c>
      <c r="H1759">
        <v>2030</v>
      </c>
      <c r="I1759" t="s">
        <v>3383</v>
      </c>
      <c r="J1759" t="s">
        <v>3384</v>
      </c>
      <c r="O1759" t="str">
        <f t="shared" si="37"/>
        <v/>
      </c>
      <c r="P1759" s="1">
        <f t="shared" si="39"/>
        <v>0</v>
      </c>
      <c r="R1759" s="1">
        <f t="shared" si="39"/>
        <v>0</v>
      </c>
      <c r="U1759" t="s">
        <v>65</v>
      </c>
      <c r="V1759" t="str">
        <f t="shared" si="38"/>
        <v>ja</v>
      </c>
      <c r="X1759" t="s">
        <v>3594</v>
      </c>
      <c r="Y1759" t="s">
        <v>2868</v>
      </c>
      <c r="Z1759" t="e" cm="1">
        <f t="array" ref="Z1759">_xlfn.TEXTSPLIT(L1759, " ")</f>
        <v>#VALUE!</v>
      </c>
    </row>
    <row r="1760" spans="1:31" x14ac:dyDescent="0.3">
      <c r="A1760" t="s">
        <v>1006</v>
      </c>
      <c r="B1760" t="s">
        <v>1027</v>
      </c>
      <c r="C1760" t="s">
        <v>1222</v>
      </c>
      <c r="E1760" t="s">
        <v>3595</v>
      </c>
      <c r="F1760">
        <v>3</v>
      </c>
      <c r="G1760" t="s">
        <v>3589</v>
      </c>
      <c r="H1760">
        <v>2024</v>
      </c>
      <c r="I1760" t="s">
        <v>3383</v>
      </c>
      <c r="J1760" t="s">
        <v>3384</v>
      </c>
      <c r="O1760" t="str">
        <f t="shared" si="37"/>
        <v/>
      </c>
      <c r="P1760" s="1">
        <f t="shared" si="39"/>
        <v>7000</v>
      </c>
      <c r="Q1760">
        <v>7000</v>
      </c>
      <c r="R1760" s="1">
        <f t="shared" si="39"/>
        <v>0.5</v>
      </c>
      <c r="S1760">
        <v>0.5</v>
      </c>
      <c r="T1760">
        <v>2</v>
      </c>
      <c r="U1760" t="s">
        <v>65</v>
      </c>
      <c r="V1760" t="str">
        <f t="shared" si="38"/>
        <v>ja</v>
      </c>
      <c r="W1760">
        <v>14000</v>
      </c>
      <c r="X1760">
        <v>4</v>
      </c>
      <c r="Z1760" t="e" cm="1">
        <f t="array" ref="Z1760">_xlfn.TEXTSPLIT(L1760, " ")</f>
        <v>#VALUE!</v>
      </c>
    </row>
    <row r="1761" spans="1:26" x14ac:dyDescent="0.3">
      <c r="A1761" t="s">
        <v>1006</v>
      </c>
      <c r="B1761" t="s">
        <v>1027</v>
      </c>
      <c r="C1761" t="s">
        <v>1222</v>
      </c>
      <c r="E1761" t="s">
        <v>3596</v>
      </c>
      <c r="F1761">
        <v>4</v>
      </c>
      <c r="G1761" t="s">
        <v>2489</v>
      </c>
      <c r="H1761">
        <v>2030</v>
      </c>
      <c r="I1761" t="s">
        <v>3383</v>
      </c>
      <c r="J1761" t="s">
        <v>3384</v>
      </c>
      <c r="O1761" t="str">
        <f t="shared" ref="O1761:O1786" si="40">IF(Y1761="ja","Local partner","")</f>
        <v/>
      </c>
      <c r="P1761" s="1">
        <f t="shared" si="39"/>
        <v>0</v>
      </c>
      <c r="R1761" s="1">
        <f t="shared" si="39"/>
        <v>0</v>
      </c>
      <c r="U1761" t="s">
        <v>65</v>
      </c>
      <c r="V1761" t="str">
        <f t="shared" ref="V1761:V1823" si="41">IF(S1761 = 1,"nee","ja")</f>
        <v>ja</v>
      </c>
      <c r="Z1761" t="e" cm="1">
        <f t="array" ref="Z1761">_xlfn.TEXTSPLIT(L1761, " ")</f>
        <v>#VALUE!</v>
      </c>
    </row>
    <row r="1762" spans="1:26" x14ac:dyDescent="0.3">
      <c r="A1762" t="s">
        <v>1006</v>
      </c>
      <c r="B1762" t="s">
        <v>1017</v>
      </c>
      <c r="C1762" t="s">
        <v>1244</v>
      </c>
      <c r="E1762" t="s">
        <v>3597</v>
      </c>
      <c r="F1762">
        <v>4</v>
      </c>
      <c r="G1762" t="s">
        <v>2489</v>
      </c>
      <c r="H1762">
        <v>2025</v>
      </c>
      <c r="I1762" t="s">
        <v>3383</v>
      </c>
      <c r="J1762" t="s">
        <v>3384</v>
      </c>
      <c r="O1762" t="str">
        <f t="shared" si="40"/>
        <v/>
      </c>
      <c r="P1762" s="1">
        <f t="shared" si="39"/>
        <v>9405</v>
      </c>
      <c r="Q1762">
        <v>9405</v>
      </c>
      <c r="R1762" s="1">
        <f t="shared" si="39"/>
        <v>0.33</v>
      </c>
      <c r="S1762">
        <v>0.33</v>
      </c>
      <c r="T1762">
        <v>1.6500000000000001</v>
      </c>
      <c r="U1762" t="s">
        <v>65</v>
      </c>
      <c r="V1762" t="str">
        <f t="shared" si="41"/>
        <v>ja</v>
      </c>
      <c r="W1762">
        <v>28500</v>
      </c>
      <c r="X1762">
        <v>5</v>
      </c>
      <c r="Z1762" t="e" cm="1">
        <f t="array" ref="Z1762">_xlfn.TEXTSPLIT(L1762, " ")</f>
        <v>#VALUE!</v>
      </c>
    </row>
    <row r="1763" spans="1:26" x14ac:dyDescent="0.3">
      <c r="A1763" t="s">
        <v>1281</v>
      </c>
      <c r="B1763" t="s">
        <v>1282</v>
      </c>
      <c r="C1763" t="s">
        <v>1313</v>
      </c>
      <c r="E1763" t="s">
        <v>3598</v>
      </c>
      <c r="F1763">
        <v>4</v>
      </c>
      <c r="G1763" t="s">
        <v>2489</v>
      </c>
      <c r="H1763">
        <v>2030</v>
      </c>
      <c r="I1763" t="s">
        <v>3383</v>
      </c>
      <c r="J1763" t="s">
        <v>3384</v>
      </c>
      <c r="O1763" t="str">
        <f t="shared" si="40"/>
        <v/>
      </c>
      <c r="P1763" s="1">
        <f t="shared" si="39"/>
        <v>10500</v>
      </c>
      <c r="Q1763">
        <v>10500</v>
      </c>
      <c r="R1763" s="1">
        <f t="shared" si="39"/>
        <v>1</v>
      </c>
      <c r="S1763">
        <v>1</v>
      </c>
      <c r="T1763">
        <v>3</v>
      </c>
      <c r="U1763" t="s">
        <v>65</v>
      </c>
      <c r="V1763" t="str">
        <f t="shared" si="41"/>
        <v>nee</v>
      </c>
      <c r="W1763">
        <v>10500</v>
      </c>
      <c r="X1763">
        <v>3</v>
      </c>
      <c r="Y1763" t="s">
        <v>2868</v>
      </c>
      <c r="Z1763" t="e" cm="1">
        <f t="array" ref="Z1763">_xlfn.TEXTSPLIT(L1763, " ")</f>
        <v>#VALUE!</v>
      </c>
    </row>
    <row r="1764" spans="1:26" x14ac:dyDescent="0.3">
      <c r="A1764" t="s">
        <v>1281</v>
      </c>
      <c r="B1764" t="s">
        <v>1282</v>
      </c>
      <c r="C1764" t="s">
        <v>2644</v>
      </c>
      <c r="D1764" t="s">
        <v>3483</v>
      </c>
      <c r="E1764" t="s">
        <v>3599</v>
      </c>
      <c r="F1764">
        <v>4</v>
      </c>
      <c r="G1764" t="s">
        <v>2489</v>
      </c>
      <c r="H1764">
        <v>2030</v>
      </c>
      <c r="I1764" t="s">
        <v>3383</v>
      </c>
      <c r="J1764" t="s">
        <v>3384</v>
      </c>
      <c r="O1764" t="str">
        <f t="shared" si="40"/>
        <v>Local partner</v>
      </c>
      <c r="P1764" s="1">
        <f t="shared" si="39"/>
        <v>0</v>
      </c>
      <c r="R1764" s="1">
        <f t="shared" si="39"/>
        <v>0</v>
      </c>
      <c r="U1764" t="s">
        <v>65</v>
      </c>
      <c r="V1764" t="str">
        <f t="shared" si="41"/>
        <v>ja</v>
      </c>
      <c r="W1764" t="s">
        <v>93</v>
      </c>
      <c r="X1764" t="s">
        <v>93</v>
      </c>
      <c r="Y1764" t="s">
        <v>2805</v>
      </c>
      <c r="Z1764" t="e" cm="1">
        <f t="array" ref="Z1764">_xlfn.TEXTSPLIT(L1764, " ")</f>
        <v>#VALUE!</v>
      </c>
    </row>
    <row r="1765" spans="1:26" x14ac:dyDescent="0.3">
      <c r="A1765" t="s">
        <v>1281</v>
      </c>
      <c r="B1765" t="s">
        <v>1282</v>
      </c>
      <c r="C1765" t="s">
        <v>1581</v>
      </c>
      <c r="D1765" t="s">
        <v>3489</v>
      </c>
      <c r="E1765" t="s">
        <v>3600</v>
      </c>
      <c r="F1765">
        <v>4</v>
      </c>
      <c r="G1765" t="s">
        <v>2489</v>
      </c>
      <c r="H1765">
        <v>2025</v>
      </c>
      <c r="I1765" t="s">
        <v>3383</v>
      </c>
      <c r="J1765" t="s">
        <v>3384</v>
      </c>
      <c r="O1765" t="str">
        <f t="shared" si="40"/>
        <v/>
      </c>
      <c r="P1765" s="1">
        <f t="shared" si="39"/>
        <v>0</v>
      </c>
      <c r="R1765" s="1">
        <f t="shared" si="39"/>
        <v>1</v>
      </c>
      <c r="S1765">
        <v>1</v>
      </c>
      <c r="U1765" t="s">
        <v>65</v>
      </c>
      <c r="V1765" t="str">
        <f t="shared" si="41"/>
        <v>nee</v>
      </c>
      <c r="W1765">
        <v>3000</v>
      </c>
      <c r="X1765">
        <v>1</v>
      </c>
      <c r="Z1765" t="e" cm="1">
        <f t="array" ref="Z1765">_xlfn.TEXTSPLIT(L1765, " ")</f>
        <v>#VALUE!</v>
      </c>
    </row>
    <row r="1766" spans="1:26" x14ac:dyDescent="0.3">
      <c r="A1766" t="s">
        <v>1676</v>
      </c>
      <c r="B1766" t="s">
        <v>426</v>
      </c>
      <c r="C1766" t="s">
        <v>1742</v>
      </c>
      <c r="E1766" t="s">
        <v>3601</v>
      </c>
      <c r="F1766">
        <v>4</v>
      </c>
      <c r="G1766" t="s">
        <v>2489</v>
      </c>
      <c r="H1766">
        <v>2030</v>
      </c>
      <c r="I1766" t="s">
        <v>3383</v>
      </c>
      <c r="J1766" t="s">
        <v>3384</v>
      </c>
      <c r="O1766" t="str">
        <f t="shared" si="40"/>
        <v/>
      </c>
      <c r="P1766" s="1">
        <f t="shared" si="39"/>
        <v>0</v>
      </c>
      <c r="R1766" s="1">
        <f t="shared" si="39"/>
        <v>0</v>
      </c>
      <c r="U1766" t="s">
        <v>65</v>
      </c>
      <c r="V1766" t="str">
        <f t="shared" si="41"/>
        <v>ja</v>
      </c>
      <c r="W1766" t="s">
        <v>3602</v>
      </c>
      <c r="X1766" t="s">
        <v>3603</v>
      </c>
      <c r="Y1766" t="s">
        <v>3604</v>
      </c>
      <c r="Z1766" t="e" cm="1">
        <f t="array" ref="Z1766">_xlfn.TEXTSPLIT(L1766, " ")</f>
        <v>#VALUE!</v>
      </c>
    </row>
    <row r="1767" spans="1:26" x14ac:dyDescent="0.3">
      <c r="A1767" t="s">
        <v>1676</v>
      </c>
      <c r="B1767" t="s">
        <v>426</v>
      </c>
      <c r="C1767" t="s">
        <v>1752</v>
      </c>
      <c r="D1767" t="s">
        <v>3605</v>
      </c>
      <c r="E1767" t="s">
        <v>3606</v>
      </c>
      <c r="F1767">
        <v>4</v>
      </c>
      <c r="G1767" t="s">
        <v>2489</v>
      </c>
      <c r="H1767">
        <v>2030</v>
      </c>
      <c r="I1767" t="s">
        <v>3383</v>
      </c>
      <c r="J1767" t="s">
        <v>3384</v>
      </c>
      <c r="O1767" t="str">
        <f t="shared" si="40"/>
        <v>Local partner</v>
      </c>
      <c r="P1767" s="1">
        <f t="shared" si="39"/>
        <v>4000</v>
      </c>
      <c r="Q1767">
        <v>4000</v>
      </c>
      <c r="R1767" s="1">
        <f t="shared" si="39"/>
        <v>0.5</v>
      </c>
      <c r="S1767">
        <v>0.5</v>
      </c>
      <c r="T1767">
        <v>1</v>
      </c>
      <c r="U1767" t="s">
        <v>65</v>
      </c>
      <c r="V1767" t="str">
        <f t="shared" si="41"/>
        <v>ja</v>
      </c>
      <c r="W1767">
        <v>8000</v>
      </c>
      <c r="X1767">
        <v>2</v>
      </c>
      <c r="Y1767" t="s">
        <v>2805</v>
      </c>
      <c r="Z1767" t="e" cm="1">
        <f t="array" ref="Z1767">_xlfn.TEXTSPLIT(L1767, " ")</f>
        <v>#VALUE!</v>
      </c>
    </row>
    <row r="1768" spans="1:26" x14ac:dyDescent="0.3">
      <c r="A1768" t="s">
        <v>1676</v>
      </c>
      <c r="B1768" t="s">
        <v>426</v>
      </c>
      <c r="C1768" t="s">
        <v>427</v>
      </c>
      <c r="D1768" t="s">
        <v>3607</v>
      </c>
      <c r="E1768" t="s">
        <v>3608</v>
      </c>
      <c r="F1768">
        <v>4</v>
      </c>
      <c r="G1768" t="s">
        <v>2489</v>
      </c>
      <c r="H1768">
        <v>2030</v>
      </c>
      <c r="I1768" t="s">
        <v>3383</v>
      </c>
      <c r="J1768" t="s">
        <v>3384</v>
      </c>
      <c r="O1768" t="str">
        <f t="shared" si="40"/>
        <v/>
      </c>
      <c r="P1768" s="1">
        <f t="shared" si="39"/>
        <v>0</v>
      </c>
      <c r="R1768" s="1">
        <f t="shared" si="39"/>
        <v>0</v>
      </c>
      <c r="U1768" t="s">
        <v>65</v>
      </c>
      <c r="V1768" t="str">
        <f t="shared" si="41"/>
        <v>ja</v>
      </c>
      <c r="X1768" t="s">
        <v>3609</v>
      </c>
      <c r="Z1768" t="e" cm="1">
        <f t="array" ref="Z1768">_xlfn.TEXTSPLIT(L1768, " ")</f>
        <v>#VALUE!</v>
      </c>
    </row>
    <row r="1769" spans="1:26" x14ac:dyDescent="0.3">
      <c r="A1769" t="s">
        <v>1676</v>
      </c>
      <c r="B1769" t="s">
        <v>426</v>
      </c>
      <c r="C1769" t="s">
        <v>1846</v>
      </c>
      <c r="E1769" t="s">
        <v>3610</v>
      </c>
      <c r="F1769">
        <v>4</v>
      </c>
      <c r="G1769" t="s">
        <v>2489</v>
      </c>
      <c r="H1769">
        <v>2030</v>
      </c>
      <c r="I1769" t="s">
        <v>3383</v>
      </c>
      <c r="J1769" t="s">
        <v>3384</v>
      </c>
      <c r="O1769" t="str">
        <f t="shared" si="40"/>
        <v/>
      </c>
      <c r="P1769" s="1">
        <f t="shared" si="39"/>
        <v>0</v>
      </c>
      <c r="R1769" s="1">
        <f t="shared" si="39"/>
        <v>0</v>
      </c>
      <c r="U1769" t="s">
        <v>65</v>
      </c>
      <c r="V1769" t="str">
        <f t="shared" si="41"/>
        <v>ja</v>
      </c>
      <c r="Z1769" t="e" cm="1">
        <f t="array" ref="Z1769">_xlfn.TEXTSPLIT(L1769, " ")</f>
        <v>#VALUE!</v>
      </c>
    </row>
    <row r="1770" spans="1:26" x14ac:dyDescent="0.3">
      <c r="A1770" t="s">
        <v>1862</v>
      </c>
      <c r="B1770" t="s">
        <v>1863</v>
      </c>
      <c r="C1770" t="s">
        <v>1864</v>
      </c>
      <c r="E1770" t="s">
        <v>3611</v>
      </c>
      <c r="F1770">
        <v>4</v>
      </c>
      <c r="G1770" t="s">
        <v>2489</v>
      </c>
      <c r="H1770">
        <v>2030</v>
      </c>
      <c r="I1770" t="s">
        <v>3383</v>
      </c>
      <c r="J1770" t="s">
        <v>3384</v>
      </c>
      <c r="O1770" t="str">
        <f t="shared" si="40"/>
        <v/>
      </c>
      <c r="P1770" s="1">
        <f t="shared" si="39"/>
        <v>5000</v>
      </c>
      <c r="Q1770">
        <v>5000</v>
      </c>
      <c r="R1770" s="1">
        <f t="shared" si="39"/>
        <v>1</v>
      </c>
      <c r="S1770">
        <v>1</v>
      </c>
      <c r="T1770">
        <v>2</v>
      </c>
      <c r="U1770" t="s">
        <v>65</v>
      </c>
      <c r="V1770" t="str">
        <f t="shared" si="41"/>
        <v>nee</v>
      </c>
      <c r="W1770">
        <v>5000</v>
      </c>
      <c r="X1770">
        <v>2</v>
      </c>
      <c r="Z1770" t="e" cm="1">
        <f t="array" ref="Z1770">_xlfn.TEXTSPLIT(L1770, " ")</f>
        <v>#VALUE!</v>
      </c>
    </row>
    <row r="1771" spans="1:26" x14ac:dyDescent="0.3">
      <c r="A1771" t="s">
        <v>1862</v>
      </c>
      <c r="B1771" t="s">
        <v>1879</v>
      </c>
      <c r="C1771" t="s">
        <v>1908</v>
      </c>
      <c r="E1771" t="s">
        <v>3612</v>
      </c>
      <c r="F1771">
        <v>4</v>
      </c>
      <c r="G1771" t="s">
        <v>2489</v>
      </c>
      <c r="H1771">
        <v>2024</v>
      </c>
      <c r="I1771" t="s">
        <v>3383</v>
      </c>
      <c r="J1771" t="s">
        <v>3384</v>
      </c>
      <c r="O1771" t="str">
        <f t="shared" si="40"/>
        <v/>
      </c>
      <c r="P1771" s="1">
        <f t="shared" si="39"/>
        <v>0</v>
      </c>
      <c r="R1771" s="1">
        <f t="shared" si="39"/>
        <v>0</v>
      </c>
      <c r="S1771">
        <v>0</v>
      </c>
      <c r="U1771" t="s">
        <v>65</v>
      </c>
      <c r="V1771" t="str">
        <f t="shared" si="41"/>
        <v>ja</v>
      </c>
      <c r="W1771" t="s">
        <v>2966</v>
      </c>
      <c r="X1771">
        <v>4</v>
      </c>
      <c r="Y1771" t="s">
        <v>2868</v>
      </c>
      <c r="Z1771" t="e" cm="1">
        <f t="array" ref="Z1771">_xlfn.TEXTSPLIT(L1771, " ")</f>
        <v>#VALUE!</v>
      </c>
    </row>
    <row r="1772" spans="1:26" x14ac:dyDescent="0.3">
      <c r="A1772" t="s">
        <v>1862</v>
      </c>
      <c r="B1772" t="s">
        <v>1879</v>
      </c>
      <c r="C1772" t="s">
        <v>3613</v>
      </c>
      <c r="E1772" t="s">
        <v>3614</v>
      </c>
      <c r="F1772">
        <v>4</v>
      </c>
      <c r="G1772" t="s">
        <v>2489</v>
      </c>
      <c r="H1772">
        <v>2030</v>
      </c>
      <c r="I1772" t="s">
        <v>3383</v>
      </c>
      <c r="J1772" t="s">
        <v>3384</v>
      </c>
      <c r="O1772" t="str">
        <f t="shared" si="40"/>
        <v/>
      </c>
      <c r="P1772" s="1">
        <f t="shared" si="39"/>
        <v>0</v>
      </c>
      <c r="R1772" s="1">
        <f t="shared" si="39"/>
        <v>0.5</v>
      </c>
      <c r="S1772">
        <v>0.5</v>
      </c>
      <c r="U1772" t="s">
        <v>65</v>
      </c>
      <c r="V1772" t="str">
        <f t="shared" si="41"/>
        <v>ja</v>
      </c>
      <c r="W1772">
        <v>12000</v>
      </c>
      <c r="X1772">
        <v>3</v>
      </c>
      <c r="Y1772" t="s">
        <v>2868</v>
      </c>
      <c r="Z1772" t="e" cm="1">
        <f t="array" ref="Z1772">_xlfn.TEXTSPLIT(L1772, " ")</f>
        <v>#VALUE!</v>
      </c>
    </row>
    <row r="1773" spans="1:26" x14ac:dyDescent="0.3">
      <c r="A1773" t="s">
        <v>1862</v>
      </c>
      <c r="B1773" t="s">
        <v>1879</v>
      </c>
      <c r="C1773" t="s">
        <v>1862</v>
      </c>
      <c r="E1773" t="s">
        <v>3615</v>
      </c>
      <c r="F1773">
        <v>4</v>
      </c>
      <c r="G1773" t="s">
        <v>2489</v>
      </c>
      <c r="H1773">
        <v>2030</v>
      </c>
      <c r="I1773" t="s">
        <v>3383</v>
      </c>
      <c r="J1773" t="s">
        <v>3384</v>
      </c>
      <c r="O1773" t="str">
        <f t="shared" si="40"/>
        <v/>
      </c>
      <c r="P1773" s="1">
        <f t="shared" si="39"/>
        <v>13000</v>
      </c>
      <c r="Q1773">
        <v>13000</v>
      </c>
      <c r="R1773" s="1">
        <f t="shared" si="39"/>
        <v>0.5</v>
      </c>
      <c r="S1773">
        <v>0.5</v>
      </c>
      <c r="T1773">
        <v>2</v>
      </c>
      <c r="U1773" t="s">
        <v>65</v>
      </c>
      <c r="V1773" t="str">
        <f t="shared" si="41"/>
        <v>ja</v>
      </c>
      <c r="W1773">
        <v>26000</v>
      </c>
      <c r="X1773">
        <v>4</v>
      </c>
      <c r="Y1773" t="s">
        <v>2868</v>
      </c>
      <c r="Z1773" t="e" cm="1">
        <f t="array" ref="Z1773">_xlfn.TEXTSPLIT(L1773, " ")</f>
        <v>#VALUE!</v>
      </c>
    </row>
    <row r="1774" spans="1:26" x14ac:dyDescent="0.3">
      <c r="A1774" t="s">
        <v>2023</v>
      </c>
      <c r="B1774" t="s">
        <v>2023</v>
      </c>
      <c r="C1774" t="s">
        <v>2054</v>
      </c>
      <c r="E1774" t="s">
        <v>3616</v>
      </c>
      <c r="F1774">
        <v>3</v>
      </c>
      <c r="G1774" t="s">
        <v>2461</v>
      </c>
      <c r="H1774">
        <v>2025</v>
      </c>
      <c r="I1774" t="s">
        <v>3383</v>
      </c>
      <c r="J1774" t="s">
        <v>3384</v>
      </c>
      <c r="O1774" t="str">
        <f t="shared" si="40"/>
        <v>Local partner</v>
      </c>
      <c r="P1774" s="1">
        <f t="shared" si="39"/>
        <v>0</v>
      </c>
      <c r="Q1774">
        <v>-3924</v>
      </c>
      <c r="R1774" s="1">
        <f t="shared" si="39"/>
        <v>0.436</v>
      </c>
      <c r="S1774">
        <v>0.436</v>
      </c>
      <c r="T1774">
        <v>-4.3600000000000003</v>
      </c>
      <c r="U1774" t="s">
        <v>65</v>
      </c>
      <c r="V1774" t="str">
        <f t="shared" si="41"/>
        <v>ja</v>
      </c>
      <c r="W1774">
        <v>-9000</v>
      </c>
      <c r="X1774">
        <v>-10</v>
      </c>
      <c r="Y1774" t="s">
        <v>2805</v>
      </c>
      <c r="Z1774" t="e" cm="1">
        <f t="array" ref="Z1774">_xlfn.TEXTSPLIT(L1774, " ")</f>
        <v>#VALUE!</v>
      </c>
    </row>
    <row r="1775" spans="1:26" x14ac:dyDescent="0.3">
      <c r="A1775" t="s">
        <v>2023</v>
      </c>
      <c r="B1775" t="s">
        <v>2023</v>
      </c>
      <c r="C1775" t="s">
        <v>2054</v>
      </c>
      <c r="E1775" t="s">
        <v>3617</v>
      </c>
      <c r="F1775">
        <v>3</v>
      </c>
      <c r="G1775" t="s">
        <v>2461</v>
      </c>
      <c r="H1775">
        <v>2026</v>
      </c>
      <c r="I1775" t="s">
        <v>3383</v>
      </c>
      <c r="J1775" t="s">
        <v>3384</v>
      </c>
      <c r="O1775" t="str">
        <f t="shared" si="40"/>
        <v/>
      </c>
      <c r="P1775" s="1">
        <f t="shared" si="39"/>
        <v>8720</v>
      </c>
      <c r="Q1775">
        <v>8720</v>
      </c>
      <c r="R1775" s="1">
        <f t="shared" si="39"/>
        <v>0.436</v>
      </c>
      <c r="S1775">
        <v>0.436</v>
      </c>
      <c r="T1775">
        <v>1.744</v>
      </c>
      <c r="U1775" t="s">
        <v>65</v>
      </c>
      <c r="V1775" t="str">
        <f t="shared" si="41"/>
        <v>ja</v>
      </c>
      <c r="W1775">
        <v>20000</v>
      </c>
      <c r="X1775">
        <v>4</v>
      </c>
      <c r="Y1775" t="s">
        <v>2868</v>
      </c>
      <c r="Z1775" t="e" cm="1">
        <f t="array" ref="Z1775">_xlfn.TEXTSPLIT(L1775, " ")</f>
        <v>#VALUE!</v>
      </c>
    </row>
    <row r="1776" spans="1:26" x14ac:dyDescent="0.3">
      <c r="A1776" t="s">
        <v>2023</v>
      </c>
      <c r="B1776" t="s">
        <v>2023</v>
      </c>
      <c r="C1776" t="s">
        <v>2069</v>
      </c>
      <c r="D1776" t="s">
        <v>3055</v>
      </c>
      <c r="E1776" t="s">
        <v>3618</v>
      </c>
      <c r="F1776">
        <v>3</v>
      </c>
      <c r="G1776" t="s">
        <v>2461</v>
      </c>
      <c r="H1776">
        <v>2024</v>
      </c>
      <c r="I1776" t="s">
        <v>3383</v>
      </c>
      <c r="J1776" t="s">
        <v>3384</v>
      </c>
      <c r="O1776" t="str">
        <f t="shared" si="40"/>
        <v/>
      </c>
      <c r="P1776" s="1">
        <f t="shared" si="39"/>
        <v>0</v>
      </c>
      <c r="Q1776">
        <v>-1320</v>
      </c>
      <c r="R1776" s="1">
        <f t="shared" si="39"/>
        <v>1</v>
      </c>
      <c r="S1776">
        <v>1</v>
      </c>
      <c r="T1776">
        <v>-2</v>
      </c>
      <c r="U1776" t="s">
        <v>65</v>
      </c>
      <c r="V1776" t="str">
        <f t="shared" si="41"/>
        <v>nee</v>
      </c>
      <c r="W1776">
        <v>-1320</v>
      </c>
      <c r="X1776">
        <v>-2</v>
      </c>
      <c r="Z1776" t="e" cm="1">
        <f t="array" ref="Z1776">_xlfn.TEXTSPLIT(L1776, " ")</f>
        <v>#VALUE!</v>
      </c>
    </row>
    <row r="1777" spans="1:26" x14ac:dyDescent="0.3">
      <c r="A1777" t="s">
        <v>2023</v>
      </c>
      <c r="B1777" t="s">
        <v>2023</v>
      </c>
      <c r="C1777" t="s">
        <v>2069</v>
      </c>
      <c r="E1777" t="s">
        <v>3619</v>
      </c>
      <c r="F1777">
        <v>3</v>
      </c>
      <c r="G1777" t="s">
        <v>2461</v>
      </c>
      <c r="H1777">
        <v>2026</v>
      </c>
      <c r="I1777" t="s">
        <v>3383</v>
      </c>
      <c r="J1777" t="s">
        <v>3384</v>
      </c>
      <c r="O1777" t="str">
        <f t="shared" si="40"/>
        <v>Local partner</v>
      </c>
      <c r="P1777" s="1">
        <f t="shared" si="39"/>
        <v>14600</v>
      </c>
      <c r="Q1777">
        <v>14600</v>
      </c>
      <c r="R1777" s="1">
        <f t="shared" si="39"/>
        <v>0.2</v>
      </c>
      <c r="S1777">
        <v>0.2</v>
      </c>
      <c r="T1777">
        <v>3</v>
      </c>
      <c r="U1777" t="s">
        <v>65</v>
      </c>
      <c r="V1777" t="str">
        <f t="shared" si="41"/>
        <v>ja</v>
      </c>
      <c r="W1777">
        <v>73000</v>
      </c>
      <c r="X1777">
        <v>15</v>
      </c>
      <c r="Y1777" t="s">
        <v>2805</v>
      </c>
      <c r="Z1777" t="e" cm="1">
        <f t="array" ref="Z1777">_xlfn.TEXTSPLIT(L1777, " ")</f>
        <v>#VALUE!</v>
      </c>
    </row>
    <row r="1778" spans="1:26" x14ac:dyDescent="0.3">
      <c r="A1778" t="s">
        <v>2023</v>
      </c>
      <c r="B1778" t="s">
        <v>2023</v>
      </c>
      <c r="C1778" t="s">
        <v>2069</v>
      </c>
      <c r="E1778" t="s">
        <v>3620</v>
      </c>
      <c r="F1778">
        <v>4</v>
      </c>
      <c r="G1778" t="s">
        <v>2489</v>
      </c>
      <c r="H1778">
        <v>2027</v>
      </c>
      <c r="I1778" t="s">
        <v>3383</v>
      </c>
      <c r="J1778" t="s">
        <v>3384</v>
      </c>
      <c r="O1778" t="str">
        <f t="shared" si="40"/>
        <v/>
      </c>
      <c r="P1778" s="1">
        <f t="shared" si="39"/>
        <v>2000</v>
      </c>
      <c r="Q1778">
        <v>2000</v>
      </c>
      <c r="R1778" s="1">
        <f t="shared" si="39"/>
        <v>1</v>
      </c>
      <c r="S1778">
        <v>1</v>
      </c>
      <c r="T1778">
        <v>2</v>
      </c>
      <c r="U1778" t="s">
        <v>65</v>
      </c>
      <c r="V1778" t="str">
        <f t="shared" si="41"/>
        <v>nee</v>
      </c>
      <c r="W1778">
        <v>2000</v>
      </c>
      <c r="X1778">
        <v>2</v>
      </c>
      <c r="Y1778" t="s">
        <v>2868</v>
      </c>
      <c r="Z1778" t="e" cm="1">
        <f t="array" ref="Z1778">_xlfn.TEXTSPLIT(L1778, " ")</f>
        <v>#VALUE!</v>
      </c>
    </row>
    <row r="1779" spans="1:26" x14ac:dyDescent="0.3">
      <c r="A1779" t="s">
        <v>2023</v>
      </c>
      <c r="B1779" t="s">
        <v>2023</v>
      </c>
      <c r="C1779" t="s">
        <v>2102</v>
      </c>
      <c r="D1779" t="s">
        <v>3621</v>
      </c>
      <c r="E1779" t="s">
        <v>3622</v>
      </c>
      <c r="F1779">
        <v>4</v>
      </c>
      <c r="G1779" t="s">
        <v>2489</v>
      </c>
      <c r="H1779">
        <v>2030</v>
      </c>
      <c r="I1779" t="s">
        <v>3383</v>
      </c>
      <c r="J1779" t="s">
        <v>3384</v>
      </c>
      <c r="O1779" t="str">
        <f t="shared" si="40"/>
        <v/>
      </c>
      <c r="P1779" s="1">
        <f t="shared" si="39"/>
        <v>4200</v>
      </c>
      <c r="Q1779">
        <v>4200</v>
      </c>
      <c r="R1779" s="1">
        <f t="shared" si="39"/>
        <v>1</v>
      </c>
      <c r="S1779">
        <v>1</v>
      </c>
      <c r="T1779">
        <v>1</v>
      </c>
      <c r="U1779" t="s">
        <v>65</v>
      </c>
      <c r="V1779" t="str">
        <f t="shared" si="41"/>
        <v>nee</v>
      </c>
      <c r="W1779">
        <v>4200</v>
      </c>
      <c r="X1779">
        <v>1</v>
      </c>
      <c r="Z1779" t="e" cm="1">
        <f t="array" ref="Z1779">_xlfn.TEXTSPLIT(L1779, " ")</f>
        <v>#VALUE!</v>
      </c>
    </row>
    <row r="1780" spans="1:26" x14ac:dyDescent="0.3">
      <c r="A1780" t="s">
        <v>2023</v>
      </c>
      <c r="B1780" t="s">
        <v>2023</v>
      </c>
      <c r="C1780" t="s">
        <v>2122</v>
      </c>
      <c r="D1780" t="s">
        <v>3623</v>
      </c>
      <c r="E1780" t="s">
        <v>3624</v>
      </c>
      <c r="F1780">
        <v>3</v>
      </c>
      <c r="G1780" t="s">
        <v>2461</v>
      </c>
      <c r="H1780">
        <v>2026</v>
      </c>
      <c r="I1780" t="s">
        <v>3383</v>
      </c>
      <c r="J1780" t="s">
        <v>3384</v>
      </c>
      <c r="O1780" t="str">
        <f t="shared" si="40"/>
        <v/>
      </c>
      <c r="P1780" s="1">
        <f t="shared" si="39"/>
        <v>4200</v>
      </c>
      <c r="Q1780">
        <v>4200</v>
      </c>
      <c r="R1780" s="1">
        <f t="shared" si="39"/>
        <v>1</v>
      </c>
      <c r="S1780">
        <v>1</v>
      </c>
      <c r="T1780">
        <v>1</v>
      </c>
      <c r="U1780" t="s">
        <v>65</v>
      </c>
      <c r="V1780" t="str">
        <f t="shared" si="41"/>
        <v>nee</v>
      </c>
      <c r="W1780">
        <v>4200</v>
      </c>
      <c r="X1780">
        <v>1</v>
      </c>
      <c r="Z1780" t="e" cm="1">
        <f t="array" ref="Z1780">_xlfn.TEXTSPLIT(L1780, " ")</f>
        <v>#VALUE!</v>
      </c>
    </row>
    <row r="1781" spans="1:26" x14ac:dyDescent="0.3">
      <c r="A1781" t="s">
        <v>2023</v>
      </c>
      <c r="B1781" t="s">
        <v>2023</v>
      </c>
      <c r="C1781" t="s">
        <v>2122</v>
      </c>
      <c r="D1781" t="s">
        <v>3623</v>
      </c>
      <c r="E1781" t="s">
        <v>3625</v>
      </c>
      <c r="F1781">
        <v>3</v>
      </c>
      <c r="G1781" t="s">
        <v>2461</v>
      </c>
      <c r="H1781">
        <v>2026</v>
      </c>
      <c r="I1781" t="s">
        <v>3383</v>
      </c>
      <c r="J1781" t="s">
        <v>3384</v>
      </c>
      <c r="O1781" t="str">
        <f t="shared" si="40"/>
        <v/>
      </c>
      <c r="P1781" s="1">
        <f t="shared" si="39"/>
        <v>4200</v>
      </c>
      <c r="Q1781">
        <v>4200</v>
      </c>
      <c r="R1781" s="1">
        <f t="shared" si="39"/>
        <v>1</v>
      </c>
      <c r="S1781">
        <v>1</v>
      </c>
      <c r="T1781">
        <v>1</v>
      </c>
      <c r="U1781" t="s">
        <v>65</v>
      </c>
      <c r="V1781" t="str">
        <f t="shared" si="41"/>
        <v>nee</v>
      </c>
      <c r="W1781">
        <v>4200</v>
      </c>
      <c r="X1781">
        <v>1</v>
      </c>
      <c r="Y1781" t="s">
        <v>2868</v>
      </c>
      <c r="Z1781" t="e" cm="1">
        <f t="array" ref="Z1781">_xlfn.TEXTSPLIT(L1781, " ")</f>
        <v>#VALUE!</v>
      </c>
    </row>
    <row r="1782" spans="1:26" x14ac:dyDescent="0.3">
      <c r="A1782" t="s">
        <v>2127</v>
      </c>
      <c r="B1782" t="s">
        <v>2238</v>
      </c>
      <c r="C1782" t="s">
        <v>2239</v>
      </c>
      <c r="E1782" t="s">
        <v>3626</v>
      </c>
      <c r="F1782">
        <v>3</v>
      </c>
      <c r="G1782" t="s">
        <v>3589</v>
      </c>
      <c r="H1782">
        <v>2024</v>
      </c>
      <c r="I1782" t="s">
        <v>3383</v>
      </c>
      <c r="J1782" t="s">
        <v>3384</v>
      </c>
      <c r="O1782" t="str">
        <f t="shared" si="40"/>
        <v/>
      </c>
      <c r="P1782" s="1">
        <f t="shared" si="39"/>
        <v>4000</v>
      </c>
      <c r="Q1782">
        <v>4000</v>
      </c>
      <c r="R1782" s="1">
        <f t="shared" si="39"/>
        <v>0.5</v>
      </c>
      <c r="S1782">
        <v>0.5</v>
      </c>
      <c r="T1782">
        <v>1</v>
      </c>
      <c r="U1782" t="s">
        <v>65</v>
      </c>
      <c r="V1782" t="str">
        <f t="shared" si="41"/>
        <v>ja</v>
      </c>
      <c r="W1782">
        <v>8000</v>
      </c>
      <c r="X1782">
        <v>2</v>
      </c>
      <c r="Y1782" t="s">
        <v>2868</v>
      </c>
      <c r="Z1782" t="e" cm="1">
        <f t="array" ref="Z1782">_xlfn.TEXTSPLIT(L1782, " ")</f>
        <v>#VALUE!</v>
      </c>
    </row>
    <row r="1783" spans="1:26" x14ac:dyDescent="0.3">
      <c r="A1783" t="s">
        <v>2127</v>
      </c>
      <c r="B1783" t="s">
        <v>2173</v>
      </c>
      <c r="C1783" t="s">
        <v>5038</v>
      </c>
      <c r="E1783" t="s">
        <v>3627</v>
      </c>
      <c r="F1783">
        <v>4</v>
      </c>
      <c r="G1783" t="s">
        <v>3628</v>
      </c>
      <c r="H1783">
        <v>2025</v>
      </c>
      <c r="I1783" t="s">
        <v>3383</v>
      </c>
      <c r="J1783" t="s">
        <v>3384</v>
      </c>
      <c r="O1783" t="str">
        <f t="shared" si="40"/>
        <v/>
      </c>
      <c r="P1783" s="1">
        <f t="shared" si="39"/>
        <v>0</v>
      </c>
      <c r="R1783" s="1">
        <f t="shared" si="39"/>
        <v>0</v>
      </c>
      <c r="S1783" t="s">
        <v>93</v>
      </c>
      <c r="T1783" t="s">
        <v>3629</v>
      </c>
      <c r="U1783" t="s">
        <v>65</v>
      </c>
      <c r="V1783" t="str">
        <f t="shared" si="41"/>
        <v>ja</v>
      </c>
      <c r="X1783">
        <v>6</v>
      </c>
      <c r="Y1783" t="s">
        <v>2868</v>
      </c>
      <c r="Z1783" t="e" cm="1">
        <f t="array" ref="Z1783">_xlfn.TEXTSPLIT(L1783, " ")</f>
        <v>#VALUE!</v>
      </c>
    </row>
    <row r="1784" spans="1:26" x14ac:dyDescent="0.3">
      <c r="A1784" t="s">
        <v>2127</v>
      </c>
      <c r="B1784" t="s">
        <v>2173</v>
      </c>
      <c r="C1784" t="s">
        <v>3630</v>
      </c>
      <c r="E1784" t="s">
        <v>3631</v>
      </c>
      <c r="F1784">
        <v>4</v>
      </c>
      <c r="G1784" t="s">
        <v>2489</v>
      </c>
      <c r="H1784">
        <v>2025</v>
      </c>
      <c r="I1784" t="s">
        <v>3383</v>
      </c>
      <c r="J1784" t="s">
        <v>3384</v>
      </c>
      <c r="O1784" t="str">
        <f t="shared" si="40"/>
        <v>Local partner</v>
      </c>
      <c r="P1784" s="1">
        <f t="shared" si="39"/>
        <v>6250</v>
      </c>
      <c r="Q1784">
        <v>6250</v>
      </c>
      <c r="R1784" s="1">
        <f t="shared" si="39"/>
        <v>0.25</v>
      </c>
      <c r="S1784">
        <v>0.25</v>
      </c>
      <c r="T1784">
        <v>1.25</v>
      </c>
      <c r="U1784" t="s">
        <v>65</v>
      </c>
      <c r="V1784" t="str">
        <f t="shared" si="41"/>
        <v>ja</v>
      </c>
      <c r="W1784">
        <v>25000</v>
      </c>
      <c r="X1784">
        <v>5</v>
      </c>
      <c r="Y1784" t="s">
        <v>2805</v>
      </c>
      <c r="Z1784" t="e" cm="1">
        <f t="array" ref="Z1784">_xlfn.TEXTSPLIT(L1784, " ")</f>
        <v>#VALUE!</v>
      </c>
    </row>
    <row r="1785" spans="1:26" x14ac:dyDescent="0.3">
      <c r="A1785" t="s">
        <v>2127</v>
      </c>
      <c r="B1785" t="s">
        <v>2173</v>
      </c>
      <c r="C1785" t="s">
        <v>2412</v>
      </c>
      <c r="E1785" t="s">
        <v>3632</v>
      </c>
      <c r="F1785">
        <v>4</v>
      </c>
      <c r="G1785" t="s">
        <v>2489</v>
      </c>
      <c r="H1785">
        <v>2025</v>
      </c>
      <c r="I1785" t="s">
        <v>3383</v>
      </c>
      <c r="J1785" t="s">
        <v>3384</v>
      </c>
      <c r="O1785" t="str">
        <f t="shared" si="40"/>
        <v/>
      </c>
      <c r="P1785" s="1">
        <f t="shared" si="39"/>
        <v>3500</v>
      </c>
      <c r="Q1785">
        <v>3500</v>
      </c>
      <c r="R1785" s="1">
        <f t="shared" si="39"/>
        <v>1</v>
      </c>
      <c r="S1785">
        <v>1</v>
      </c>
      <c r="T1785">
        <v>1</v>
      </c>
      <c r="U1785" t="s">
        <v>65</v>
      </c>
      <c r="V1785" t="str">
        <f t="shared" si="41"/>
        <v>nee</v>
      </c>
      <c r="W1785">
        <v>3500</v>
      </c>
      <c r="X1785">
        <v>1</v>
      </c>
      <c r="Y1785" t="s">
        <v>2868</v>
      </c>
      <c r="Z1785" t="e" cm="1">
        <f t="array" ref="Z1785">_xlfn.TEXTSPLIT(L1785, " ")</f>
        <v>#VALUE!</v>
      </c>
    </row>
    <row r="1786" spans="1:26" x14ac:dyDescent="0.3">
      <c r="A1786" t="s">
        <v>2127</v>
      </c>
      <c r="B1786" t="s">
        <v>2173</v>
      </c>
      <c r="C1786" t="s">
        <v>2791</v>
      </c>
      <c r="E1786" t="s">
        <v>3633</v>
      </c>
      <c r="F1786">
        <v>4</v>
      </c>
      <c r="G1786" t="s">
        <v>2489</v>
      </c>
      <c r="H1786">
        <v>2025</v>
      </c>
      <c r="I1786" t="s">
        <v>3383</v>
      </c>
      <c r="J1786" t="s">
        <v>3384</v>
      </c>
      <c r="O1786" t="str">
        <f t="shared" si="40"/>
        <v/>
      </c>
      <c r="P1786" s="1">
        <f t="shared" si="39"/>
        <v>3000</v>
      </c>
      <c r="Q1786">
        <v>3000</v>
      </c>
      <c r="R1786" s="1">
        <f t="shared" si="39"/>
        <v>0.5</v>
      </c>
      <c r="S1786">
        <v>0.5</v>
      </c>
      <c r="T1786">
        <v>1</v>
      </c>
      <c r="U1786" t="s">
        <v>65</v>
      </c>
      <c r="V1786" t="str">
        <f t="shared" si="41"/>
        <v>ja</v>
      </c>
      <c r="W1786">
        <v>6000</v>
      </c>
      <c r="X1786">
        <v>2</v>
      </c>
      <c r="Y1786" t="s">
        <v>2868</v>
      </c>
      <c r="Z1786" t="e" cm="1">
        <f t="array" ref="Z1786">_xlfn.TEXTSPLIT(L1786, " ")</f>
        <v>#VALUE!</v>
      </c>
    </row>
    <row r="1787" spans="1:26" x14ac:dyDescent="0.3">
      <c r="A1787" t="s">
        <v>126</v>
      </c>
      <c r="B1787" t="s">
        <v>126</v>
      </c>
      <c r="C1787" t="s">
        <v>304</v>
      </c>
      <c r="D1787" t="s">
        <v>3634</v>
      </c>
      <c r="E1787" t="s">
        <v>3635</v>
      </c>
      <c r="F1787">
        <v>1</v>
      </c>
      <c r="G1787" t="s">
        <v>27</v>
      </c>
      <c r="H1787">
        <v>2023</v>
      </c>
      <c r="I1787" t="s">
        <v>3383</v>
      </c>
      <c r="J1787" t="s">
        <v>3636</v>
      </c>
      <c r="P1787" s="1">
        <f t="shared" si="39"/>
        <v>1000</v>
      </c>
      <c r="Q1787">
        <v>1000</v>
      </c>
      <c r="R1787" s="1">
        <f t="shared" si="39"/>
        <v>1</v>
      </c>
      <c r="S1787">
        <v>1</v>
      </c>
      <c r="T1787">
        <v>1</v>
      </c>
      <c r="U1787" t="s">
        <v>32</v>
      </c>
      <c r="V1787" t="str">
        <f t="shared" si="41"/>
        <v>nee</v>
      </c>
      <c r="W1787">
        <v>1000</v>
      </c>
      <c r="X1787">
        <v>1</v>
      </c>
      <c r="Z1787" t="e" cm="1">
        <f t="array" ref="Z1787">_xlfn.TEXTSPLIT(L1787, " ")</f>
        <v>#VALUE!</v>
      </c>
    </row>
    <row r="1788" spans="1:26" x14ac:dyDescent="0.3">
      <c r="A1788" t="s">
        <v>126</v>
      </c>
      <c r="B1788" t="s">
        <v>126</v>
      </c>
      <c r="C1788" s="4" t="s">
        <v>249</v>
      </c>
      <c r="E1788" t="s">
        <v>3637</v>
      </c>
      <c r="F1788">
        <v>1</v>
      </c>
      <c r="G1788" t="s">
        <v>27</v>
      </c>
      <c r="H1788" t="s">
        <v>3399</v>
      </c>
      <c r="I1788" t="s">
        <v>3383</v>
      </c>
      <c r="J1788" t="s">
        <v>3636</v>
      </c>
      <c r="P1788" s="1">
        <f t="shared" si="39"/>
        <v>0</v>
      </c>
      <c r="R1788" s="1">
        <f t="shared" si="39"/>
        <v>1</v>
      </c>
      <c r="S1788">
        <v>1</v>
      </c>
      <c r="V1788" t="str">
        <f t="shared" si="41"/>
        <v>nee</v>
      </c>
      <c r="W1788">
        <v>0</v>
      </c>
      <c r="X1788">
        <v>0</v>
      </c>
      <c r="Z1788" t="e" cm="1">
        <f t="array" ref="Z1788">_xlfn.TEXTSPLIT(L1788, " ")</f>
        <v>#VALUE!</v>
      </c>
    </row>
    <row r="1789" spans="1:26" x14ac:dyDescent="0.3">
      <c r="A1789" t="s">
        <v>126</v>
      </c>
      <c r="B1789" t="s">
        <v>126</v>
      </c>
      <c r="C1789" s="4" t="s">
        <v>249</v>
      </c>
      <c r="E1789" t="s">
        <v>3638</v>
      </c>
      <c r="F1789">
        <v>1</v>
      </c>
      <c r="G1789" t="s">
        <v>27</v>
      </c>
      <c r="H1789" t="s">
        <v>3399</v>
      </c>
      <c r="I1789" t="s">
        <v>3383</v>
      </c>
      <c r="J1789" t="s">
        <v>3636</v>
      </c>
      <c r="P1789" s="1">
        <f t="shared" si="39"/>
        <v>0</v>
      </c>
      <c r="R1789" s="1">
        <f t="shared" si="39"/>
        <v>1</v>
      </c>
      <c r="S1789">
        <v>1</v>
      </c>
      <c r="V1789" t="str">
        <f t="shared" si="41"/>
        <v>nee</v>
      </c>
      <c r="W1789">
        <v>0</v>
      </c>
      <c r="X1789">
        <v>0</v>
      </c>
      <c r="Z1789" t="e" cm="1">
        <f t="array" ref="Z1789">_xlfn.TEXTSPLIT(L1789, " ")</f>
        <v>#VALUE!</v>
      </c>
    </row>
    <row r="1790" spans="1:26" x14ac:dyDescent="0.3">
      <c r="A1790" t="s">
        <v>126</v>
      </c>
      <c r="B1790" t="s">
        <v>126</v>
      </c>
      <c r="C1790" t="s">
        <v>207</v>
      </c>
      <c r="E1790" t="s">
        <v>3639</v>
      </c>
      <c r="F1790">
        <v>1</v>
      </c>
      <c r="G1790" t="s">
        <v>27</v>
      </c>
      <c r="H1790" t="s">
        <v>3399</v>
      </c>
      <c r="I1790" t="s">
        <v>3383</v>
      </c>
      <c r="J1790" t="s">
        <v>3636</v>
      </c>
      <c r="P1790" s="1">
        <f t="shared" ref="P1790:R1832" si="42">IFERROR(IF(Q1790&gt;0,Q1790*1,0),0)</f>
        <v>0</v>
      </c>
      <c r="R1790" s="1">
        <f t="shared" si="42"/>
        <v>1</v>
      </c>
      <c r="S1790">
        <v>1</v>
      </c>
      <c r="V1790" t="str">
        <f t="shared" si="41"/>
        <v>nee</v>
      </c>
      <c r="W1790">
        <v>0</v>
      </c>
      <c r="X1790">
        <v>0</v>
      </c>
      <c r="Z1790" t="e" cm="1">
        <f t="array" ref="Z1790">_xlfn.TEXTSPLIT(L1790, " ")</f>
        <v>#VALUE!</v>
      </c>
    </row>
    <row r="1791" spans="1:26" x14ac:dyDescent="0.3">
      <c r="A1791" t="s">
        <v>126</v>
      </c>
      <c r="B1791" t="s">
        <v>126</v>
      </c>
      <c r="C1791" s="4" t="s">
        <v>249</v>
      </c>
      <c r="E1791" t="s">
        <v>3640</v>
      </c>
      <c r="F1791">
        <v>1</v>
      </c>
      <c r="G1791" t="s">
        <v>27</v>
      </c>
      <c r="H1791" t="s">
        <v>3399</v>
      </c>
      <c r="I1791" t="s">
        <v>3383</v>
      </c>
      <c r="J1791" t="s">
        <v>3636</v>
      </c>
      <c r="P1791" s="1">
        <f t="shared" si="42"/>
        <v>0</v>
      </c>
      <c r="R1791" s="1">
        <f t="shared" si="42"/>
        <v>1</v>
      </c>
      <c r="S1791">
        <v>1</v>
      </c>
      <c r="V1791" t="str">
        <f t="shared" si="41"/>
        <v>nee</v>
      </c>
      <c r="W1791">
        <v>0</v>
      </c>
      <c r="X1791">
        <v>0</v>
      </c>
      <c r="Z1791" t="e" cm="1">
        <f t="array" ref="Z1791">_xlfn.TEXTSPLIT(L1791, " ")</f>
        <v>#VALUE!</v>
      </c>
    </row>
    <row r="1792" spans="1:26" x14ac:dyDescent="0.3">
      <c r="A1792" t="s">
        <v>126</v>
      </c>
      <c r="B1792" t="s">
        <v>126</v>
      </c>
      <c r="C1792" s="4" t="s">
        <v>249</v>
      </c>
      <c r="D1792" t="s">
        <v>270</v>
      </c>
      <c r="E1792" t="s">
        <v>3641</v>
      </c>
      <c r="F1792">
        <v>1</v>
      </c>
      <c r="G1792" t="s">
        <v>27</v>
      </c>
      <c r="H1792" t="s">
        <v>3399</v>
      </c>
      <c r="I1792" t="s">
        <v>3383</v>
      </c>
      <c r="J1792" t="s">
        <v>3636</v>
      </c>
      <c r="P1792" s="1">
        <f t="shared" si="42"/>
        <v>0</v>
      </c>
      <c r="R1792" s="1">
        <f t="shared" si="42"/>
        <v>1</v>
      </c>
      <c r="S1792">
        <v>1</v>
      </c>
      <c r="V1792" t="str">
        <f t="shared" si="41"/>
        <v>nee</v>
      </c>
      <c r="W1792">
        <v>0</v>
      </c>
      <c r="X1792">
        <v>0</v>
      </c>
      <c r="Z1792" t="e" cm="1">
        <f t="array" ref="Z1792">_xlfn.TEXTSPLIT(L1792, " ")</f>
        <v>#VALUE!</v>
      </c>
    </row>
    <row r="1793" spans="1:26" x14ac:dyDescent="0.3">
      <c r="A1793" t="s">
        <v>126</v>
      </c>
      <c r="B1793" t="s">
        <v>126</v>
      </c>
      <c r="C1793" t="s">
        <v>282</v>
      </c>
      <c r="D1793" t="s">
        <v>3642</v>
      </c>
      <c r="E1793" t="s">
        <v>3643</v>
      </c>
      <c r="F1793">
        <v>1</v>
      </c>
      <c r="G1793" t="s">
        <v>27</v>
      </c>
      <c r="H1793" t="s">
        <v>3399</v>
      </c>
      <c r="I1793" t="s">
        <v>3383</v>
      </c>
      <c r="J1793" t="s">
        <v>3636</v>
      </c>
      <c r="P1793" s="1">
        <f t="shared" si="42"/>
        <v>0</v>
      </c>
      <c r="R1793" s="1">
        <f t="shared" si="42"/>
        <v>1</v>
      </c>
      <c r="S1793">
        <v>1</v>
      </c>
      <c r="V1793" t="str">
        <f t="shared" si="41"/>
        <v>nee</v>
      </c>
      <c r="W1793">
        <v>0</v>
      </c>
      <c r="X1793">
        <v>0</v>
      </c>
      <c r="Z1793" t="e" cm="1">
        <f t="array" ref="Z1793">_xlfn.TEXTSPLIT(L1793, " ")</f>
        <v>#VALUE!</v>
      </c>
    </row>
    <row r="1794" spans="1:26" x14ac:dyDescent="0.3">
      <c r="A1794" t="s">
        <v>126</v>
      </c>
      <c r="B1794" t="s">
        <v>126</v>
      </c>
      <c r="C1794" s="4" t="s">
        <v>304</v>
      </c>
      <c r="D1794" t="s">
        <v>3644</v>
      </c>
      <c r="E1794" t="s">
        <v>3645</v>
      </c>
      <c r="F1794">
        <v>1</v>
      </c>
      <c r="G1794" t="s">
        <v>27</v>
      </c>
      <c r="H1794" t="s">
        <v>3399</v>
      </c>
      <c r="I1794" t="s">
        <v>3383</v>
      </c>
      <c r="J1794" t="s">
        <v>3636</v>
      </c>
      <c r="P1794" s="1">
        <f t="shared" si="42"/>
        <v>0</v>
      </c>
      <c r="R1794" s="1">
        <f t="shared" si="42"/>
        <v>1</v>
      </c>
      <c r="S1794">
        <v>1</v>
      </c>
      <c r="V1794" t="str">
        <f t="shared" si="41"/>
        <v>nee</v>
      </c>
      <c r="W1794">
        <v>0</v>
      </c>
      <c r="X1794">
        <v>0</v>
      </c>
      <c r="Z1794" t="e" cm="1">
        <f t="array" ref="Z1794">_xlfn.TEXTSPLIT(L1794, " ")</f>
        <v>#VALUE!</v>
      </c>
    </row>
    <row r="1795" spans="1:26" x14ac:dyDescent="0.3">
      <c r="A1795" t="s">
        <v>126</v>
      </c>
      <c r="B1795" t="s">
        <v>126</v>
      </c>
      <c r="C1795" s="4" t="s">
        <v>304</v>
      </c>
      <c r="D1795" t="s">
        <v>3644</v>
      </c>
      <c r="E1795" t="s">
        <v>3646</v>
      </c>
      <c r="F1795">
        <v>1</v>
      </c>
      <c r="G1795" t="s">
        <v>27</v>
      </c>
      <c r="H1795" t="s">
        <v>3399</v>
      </c>
      <c r="I1795" t="s">
        <v>3383</v>
      </c>
      <c r="J1795" t="s">
        <v>3636</v>
      </c>
      <c r="P1795" s="1">
        <f t="shared" si="42"/>
        <v>0</v>
      </c>
      <c r="R1795" s="1">
        <f t="shared" si="42"/>
        <v>0</v>
      </c>
      <c r="V1795" t="str">
        <f t="shared" si="41"/>
        <v>ja</v>
      </c>
      <c r="Z1795" t="e" cm="1">
        <f t="array" ref="Z1795">_xlfn.TEXTSPLIT(L1795, " ")</f>
        <v>#VALUE!</v>
      </c>
    </row>
    <row r="1796" spans="1:26" x14ac:dyDescent="0.3">
      <c r="A1796" t="s">
        <v>126</v>
      </c>
      <c r="B1796" t="s">
        <v>126</v>
      </c>
      <c r="C1796" s="4" t="s">
        <v>249</v>
      </c>
      <c r="D1796" t="s">
        <v>3647</v>
      </c>
      <c r="E1796" t="s">
        <v>3648</v>
      </c>
      <c r="F1796">
        <v>1</v>
      </c>
      <c r="G1796" t="s">
        <v>27</v>
      </c>
      <c r="H1796" t="s">
        <v>3399</v>
      </c>
      <c r="I1796" t="s">
        <v>3383</v>
      </c>
      <c r="J1796" t="s">
        <v>3636</v>
      </c>
      <c r="P1796" s="1">
        <f t="shared" si="42"/>
        <v>0</v>
      </c>
      <c r="R1796" s="1">
        <f t="shared" si="42"/>
        <v>1</v>
      </c>
      <c r="S1796">
        <v>1</v>
      </c>
      <c r="V1796" t="str">
        <f t="shared" si="41"/>
        <v>nee</v>
      </c>
      <c r="Z1796" t="e" cm="1">
        <f t="array" ref="Z1796">_xlfn.TEXTSPLIT(L1796, " ")</f>
        <v>#VALUE!</v>
      </c>
    </row>
    <row r="1797" spans="1:26" x14ac:dyDescent="0.3">
      <c r="A1797" t="s">
        <v>126</v>
      </c>
      <c r="B1797" t="s">
        <v>126</v>
      </c>
      <c r="C1797" s="4" t="s">
        <v>304</v>
      </c>
      <c r="D1797" t="s">
        <v>3634</v>
      </c>
      <c r="E1797" t="s">
        <v>3649</v>
      </c>
      <c r="F1797">
        <v>1</v>
      </c>
      <c r="G1797" t="s">
        <v>27</v>
      </c>
      <c r="H1797" t="s">
        <v>3399</v>
      </c>
      <c r="I1797" t="s">
        <v>3383</v>
      </c>
      <c r="J1797" t="s">
        <v>3636</v>
      </c>
      <c r="P1797" s="1">
        <f t="shared" si="42"/>
        <v>225</v>
      </c>
      <c r="Q1797">
        <v>225</v>
      </c>
      <c r="R1797" s="1">
        <f t="shared" si="42"/>
        <v>1</v>
      </c>
      <c r="S1797">
        <v>1</v>
      </c>
      <c r="T1797">
        <v>1</v>
      </c>
      <c r="V1797" t="str">
        <f t="shared" si="41"/>
        <v>nee</v>
      </c>
      <c r="W1797">
        <v>225</v>
      </c>
      <c r="X1797">
        <v>1</v>
      </c>
      <c r="Z1797" t="e" cm="1">
        <f t="array" ref="Z1797">_xlfn.TEXTSPLIT(L1797, " ")</f>
        <v>#VALUE!</v>
      </c>
    </row>
    <row r="1798" spans="1:26" x14ac:dyDescent="0.3">
      <c r="A1798" t="s">
        <v>126</v>
      </c>
      <c r="B1798" t="s">
        <v>126</v>
      </c>
      <c r="C1798" t="s">
        <v>249</v>
      </c>
      <c r="D1798" t="s">
        <v>3650</v>
      </c>
      <c r="E1798" t="s">
        <v>3651</v>
      </c>
      <c r="F1798">
        <v>1</v>
      </c>
      <c r="G1798" t="s">
        <v>27</v>
      </c>
      <c r="H1798">
        <v>2004</v>
      </c>
      <c r="I1798" t="s">
        <v>3383</v>
      </c>
      <c r="J1798" t="s">
        <v>3636</v>
      </c>
      <c r="P1798" s="1">
        <f t="shared" si="42"/>
        <v>1500</v>
      </c>
      <c r="Q1798">
        <v>1500</v>
      </c>
      <c r="R1798" s="1">
        <f t="shared" si="42"/>
        <v>1</v>
      </c>
      <c r="S1798">
        <v>1</v>
      </c>
      <c r="T1798">
        <v>3</v>
      </c>
      <c r="U1798" t="s">
        <v>3652</v>
      </c>
      <c r="V1798" t="str">
        <f t="shared" si="41"/>
        <v>nee</v>
      </c>
      <c r="W1798">
        <v>1500</v>
      </c>
      <c r="X1798">
        <v>3</v>
      </c>
      <c r="Z1798" t="e" cm="1">
        <f t="array" ref="Z1798">_xlfn.TEXTSPLIT(L1798, " ")</f>
        <v>#VALUE!</v>
      </c>
    </row>
    <row r="1799" spans="1:26" x14ac:dyDescent="0.3">
      <c r="A1799" t="s">
        <v>126</v>
      </c>
      <c r="B1799" t="s">
        <v>126</v>
      </c>
      <c r="C1799" s="4" t="s">
        <v>249</v>
      </c>
      <c r="E1799" t="s">
        <v>3653</v>
      </c>
      <c r="F1799">
        <v>1</v>
      </c>
      <c r="G1799" t="s">
        <v>27</v>
      </c>
      <c r="H1799" t="s">
        <v>3399</v>
      </c>
      <c r="I1799" t="s">
        <v>3383</v>
      </c>
      <c r="J1799" t="s">
        <v>3636</v>
      </c>
      <c r="P1799" s="1">
        <f t="shared" si="42"/>
        <v>0</v>
      </c>
      <c r="R1799" s="1">
        <f t="shared" si="42"/>
        <v>1</v>
      </c>
      <c r="S1799">
        <v>1</v>
      </c>
      <c r="V1799" t="str">
        <f t="shared" si="41"/>
        <v>nee</v>
      </c>
      <c r="W1799">
        <v>0</v>
      </c>
      <c r="X1799">
        <v>0</v>
      </c>
      <c r="Z1799" t="e" cm="1">
        <f t="array" ref="Z1799">_xlfn.TEXTSPLIT(L1799, " ")</f>
        <v>#VALUE!</v>
      </c>
    </row>
    <row r="1800" spans="1:26" x14ac:dyDescent="0.3">
      <c r="A1800" t="s">
        <v>753</v>
      </c>
      <c r="B1800" t="s">
        <v>753</v>
      </c>
      <c r="C1800" t="s">
        <v>753</v>
      </c>
      <c r="D1800" t="s">
        <v>2562</v>
      </c>
      <c r="E1800" t="s">
        <v>3654</v>
      </c>
      <c r="F1800">
        <v>1</v>
      </c>
      <c r="G1800" t="s">
        <v>27</v>
      </c>
      <c r="H1800">
        <v>2023</v>
      </c>
      <c r="I1800" t="s">
        <v>3383</v>
      </c>
      <c r="J1800" t="s">
        <v>3636</v>
      </c>
      <c r="P1800" s="1">
        <f t="shared" si="42"/>
        <v>25</v>
      </c>
      <c r="Q1800">
        <v>25</v>
      </c>
      <c r="R1800" s="1">
        <f t="shared" si="42"/>
        <v>1</v>
      </c>
      <c r="S1800">
        <v>1</v>
      </c>
      <c r="U1800" t="s">
        <v>32</v>
      </c>
      <c r="V1800" t="str">
        <f t="shared" si="41"/>
        <v>nee</v>
      </c>
      <c r="W1800">
        <v>25</v>
      </c>
      <c r="Z1800" t="e" cm="1">
        <f t="array" ref="Z1800">_xlfn.TEXTSPLIT(L1800, " ")</f>
        <v>#VALUE!</v>
      </c>
    </row>
    <row r="1801" spans="1:26" x14ac:dyDescent="0.3">
      <c r="A1801" t="s">
        <v>753</v>
      </c>
      <c r="B1801" t="s">
        <v>753</v>
      </c>
      <c r="C1801" t="s">
        <v>867</v>
      </c>
      <c r="D1801" t="s">
        <v>874</v>
      </c>
      <c r="E1801" t="s">
        <v>3655</v>
      </c>
      <c r="F1801">
        <v>1</v>
      </c>
      <c r="G1801" t="s">
        <v>27</v>
      </c>
      <c r="H1801">
        <v>2020</v>
      </c>
      <c r="I1801" t="s">
        <v>3383</v>
      </c>
      <c r="J1801" t="s">
        <v>3656</v>
      </c>
      <c r="P1801" s="1">
        <f t="shared" si="42"/>
        <v>10</v>
      </c>
      <c r="Q1801">
        <v>10</v>
      </c>
      <c r="R1801" s="1">
        <f t="shared" si="42"/>
        <v>1</v>
      </c>
      <c r="S1801">
        <v>1</v>
      </c>
      <c r="T1801">
        <v>1</v>
      </c>
      <c r="U1801" t="s">
        <v>36</v>
      </c>
      <c r="V1801" t="str">
        <f t="shared" si="41"/>
        <v>nee</v>
      </c>
      <c r="W1801">
        <v>10</v>
      </c>
      <c r="X1801">
        <v>1</v>
      </c>
      <c r="Z1801" t="e" cm="1">
        <f t="array" ref="Z1801">_xlfn.TEXTSPLIT(L1801, " ")</f>
        <v>#VALUE!</v>
      </c>
    </row>
    <row r="1802" spans="1:26" x14ac:dyDescent="0.3">
      <c r="A1802" t="s">
        <v>753</v>
      </c>
      <c r="B1802" t="s">
        <v>753</v>
      </c>
      <c r="C1802" t="s">
        <v>867</v>
      </c>
      <c r="D1802" t="s">
        <v>868</v>
      </c>
      <c r="E1802" t="s">
        <v>3657</v>
      </c>
      <c r="F1802">
        <v>1</v>
      </c>
      <c r="G1802" t="s">
        <v>27</v>
      </c>
      <c r="H1802">
        <v>2017</v>
      </c>
      <c r="I1802" t="s">
        <v>3383</v>
      </c>
      <c r="J1802" t="s">
        <v>3656</v>
      </c>
      <c r="P1802" s="1">
        <f t="shared" si="42"/>
        <v>10</v>
      </c>
      <c r="Q1802">
        <v>10</v>
      </c>
      <c r="R1802" s="1">
        <f t="shared" si="42"/>
        <v>1</v>
      </c>
      <c r="S1802">
        <v>1</v>
      </c>
      <c r="T1802">
        <v>1</v>
      </c>
      <c r="U1802" t="s">
        <v>36</v>
      </c>
      <c r="V1802" t="str">
        <f t="shared" si="41"/>
        <v>nee</v>
      </c>
      <c r="W1802">
        <v>10</v>
      </c>
      <c r="X1802">
        <v>1</v>
      </c>
      <c r="Z1802" t="e" cm="1">
        <f t="array" ref="Z1802">_xlfn.TEXTSPLIT(L1802, " ")</f>
        <v>#VALUE!</v>
      </c>
    </row>
    <row r="1803" spans="1:26" x14ac:dyDescent="0.3">
      <c r="A1803" t="s">
        <v>753</v>
      </c>
      <c r="B1803" t="s">
        <v>753</v>
      </c>
      <c r="C1803" t="s">
        <v>754</v>
      </c>
      <c r="E1803" t="s">
        <v>3658</v>
      </c>
      <c r="F1803">
        <v>1</v>
      </c>
      <c r="G1803" t="s">
        <v>27</v>
      </c>
      <c r="H1803">
        <v>2018</v>
      </c>
      <c r="I1803" t="s">
        <v>3383</v>
      </c>
      <c r="J1803" t="s">
        <v>3656</v>
      </c>
      <c r="P1803" s="1">
        <f t="shared" si="42"/>
        <v>10</v>
      </c>
      <c r="Q1803">
        <v>10</v>
      </c>
      <c r="R1803" s="1">
        <f t="shared" si="42"/>
        <v>1</v>
      </c>
      <c r="S1803">
        <v>1</v>
      </c>
      <c r="T1803">
        <v>1</v>
      </c>
      <c r="U1803" t="s">
        <v>36</v>
      </c>
      <c r="V1803" t="str">
        <f t="shared" si="41"/>
        <v>nee</v>
      </c>
      <c r="W1803">
        <v>10</v>
      </c>
      <c r="X1803">
        <v>1</v>
      </c>
      <c r="Z1803" t="e" cm="1">
        <f t="array" ref="Z1803">_xlfn.TEXTSPLIT(L1803, " ")</f>
        <v>#VALUE!</v>
      </c>
    </row>
    <row r="1804" spans="1:26" x14ac:dyDescent="0.3">
      <c r="A1804" t="s">
        <v>753</v>
      </c>
      <c r="B1804" t="s">
        <v>753</v>
      </c>
      <c r="C1804" t="s">
        <v>889</v>
      </c>
      <c r="D1804" t="s">
        <v>3659</v>
      </c>
      <c r="E1804" t="s">
        <v>3660</v>
      </c>
      <c r="F1804">
        <v>1</v>
      </c>
      <c r="G1804" t="s">
        <v>27</v>
      </c>
      <c r="H1804">
        <v>2018</v>
      </c>
      <c r="I1804" t="s">
        <v>3383</v>
      </c>
      <c r="J1804" t="s">
        <v>3656</v>
      </c>
      <c r="P1804" s="1">
        <f t="shared" si="42"/>
        <v>10</v>
      </c>
      <c r="Q1804">
        <v>10</v>
      </c>
      <c r="R1804" s="1">
        <f t="shared" si="42"/>
        <v>1</v>
      </c>
      <c r="S1804">
        <v>1</v>
      </c>
      <c r="T1804">
        <v>1</v>
      </c>
      <c r="U1804" t="s">
        <v>36</v>
      </c>
      <c r="V1804" t="str">
        <f t="shared" si="41"/>
        <v>nee</v>
      </c>
      <c r="W1804">
        <v>10</v>
      </c>
      <c r="X1804">
        <v>1</v>
      </c>
      <c r="Z1804" t="e" cm="1">
        <f t="array" ref="Z1804">_xlfn.TEXTSPLIT(L1804, " ")</f>
        <v>#VALUE!</v>
      </c>
    </row>
    <row r="1805" spans="1:26" x14ac:dyDescent="0.3">
      <c r="A1805" t="s">
        <v>753</v>
      </c>
      <c r="B1805" t="s">
        <v>753</v>
      </c>
      <c r="C1805" t="s">
        <v>889</v>
      </c>
      <c r="D1805" t="s">
        <v>3659</v>
      </c>
      <c r="E1805" t="s">
        <v>3661</v>
      </c>
      <c r="F1805">
        <v>1</v>
      </c>
      <c r="G1805" t="s">
        <v>27</v>
      </c>
      <c r="H1805">
        <v>2018</v>
      </c>
      <c r="I1805" t="s">
        <v>3383</v>
      </c>
      <c r="J1805" t="s">
        <v>3656</v>
      </c>
      <c r="P1805" s="1">
        <f t="shared" si="42"/>
        <v>10</v>
      </c>
      <c r="Q1805">
        <v>10</v>
      </c>
      <c r="R1805" s="1">
        <f t="shared" si="42"/>
        <v>1</v>
      </c>
      <c r="S1805">
        <v>1</v>
      </c>
      <c r="T1805">
        <v>1</v>
      </c>
      <c r="U1805" t="s">
        <v>36</v>
      </c>
      <c r="V1805" t="str">
        <f t="shared" si="41"/>
        <v>nee</v>
      </c>
      <c r="W1805">
        <v>10</v>
      </c>
      <c r="X1805">
        <v>1</v>
      </c>
      <c r="Z1805" t="e" cm="1">
        <f t="array" ref="Z1805">_xlfn.TEXTSPLIT(L1805, " ")</f>
        <v>#VALUE!</v>
      </c>
    </row>
    <row r="1806" spans="1:26" x14ac:dyDescent="0.3">
      <c r="A1806" t="s">
        <v>753</v>
      </c>
      <c r="B1806" t="s">
        <v>753</v>
      </c>
      <c r="C1806" t="s">
        <v>889</v>
      </c>
      <c r="D1806" t="s">
        <v>3659</v>
      </c>
      <c r="E1806" t="s">
        <v>3662</v>
      </c>
      <c r="F1806">
        <v>1</v>
      </c>
      <c r="G1806" t="s">
        <v>27</v>
      </c>
      <c r="H1806">
        <v>2019</v>
      </c>
      <c r="I1806" t="s">
        <v>3383</v>
      </c>
      <c r="J1806" t="s">
        <v>3656</v>
      </c>
      <c r="P1806" s="1">
        <f t="shared" si="42"/>
        <v>10</v>
      </c>
      <c r="Q1806">
        <v>10</v>
      </c>
      <c r="R1806" s="1">
        <f t="shared" si="42"/>
        <v>1</v>
      </c>
      <c r="S1806">
        <v>1</v>
      </c>
      <c r="T1806">
        <v>1</v>
      </c>
      <c r="V1806" t="str">
        <f t="shared" si="41"/>
        <v>nee</v>
      </c>
      <c r="W1806">
        <v>10</v>
      </c>
      <c r="X1806">
        <v>1</v>
      </c>
      <c r="Z1806" t="e" cm="1">
        <f t="array" ref="Z1806">_xlfn.TEXTSPLIT(L1806, " ")</f>
        <v>#VALUE!</v>
      </c>
    </row>
    <row r="1807" spans="1:26" x14ac:dyDescent="0.3">
      <c r="A1807" t="s">
        <v>753</v>
      </c>
      <c r="B1807" t="s">
        <v>753</v>
      </c>
      <c r="C1807" t="s">
        <v>816</v>
      </c>
      <c r="D1807" t="s">
        <v>3663</v>
      </c>
      <c r="E1807" t="s">
        <v>3664</v>
      </c>
      <c r="F1807">
        <v>1</v>
      </c>
      <c r="G1807" t="s">
        <v>27</v>
      </c>
      <c r="H1807">
        <v>2018</v>
      </c>
      <c r="I1807" t="s">
        <v>3383</v>
      </c>
      <c r="J1807" t="s">
        <v>3656</v>
      </c>
      <c r="P1807" s="1">
        <f t="shared" si="42"/>
        <v>20</v>
      </c>
      <c r="Q1807">
        <v>20</v>
      </c>
      <c r="R1807" s="1">
        <f t="shared" si="42"/>
        <v>1</v>
      </c>
      <c r="S1807">
        <v>1</v>
      </c>
      <c r="T1807">
        <v>2</v>
      </c>
      <c r="U1807" t="s">
        <v>36</v>
      </c>
      <c r="V1807" t="str">
        <f t="shared" si="41"/>
        <v>nee</v>
      </c>
      <c r="W1807">
        <v>20</v>
      </c>
      <c r="X1807">
        <v>2</v>
      </c>
      <c r="Z1807" t="e" cm="1">
        <f t="array" ref="Z1807">_xlfn.TEXTSPLIT(L1807, " ")</f>
        <v>#VALUE!</v>
      </c>
    </row>
    <row r="1808" spans="1:26" x14ac:dyDescent="0.3">
      <c r="A1808" t="s">
        <v>753</v>
      </c>
      <c r="B1808" t="s">
        <v>753</v>
      </c>
      <c r="C1808" t="s">
        <v>816</v>
      </c>
      <c r="D1808" t="s">
        <v>826</v>
      </c>
      <c r="E1808" t="s">
        <v>3665</v>
      </c>
      <c r="F1808">
        <v>1</v>
      </c>
      <c r="G1808" t="s">
        <v>27</v>
      </c>
      <c r="H1808">
        <v>2020</v>
      </c>
      <c r="I1808" t="s">
        <v>3383</v>
      </c>
      <c r="J1808" t="s">
        <v>3656</v>
      </c>
      <c r="P1808" s="1">
        <f t="shared" si="42"/>
        <v>30</v>
      </c>
      <c r="Q1808">
        <v>30</v>
      </c>
      <c r="R1808" s="1">
        <f t="shared" si="42"/>
        <v>1</v>
      </c>
      <c r="S1808">
        <v>1</v>
      </c>
      <c r="T1808">
        <v>2</v>
      </c>
      <c r="U1808" t="s">
        <v>36</v>
      </c>
      <c r="V1808" t="str">
        <f t="shared" si="41"/>
        <v>nee</v>
      </c>
      <c r="W1808">
        <v>30</v>
      </c>
      <c r="X1808">
        <v>2</v>
      </c>
      <c r="Z1808" t="e" cm="1">
        <f t="array" ref="Z1808">_xlfn.TEXTSPLIT(L1808, " ")</f>
        <v>#VALUE!</v>
      </c>
    </row>
    <row r="1809" spans="1:26" x14ac:dyDescent="0.3">
      <c r="A1809" t="s">
        <v>126</v>
      </c>
      <c r="B1809" t="s">
        <v>126</v>
      </c>
      <c r="C1809" t="s">
        <v>304</v>
      </c>
      <c r="D1809" t="s">
        <v>3666</v>
      </c>
      <c r="E1809" t="s">
        <v>3667</v>
      </c>
      <c r="F1809">
        <v>1</v>
      </c>
      <c r="G1809" t="s">
        <v>27</v>
      </c>
      <c r="H1809">
        <v>2018</v>
      </c>
      <c r="I1809" t="s">
        <v>3383</v>
      </c>
      <c r="J1809" t="s">
        <v>3668</v>
      </c>
      <c r="P1809" s="1">
        <f t="shared" si="42"/>
        <v>900</v>
      </c>
      <c r="Q1809">
        <v>900</v>
      </c>
      <c r="R1809" s="1">
        <f t="shared" si="42"/>
        <v>1</v>
      </c>
      <c r="S1809">
        <v>1</v>
      </c>
      <c r="T1809">
        <v>1</v>
      </c>
      <c r="U1809" t="s">
        <v>36</v>
      </c>
      <c r="V1809" t="str">
        <f t="shared" si="41"/>
        <v>nee</v>
      </c>
      <c r="W1809">
        <v>900</v>
      </c>
      <c r="X1809">
        <v>1</v>
      </c>
      <c r="Z1809" t="e" cm="1">
        <f t="array" ref="Z1809">_xlfn.TEXTSPLIT(L1809, " ")</f>
        <v>#VALUE!</v>
      </c>
    </row>
    <row r="1810" spans="1:26" x14ac:dyDescent="0.3">
      <c r="A1810" t="s">
        <v>126</v>
      </c>
      <c r="B1810" t="s">
        <v>126</v>
      </c>
      <c r="C1810" t="s">
        <v>179</v>
      </c>
      <c r="D1810" t="s">
        <v>3669</v>
      </c>
      <c r="E1810" t="s">
        <v>3670</v>
      </c>
      <c r="F1810">
        <v>1</v>
      </c>
      <c r="G1810" t="s">
        <v>27</v>
      </c>
      <c r="H1810">
        <v>2022</v>
      </c>
      <c r="I1810" t="s">
        <v>3383</v>
      </c>
      <c r="J1810" t="s">
        <v>3671</v>
      </c>
      <c r="P1810" s="1">
        <f t="shared" si="42"/>
        <v>1000</v>
      </c>
      <c r="Q1810">
        <v>1000</v>
      </c>
      <c r="R1810" s="1">
        <f t="shared" si="42"/>
        <v>1</v>
      </c>
      <c r="S1810">
        <v>1</v>
      </c>
      <c r="T1810">
        <v>1</v>
      </c>
      <c r="U1810" t="s">
        <v>32</v>
      </c>
      <c r="V1810" t="str">
        <f t="shared" si="41"/>
        <v>nee</v>
      </c>
      <c r="W1810">
        <v>1000</v>
      </c>
      <c r="X1810">
        <v>1</v>
      </c>
      <c r="Z1810" t="e" cm="1">
        <f t="array" ref="Z1810">_xlfn.TEXTSPLIT(L1810, " ")</f>
        <v>#VALUE!</v>
      </c>
    </row>
    <row r="1811" spans="1:26" x14ac:dyDescent="0.3">
      <c r="A1811" t="s">
        <v>126</v>
      </c>
      <c r="B1811" t="s">
        <v>126</v>
      </c>
      <c r="C1811" t="s">
        <v>179</v>
      </c>
      <c r="D1811" t="s">
        <v>3669</v>
      </c>
      <c r="E1811" t="s">
        <v>3672</v>
      </c>
      <c r="F1811">
        <v>1</v>
      </c>
      <c r="G1811" t="s">
        <v>27</v>
      </c>
      <c r="H1811" t="s">
        <v>3399</v>
      </c>
      <c r="I1811" t="s">
        <v>3383</v>
      </c>
      <c r="J1811" t="s">
        <v>3671</v>
      </c>
      <c r="P1811" s="1">
        <f t="shared" si="42"/>
        <v>225</v>
      </c>
      <c r="Q1811">
        <v>225</v>
      </c>
      <c r="R1811" s="1">
        <f t="shared" si="42"/>
        <v>1</v>
      </c>
      <c r="S1811">
        <v>1</v>
      </c>
      <c r="T1811">
        <v>1</v>
      </c>
      <c r="V1811" t="str">
        <f t="shared" si="41"/>
        <v>nee</v>
      </c>
      <c r="W1811">
        <v>225</v>
      </c>
      <c r="X1811">
        <v>1</v>
      </c>
      <c r="Z1811" t="e" cm="1">
        <f t="array" ref="Z1811">_xlfn.TEXTSPLIT(L1811, " ")</f>
        <v>#VALUE!</v>
      </c>
    </row>
    <row r="1812" spans="1:26" x14ac:dyDescent="0.3">
      <c r="A1812" t="s">
        <v>1281</v>
      </c>
      <c r="B1812" t="s">
        <v>1287</v>
      </c>
      <c r="C1812" t="s">
        <v>1594</v>
      </c>
      <c r="D1812" t="s">
        <v>3673</v>
      </c>
      <c r="E1812" t="s">
        <v>3674</v>
      </c>
      <c r="F1812">
        <v>1</v>
      </c>
      <c r="G1812" t="s">
        <v>27</v>
      </c>
      <c r="H1812">
        <v>2019</v>
      </c>
      <c r="I1812" t="s">
        <v>3383</v>
      </c>
      <c r="J1812" t="s">
        <v>3671</v>
      </c>
      <c r="P1812" s="1">
        <f t="shared" si="42"/>
        <v>80</v>
      </c>
      <c r="Q1812">
        <v>80</v>
      </c>
      <c r="R1812" s="1">
        <f t="shared" si="42"/>
        <v>1</v>
      </c>
      <c r="S1812">
        <v>1</v>
      </c>
      <c r="T1812">
        <v>1</v>
      </c>
      <c r="U1812" t="s">
        <v>36</v>
      </c>
      <c r="V1812" t="str">
        <f t="shared" si="41"/>
        <v>nee</v>
      </c>
      <c r="W1812">
        <v>80</v>
      </c>
      <c r="X1812">
        <v>1</v>
      </c>
      <c r="Z1812" t="e" cm="1">
        <f t="array" ref="Z1812">_xlfn.TEXTSPLIT(L1812, " ")</f>
        <v>#VALUE!</v>
      </c>
    </row>
    <row r="1813" spans="1:26" x14ac:dyDescent="0.3">
      <c r="A1813" t="s">
        <v>753</v>
      </c>
      <c r="B1813" t="s">
        <v>753</v>
      </c>
      <c r="C1813" t="s">
        <v>889</v>
      </c>
      <c r="E1813" t="s">
        <v>3675</v>
      </c>
      <c r="F1813">
        <v>3</v>
      </c>
      <c r="G1813" t="s">
        <v>2461</v>
      </c>
      <c r="H1813">
        <v>2024</v>
      </c>
      <c r="I1813" t="s">
        <v>3383</v>
      </c>
      <c r="J1813" t="s">
        <v>3636</v>
      </c>
      <c r="P1813" s="1">
        <f t="shared" si="42"/>
        <v>80</v>
      </c>
      <c r="Q1813">
        <v>80</v>
      </c>
      <c r="R1813" s="1">
        <f t="shared" si="42"/>
        <v>1</v>
      </c>
      <c r="S1813">
        <v>1</v>
      </c>
      <c r="U1813" t="s">
        <v>32</v>
      </c>
      <c r="V1813" t="str">
        <f t="shared" si="41"/>
        <v>nee</v>
      </c>
      <c r="W1813">
        <v>80</v>
      </c>
      <c r="Z1813" t="e" cm="1">
        <f t="array" ref="Z1813">_xlfn.TEXTSPLIT(L1813, " ")</f>
        <v>#VALUE!</v>
      </c>
    </row>
    <row r="1814" spans="1:26" x14ac:dyDescent="0.3">
      <c r="A1814" t="s">
        <v>126</v>
      </c>
      <c r="B1814" t="s">
        <v>126</v>
      </c>
      <c r="C1814" t="s">
        <v>304</v>
      </c>
      <c r="D1814" t="s">
        <v>3676</v>
      </c>
      <c r="E1814" t="s">
        <v>3677</v>
      </c>
      <c r="F1814">
        <v>4</v>
      </c>
      <c r="G1814" t="s">
        <v>2489</v>
      </c>
      <c r="H1814">
        <v>2025</v>
      </c>
      <c r="I1814" t="s">
        <v>3383</v>
      </c>
      <c r="J1814" t="s">
        <v>3636</v>
      </c>
      <c r="P1814" s="1">
        <f t="shared" si="42"/>
        <v>0</v>
      </c>
      <c r="R1814" s="1">
        <f t="shared" si="42"/>
        <v>0</v>
      </c>
      <c r="V1814" t="str">
        <f t="shared" si="41"/>
        <v>ja</v>
      </c>
      <c r="Z1814" t="e" cm="1">
        <f t="array" ref="Z1814">_xlfn.TEXTSPLIT(L1814, " ")</f>
        <v>#VALUE!</v>
      </c>
    </row>
    <row r="1815" spans="1:26" x14ac:dyDescent="0.3">
      <c r="A1815" t="s">
        <v>753</v>
      </c>
      <c r="B1815" t="s">
        <v>753</v>
      </c>
      <c r="C1815" t="s">
        <v>753</v>
      </c>
      <c r="E1815" t="s">
        <v>3678</v>
      </c>
      <c r="F1815">
        <v>4</v>
      </c>
      <c r="G1815" t="s">
        <v>2489</v>
      </c>
      <c r="H1815">
        <v>2025</v>
      </c>
      <c r="I1815" t="s">
        <v>3383</v>
      </c>
      <c r="J1815" t="s">
        <v>3656</v>
      </c>
      <c r="P1815" s="1">
        <f t="shared" si="42"/>
        <v>20</v>
      </c>
      <c r="Q1815">
        <v>20</v>
      </c>
      <c r="R1815" s="1">
        <f t="shared" si="42"/>
        <v>1</v>
      </c>
      <c r="S1815">
        <v>1</v>
      </c>
      <c r="T1815">
        <v>2</v>
      </c>
      <c r="U1815" t="s">
        <v>32</v>
      </c>
      <c r="V1815" t="str">
        <f t="shared" si="41"/>
        <v>nee</v>
      </c>
      <c r="W1815">
        <v>20</v>
      </c>
      <c r="X1815">
        <v>2</v>
      </c>
      <c r="Z1815" t="e" cm="1">
        <f t="array" ref="Z1815">_xlfn.TEXTSPLIT(L1815, " ")</f>
        <v>#VALUE!</v>
      </c>
    </row>
    <row r="1816" spans="1:26" x14ac:dyDescent="0.3">
      <c r="A1816" t="s">
        <v>126</v>
      </c>
      <c r="B1816" t="s">
        <v>126</v>
      </c>
      <c r="C1816" t="s">
        <v>179</v>
      </c>
      <c r="D1816" t="s">
        <v>3679</v>
      </c>
      <c r="E1816" t="s">
        <v>3680</v>
      </c>
      <c r="F1816">
        <v>4</v>
      </c>
      <c r="G1816" t="s">
        <v>2489</v>
      </c>
      <c r="H1816">
        <v>2025</v>
      </c>
      <c r="I1816" t="s">
        <v>3383</v>
      </c>
      <c r="J1816" t="s">
        <v>3656</v>
      </c>
      <c r="P1816" s="1">
        <f t="shared" si="42"/>
        <v>0</v>
      </c>
      <c r="R1816" s="1">
        <f t="shared" si="42"/>
        <v>1</v>
      </c>
      <c r="S1816">
        <v>1</v>
      </c>
      <c r="V1816" t="str">
        <f t="shared" si="41"/>
        <v>nee</v>
      </c>
      <c r="X1816">
        <v>1</v>
      </c>
      <c r="Z1816" t="e" cm="1">
        <f t="array" ref="Z1816">_xlfn.TEXTSPLIT(L1816, " ")</f>
        <v>#VALUE!</v>
      </c>
    </row>
    <row r="1817" spans="1:26" x14ac:dyDescent="0.3">
      <c r="A1817" t="s">
        <v>2023</v>
      </c>
      <c r="B1817" t="s">
        <v>2023</v>
      </c>
      <c r="C1817" t="s">
        <v>2106</v>
      </c>
      <c r="E1817" t="s">
        <v>3681</v>
      </c>
      <c r="F1817">
        <v>6</v>
      </c>
      <c r="G1817" t="s">
        <v>3682</v>
      </c>
      <c r="I1817" t="s">
        <v>3383</v>
      </c>
      <c r="J1817" t="s">
        <v>3636</v>
      </c>
      <c r="P1817" s="1">
        <f t="shared" si="42"/>
        <v>2000</v>
      </c>
      <c r="Q1817">
        <v>2000</v>
      </c>
      <c r="R1817" s="1">
        <f t="shared" si="42"/>
        <v>1</v>
      </c>
      <c r="S1817">
        <v>1</v>
      </c>
      <c r="T1817">
        <v>1</v>
      </c>
      <c r="V1817" t="str">
        <f t="shared" si="41"/>
        <v>nee</v>
      </c>
      <c r="W1817">
        <v>2000</v>
      </c>
      <c r="X1817">
        <v>1</v>
      </c>
      <c r="Z1817" t="e" cm="1">
        <f t="array" ref="Z1817">_xlfn.TEXTSPLIT(L1817, " ")</f>
        <v>#VALUE!</v>
      </c>
    </row>
    <row r="1818" spans="1:26" x14ac:dyDescent="0.3">
      <c r="A1818" t="s">
        <v>753</v>
      </c>
      <c r="B1818" t="s">
        <v>753</v>
      </c>
      <c r="C1818" t="s">
        <v>867</v>
      </c>
      <c r="D1818" t="s">
        <v>68</v>
      </c>
      <c r="E1818" t="s">
        <v>3683</v>
      </c>
      <c r="F1818">
        <v>6</v>
      </c>
      <c r="G1818" t="s">
        <v>3682</v>
      </c>
      <c r="I1818" t="s">
        <v>3383</v>
      </c>
      <c r="J1818" t="s">
        <v>3656</v>
      </c>
      <c r="P1818" s="1">
        <f t="shared" si="42"/>
        <v>10</v>
      </c>
      <c r="Q1818">
        <v>10</v>
      </c>
      <c r="R1818" s="1">
        <f t="shared" si="42"/>
        <v>1</v>
      </c>
      <c r="S1818">
        <v>1</v>
      </c>
      <c r="T1818">
        <v>1</v>
      </c>
      <c r="U1818" t="s">
        <v>36</v>
      </c>
      <c r="V1818" t="str">
        <f t="shared" si="41"/>
        <v>nee</v>
      </c>
      <c r="W1818">
        <v>10</v>
      </c>
      <c r="X1818">
        <v>1</v>
      </c>
      <c r="Z1818" t="e" cm="1">
        <f t="array" ref="Z1818">_xlfn.TEXTSPLIT(L1818, " ")</f>
        <v>#VALUE!</v>
      </c>
    </row>
    <row r="1819" spans="1:26" x14ac:dyDescent="0.3">
      <c r="A1819" t="s">
        <v>753</v>
      </c>
      <c r="B1819" t="s">
        <v>753</v>
      </c>
      <c r="C1819" t="s">
        <v>867</v>
      </c>
      <c r="D1819" t="s">
        <v>2928</v>
      </c>
      <c r="E1819" t="s">
        <v>3684</v>
      </c>
      <c r="F1819">
        <v>6</v>
      </c>
      <c r="G1819" t="s">
        <v>3682</v>
      </c>
      <c r="I1819" t="s">
        <v>3383</v>
      </c>
      <c r="J1819" t="s">
        <v>3656</v>
      </c>
      <c r="P1819" s="1">
        <f t="shared" si="42"/>
        <v>10</v>
      </c>
      <c r="Q1819">
        <v>10</v>
      </c>
      <c r="R1819" s="1">
        <f t="shared" si="42"/>
        <v>0</v>
      </c>
      <c r="T1819">
        <v>1</v>
      </c>
      <c r="U1819" t="s">
        <v>36</v>
      </c>
      <c r="V1819" t="str">
        <f t="shared" si="41"/>
        <v>ja</v>
      </c>
      <c r="Z1819" t="e" cm="1">
        <f t="array" ref="Z1819">_xlfn.TEXTSPLIT(L1819, " ")</f>
        <v>#VALUE!</v>
      </c>
    </row>
    <row r="1820" spans="1:26" x14ac:dyDescent="0.3">
      <c r="A1820" t="s">
        <v>753</v>
      </c>
      <c r="B1820" t="s">
        <v>753</v>
      </c>
      <c r="C1820" t="s">
        <v>816</v>
      </c>
      <c r="D1820" t="s">
        <v>3685</v>
      </c>
      <c r="E1820" t="s">
        <v>3686</v>
      </c>
      <c r="F1820">
        <v>6</v>
      </c>
      <c r="G1820" t="s">
        <v>3682</v>
      </c>
      <c r="I1820" t="s">
        <v>3383</v>
      </c>
      <c r="J1820" t="s">
        <v>3656</v>
      </c>
      <c r="P1820" s="1">
        <f t="shared" si="42"/>
        <v>30</v>
      </c>
      <c r="Q1820">
        <v>30</v>
      </c>
      <c r="R1820" s="1">
        <f t="shared" si="42"/>
        <v>1</v>
      </c>
      <c r="S1820">
        <v>1</v>
      </c>
      <c r="T1820">
        <v>3</v>
      </c>
      <c r="U1820" t="s">
        <v>36</v>
      </c>
      <c r="V1820" t="str">
        <f t="shared" si="41"/>
        <v>nee</v>
      </c>
      <c r="W1820">
        <v>30</v>
      </c>
      <c r="X1820">
        <v>3</v>
      </c>
      <c r="Z1820" t="e" cm="1">
        <f t="array" ref="Z1820">_xlfn.TEXTSPLIT(L1820, " ")</f>
        <v>#VALUE!</v>
      </c>
    </row>
    <row r="1821" spans="1:26" x14ac:dyDescent="0.3">
      <c r="A1821" t="s">
        <v>753</v>
      </c>
      <c r="B1821" t="s">
        <v>753</v>
      </c>
      <c r="C1821" t="s">
        <v>753</v>
      </c>
      <c r="E1821" t="s">
        <v>3687</v>
      </c>
      <c r="F1821">
        <v>6</v>
      </c>
      <c r="G1821" t="s">
        <v>3682</v>
      </c>
      <c r="I1821" t="s">
        <v>3383</v>
      </c>
      <c r="J1821" t="s">
        <v>3656</v>
      </c>
      <c r="P1821" s="1">
        <f t="shared" si="42"/>
        <v>10</v>
      </c>
      <c r="Q1821">
        <v>10</v>
      </c>
      <c r="R1821" s="1">
        <f t="shared" si="42"/>
        <v>0</v>
      </c>
      <c r="T1821">
        <v>1</v>
      </c>
      <c r="U1821" t="s">
        <v>36</v>
      </c>
      <c r="V1821" t="str">
        <f t="shared" si="41"/>
        <v>ja</v>
      </c>
      <c r="Z1821" t="e" cm="1">
        <f t="array" ref="Z1821">_xlfn.TEXTSPLIT(L1821, " ")</f>
        <v>#VALUE!</v>
      </c>
    </row>
    <row r="1822" spans="1:26" x14ac:dyDescent="0.3">
      <c r="A1822" t="s">
        <v>753</v>
      </c>
      <c r="B1822" t="s">
        <v>753</v>
      </c>
      <c r="C1822" t="s">
        <v>816</v>
      </c>
      <c r="E1822" t="s">
        <v>3688</v>
      </c>
      <c r="F1822">
        <v>6</v>
      </c>
      <c r="G1822" t="s">
        <v>3682</v>
      </c>
      <c r="I1822" t="s">
        <v>3383</v>
      </c>
      <c r="J1822" t="s">
        <v>3656</v>
      </c>
      <c r="P1822" s="1">
        <f t="shared" si="42"/>
        <v>10</v>
      </c>
      <c r="Q1822">
        <v>10</v>
      </c>
      <c r="R1822" s="1">
        <f t="shared" si="42"/>
        <v>0</v>
      </c>
      <c r="T1822">
        <v>1</v>
      </c>
      <c r="U1822" t="s">
        <v>36</v>
      </c>
      <c r="V1822" t="str">
        <f t="shared" si="41"/>
        <v>ja</v>
      </c>
      <c r="Z1822" t="e" cm="1">
        <f t="array" ref="Z1822">_xlfn.TEXTSPLIT(L1822, " ")</f>
        <v>#VALUE!</v>
      </c>
    </row>
    <row r="1823" spans="1:26" x14ac:dyDescent="0.3">
      <c r="A1823" t="s">
        <v>753</v>
      </c>
      <c r="B1823" t="s">
        <v>753</v>
      </c>
      <c r="C1823" t="s">
        <v>753</v>
      </c>
      <c r="D1823" t="s">
        <v>808</v>
      </c>
      <c r="E1823" t="s">
        <v>3689</v>
      </c>
      <c r="F1823">
        <v>6</v>
      </c>
      <c r="G1823" t="s">
        <v>3682</v>
      </c>
      <c r="I1823" t="s">
        <v>3383</v>
      </c>
      <c r="J1823" t="s">
        <v>3656</v>
      </c>
      <c r="P1823" s="1">
        <f t="shared" si="42"/>
        <v>10</v>
      </c>
      <c r="Q1823">
        <v>10</v>
      </c>
      <c r="R1823" s="1">
        <f t="shared" si="42"/>
        <v>1</v>
      </c>
      <c r="S1823">
        <v>1</v>
      </c>
      <c r="T1823">
        <v>1</v>
      </c>
      <c r="U1823" t="s">
        <v>36</v>
      </c>
      <c r="V1823" t="str">
        <f t="shared" si="41"/>
        <v>nee</v>
      </c>
      <c r="W1823">
        <v>10</v>
      </c>
      <c r="X1823">
        <v>1</v>
      </c>
      <c r="Z1823" t="e" cm="1">
        <f t="array" ref="Z1823">_xlfn.TEXTSPLIT(L1823, " ")</f>
        <v>#VALUE!</v>
      </c>
    </row>
    <row r="1824" spans="1:26" x14ac:dyDescent="0.3">
      <c r="A1824" t="s">
        <v>753</v>
      </c>
      <c r="B1824" t="s">
        <v>753</v>
      </c>
      <c r="C1824" t="s">
        <v>867</v>
      </c>
      <c r="D1824" t="s">
        <v>3690</v>
      </c>
      <c r="E1824" t="s">
        <v>3691</v>
      </c>
      <c r="F1824">
        <v>6</v>
      </c>
      <c r="G1824" t="s">
        <v>3682</v>
      </c>
      <c r="I1824" t="s">
        <v>3383</v>
      </c>
      <c r="J1824" t="s">
        <v>3656</v>
      </c>
      <c r="P1824" s="1">
        <f t="shared" si="42"/>
        <v>10</v>
      </c>
      <c r="Q1824">
        <v>10</v>
      </c>
      <c r="R1824" s="1">
        <f t="shared" si="42"/>
        <v>1</v>
      </c>
      <c r="S1824">
        <v>1</v>
      </c>
      <c r="T1824">
        <v>1</v>
      </c>
      <c r="U1824" t="s">
        <v>36</v>
      </c>
      <c r="V1824" t="str">
        <f t="shared" ref="V1824:V1832" si="43">IF(S1824 = 1,"nee","ja")</f>
        <v>nee</v>
      </c>
      <c r="W1824">
        <v>10</v>
      </c>
      <c r="X1824">
        <v>1</v>
      </c>
      <c r="Z1824" t="e" cm="1">
        <f t="array" ref="Z1824">_xlfn.TEXTSPLIT(L1824, " ")</f>
        <v>#VALUE!</v>
      </c>
    </row>
    <row r="1825" spans="1:26" x14ac:dyDescent="0.3">
      <c r="A1825" t="s">
        <v>753</v>
      </c>
      <c r="B1825" t="s">
        <v>753</v>
      </c>
      <c r="C1825" t="s">
        <v>753</v>
      </c>
      <c r="E1825" t="s">
        <v>3692</v>
      </c>
      <c r="F1825">
        <v>6</v>
      </c>
      <c r="G1825" t="s">
        <v>3682</v>
      </c>
      <c r="H1825">
        <v>2023</v>
      </c>
      <c r="I1825" t="s">
        <v>3383</v>
      </c>
      <c r="J1825" t="s">
        <v>3656</v>
      </c>
      <c r="P1825" s="1">
        <f t="shared" si="42"/>
        <v>120</v>
      </c>
      <c r="Q1825">
        <v>120</v>
      </c>
      <c r="R1825" s="1">
        <f t="shared" si="42"/>
        <v>1</v>
      </c>
      <c r="S1825">
        <v>1</v>
      </c>
      <c r="T1825">
        <v>2</v>
      </c>
      <c r="U1825" t="s">
        <v>32</v>
      </c>
      <c r="V1825" t="str">
        <f t="shared" si="43"/>
        <v>nee</v>
      </c>
      <c r="W1825">
        <v>120</v>
      </c>
      <c r="X1825">
        <v>2</v>
      </c>
      <c r="Z1825" t="e" cm="1">
        <f t="array" ref="Z1825">_xlfn.TEXTSPLIT(L1825, " ")</f>
        <v>#VALUE!</v>
      </c>
    </row>
    <row r="1826" spans="1:26" x14ac:dyDescent="0.3">
      <c r="A1826" t="s">
        <v>753</v>
      </c>
      <c r="B1826" t="s">
        <v>753</v>
      </c>
      <c r="C1826" t="s">
        <v>884</v>
      </c>
      <c r="E1826" t="s">
        <v>3693</v>
      </c>
      <c r="F1826">
        <v>6</v>
      </c>
      <c r="G1826" t="s">
        <v>3682</v>
      </c>
      <c r="I1826" t="s">
        <v>3383</v>
      </c>
      <c r="J1826" t="s">
        <v>3656</v>
      </c>
      <c r="P1826" s="1">
        <f t="shared" si="42"/>
        <v>10</v>
      </c>
      <c r="Q1826">
        <v>10</v>
      </c>
      <c r="R1826" s="1">
        <f t="shared" si="42"/>
        <v>1</v>
      </c>
      <c r="S1826">
        <v>1</v>
      </c>
      <c r="T1826">
        <v>1</v>
      </c>
      <c r="U1826" t="s">
        <v>36</v>
      </c>
      <c r="V1826" t="str">
        <f t="shared" si="43"/>
        <v>nee</v>
      </c>
      <c r="W1826">
        <v>10</v>
      </c>
      <c r="X1826">
        <v>1</v>
      </c>
      <c r="Z1826" t="e" cm="1">
        <f t="array" ref="Z1826">_xlfn.TEXTSPLIT(L1826, " ")</f>
        <v>#VALUE!</v>
      </c>
    </row>
    <row r="1827" spans="1:26" x14ac:dyDescent="0.3">
      <c r="A1827" t="s">
        <v>23</v>
      </c>
      <c r="B1827" t="s">
        <v>23</v>
      </c>
      <c r="C1827" t="s">
        <v>6381</v>
      </c>
      <c r="E1827" t="s">
        <v>3694</v>
      </c>
      <c r="F1827">
        <v>6</v>
      </c>
      <c r="G1827" t="s">
        <v>3682</v>
      </c>
      <c r="I1827" t="s">
        <v>3383</v>
      </c>
      <c r="J1827" t="s">
        <v>3656</v>
      </c>
      <c r="P1827" s="1">
        <f t="shared" si="42"/>
        <v>10</v>
      </c>
      <c r="Q1827">
        <v>10</v>
      </c>
      <c r="R1827" s="1">
        <f t="shared" si="42"/>
        <v>1</v>
      </c>
      <c r="S1827">
        <v>1</v>
      </c>
      <c r="T1827">
        <v>1</v>
      </c>
      <c r="U1827" t="s">
        <v>36</v>
      </c>
      <c r="V1827" t="str">
        <f t="shared" si="43"/>
        <v>nee</v>
      </c>
      <c r="W1827">
        <v>10</v>
      </c>
      <c r="X1827">
        <v>1</v>
      </c>
      <c r="Z1827" t="e" cm="1">
        <f t="array" ref="Z1827">_xlfn.TEXTSPLIT(L1827, " ")</f>
        <v>#VALUE!</v>
      </c>
    </row>
    <row r="1828" spans="1:26" x14ac:dyDescent="0.3">
      <c r="A1828" t="s">
        <v>1281</v>
      </c>
      <c r="B1828" t="s">
        <v>1287</v>
      </c>
      <c r="C1828" t="s">
        <v>1576</v>
      </c>
      <c r="D1828" t="s">
        <v>1577</v>
      </c>
      <c r="E1828" t="s">
        <v>3695</v>
      </c>
      <c r="F1828">
        <v>6</v>
      </c>
      <c r="G1828" t="s">
        <v>3682</v>
      </c>
      <c r="I1828" t="s">
        <v>3383</v>
      </c>
      <c r="J1828" t="s">
        <v>3668</v>
      </c>
      <c r="P1828" s="1">
        <f t="shared" si="42"/>
        <v>90</v>
      </c>
      <c r="Q1828">
        <v>90</v>
      </c>
      <c r="R1828" s="1">
        <f t="shared" si="42"/>
        <v>1</v>
      </c>
      <c r="S1828">
        <v>1</v>
      </c>
      <c r="T1828">
        <v>1</v>
      </c>
      <c r="U1828" t="s">
        <v>36</v>
      </c>
      <c r="V1828" t="str">
        <f t="shared" si="43"/>
        <v>nee</v>
      </c>
      <c r="W1828">
        <v>90</v>
      </c>
      <c r="X1828">
        <v>1</v>
      </c>
      <c r="Z1828" t="e" cm="1">
        <f t="array" ref="Z1828">_xlfn.TEXTSPLIT(L1828, " ")</f>
        <v>#VALUE!</v>
      </c>
    </row>
    <row r="1829" spans="1:26" x14ac:dyDescent="0.3">
      <c r="A1829" t="s">
        <v>126</v>
      </c>
      <c r="B1829" t="s">
        <v>126</v>
      </c>
      <c r="C1829" t="s">
        <v>249</v>
      </c>
      <c r="D1829" t="s">
        <v>3647</v>
      </c>
      <c r="E1829" t="s">
        <v>3696</v>
      </c>
      <c r="F1829">
        <v>6</v>
      </c>
      <c r="G1829" t="s">
        <v>3682</v>
      </c>
      <c r="I1829" t="s">
        <v>3383</v>
      </c>
      <c r="J1829" t="s">
        <v>3668</v>
      </c>
      <c r="P1829" s="1">
        <f t="shared" si="42"/>
        <v>0</v>
      </c>
      <c r="R1829" s="1">
        <f t="shared" si="42"/>
        <v>0</v>
      </c>
      <c r="V1829" t="str">
        <f t="shared" si="43"/>
        <v>ja</v>
      </c>
      <c r="Z1829" t="e" cm="1">
        <f t="array" ref="Z1829">_xlfn.TEXTSPLIT(L1829, " ")</f>
        <v>#VALUE!</v>
      </c>
    </row>
    <row r="1830" spans="1:26" x14ac:dyDescent="0.3">
      <c r="A1830" t="s">
        <v>126</v>
      </c>
      <c r="B1830" t="s">
        <v>126</v>
      </c>
      <c r="C1830" t="s">
        <v>249</v>
      </c>
      <c r="D1830" t="s">
        <v>3697</v>
      </c>
      <c r="E1830" t="s">
        <v>3698</v>
      </c>
      <c r="F1830">
        <v>6</v>
      </c>
      <c r="G1830" t="s">
        <v>3682</v>
      </c>
      <c r="I1830" t="s">
        <v>3383</v>
      </c>
      <c r="J1830" t="s">
        <v>3668</v>
      </c>
      <c r="P1830" s="1">
        <f t="shared" si="42"/>
        <v>80</v>
      </c>
      <c r="Q1830">
        <v>80</v>
      </c>
      <c r="R1830" s="1">
        <f t="shared" si="42"/>
        <v>1</v>
      </c>
      <c r="S1830">
        <v>1</v>
      </c>
      <c r="T1830">
        <v>1</v>
      </c>
      <c r="U1830" t="s">
        <v>36</v>
      </c>
      <c r="V1830" t="str">
        <f t="shared" si="43"/>
        <v>nee</v>
      </c>
      <c r="W1830">
        <v>80</v>
      </c>
      <c r="X1830">
        <v>1</v>
      </c>
      <c r="Z1830" t="e" cm="1">
        <f t="array" ref="Z1830">_xlfn.TEXTSPLIT(L1830, " ")</f>
        <v>#VALUE!</v>
      </c>
    </row>
    <row r="1831" spans="1:26" x14ac:dyDescent="0.3">
      <c r="A1831" t="s">
        <v>126</v>
      </c>
      <c r="B1831" t="s">
        <v>126</v>
      </c>
      <c r="C1831" t="s">
        <v>304</v>
      </c>
      <c r="D1831" t="s">
        <v>3634</v>
      </c>
      <c r="E1831" t="s">
        <v>3699</v>
      </c>
      <c r="F1831">
        <v>7</v>
      </c>
      <c r="G1831" t="s">
        <v>3482</v>
      </c>
      <c r="H1831">
        <v>2016</v>
      </c>
      <c r="I1831" t="s">
        <v>3383</v>
      </c>
      <c r="J1831" t="s">
        <v>3636</v>
      </c>
      <c r="P1831" s="1">
        <f t="shared" si="42"/>
        <v>0</v>
      </c>
      <c r="Q1831">
        <v>-225</v>
      </c>
      <c r="R1831" s="1">
        <f t="shared" si="42"/>
        <v>1</v>
      </c>
      <c r="S1831">
        <v>1</v>
      </c>
      <c r="T1831">
        <v>-1</v>
      </c>
      <c r="V1831" t="str">
        <f t="shared" si="43"/>
        <v>nee</v>
      </c>
      <c r="W1831">
        <v>-225</v>
      </c>
      <c r="X1831">
        <v>-1</v>
      </c>
      <c r="Z1831" t="e" cm="1">
        <f t="array" ref="Z1831">_xlfn.TEXTSPLIT(L1831, " ")</f>
        <v>#VALUE!</v>
      </c>
    </row>
    <row r="1832" spans="1:26" x14ac:dyDescent="0.3">
      <c r="A1832" t="s">
        <v>126</v>
      </c>
      <c r="B1832" t="s">
        <v>126</v>
      </c>
      <c r="C1832" t="s">
        <v>179</v>
      </c>
      <c r="D1832" t="s">
        <v>3669</v>
      </c>
      <c r="E1832" t="s">
        <v>3700</v>
      </c>
      <c r="F1832">
        <v>7</v>
      </c>
      <c r="G1832" t="s">
        <v>3482</v>
      </c>
      <c r="H1832">
        <v>2022</v>
      </c>
      <c r="I1832" t="s">
        <v>3383</v>
      </c>
      <c r="J1832" t="s">
        <v>3671</v>
      </c>
      <c r="P1832" s="1">
        <f t="shared" si="42"/>
        <v>0</v>
      </c>
      <c r="Q1832">
        <v>-225</v>
      </c>
      <c r="R1832" s="1">
        <f t="shared" si="42"/>
        <v>1</v>
      </c>
      <c r="S1832">
        <v>1</v>
      </c>
      <c r="T1832">
        <v>-1</v>
      </c>
      <c r="V1832" t="str">
        <f t="shared" si="43"/>
        <v>nee</v>
      </c>
      <c r="W1832">
        <v>-225</v>
      </c>
      <c r="X1832">
        <v>-1</v>
      </c>
      <c r="Z1832" t="e" cm="1">
        <f t="array" ref="Z1832">_xlfn.TEXTSPLIT(L1832, " ")</f>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BB389-406E-46CF-B5D9-FC489556FD20}">
  <dimension ref="A1:N1832"/>
  <sheetViews>
    <sheetView topLeftCell="A1717" workbookViewId="0">
      <selection activeCell="H1" sqref="H1"/>
    </sheetView>
  </sheetViews>
  <sheetFormatPr defaultRowHeight="14.4" x14ac:dyDescent="0.3"/>
  <cols>
    <col min="3" max="3" width="23" customWidth="1"/>
  </cols>
  <sheetData>
    <row r="1" spans="1:14" x14ac:dyDescent="0.3">
      <c r="A1" t="str">
        <f>community_projects!A1</f>
        <v>PROVINCIE</v>
      </c>
      <c r="B1" t="str">
        <f>community_projects!B1</f>
        <v>RES-REGIO</v>
      </c>
      <c r="C1" t="str">
        <f>community_projects!C1</f>
        <v>GEMEENTE</v>
      </c>
      <c r="D1" t="s">
        <v>5628</v>
      </c>
      <c r="E1" t="str">
        <f>community_projects!D1</f>
        <v>PLAATS</v>
      </c>
      <c r="F1" t="str">
        <f>community_projects!E1</f>
        <v>PROJECTNAAM</v>
      </c>
      <c r="G1" t="str">
        <f>community_projects!G1</f>
        <v>STATUS</v>
      </c>
      <c r="H1" t="str">
        <f>community_projects!H1</f>
        <v>REALISATIE JAAR</v>
      </c>
      <c r="I1" t="str">
        <f>community_projects!I1</f>
        <v>TYPE ASSET</v>
      </c>
      <c r="J1" t="str">
        <f>community_projects!J1</f>
        <v>DAK/ GROND</v>
      </c>
      <c r="K1" t="str">
        <f>community_projects!K1</f>
        <v>TYPE  COOPERATIE</v>
      </c>
      <c r="L1" t="str">
        <f>community_projects!L1</f>
        <v>LOKALE COOP</v>
      </c>
      <c r="M1" t="str">
        <f>community_projects!P1</f>
        <v>power_kW</v>
      </c>
      <c r="N1" t="str">
        <f>community_projects!R1</f>
        <v>ownership_perc</v>
      </c>
    </row>
    <row r="2" spans="1:14" x14ac:dyDescent="0.3">
      <c r="A2" t="str">
        <f>community_projects!A2</f>
        <v>Drenthe</v>
      </c>
      <c r="B2" t="str">
        <f>community_projects!B2</f>
        <v>Drenthe</v>
      </c>
      <c r="C2" t="str">
        <f>community_projects!C2</f>
        <v>Aa en Hunze</v>
      </c>
      <c r="D2" t="str" cm="1">
        <f t="array" ref="D2">INDEX(municipalities!B:B, MATCH(EC_projects!C2,municipalities!C:C,0),0)</f>
        <v>GM1680</v>
      </c>
      <c r="E2" t="str">
        <f>community_projects!D2</f>
        <v>Eleveld</v>
      </c>
      <c r="F2" t="str">
        <f>community_projects!E2</f>
        <v xml:space="preserve">EC De Broekstreek/ Ecomarke Eleveld </v>
      </c>
      <c r="G2" t="str">
        <f>community_projects!G2</f>
        <v>gerealiseerd</v>
      </c>
      <c r="H2">
        <f>community_projects!H2</f>
        <v>2023</v>
      </c>
      <c r="I2" t="str">
        <f>community_projects!I2</f>
        <v>PV</v>
      </c>
      <c r="J2" t="str">
        <f>community_projects!J2</f>
        <v>dak</v>
      </c>
      <c r="K2" t="str">
        <f>community_projects!K2</f>
        <v>lokale coöperatie</v>
      </c>
      <c r="L2" t="str">
        <f>community_projects!L2</f>
        <v>EC Broekstreek</v>
      </c>
      <c r="M2">
        <f>community_projects!P2</f>
        <v>59.5</v>
      </c>
      <c r="N2">
        <f>community_projects!R2</f>
        <v>1</v>
      </c>
    </row>
    <row r="3" spans="1:14" x14ac:dyDescent="0.3">
      <c r="A3" t="str">
        <f>community_projects!A3</f>
        <v>Drenthe</v>
      </c>
      <c r="B3" t="str">
        <f>community_projects!B3</f>
        <v>Drenthe</v>
      </c>
      <c r="C3" t="str">
        <f>community_projects!C3</f>
        <v>Assen</v>
      </c>
      <c r="D3" t="str" cm="1">
        <f t="array" ref="D3">INDEX(municipalities!B:B, MATCH(EC_projects!C3,municipalities!C:C,0),0)</f>
        <v>GM0106</v>
      </c>
      <c r="E3">
        <f>community_projects!D3</f>
        <v>0</v>
      </c>
      <c r="F3" t="str">
        <f>community_projects!E3</f>
        <v xml:space="preserve">DuurzaamAssen/ zonnedak warenhuis Vanderveen I </v>
      </c>
      <c r="G3" t="str">
        <f>community_projects!G3</f>
        <v>gerealiseerd</v>
      </c>
      <c r="H3">
        <f>community_projects!H3</f>
        <v>2017</v>
      </c>
      <c r="I3" t="str">
        <f>community_projects!I3</f>
        <v>PV</v>
      </c>
      <c r="J3" t="str">
        <f>community_projects!J3</f>
        <v>dak</v>
      </c>
      <c r="K3" t="str">
        <f>community_projects!K3</f>
        <v>lokale coöperatie</v>
      </c>
      <c r="L3" t="str">
        <f>community_projects!L3</f>
        <v>DuurzaamAssen</v>
      </c>
      <c r="M3">
        <f>community_projects!P3</f>
        <v>55.38</v>
      </c>
      <c r="N3">
        <f>community_projects!R3</f>
        <v>1</v>
      </c>
    </row>
    <row r="4" spans="1:14" x14ac:dyDescent="0.3">
      <c r="A4" t="str">
        <f>community_projects!A4</f>
        <v>Drenthe</v>
      </c>
      <c r="B4" t="str">
        <f>community_projects!B4</f>
        <v>Drenthe</v>
      </c>
      <c r="C4" t="str">
        <f>community_projects!C4</f>
        <v>Assen</v>
      </c>
      <c r="D4" t="str" cm="1">
        <f t="array" ref="D4">INDEX(municipalities!B:B, MATCH(EC_projects!C4,municipalities!C:C,0),0)</f>
        <v>GM0106</v>
      </c>
      <c r="E4">
        <f>community_projects!D4</f>
        <v>0</v>
      </c>
      <c r="F4" t="str">
        <f>community_projects!E4</f>
        <v>DuurzaamAssen/ Zonnemaat 1</v>
      </c>
      <c r="G4" t="str">
        <f>community_projects!G4</f>
        <v>gerealiseerd</v>
      </c>
      <c r="H4">
        <f>community_projects!H4</f>
        <v>2020</v>
      </c>
      <c r="I4" t="str">
        <f>community_projects!I4</f>
        <v>PV</v>
      </c>
      <c r="J4" t="str">
        <f>community_projects!J4</f>
        <v>dak</v>
      </c>
      <c r="K4" t="str">
        <f>community_projects!K4</f>
        <v>lokale coöperatie</v>
      </c>
      <c r="L4" t="str">
        <f>community_projects!L4</f>
        <v>DuurzaamAssen</v>
      </c>
      <c r="M4">
        <f>community_projects!P4</f>
        <v>108.78</v>
      </c>
      <c r="N4">
        <f>community_projects!R4</f>
        <v>1</v>
      </c>
    </row>
    <row r="5" spans="1:14" x14ac:dyDescent="0.3">
      <c r="A5" t="str">
        <f>community_projects!A5</f>
        <v>Drenthe</v>
      </c>
      <c r="B5" t="str">
        <f>community_projects!B5</f>
        <v>Drenthe</v>
      </c>
      <c r="C5" t="str">
        <f>community_projects!C5</f>
        <v>Assen</v>
      </c>
      <c r="D5" t="str" cm="1">
        <f t="array" ref="D5">INDEX(municipalities!B:B, MATCH(EC_projects!C5,municipalities!C:C,0),0)</f>
        <v>GM0106</v>
      </c>
      <c r="E5">
        <f>community_projects!D5</f>
        <v>0</v>
      </c>
      <c r="F5" t="str">
        <f>community_projects!E5</f>
        <v>GrunnegerPower VVE zonnecoach/ zonnedak  'Milvhuys' (Assen)</v>
      </c>
      <c r="G5" t="str">
        <f>community_projects!G5</f>
        <v>gerealiseerd</v>
      </c>
      <c r="H5">
        <f>community_projects!H5</f>
        <v>2018</v>
      </c>
      <c r="I5" t="str">
        <f>community_projects!I5</f>
        <v>PV</v>
      </c>
      <c r="J5" t="str">
        <f>community_projects!J5</f>
        <v>dak</v>
      </c>
      <c r="K5" t="str">
        <f>community_projects!K5</f>
        <v>lokale coöperatie</v>
      </c>
      <c r="L5" t="str">
        <f>community_projects!L5</f>
        <v>GrunnegerPower</v>
      </c>
      <c r="M5">
        <f>community_projects!P5</f>
        <v>26.04</v>
      </c>
      <c r="N5">
        <f>community_projects!R5</f>
        <v>0</v>
      </c>
    </row>
    <row r="6" spans="1:14" x14ac:dyDescent="0.3">
      <c r="A6" t="str">
        <f>community_projects!A6</f>
        <v>Drenthe</v>
      </c>
      <c r="B6" t="str">
        <f>community_projects!B6</f>
        <v>Drenthe</v>
      </c>
      <c r="C6" t="str">
        <f>community_projects!C6</f>
        <v xml:space="preserve">Assen </v>
      </c>
      <c r="D6" t="e" cm="1">
        <f t="array" ref="D6">INDEX(municipalities!B:B, MATCH(EC_projects!C6,municipalities!C:C,0),0)</f>
        <v>#N/A</v>
      </c>
      <c r="E6" t="str">
        <f>community_projects!D6</f>
        <v>Greencrowd</v>
      </c>
      <c r="F6" t="str">
        <f>community_projects!E6</f>
        <v xml:space="preserve">Greencrowd/ 1894 Energiecollectief </v>
      </c>
      <c r="G6" t="str">
        <f>community_projects!G6</f>
        <v>gerealiseerd</v>
      </c>
      <c r="H6">
        <f>community_projects!H6</f>
        <v>2013</v>
      </c>
      <c r="I6" t="str">
        <f>community_projects!I6</f>
        <v>PV</v>
      </c>
      <c r="J6" t="str">
        <f>community_projects!J6</f>
        <v>dak</v>
      </c>
      <c r="K6" t="str">
        <f>community_projects!K6</f>
        <v>participatie/ crowdfunding</v>
      </c>
      <c r="L6" t="str">
        <f>community_projects!L6</f>
        <v>crowdfunding</v>
      </c>
      <c r="M6">
        <f>community_projects!P6</f>
        <v>21.06</v>
      </c>
      <c r="N6">
        <f>community_projects!R6</f>
        <v>0</v>
      </c>
    </row>
    <row r="7" spans="1:14" x14ac:dyDescent="0.3">
      <c r="A7" t="str">
        <f>community_projects!A7</f>
        <v>Drenthe</v>
      </c>
      <c r="B7" t="str">
        <f>community_projects!B7</f>
        <v>Drenthe</v>
      </c>
      <c r="C7" t="str">
        <f>community_projects!C7</f>
        <v>Coevorden</v>
      </c>
      <c r="D7" t="str" cm="1">
        <f t="array" ref="D7">INDEX(municipalities!B:B, MATCH(EC_projects!C7,municipalities!C:C,0),0)</f>
        <v>GM0109</v>
      </c>
      <c r="E7" t="str">
        <f>community_projects!D7</f>
        <v>Gees</v>
      </c>
      <c r="F7" t="str">
        <f>community_projects!E7</f>
        <v>Geeserstroom/ zonnedak Gees (PCR)</v>
      </c>
      <c r="G7" t="str">
        <f>community_projects!G7</f>
        <v>gerealiseerd</v>
      </c>
      <c r="H7">
        <f>community_projects!H7</f>
        <v>2019</v>
      </c>
      <c r="I7" t="str">
        <f>community_projects!I7</f>
        <v>PV</v>
      </c>
      <c r="J7" t="str">
        <f>community_projects!J7</f>
        <v>dak</v>
      </c>
      <c r="K7" t="str">
        <f>community_projects!K7</f>
        <v>lokale coöperatie</v>
      </c>
      <c r="L7" t="str">
        <f>community_projects!L7</f>
        <v xml:space="preserve">Geeserstroom </v>
      </c>
      <c r="M7">
        <f>community_projects!P7</f>
        <v>60</v>
      </c>
      <c r="N7">
        <f>community_projects!R7</f>
        <v>1</v>
      </c>
    </row>
    <row r="8" spans="1:14" x14ac:dyDescent="0.3">
      <c r="A8" t="str">
        <f>community_projects!A8</f>
        <v>Drenthe</v>
      </c>
      <c r="B8" t="str">
        <f>community_projects!B8</f>
        <v>Drenthe</v>
      </c>
      <c r="C8" t="str">
        <f>community_projects!C8</f>
        <v>Coevorden</v>
      </c>
      <c r="D8" t="str" cm="1">
        <f t="array" ref="D8">INDEX(municipalities!B:B, MATCH(EC_projects!C8,municipalities!C:C,0),0)</f>
        <v>GM0109</v>
      </c>
      <c r="E8" t="str">
        <f>community_projects!D8</f>
        <v>Noord-Sleen</v>
      </c>
      <c r="F8" t="str">
        <f>community_projects!E8</f>
        <v>Um Zunst/ zonnedak (PCR)</v>
      </c>
      <c r="G8" t="str">
        <f>community_projects!G8</f>
        <v>gerealiseerd</v>
      </c>
      <c r="H8">
        <f>community_projects!H8</f>
        <v>2017</v>
      </c>
      <c r="I8" t="str">
        <f>community_projects!I8</f>
        <v>PV</v>
      </c>
      <c r="J8" t="str">
        <f>community_projects!J8</f>
        <v>dak</v>
      </c>
      <c r="K8" t="str">
        <f>community_projects!K8</f>
        <v>lokale coöperatie</v>
      </c>
      <c r="L8" t="str">
        <f>community_projects!L8</f>
        <v>Um Zunst</v>
      </c>
      <c r="M8">
        <f>community_projects!P8</f>
        <v>44.444444444444443</v>
      </c>
      <c r="N8">
        <f>community_projects!R8</f>
        <v>1</v>
      </c>
    </row>
    <row r="9" spans="1:14" x14ac:dyDescent="0.3">
      <c r="A9" t="str">
        <f>community_projects!A9</f>
        <v>Drenthe</v>
      </c>
      <c r="B9" t="str">
        <f>community_projects!B9</f>
        <v>Drenthe</v>
      </c>
      <c r="C9" t="str">
        <f>community_projects!C9</f>
        <v>De Wolden</v>
      </c>
      <c r="D9" t="str" cm="1">
        <f t="array" ref="D9">INDEX(municipalities!B:B, MATCH(EC_projects!C9,municipalities!C:C,0),0)</f>
        <v>GM1690</v>
      </c>
      <c r="E9" t="str">
        <f>community_projects!D9</f>
        <v>Ruinen</v>
      </c>
      <c r="F9" t="str">
        <f>community_projects!E9</f>
        <v>DuurzaamRuinen/ zonnedak Lubbinge  (SCE)</v>
      </c>
      <c r="G9" t="str">
        <f>community_projects!G9</f>
        <v>gerealiseerd</v>
      </c>
      <c r="H9">
        <f>community_projects!H9</f>
        <v>2022</v>
      </c>
      <c r="I9" t="str">
        <f>community_projects!I9</f>
        <v>PV</v>
      </c>
      <c r="J9" t="str">
        <f>community_projects!J9</f>
        <v>dak</v>
      </c>
      <c r="K9" t="str">
        <f>community_projects!K9</f>
        <v>lokale coöperatie</v>
      </c>
      <c r="L9" t="str">
        <f>community_projects!L9</f>
        <v>DuurzaamRuinen</v>
      </c>
      <c r="M9">
        <f>community_projects!P9</f>
        <v>66</v>
      </c>
      <c r="N9">
        <f>community_projects!R9</f>
        <v>1</v>
      </c>
    </row>
    <row r="10" spans="1:14" x14ac:dyDescent="0.3">
      <c r="A10" t="str">
        <f>community_projects!A10</f>
        <v>Drenthe</v>
      </c>
      <c r="B10" t="str">
        <f>community_projects!B10</f>
        <v>Drenthe</v>
      </c>
      <c r="C10" t="str">
        <f>community_projects!C10</f>
        <v>De Wolden</v>
      </c>
      <c r="D10" t="str" cm="1">
        <f t="array" ref="D10">INDEX(municipalities!B:B, MATCH(EC_projects!C10,municipalities!C:C,0),0)</f>
        <v>GM1690</v>
      </c>
      <c r="E10" t="str">
        <f>community_projects!D10</f>
        <v>Ansen</v>
      </c>
      <c r="F10" t="str">
        <f>community_projects!E10</f>
        <v>EnergieKansen/ zonnedak De Potstal (Rheebruggen 1)</v>
      </c>
      <c r="G10" t="str">
        <f>community_projects!G10</f>
        <v>gerealiseerd</v>
      </c>
      <c r="H10">
        <f>community_projects!H10</f>
        <v>2015</v>
      </c>
      <c r="I10" t="str">
        <f>community_projects!I10</f>
        <v>PV</v>
      </c>
      <c r="J10" t="str">
        <f>community_projects!J10</f>
        <v>dak</v>
      </c>
      <c r="K10" t="str">
        <f>community_projects!K10</f>
        <v>lokale coöperatie</v>
      </c>
      <c r="L10" t="str">
        <f>community_projects!L10</f>
        <v>EnergieKansen</v>
      </c>
      <c r="M10">
        <f>community_projects!P10</f>
        <v>166.4</v>
      </c>
      <c r="N10">
        <f>community_projects!R10</f>
        <v>1</v>
      </c>
    </row>
    <row r="11" spans="1:14" x14ac:dyDescent="0.3">
      <c r="A11" t="str">
        <f>community_projects!A11</f>
        <v>Drenthe</v>
      </c>
      <c r="B11" t="str">
        <f>community_projects!B11</f>
        <v>Drenthe</v>
      </c>
      <c r="C11" t="str">
        <f>community_projects!C11</f>
        <v>De Wolden</v>
      </c>
      <c r="D11" t="str" cm="1">
        <f t="array" ref="D11">INDEX(municipalities!B:B, MATCH(EC_projects!C11,municipalities!C:C,0),0)</f>
        <v>GM1690</v>
      </c>
      <c r="E11" t="str">
        <f>community_projects!D11</f>
        <v>Ansen</v>
      </c>
      <c r="F11" t="str">
        <f>community_projects!E11</f>
        <v xml:space="preserve">EnergieKansen/ zonnedak De Veldkamp (Rheebruggen 2) </v>
      </c>
      <c r="G11" t="str">
        <f>community_projects!G11</f>
        <v>gerealiseerd</v>
      </c>
      <c r="H11">
        <f>community_projects!H11</f>
        <v>2018</v>
      </c>
      <c r="I11" t="str">
        <f>community_projects!I11</f>
        <v>PV</v>
      </c>
      <c r="J11" t="str">
        <f>community_projects!J11</f>
        <v>dak</v>
      </c>
      <c r="K11" t="str">
        <f>community_projects!K11</f>
        <v>lokale coöperatie</v>
      </c>
      <c r="L11" t="str">
        <f>community_projects!L11</f>
        <v>EnergieKansen</v>
      </c>
      <c r="M11">
        <f>community_projects!P11</f>
        <v>104</v>
      </c>
      <c r="N11">
        <f>community_projects!R11</f>
        <v>1</v>
      </c>
    </row>
    <row r="12" spans="1:14" x14ac:dyDescent="0.3">
      <c r="A12" t="str">
        <f>community_projects!A12</f>
        <v>Drenthe</v>
      </c>
      <c r="B12" t="str">
        <f>community_projects!B12</f>
        <v>Drenthe</v>
      </c>
      <c r="C12" t="str">
        <f>community_projects!C12</f>
        <v>De Wolden</v>
      </c>
      <c r="D12" t="str" cm="1">
        <f t="array" ref="D12">INDEX(municipalities!B:B, MATCH(EC_projects!C12,municipalities!C:C,0),0)</f>
        <v>GM1690</v>
      </c>
      <c r="E12" t="str">
        <f>community_projects!D12</f>
        <v>Ruinen</v>
      </c>
      <c r="F12" t="str">
        <f>community_projects!E12</f>
        <v>EnergieKansen/ zonnedak Postcoderoos Duurzaam Ansen (fam Laarman)</v>
      </c>
      <c r="G12" t="str">
        <f>community_projects!G12</f>
        <v>gerealiseerd</v>
      </c>
      <c r="H12">
        <f>community_projects!H12</f>
        <v>2020</v>
      </c>
      <c r="I12" t="str">
        <f>community_projects!I12</f>
        <v>PV</v>
      </c>
      <c r="J12" t="str">
        <f>community_projects!J12</f>
        <v>dak</v>
      </c>
      <c r="K12" t="str">
        <f>community_projects!K12</f>
        <v>lokale coöperatie</v>
      </c>
      <c r="L12" t="str">
        <f>community_projects!L12</f>
        <v>EnergieKansen</v>
      </c>
      <c r="M12">
        <f>community_projects!P12</f>
        <v>70.400000000000006</v>
      </c>
      <c r="N12">
        <f>community_projects!R12</f>
        <v>1</v>
      </c>
    </row>
    <row r="13" spans="1:14" x14ac:dyDescent="0.3">
      <c r="A13" t="str">
        <f>community_projects!A13</f>
        <v>Drenthe</v>
      </c>
      <c r="B13" t="str">
        <f>community_projects!B13</f>
        <v>Drenthe</v>
      </c>
      <c r="C13" t="str">
        <f>community_projects!C13</f>
        <v>De Wolden</v>
      </c>
      <c r="D13" t="str" cm="1">
        <f t="array" ref="D13">INDEX(municipalities!B:B, MATCH(EC_projects!C13,municipalities!C:C,0),0)</f>
        <v>GM1690</v>
      </c>
      <c r="E13" t="str">
        <f>community_projects!D13</f>
        <v>Zuidwolde</v>
      </c>
      <c r="F13" t="str">
        <f>community_projects!E13</f>
        <v>Reestdal/ zonnedak  ReestdalRoos (PCR)</v>
      </c>
      <c r="G13" t="str">
        <f>community_projects!G13</f>
        <v>gerealiseerd</v>
      </c>
      <c r="H13">
        <f>community_projects!H13</f>
        <v>2017</v>
      </c>
      <c r="I13" t="str">
        <f>community_projects!I13</f>
        <v>PV</v>
      </c>
      <c r="J13" t="str">
        <f>community_projects!J13</f>
        <v>dak</v>
      </c>
      <c r="K13" t="str">
        <f>community_projects!K13</f>
        <v>lokale coöperatie</v>
      </c>
      <c r="L13" t="str">
        <f>community_projects!L13</f>
        <v>Reestal Duurzame Energie</v>
      </c>
      <c r="M13">
        <f>community_projects!P13</f>
        <v>52.800000000000004</v>
      </c>
      <c r="N13">
        <f>community_projects!R13</f>
        <v>1</v>
      </c>
    </row>
    <row r="14" spans="1:14" x14ac:dyDescent="0.3">
      <c r="A14" t="str">
        <f>community_projects!A14</f>
        <v>Drenthe</v>
      </c>
      <c r="B14" t="str">
        <f>community_projects!B14</f>
        <v>Drenthe</v>
      </c>
      <c r="C14" t="str">
        <f>community_projects!C14</f>
        <v>Emmen</v>
      </c>
      <c r="D14" t="str" cm="1">
        <f t="array" ref="D14">INDEX(municipalities!B:B, MATCH(EC_projects!C14,municipalities!C:C,0),0)</f>
        <v>GM0114</v>
      </c>
      <c r="E14" t="str">
        <f>community_projects!D14</f>
        <v>Klazinaveen-Noord</v>
      </c>
      <c r="F14" t="str">
        <f>community_projects!E14</f>
        <v>EC Zonnige Start / Zonnedak loods Maneschijn</v>
      </c>
      <c r="G14" t="str">
        <f>community_projects!G14</f>
        <v>gerealiseerd</v>
      </c>
      <c r="H14">
        <f>community_projects!H14</f>
        <v>2018</v>
      </c>
      <c r="I14" t="str">
        <f>community_projects!I14</f>
        <v>PV</v>
      </c>
      <c r="J14" t="str">
        <f>community_projects!J14</f>
        <v>dak</v>
      </c>
      <c r="K14" t="str">
        <f>community_projects!K14</f>
        <v>lokale coöperatie</v>
      </c>
      <c r="L14" t="str">
        <f>community_projects!L14</f>
        <v>EC Zonnige Start</v>
      </c>
      <c r="M14">
        <f>community_projects!P14</f>
        <v>278.10999999999996</v>
      </c>
      <c r="N14">
        <f>community_projects!R14</f>
        <v>1</v>
      </c>
    </row>
    <row r="15" spans="1:14" x14ac:dyDescent="0.3">
      <c r="A15" t="str">
        <f>community_projects!A15</f>
        <v>Drenthe</v>
      </c>
      <c r="B15" t="str">
        <f>community_projects!B15</f>
        <v>Drenthe</v>
      </c>
      <c r="C15" t="str">
        <f>community_projects!C15</f>
        <v>Emmen</v>
      </c>
      <c r="D15" t="str" cm="1">
        <f t="array" ref="D15">INDEX(municipalities!B:B, MATCH(EC_projects!C15,municipalities!C:C,0),0)</f>
        <v>GM0114</v>
      </c>
      <c r="E15">
        <f>community_projects!D15</f>
        <v>0</v>
      </c>
      <c r="F15" t="str">
        <f>community_projects!E15</f>
        <v>Zon op Westenesch/ zonnedak Westenesscherstraat 70-70B</v>
      </c>
      <c r="G15" t="str">
        <f>community_projects!G15</f>
        <v>gerealiseerd</v>
      </c>
      <c r="H15">
        <f>community_projects!H15</f>
        <v>2022</v>
      </c>
      <c r="I15" t="str">
        <f>community_projects!I15</f>
        <v>PV</v>
      </c>
      <c r="J15" t="str">
        <f>community_projects!J15</f>
        <v>dak</v>
      </c>
      <c r="K15" t="str">
        <f>community_projects!K15</f>
        <v>lokale coöperatie</v>
      </c>
      <c r="L15" t="str">
        <f>community_projects!L15</f>
        <v>Zon op Westenesch</v>
      </c>
      <c r="M15">
        <f>community_projects!P15</f>
        <v>76</v>
      </c>
      <c r="N15">
        <f>community_projects!R15</f>
        <v>1</v>
      </c>
    </row>
    <row r="16" spans="1:14" x14ac:dyDescent="0.3">
      <c r="A16" t="str">
        <f>community_projects!A16</f>
        <v>Drenthe</v>
      </c>
      <c r="B16" t="str">
        <f>community_projects!B16</f>
        <v>Drenthe</v>
      </c>
      <c r="C16" t="str">
        <f>community_projects!C16</f>
        <v>Midden-Drenthe</v>
      </c>
      <c r="D16" t="str" cm="1">
        <f t="array" ref="D16">INDEX(municipalities!B:B, MATCH(EC_projects!C16,municipalities!C:C,0),0)</f>
        <v>GM1731</v>
      </c>
      <c r="E16" t="str">
        <f>community_projects!D16</f>
        <v>Witteveen</v>
      </c>
      <c r="F16" t="str">
        <f>community_projects!E16</f>
        <v>ZonnepanelenDelen/ 5 zonnedaken Bloemen</v>
      </c>
      <c r="G16" t="str">
        <f>community_projects!G16</f>
        <v>gerealiseerd</v>
      </c>
      <c r="H16">
        <f>community_projects!H16</f>
        <v>2019</v>
      </c>
      <c r="I16" t="str">
        <f>community_projects!I16</f>
        <v>PV</v>
      </c>
      <c r="J16" t="str">
        <f>community_projects!J16</f>
        <v>dak</v>
      </c>
      <c r="K16" t="str">
        <f>community_projects!K16</f>
        <v>participatie/ crowdfunding</v>
      </c>
      <c r="L16" t="str">
        <f>community_projects!L16</f>
        <v>crowdfunding</v>
      </c>
      <c r="M16">
        <f>community_projects!P16</f>
        <v>2233</v>
      </c>
      <c r="N16">
        <f>community_projects!R16</f>
        <v>0</v>
      </c>
    </row>
    <row r="17" spans="1:14" x14ac:dyDescent="0.3">
      <c r="A17" t="str">
        <f>community_projects!A17</f>
        <v>Drenthe</v>
      </c>
      <c r="B17" t="str">
        <f>community_projects!B17</f>
        <v>Drenthe</v>
      </c>
      <c r="C17" t="str">
        <f>community_projects!C17</f>
        <v>Noordenveld</v>
      </c>
      <c r="D17" t="str" cm="1">
        <f t="array" ref="D17">INDEX(municipalities!B:B, MATCH(EC_projects!C17,municipalities!C:C,0),0)</f>
        <v>GM1699</v>
      </c>
      <c r="E17" t="str">
        <f>community_projects!D17</f>
        <v>Langelo</v>
      </c>
      <c r="F17" t="str">
        <f>community_projects!E17</f>
        <v>ECNoordseveld/ zonnedak Langelo (PCR)</v>
      </c>
      <c r="G17" t="str">
        <f>community_projects!G17</f>
        <v>gerealiseerd</v>
      </c>
      <c r="H17">
        <f>community_projects!H17</f>
        <v>2016</v>
      </c>
      <c r="I17" t="str">
        <f>community_projects!I17</f>
        <v>PV</v>
      </c>
      <c r="J17" t="str">
        <f>community_projects!J17</f>
        <v>dak</v>
      </c>
      <c r="K17" t="str">
        <f>community_projects!K17</f>
        <v>lokale coöperatie</v>
      </c>
      <c r="L17" t="str">
        <f>community_projects!L17</f>
        <v>EC Noordseveld</v>
      </c>
      <c r="M17">
        <f>community_projects!P17</f>
        <v>45</v>
      </c>
      <c r="N17">
        <f>community_projects!R17</f>
        <v>1</v>
      </c>
    </row>
    <row r="18" spans="1:14" x14ac:dyDescent="0.3">
      <c r="A18" t="str">
        <f>community_projects!A18</f>
        <v>Flevoland</v>
      </c>
      <c r="B18" t="str">
        <f>community_projects!B18</f>
        <v>Flevoland</v>
      </c>
      <c r="C18" t="str">
        <f>community_projects!C18</f>
        <v>Almere</v>
      </c>
      <c r="D18" t="str" cm="1">
        <f t="array" ref="D18">INDEX(municipalities!B:B, MATCH(EC_projects!C18,municipalities!C:C,0),0)</f>
        <v>GM0034</v>
      </c>
      <c r="E18" t="str">
        <f>community_projects!D18</f>
        <v>Groene</v>
      </c>
      <c r="F18" t="str">
        <f>community_projects!E18</f>
        <v xml:space="preserve">GroeneReus/ Handboogschutterij Almere (HBSA) </v>
      </c>
      <c r="G18" t="str">
        <f>community_projects!G18</f>
        <v>gerealiseerd</v>
      </c>
      <c r="H18">
        <f>community_projects!H18</f>
        <v>2017</v>
      </c>
      <c r="I18" t="str">
        <f>community_projects!I18</f>
        <v>PV</v>
      </c>
      <c r="J18" t="str">
        <f>community_projects!J18</f>
        <v>dak</v>
      </c>
      <c r="K18" t="str">
        <f>community_projects!K18</f>
        <v>lokale coöperatie</v>
      </c>
      <c r="L18" t="str">
        <f>community_projects!L18</f>
        <v>Groene Reus</v>
      </c>
      <c r="M18">
        <f>community_projects!P18</f>
        <v>18.900000000000002</v>
      </c>
      <c r="N18">
        <f>community_projects!R18</f>
        <v>0</v>
      </c>
    </row>
    <row r="19" spans="1:14" x14ac:dyDescent="0.3">
      <c r="A19" t="str">
        <f>community_projects!A19</f>
        <v>Flevoland</v>
      </c>
      <c r="B19" t="str">
        <f>community_projects!B19</f>
        <v>Flevoland</v>
      </c>
      <c r="C19" t="str">
        <f>community_projects!C19</f>
        <v>Almere</v>
      </c>
      <c r="D19" t="str" cm="1">
        <f t="array" ref="D19">INDEX(municipalities!B:B, MATCH(EC_projects!C19,municipalities!C:C,0),0)</f>
        <v>GM0034</v>
      </c>
      <c r="E19" t="str">
        <f>community_projects!D19</f>
        <v>Groene</v>
      </c>
      <c r="F19" t="str">
        <f>community_projects!E19</f>
        <v>GroeneReus/ Rabobank Almere</v>
      </c>
      <c r="G19" t="str">
        <f>community_projects!G19</f>
        <v>gerealiseerd</v>
      </c>
      <c r="H19">
        <f>community_projects!H19</f>
        <v>2016</v>
      </c>
      <c r="I19" t="str">
        <f>community_projects!I19</f>
        <v>PV</v>
      </c>
      <c r="J19" t="str">
        <f>community_projects!J19</f>
        <v>dak</v>
      </c>
      <c r="K19" t="str">
        <f>community_projects!K19</f>
        <v>lokale coöperatie</v>
      </c>
      <c r="L19" t="str">
        <f>community_projects!L19</f>
        <v>Groene Reus</v>
      </c>
      <c r="M19">
        <f>community_projects!P19</f>
        <v>54.6</v>
      </c>
      <c r="N19">
        <f>community_projects!R19</f>
        <v>0</v>
      </c>
    </row>
    <row r="20" spans="1:14" x14ac:dyDescent="0.3">
      <c r="A20" t="str">
        <f>community_projects!A20</f>
        <v>Flevoland</v>
      </c>
      <c r="B20" t="str">
        <f>community_projects!B20</f>
        <v>Flevoland</v>
      </c>
      <c r="C20" t="str">
        <f>community_projects!C20</f>
        <v>Almere</v>
      </c>
      <c r="D20" t="str" cm="1">
        <f t="array" ref="D20">INDEX(municipalities!B:B, MATCH(EC_projects!C20,municipalities!C:C,0),0)</f>
        <v>GM0034</v>
      </c>
      <c r="E20" t="str">
        <f>community_projects!D20</f>
        <v>Groene</v>
      </c>
      <c r="F20" t="str">
        <f>community_projects!E20</f>
        <v>GroeneReus/ zonnestroomcentrale Europazaal-Almeerse Poort</v>
      </c>
      <c r="G20" t="str">
        <f>community_projects!G20</f>
        <v>gerealiseerd</v>
      </c>
      <c r="H20">
        <f>community_projects!H20</f>
        <v>2015</v>
      </c>
      <c r="I20" t="str">
        <f>community_projects!I20</f>
        <v>PV</v>
      </c>
      <c r="J20" t="str">
        <f>community_projects!J20</f>
        <v>dak</v>
      </c>
      <c r="K20" t="str">
        <f>community_projects!K20</f>
        <v>lokale coöperatie</v>
      </c>
      <c r="L20" t="str">
        <f>community_projects!L20</f>
        <v>Groene Reus</v>
      </c>
      <c r="M20">
        <f>community_projects!P20</f>
        <v>30</v>
      </c>
      <c r="N20">
        <f>community_projects!R20</f>
        <v>1</v>
      </c>
    </row>
    <row r="21" spans="1:14" x14ac:dyDescent="0.3">
      <c r="A21" t="str">
        <f>community_projects!A21</f>
        <v>Flevoland</v>
      </c>
      <c r="B21" t="str">
        <f>community_projects!B21</f>
        <v>Flevoland</v>
      </c>
      <c r="C21" t="str">
        <f>community_projects!C21</f>
        <v>Almere</v>
      </c>
      <c r="D21" t="str" cm="1">
        <f t="array" ref="D21">INDEX(municipalities!B:B, MATCH(EC_projects!C21,municipalities!C:C,0),0)</f>
        <v>GM0034</v>
      </c>
      <c r="E21" t="str">
        <f>community_projects!D21</f>
        <v>Groene</v>
      </c>
      <c r="F21" t="str">
        <f>community_projects!E21</f>
        <v>GroeneReus/ Zorggroep Almere "de Binder"</v>
      </c>
      <c r="G21" t="str">
        <f>community_projects!G21</f>
        <v>gerealiseerd</v>
      </c>
      <c r="H21">
        <f>community_projects!H21</f>
        <v>2018</v>
      </c>
      <c r="I21" t="str">
        <f>community_projects!I21</f>
        <v>PV</v>
      </c>
      <c r="J21" t="str">
        <f>community_projects!J21</f>
        <v>dak</v>
      </c>
      <c r="K21" t="str">
        <f>community_projects!K21</f>
        <v>lokale coöperatie</v>
      </c>
      <c r="L21" t="str">
        <f>community_projects!L21</f>
        <v>Groene Reus</v>
      </c>
      <c r="M21">
        <f>community_projects!P21</f>
        <v>37.699999999999996</v>
      </c>
      <c r="N21">
        <f>community_projects!R21</f>
        <v>1</v>
      </c>
    </row>
    <row r="22" spans="1:14" x14ac:dyDescent="0.3">
      <c r="A22" t="str">
        <f>community_projects!A22</f>
        <v>Flevoland</v>
      </c>
      <c r="B22" t="str">
        <f>community_projects!B22</f>
        <v>Flevoland</v>
      </c>
      <c r="C22" t="str">
        <f>community_projects!C22</f>
        <v>Almere</v>
      </c>
      <c r="D22" t="str" cm="1">
        <f t="array" ref="D22">INDEX(municipalities!B:B, MATCH(EC_projects!C22,municipalities!C:C,0),0)</f>
        <v>GM0034</v>
      </c>
      <c r="E22" t="str">
        <f>community_projects!D22</f>
        <v>Groene</v>
      </c>
      <c r="F22" t="str">
        <f>community_projects!E22</f>
        <v>GroeneReus/ Zorggroep Almere "de Compagnie"</v>
      </c>
      <c r="G22" t="str">
        <f>community_projects!G22</f>
        <v>gerealiseerd</v>
      </c>
      <c r="H22">
        <f>community_projects!H22</f>
        <v>2018</v>
      </c>
      <c r="I22" t="str">
        <f>community_projects!I22</f>
        <v>PV</v>
      </c>
      <c r="J22" t="str">
        <f>community_projects!J22</f>
        <v>dak</v>
      </c>
      <c r="K22" t="str">
        <f>community_projects!K22</f>
        <v>lokale coöperatie</v>
      </c>
      <c r="L22" t="str">
        <f>community_projects!L22</f>
        <v>Groene Reus</v>
      </c>
      <c r="M22">
        <f>community_projects!P22</f>
        <v>28.999999999999996</v>
      </c>
      <c r="N22">
        <f>community_projects!R22</f>
        <v>1</v>
      </c>
    </row>
    <row r="23" spans="1:14" x14ac:dyDescent="0.3">
      <c r="A23" t="str">
        <f>community_projects!A23</f>
        <v>Flevoland</v>
      </c>
      <c r="B23" t="str">
        <f>community_projects!B23</f>
        <v>Flevoland</v>
      </c>
      <c r="C23" t="str">
        <f>community_projects!C23</f>
        <v>Almere</v>
      </c>
      <c r="D23" t="str" cm="1">
        <f t="array" ref="D23">INDEX(municipalities!B:B, MATCH(EC_projects!C23,municipalities!C:C,0),0)</f>
        <v>GM0034</v>
      </c>
      <c r="E23" t="str">
        <f>community_projects!D23</f>
        <v>Groene</v>
      </c>
      <c r="F23" t="str">
        <f>community_projects!E23</f>
        <v>GroeneReus/ Zorggroep Almere "de Notekraker"</v>
      </c>
      <c r="G23" t="str">
        <f>community_projects!G23</f>
        <v>gerealiseerd</v>
      </c>
      <c r="H23">
        <f>community_projects!H23</f>
        <v>2018</v>
      </c>
      <c r="I23" t="str">
        <f>community_projects!I23</f>
        <v>PV</v>
      </c>
      <c r="J23" t="str">
        <f>community_projects!J23</f>
        <v>dak</v>
      </c>
      <c r="K23" t="str">
        <f>community_projects!K23</f>
        <v>lokale coöperatie</v>
      </c>
      <c r="L23" t="str">
        <f>community_projects!L23</f>
        <v>Groene Reus</v>
      </c>
      <c r="M23">
        <f>community_projects!P23</f>
        <v>41.76</v>
      </c>
      <c r="N23">
        <f>community_projects!R23</f>
        <v>1</v>
      </c>
    </row>
    <row r="24" spans="1:14" x14ac:dyDescent="0.3">
      <c r="A24" t="str">
        <f>community_projects!A24</f>
        <v>Flevoland</v>
      </c>
      <c r="B24" t="str">
        <f>community_projects!B24</f>
        <v>Flevoland</v>
      </c>
      <c r="C24" t="str">
        <f>community_projects!C24</f>
        <v>Almere</v>
      </c>
      <c r="D24" t="str" cm="1">
        <f t="array" ref="D24">INDEX(municipalities!B:B, MATCH(EC_projects!C24,municipalities!C:C,0),0)</f>
        <v>GM0034</v>
      </c>
      <c r="E24" t="str">
        <f>community_projects!D24</f>
        <v>Groene</v>
      </c>
      <c r="F24" t="str">
        <f>community_projects!E24</f>
        <v>GroeneReus/ Zorggroep Almere "de Opmaat"</v>
      </c>
      <c r="G24" t="str">
        <f>community_projects!G24</f>
        <v>gerealiseerd</v>
      </c>
      <c r="H24">
        <f>community_projects!H24</f>
        <v>2018</v>
      </c>
      <c r="I24" t="str">
        <f>community_projects!I24</f>
        <v>PV</v>
      </c>
      <c r="J24" t="str">
        <f>community_projects!J24</f>
        <v>dak</v>
      </c>
      <c r="K24" t="str">
        <f>community_projects!K24</f>
        <v>lokale coöperatie</v>
      </c>
      <c r="L24" t="str">
        <f>community_projects!L24</f>
        <v>Groene Reus</v>
      </c>
      <c r="M24">
        <f>community_projects!P24</f>
        <v>52.199999999999996</v>
      </c>
      <c r="N24">
        <f>community_projects!R24</f>
        <v>1</v>
      </c>
    </row>
    <row r="25" spans="1:14" x14ac:dyDescent="0.3">
      <c r="A25" t="str">
        <f>community_projects!A25</f>
        <v>Flevoland</v>
      </c>
      <c r="B25" t="str">
        <f>community_projects!B25</f>
        <v>Flevoland</v>
      </c>
      <c r="C25" t="str">
        <f>community_projects!C25</f>
        <v>Almere</v>
      </c>
      <c r="D25" t="str" cm="1">
        <f t="array" ref="D25">INDEX(municipalities!B:B, MATCH(EC_projects!C25,municipalities!C:C,0),0)</f>
        <v>GM0034</v>
      </c>
      <c r="E25" t="str">
        <f>community_projects!D25</f>
        <v>Groene</v>
      </c>
      <c r="F25" t="str">
        <f>community_projects!E25</f>
        <v>GroeneReus/ Zorggroep Almere "Noorderdok"</v>
      </c>
      <c r="G25" t="str">
        <f>community_projects!G25</f>
        <v>gerealiseerd</v>
      </c>
      <c r="H25">
        <f>community_projects!H25</f>
        <v>2018</v>
      </c>
      <c r="I25" t="str">
        <f>community_projects!I25</f>
        <v>PV</v>
      </c>
      <c r="J25" t="str">
        <f>community_projects!J25</f>
        <v>dak</v>
      </c>
      <c r="K25" t="str">
        <f>community_projects!K25</f>
        <v>lokale coöperatie</v>
      </c>
      <c r="L25" t="str">
        <f>community_projects!L25</f>
        <v>Groene Reus</v>
      </c>
      <c r="M25">
        <f>community_projects!P25</f>
        <v>39.15</v>
      </c>
      <c r="N25">
        <f>community_projects!R25</f>
        <v>1</v>
      </c>
    </row>
    <row r="26" spans="1:14" x14ac:dyDescent="0.3">
      <c r="A26" t="str">
        <f>community_projects!A26</f>
        <v>Flevoland</v>
      </c>
      <c r="B26" t="str">
        <f>community_projects!B26</f>
        <v>Flevoland</v>
      </c>
      <c r="C26" t="str">
        <f>community_projects!C26</f>
        <v>Almere</v>
      </c>
      <c r="D26" t="str" cm="1">
        <f t="array" ref="D26">INDEX(municipalities!B:B, MATCH(EC_projects!C26,municipalities!C:C,0),0)</f>
        <v>GM0034</v>
      </c>
      <c r="E26" t="str">
        <f>community_projects!D26</f>
        <v>Groene</v>
      </c>
      <c r="F26" t="str">
        <f>community_projects!E26</f>
        <v>GroeneReus/ Zorggroep Almere "Parkwijk"</v>
      </c>
      <c r="G26" t="str">
        <f>community_projects!G26</f>
        <v>gerealiseerd</v>
      </c>
      <c r="H26">
        <f>community_projects!H26</f>
        <v>2018</v>
      </c>
      <c r="I26" t="str">
        <f>community_projects!I26</f>
        <v>PV</v>
      </c>
      <c r="J26" t="str">
        <f>community_projects!J26</f>
        <v>dak</v>
      </c>
      <c r="K26" t="str">
        <f>community_projects!K26</f>
        <v>lokale coöperatie</v>
      </c>
      <c r="L26" t="str">
        <f>community_projects!L26</f>
        <v>Groene Reus</v>
      </c>
      <c r="M26">
        <f>community_projects!P26</f>
        <v>53.65</v>
      </c>
      <c r="N26">
        <f>community_projects!R26</f>
        <v>1</v>
      </c>
    </row>
    <row r="27" spans="1:14" x14ac:dyDescent="0.3">
      <c r="A27" t="str">
        <f>community_projects!A27</f>
        <v>Flevoland</v>
      </c>
      <c r="B27" t="str">
        <f>community_projects!B27</f>
        <v>Flevoland</v>
      </c>
      <c r="C27" t="str">
        <f>community_projects!C27</f>
        <v>Almere</v>
      </c>
      <c r="D27" t="str" cm="1">
        <f t="array" ref="D27">INDEX(municipalities!B:B, MATCH(EC_projects!C27,municipalities!C:C,0),0)</f>
        <v>GM0034</v>
      </c>
      <c r="E27" t="str">
        <f>community_projects!D27</f>
        <v>Groene</v>
      </c>
      <c r="F27" t="str">
        <f>community_projects!E27</f>
        <v>GroeneReus/ Zorggroep Almere "Prisma"</v>
      </c>
      <c r="G27" t="str">
        <f>community_projects!G27</f>
        <v>gerealiseerd</v>
      </c>
      <c r="H27">
        <f>community_projects!H27</f>
        <v>2018</v>
      </c>
      <c r="I27" t="str">
        <f>community_projects!I27</f>
        <v>PV</v>
      </c>
      <c r="J27" t="str">
        <f>community_projects!J27</f>
        <v>dak</v>
      </c>
      <c r="K27" t="str">
        <f>community_projects!K27</f>
        <v>lokale coöperatie</v>
      </c>
      <c r="L27" t="str">
        <f>community_projects!L27</f>
        <v>Groene Reus</v>
      </c>
      <c r="M27">
        <f>community_projects!P27</f>
        <v>56.55</v>
      </c>
      <c r="N27">
        <f>community_projects!R27</f>
        <v>1</v>
      </c>
    </row>
    <row r="28" spans="1:14" x14ac:dyDescent="0.3">
      <c r="A28" t="str">
        <f>community_projects!A28</f>
        <v>Flevoland</v>
      </c>
      <c r="B28" t="str">
        <f>community_projects!B28</f>
        <v>Flevoland</v>
      </c>
      <c r="C28" t="str">
        <f>community_projects!C28</f>
        <v>Noordoostpolder</v>
      </c>
      <c r="D28" t="str" cm="1">
        <f t="array" ref="D28">INDEX(municipalities!B:B, MATCH(EC_projects!C28,municipalities!C:C,0),0)</f>
        <v>GM0171</v>
      </c>
      <c r="E28" t="str">
        <f>community_projects!D28</f>
        <v>Nagele</v>
      </c>
      <c r="F28" t="str">
        <f>community_projects!E28</f>
        <v>EnergiekNagele/ zonnedak MFC Het Rietveld</v>
      </c>
      <c r="G28" t="str">
        <f>community_projects!G28</f>
        <v>gerealiseerd</v>
      </c>
      <c r="H28">
        <f>community_projects!H28</f>
        <v>2017</v>
      </c>
      <c r="I28" t="str">
        <f>community_projects!I28</f>
        <v>PV</v>
      </c>
      <c r="J28" t="str">
        <f>community_projects!J28</f>
        <v>dak</v>
      </c>
      <c r="K28" t="str">
        <f>community_projects!K28</f>
        <v>lokale coöperatie</v>
      </c>
      <c r="L28" t="str">
        <f>community_projects!L28</f>
        <v>EnergiekNagele</v>
      </c>
      <c r="M28">
        <f>community_projects!P28</f>
        <v>41.6</v>
      </c>
      <c r="N28">
        <f>community_projects!R28</f>
        <v>0</v>
      </c>
    </row>
    <row r="29" spans="1:14" x14ac:dyDescent="0.3">
      <c r="A29" t="str">
        <f>community_projects!A29</f>
        <v>Flevoland</v>
      </c>
      <c r="B29" t="str">
        <f>community_projects!B29</f>
        <v>Flevoland</v>
      </c>
      <c r="C29" t="str">
        <f>community_projects!C29</f>
        <v>Noordoostpolder</v>
      </c>
      <c r="D29" t="str" cm="1">
        <f t="array" ref="D29">INDEX(municipalities!B:B, MATCH(EC_projects!C29,municipalities!C:C,0),0)</f>
        <v>GM0171</v>
      </c>
      <c r="E29">
        <f>community_projects!D29</f>
        <v>0</v>
      </c>
      <c r="F29" t="str">
        <f>community_projects!E29</f>
        <v>Gelijk-stroom (EPN Noordoostpolder)/ Zonnedak Bibliotheek</v>
      </c>
      <c r="G29" t="str">
        <f>community_projects!G29</f>
        <v>gerealiseerd</v>
      </c>
      <c r="H29">
        <f>community_projects!H29</f>
        <v>2017</v>
      </c>
      <c r="I29" t="str">
        <f>community_projects!I29</f>
        <v>PV</v>
      </c>
      <c r="J29" t="str">
        <f>community_projects!J29</f>
        <v>dak</v>
      </c>
      <c r="K29" t="str">
        <f>community_projects!K29</f>
        <v>lokale coöperatie</v>
      </c>
      <c r="L29" t="str">
        <f>community_projects!L29</f>
        <v>Gelijk-stroom (Energie Pioniers Noordoostpolder)</v>
      </c>
      <c r="M29">
        <f>community_projects!P29</f>
        <v>43.16</v>
      </c>
      <c r="N29">
        <f>community_projects!R29</f>
        <v>1</v>
      </c>
    </row>
    <row r="30" spans="1:14" x14ac:dyDescent="0.3">
      <c r="A30" t="str">
        <f>community_projects!A30</f>
        <v>Flevoland</v>
      </c>
      <c r="B30" t="str">
        <f>community_projects!B30</f>
        <v>Flevoland</v>
      </c>
      <c r="C30" t="str">
        <f>community_projects!C30</f>
        <v>Noordoostpolder</v>
      </c>
      <c r="D30" t="str" cm="1">
        <f t="array" ref="D30">INDEX(municipalities!B:B, MATCH(EC_projects!C30,municipalities!C:C,0),0)</f>
        <v>GM0171</v>
      </c>
      <c r="E30" t="str">
        <f>community_projects!D30</f>
        <v>Markenesse</v>
      </c>
      <c r="F30" t="str">
        <f>community_projects!E30</f>
        <v>Gelijk-stroom (EPN Noordoostpolder)/ Zonnedak Verwer Markenesse 1</v>
      </c>
      <c r="G30" t="str">
        <f>community_projects!G30</f>
        <v>gerealiseerd</v>
      </c>
      <c r="H30">
        <f>community_projects!H30</f>
        <v>2017</v>
      </c>
      <c r="I30" t="str">
        <f>community_projects!I30</f>
        <v>PV</v>
      </c>
      <c r="J30" t="str">
        <f>community_projects!J30</f>
        <v>dak</v>
      </c>
      <c r="K30" t="str">
        <f>community_projects!K30</f>
        <v>lokale coöperatie</v>
      </c>
      <c r="L30" t="str">
        <f>community_projects!L30</f>
        <v>Gelijk-stroom (Energie Pioniers Noordoostpolder)</v>
      </c>
      <c r="M30">
        <f>community_projects!P30</f>
        <v>46.8</v>
      </c>
      <c r="N30">
        <f>community_projects!R30</f>
        <v>1</v>
      </c>
    </row>
    <row r="31" spans="1:14" x14ac:dyDescent="0.3">
      <c r="A31" t="str">
        <f>community_projects!A31</f>
        <v>Flevoland</v>
      </c>
      <c r="B31" t="str">
        <f>community_projects!B31</f>
        <v>Flevoland</v>
      </c>
      <c r="C31" t="str">
        <f>community_projects!C31</f>
        <v>Noordoostpolder</v>
      </c>
      <c r="D31" t="str" cm="1">
        <f t="array" ref="D31">INDEX(municipalities!B:B, MATCH(EC_projects!C31,municipalities!C:C,0),0)</f>
        <v>GM0171</v>
      </c>
      <c r="E31" t="str">
        <f>community_projects!D31</f>
        <v>Markenesse</v>
      </c>
      <c r="F31" t="str">
        <f>community_projects!E31</f>
        <v>Gelijk-stroom (EPN Noordoostpolder)/ Zonnedak Verwer Markenesse 2</v>
      </c>
      <c r="G31" t="str">
        <f>community_projects!G31</f>
        <v>gerealiseerd</v>
      </c>
      <c r="H31">
        <f>community_projects!H31</f>
        <v>2018</v>
      </c>
      <c r="I31" t="str">
        <f>community_projects!I31</f>
        <v>PV</v>
      </c>
      <c r="J31" t="str">
        <f>community_projects!J31</f>
        <v>dak</v>
      </c>
      <c r="K31" t="str">
        <f>community_projects!K31</f>
        <v>lokale coöperatie</v>
      </c>
      <c r="L31" t="str">
        <f>community_projects!L31</f>
        <v>Gelijk-stroom (Energie Pioniers Noordoostpolder)</v>
      </c>
      <c r="M31">
        <f>community_projects!P31</f>
        <v>0</v>
      </c>
      <c r="N31">
        <f>community_projects!R31</f>
        <v>1</v>
      </c>
    </row>
    <row r="32" spans="1:14" x14ac:dyDescent="0.3">
      <c r="A32" t="str">
        <f>community_projects!A32</f>
        <v>Flevoland</v>
      </c>
      <c r="B32" t="str">
        <f>community_projects!B32</f>
        <v>Flevoland</v>
      </c>
      <c r="C32" t="str">
        <f>community_projects!C32</f>
        <v>Noordoostpolder</v>
      </c>
      <c r="D32" t="str" cm="1">
        <f t="array" ref="D32">INDEX(municipalities!B:B, MATCH(EC_projects!C32,municipalities!C:C,0),0)</f>
        <v>GM0171</v>
      </c>
      <c r="E32" t="str">
        <f>community_projects!D32</f>
        <v>Ens</v>
      </c>
      <c r="F32" t="str">
        <f>community_projects!E32</f>
        <v>ZonnepanelenDelen/ BioRomio</v>
      </c>
      <c r="G32" t="str">
        <f>community_projects!G32</f>
        <v>gerealiseerd</v>
      </c>
      <c r="H32">
        <f>community_projects!H32</f>
        <v>2015</v>
      </c>
      <c r="I32" t="str">
        <f>community_projects!I32</f>
        <v>PV</v>
      </c>
      <c r="J32" t="str">
        <f>community_projects!J32</f>
        <v>dak</v>
      </c>
      <c r="K32" t="str">
        <f>community_projects!K32</f>
        <v>participatie/ crowdfunding</v>
      </c>
      <c r="L32" t="str">
        <f>community_projects!L32</f>
        <v>crowdfunding</v>
      </c>
      <c r="M32">
        <f>community_projects!P32</f>
        <v>39</v>
      </c>
      <c r="N32">
        <f>community_projects!R32</f>
        <v>0</v>
      </c>
    </row>
    <row r="33" spans="1:14" x14ac:dyDescent="0.3">
      <c r="A33" t="str">
        <f>community_projects!A33</f>
        <v>Flevoland</v>
      </c>
      <c r="B33" t="str">
        <f>community_projects!B33</f>
        <v>Flevoland</v>
      </c>
      <c r="C33" t="str">
        <f>community_projects!C33</f>
        <v>Zeewolde</v>
      </c>
      <c r="D33" t="str" cm="1">
        <f t="array" ref="D33">INDEX(municipalities!B:B, MATCH(EC_projects!C33,municipalities!C:C,0),0)</f>
        <v>GM0050</v>
      </c>
      <c r="E33" t="str">
        <f>community_projects!D33</f>
        <v>Zeewolde</v>
      </c>
      <c r="F33" t="str">
        <f>community_projects!E33</f>
        <v>ZeewoldeZon/ zonnedak Sportcomplex Het Baken</v>
      </c>
      <c r="G33" t="str">
        <f>community_projects!G33</f>
        <v>gerealiseerd</v>
      </c>
      <c r="H33">
        <f>community_projects!H33</f>
        <v>2022</v>
      </c>
      <c r="I33" t="str">
        <f>community_projects!I33</f>
        <v>PV</v>
      </c>
      <c r="J33" t="str">
        <f>community_projects!J33</f>
        <v>dak</v>
      </c>
      <c r="K33" t="str">
        <f>community_projects!K33</f>
        <v>lokale coöperatie</v>
      </c>
      <c r="L33" t="str">
        <f>community_projects!L33</f>
        <v>ZeewoldeZon</v>
      </c>
      <c r="M33">
        <f>community_projects!P33</f>
        <v>133.5</v>
      </c>
      <c r="N33">
        <f>community_projects!R33</f>
        <v>1</v>
      </c>
    </row>
    <row r="34" spans="1:14" x14ac:dyDescent="0.3">
      <c r="A34" t="str">
        <f>community_projects!A34</f>
        <v>Flevoland</v>
      </c>
      <c r="B34" t="str">
        <f>community_projects!B34</f>
        <v>Flevoland</v>
      </c>
      <c r="C34" t="str">
        <f>community_projects!C34</f>
        <v>Zeewolde</v>
      </c>
      <c r="D34" t="str" cm="1">
        <f t="array" ref="D34">INDEX(municipalities!B:B, MATCH(EC_projects!C34,municipalities!C:C,0),0)</f>
        <v>GM0050</v>
      </c>
      <c r="E34" t="str">
        <f>community_projects!D34</f>
        <v>Zeewolde</v>
      </c>
      <c r="F34" t="str">
        <f>community_projects!E34</f>
        <v>ZeewoldeZon/ zonnedak Wijkoord</v>
      </c>
      <c r="G34" t="str">
        <f>community_projects!G34</f>
        <v>gerealiseerd</v>
      </c>
      <c r="H34">
        <f>community_projects!H34</f>
        <v>2021</v>
      </c>
      <c r="I34" t="str">
        <f>community_projects!I34</f>
        <v>PV</v>
      </c>
      <c r="J34" t="str">
        <f>community_projects!J34</f>
        <v>dak</v>
      </c>
      <c r="K34" t="str">
        <f>community_projects!K34</f>
        <v>lokale coöperatie</v>
      </c>
      <c r="L34" t="str">
        <f>community_projects!L34</f>
        <v>ZeewoldeZon</v>
      </c>
      <c r="M34">
        <f>community_projects!P34</f>
        <v>174.9</v>
      </c>
      <c r="N34">
        <f>community_projects!R34</f>
        <v>1</v>
      </c>
    </row>
    <row r="35" spans="1:14" x14ac:dyDescent="0.3">
      <c r="A35" t="str">
        <f>community_projects!A35</f>
        <v>Flevoland</v>
      </c>
      <c r="B35" t="str">
        <f>community_projects!B35</f>
        <v>Flevoland</v>
      </c>
      <c r="C35" t="str">
        <f>community_projects!C35</f>
        <v>Zeewolde</v>
      </c>
      <c r="D35" t="str" cm="1">
        <f t="array" ref="D35">INDEX(municipalities!B:B, MATCH(EC_projects!C35,municipalities!C:C,0),0)</f>
        <v>GM0050</v>
      </c>
      <c r="E35" t="str">
        <f>community_projects!D35</f>
        <v>Zeewolde</v>
      </c>
      <c r="F35" t="str">
        <f>community_projects!E35</f>
        <v>ZeewoldeZon/ zonnedaken Woonplaat 1</v>
      </c>
      <c r="G35" t="str">
        <f>community_projects!G35</f>
        <v>gerealiseerd</v>
      </c>
      <c r="H35">
        <f>community_projects!H35</f>
        <v>2019</v>
      </c>
      <c r="I35" t="str">
        <f>community_projects!I35</f>
        <v>PV</v>
      </c>
      <c r="J35" t="str">
        <f>community_projects!J35</f>
        <v>dak</v>
      </c>
      <c r="K35" t="str">
        <f>community_projects!K35</f>
        <v>lokale coöperatie</v>
      </c>
      <c r="L35" t="str">
        <f>community_projects!L35</f>
        <v>ZeewoldeZon</v>
      </c>
      <c r="M35">
        <f>community_projects!P35</f>
        <v>446.98499999999996</v>
      </c>
      <c r="N35">
        <f>community_projects!R35</f>
        <v>1</v>
      </c>
    </row>
    <row r="36" spans="1:14" x14ac:dyDescent="0.3">
      <c r="A36" t="str">
        <f>community_projects!A36</f>
        <v>Flevoland</v>
      </c>
      <c r="B36" t="str">
        <f>community_projects!B36</f>
        <v>Flevoland</v>
      </c>
      <c r="C36" t="str">
        <f>community_projects!C36</f>
        <v>Zeewolde</v>
      </c>
      <c r="D36" t="str" cm="1">
        <f t="array" ref="D36">INDEX(municipalities!B:B, MATCH(EC_projects!C36,municipalities!C:C,0),0)</f>
        <v>GM0050</v>
      </c>
      <c r="E36" t="str">
        <f>community_projects!D36</f>
        <v>Zeewolde</v>
      </c>
      <c r="F36" t="str">
        <f>community_projects!E36</f>
        <v>ZeewoldeZon/ zonnedaken Woonplaat 2</v>
      </c>
      <c r="G36" t="str">
        <f>community_projects!G36</f>
        <v>gerealiseerd</v>
      </c>
      <c r="H36">
        <f>community_projects!H36</f>
        <v>2020</v>
      </c>
      <c r="I36" t="str">
        <f>community_projects!I36</f>
        <v>PV</v>
      </c>
      <c r="J36" t="str">
        <f>community_projects!J36</f>
        <v>dak</v>
      </c>
      <c r="K36" t="str">
        <f>community_projects!K36</f>
        <v>lokale coöperatie</v>
      </c>
      <c r="L36" t="str">
        <f>community_projects!L36</f>
        <v>ZeewoldeZon</v>
      </c>
      <c r="M36">
        <f>community_projects!P36</f>
        <v>540</v>
      </c>
      <c r="N36">
        <f>community_projects!R36</f>
        <v>1</v>
      </c>
    </row>
    <row r="37" spans="1:14" x14ac:dyDescent="0.3">
      <c r="A37" t="str">
        <f>community_projects!A37</f>
        <v>Friesland</v>
      </c>
      <c r="B37" t="str">
        <f>community_projects!B37</f>
        <v>Friesland</v>
      </c>
      <c r="C37" t="str">
        <f>community_projects!C37</f>
        <v>Achtkarspelen</v>
      </c>
      <c r="D37" t="str" cm="1">
        <f t="array" ref="D37">INDEX(municipalities!B:B, MATCH(EC_projects!C37,municipalities!C:C,0),0)</f>
        <v>GM0059</v>
      </c>
      <c r="E37" t="str">
        <f>community_projects!D37</f>
        <v>Buitenpost</v>
      </c>
      <c r="F37" t="str">
        <f>community_projects!E37</f>
        <v xml:space="preserve">Buitenpost/ zonnedak 1 </v>
      </c>
      <c r="G37" t="str">
        <f>community_projects!G37</f>
        <v>gerealiseerd</v>
      </c>
      <c r="H37">
        <f>community_projects!H37</f>
        <v>2020</v>
      </c>
      <c r="I37" t="str">
        <f>community_projects!I37</f>
        <v>PV</v>
      </c>
      <c r="J37" t="str">
        <f>community_projects!J37</f>
        <v>dak</v>
      </c>
      <c r="K37" t="str">
        <f>community_projects!K37</f>
        <v>lokale coöperatie</v>
      </c>
      <c r="L37" t="str">
        <f>community_projects!L37</f>
        <v>EC Buitenpost</v>
      </c>
      <c r="M37">
        <f>community_projects!P37</f>
        <v>64</v>
      </c>
      <c r="N37">
        <f>community_projects!R37</f>
        <v>1</v>
      </c>
    </row>
    <row r="38" spans="1:14" x14ac:dyDescent="0.3">
      <c r="A38" t="str">
        <f>community_projects!A38</f>
        <v>Friesland</v>
      </c>
      <c r="B38" t="str">
        <f>community_projects!B38</f>
        <v>Friesland</v>
      </c>
      <c r="C38" t="str">
        <f>community_projects!C38</f>
        <v>Achtkarspelen</v>
      </c>
      <c r="D38" t="str" cm="1">
        <f t="array" ref="D38">INDEX(municipalities!B:B, MATCH(EC_projects!C38,municipalities!C:C,0),0)</f>
        <v>GM0059</v>
      </c>
      <c r="E38" t="str">
        <f>community_projects!D38</f>
        <v>Augustinusga</v>
      </c>
      <c r="F38" t="str">
        <f>community_projects!E38</f>
        <v>GOED/ zonnedak Brandsma</v>
      </c>
      <c r="G38" t="str">
        <f>community_projects!G38</f>
        <v>gerealiseerd</v>
      </c>
      <c r="H38">
        <f>community_projects!H38</f>
        <v>2023</v>
      </c>
      <c r="I38" t="str">
        <f>community_projects!I38</f>
        <v>PV</v>
      </c>
      <c r="J38" t="str">
        <f>community_projects!J38</f>
        <v>dak</v>
      </c>
      <c r="K38" t="str">
        <f>community_projects!K38</f>
        <v>lokale coöperatie</v>
      </c>
      <c r="L38" t="str">
        <f>community_projects!L38</f>
        <v>Energiecoöperatie GOED</v>
      </c>
      <c r="M38">
        <f>community_projects!P38</f>
        <v>63.8</v>
      </c>
      <c r="N38">
        <f>community_projects!R38</f>
        <v>1</v>
      </c>
    </row>
    <row r="39" spans="1:14" x14ac:dyDescent="0.3">
      <c r="A39" t="str">
        <f>community_projects!A39</f>
        <v>Friesland</v>
      </c>
      <c r="B39" t="str">
        <f>community_projects!B39</f>
        <v>Friesland</v>
      </c>
      <c r="C39" t="str">
        <f>community_projects!C39</f>
        <v>Ameland</v>
      </c>
      <c r="D39" t="str" cm="1">
        <f t="array" ref="D39">INDEX(municipalities!B:B, MATCH(EC_projects!C39,municipalities!C:C,0),0)</f>
        <v>GM0060</v>
      </c>
      <c r="E39">
        <f>community_projects!D39</f>
        <v>0</v>
      </c>
      <c r="F39" t="str">
        <f>community_projects!E39</f>
        <v>AEC/ zonnedak Maatschap Borsch Birza</v>
      </c>
      <c r="G39" t="str">
        <f>community_projects!G39</f>
        <v>gerealiseerd</v>
      </c>
      <c r="H39">
        <f>community_projects!H39</f>
        <v>2021</v>
      </c>
      <c r="I39" t="str">
        <f>community_projects!I39</f>
        <v>PV</v>
      </c>
      <c r="J39" t="str">
        <f>community_projects!J39</f>
        <v>dak</v>
      </c>
      <c r="K39" t="str">
        <f>community_projects!K39</f>
        <v>lokale coöperatie</v>
      </c>
      <c r="L39" t="str">
        <f>community_projects!L39</f>
        <v>Amelander Energie Coöperatie (AEC)</v>
      </c>
      <c r="M39">
        <f>community_projects!P39</f>
        <v>261</v>
      </c>
      <c r="N39">
        <f>community_projects!R39</f>
        <v>1</v>
      </c>
    </row>
    <row r="40" spans="1:14" x14ac:dyDescent="0.3">
      <c r="A40" t="str">
        <f>community_projects!A40</f>
        <v>Friesland</v>
      </c>
      <c r="B40" t="str">
        <f>community_projects!B40</f>
        <v>Friesland</v>
      </c>
      <c r="C40" t="str">
        <f>community_projects!C40</f>
        <v>Ameland</v>
      </c>
      <c r="D40" t="str" cm="1">
        <f t="array" ref="D40">INDEX(municipalities!B:B, MATCH(EC_projects!C40,municipalities!C:C,0),0)</f>
        <v>GM0060</v>
      </c>
      <c r="E40" t="str">
        <f>community_projects!D40</f>
        <v>Nes</v>
      </c>
      <c r="F40" t="str">
        <f>community_projects!E40</f>
        <v>AEC/ zonnedak Postcoderoos de Berkenhof</v>
      </c>
      <c r="G40" t="str">
        <f>community_projects!G40</f>
        <v>gerealiseerd</v>
      </c>
      <c r="H40">
        <f>community_projects!H40</f>
        <v>2019</v>
      </c>
      <c r="I40" t="str">
        <f>community_projects!I40</f>
        <v>PV</v>
      </c>
      <c r="J40" t="str">
        <f>community_projects!J40</f>
        <v>dak</v>
      </c>
      <c r="K40" t="str">
        <f>community_projects!K40</f>
        <v>lokale coöperatie</v>
      </c>
      <c r="L40" t="str">
        <f>community_projects!L40</f>
        <v>Amelander Energie Coöperatie (AEC)</v>
      </c>
      <c r="M40">
        <f>community_projects!P40</f>
        <v>55.000000000000007</v>
      </c>
      <c r="N40">
        <f>community_projects!R40</f>
        <v>1</v>
      </c>
    </row>
    <row r="41" spans="1:14" x14ac:dyDescent="0.3">
      <c r="A41" t="str">
        <f>community_projects!A41</f>
        <v>Friesland</v>
      </c>
      <c r="B41" t="str">
        <f>community_projects!B41</f>
        <v>Friesland</v>
      </c>
      <c r="C41" t="str">
        <f>community_projects!C41</f>
        <v>Ameland</v>
      </c>
      <c r="D41" t="str" cm="1">
        <f t="array" ref="D41">INDEX(municipalities!B:B, MATCH(EC_projects!C41,municipalities!C:C,0),0)</f>
        <v>GM0060</v>
      </c>
      <c r="E41">
        <f>community_projects!D41</f>
        <v>0</v>
      </c>
      <c r="F41" t="str">
        <f>community_projects!E41</f>
        <v>AEC/ zonnedak SCE de Lange Dunen</v>
      </c>
      <c r="G41" t="str">
        <f>community_projects!G41</f>
        <v>gerealiseerd</v>
      </c>
      <c r="H41">
        <f>community_projects!H41</f>
        <v>2023</v>
      </c>
      <c r="I41" t="str">
        <f>community_projects!I41</f>
        <v>PV</v>
      </c>
      <c r="J41" t="str">
        <f>community_projects!J41</f>
        <v>dak</v>
      </c>
      <c r="K41" t="str">
        <f>community_projects!K41</f>
        <v>lokale coöperatie</v>
      </c>
      <c r="L41" t="str">
        <f>community_projects!L41</f>
        <v>Amelander Energie Coöperatie (AEC)</v>
      </c>
      <c r="M41">
        <f>community_projects!P41</f>
        <v>100.80000000000001</v>
      </c>
      <c r="N41">
        <f>community_projects!R41</f>
        <v>1</v>
      </c>
    </row>
    <row r="42" spans="1:14" x14ac:dyDescent="0.3">
      <c r="A42" t="str">
        <f>community_projects!A42</f>
        <v>Friesland</v>
      </c>
      <c r="B42" t="str">
        <f>community_projects!B42</f>
        <v>Friesland</v>
      </c>
      <c r="C42" t="str">
        <f>community_projects!C42</f>
        <v>Dantumadiel</v>
      </c>
      <c r="D42" t="str" cm="1">
        <f t="array" ref="D42">INDEX(municipalities!B:B, MATCH(EC_projects!C42,municipalities!C:C,0),0)</f>
        <v>GM1891</v>
      </c>
      <c r="E42" t="str">
        <f>community_projects!D42</f>
        <v>Broeksterwald</v>
      </c>
      <c r="F42" t="str">
        <f>community_projects!E42</f>
        <v>EK Feanwâlden/ Zonnedak Boonstra</v>
      </c>
      <c r="G42" t="str">
        <f>community_projects!G42</f>
        <v>gerealiseerd</v>
      </c>
      <c r="H42">
        <f>community_projects!H42</f>
        <v>2023</v>
      </c>
      <c r="I42" t="str">
        <f>community_projects!I42</f>
        <v>PV</v>
      </c>
      <c r="J42" t="str">
        <f>community_projects!J42</f>
        <v>dak</v>
      </c>
      <c r="K42" t="str">
        <f>community_projects!K42</f>
        <v>lokale coöperatie</v>
      </c>
      <c r="L42" t="str">
        <f>community_projects!L42</f>
        <v>Enerzjy Koöperaasje Feanwâlden</v>
      </c>
      <c r="M42">
        <f>community_projects!P42</f>
        <v>100</v>
      </c>
      <c r="N42">
        <f>community_projects!R42</f>
        <v>1</v>
      </c>
    </row>
    <row r="43" spans="1:14" x14ac:dyDescent="0.3">
      <c r="A43" t="str">
        <f>community_projects!A43</f>
        <v>Friesland</v>
      </c>
      <c r="B43" t="str">
        <f>community_projects!B43</f>
        <v>Friesland</v>
      </c>
      <c r="C43" t="str">
        <f>community_projects!C43</f>
        <v>De Fryske Marren</v>
      </c>
      <c r="D43" t="str" cm="1">
        <f t="array" ref="D43">INDEX(municipalities!B:B, MATCH(EC_projects!C43,municipalities!C:C,0),0)</f>
        <v>GM1940</v>
      </c>
      <c r="E43" t="str">
        <f>community_projects!D43</f>
        <v>Terkaple</v>
      </c>
      <c r="F43" t="str">
        <f>community_projects!E43</f>
        <v>DePoask/ zonnedak 1 Oenemawei Terkapele</v>
      </c>
      <c r="G43" t="str">
        <f>community_projects!G43</f>
        <v>gerealiseerd</v>
      </c>
      <c r="H43">
        <f>community_projects!H43</f>
        <v>2019</v>
      </c>
      <c r="I43" t="str">
        <f>community_projects!I43</f>
        <v>PV</v>
      </c>
      <c r="J43" t="str">
        <f>community_projects!J43</f>
        <v>dak</v>
      </c>
      <c r="K43" t="str">
        <f>community_projects!K43</f>
        <v>lokale coöperatie</v>
      </c>
      <c r="L43" t="str">
        <f>community_projects!L43</f>
        <v>Terhernster Enerzjy Koöperaasje De Poask</v>
      </c>
      <c r="M43">
        <f>community_projects!P43</f>
        <v>53.75</v>
      </c>
      <c r="N43">
        <f>community_projects!R43</f>
        <v>1</v>
      </c>
    </row>
    <row r="44" spans="1:14" x14ac:dyDescent="0.3">
      <c r="A44" t="str">
        <f>community_projects!A44</f>
        <v>Friesland</v>
      </c>
      <c r="B44" t="str">
        <f>community_projects!B44</f>
        <v>Friesland</v>
      </c>
      <c r="C44" t="str">
        <f>community_projects!C44</f>
        <v>De Fryske Marren</v>
      </c>
      <c r="D44" t="str" cm="1">
        <f t="array" ref="D44">INDEX(municipalities!B:B, MATCH(EC_projects!C44,municipalities!C:C,0),0)</f>
        <v>GM1940</v>
      </c>
      <c r="E44">
        <f>community_projects!D44</f>
        <v>0</v>
      </c>
      <c r="F44" t="str">
        <f>community_projects!E44</f>
        <v>Doniawerstal/ Sinnich Langwar 1</v>
      </c>
      <c r="G44" t="str">
        <f>community_projects!G44</f>
        <v>gerealiseerd</v>
      </c>
      <c r="H44">
        <f>community_projects!H44</f>
        <v>2019</v>
      </c>
      <c r="I44" t="str">
        <f>community_projects!I44</f>
        <v>PV</v>
      </c>
      <c r="J44" t="str">
        <f>community_projects!J44</f>
        <v>dak</v>
      </c>
      <c r="K44" t="str">
        <f>community_projects!K44</f>
        <v>lokale coöperatie</v>
      </c>
      <c r="L44" t="str">
        <f>community_projects!L44</f>
        <v>Doniawerstal</v>
      </c>
      <c r="M44">
        <f>community_projects!P44</f>
        <v>57</v>
      </c>
      <c r="N44">
        <f>community_projects!R44</f>
        <v>1</v>
      </c>
    </row>
    <row r="45" spans="1:14" x14ac:dyDescent="0.3">
      <c r="A45" t="str">
        <f>community_projects!A45</f>
        <v>Friesland</v>
      </c>
      <c r="B45" t="str">
        <f>community_projects!B45</f>
        <v>Friesland</v>
      </c>
      <c r="C45" t="str">
        <f>community_projects!C45</f>
        <v>De Fryske Marren</v>
      </c>
      <c r="D45" t="str" cm="1">
        <f t="array" ref="D45">INDEX(municipalities!B:B, MATCH(EC_projects!C45,municipalities!C:C,0),0)</f>
        <v>GM1940</v>
      </c>
      <c r="E45">
        <f>community_projects!D45</f>
        <v>0</v>
      </c>
      <c r="F45" t="str">
        <f>community_projects!E45</f>
        <v>Doniawerstal/ Sinnich Langwar 2</v>
      </c>
      <c r="G45" t="str">
        <f>community_projects!G45</f>
        <v>gerealiseerd</v>
      </c>
      <c r="H45">
        <f>community_projects!H45</f>
        <v>2019</v>
      </c>
      <c r="I45" t="str">
        <f>community_projects!I45</f>
        <v>PV</v>
      </c>
      <c r="J45" t="str">
        <f>community_projects!J45</f>
        <v>dak</v>
      </c>
      <c r="K45" t="str">
        <f>community_projects!K45</f>
        <v>lokale coöperatie</v>
      </c>
      <c r="L45" t="str">
        <f>community_projects!L45</f>
        <v>Doniawerstal</v>
      </c>
      <c r="M45">
        <f>community_projects!P45</f>
        <v>63</v>
      </c>
      <c r="N45">
        <f>community_projects!R45</f>
        <v>1</v>
      </c>
    </row>
    <row r="46" spans="1:14" x14ac:dyDescent="0.3">
      <c r="A46" t="str">
        <f>community_projects!A46</f>
        <v>Friesland</v>
      </c>
      <c r="B46" t="str">
        <f>community_projects!B46</f>
        <v>Friesland</v>
      </c>
      <c r="C46" t="str">
        <f>community_projects!C46</f>
        <v>De Fryske Marren</v>
      </c>
      <c r="D46" t="str" cm="1">
        <f t="array" ref="D46">INDEX(municipalities!B:B, MATCH(EC_projects!C46,municipalities!C:C,0),0)</f>
        <v>GM1940</v>
      </c>
      <c r="E46">
        <f>community_projects!D46</f>
        <v>0</v>
      </c>
      <c r="F46" t="str">
        <f>community_projects!E46</f>
        <v>Doniawerstal/ Sinnich Tjerkgaast</v>
      </c>
      <c r="G46" t="str">
        <f>community_projects!G46</f>
        <v>gerealiseerd</v>
      </c>
      <c r="H46">
        <f>community_projects!H46</f>
        <v>2016</v>
      </c>
      <c r="I46" t="str">
        <f>community_projects!I46</f>
        <v>PV</v>
      </c>
      <c r="J46" t="str">
        <f>community_projects!J46</f>
        <v>dak</v>
      </c>
      <c r="K46" t="str">
        <f>community_projects!K46</f>
        <v>lokale coöperatie</v>
      </c>
      <c r="L46" t="str">
        <f>community_projects!L46</f>
        <v>Doniawerstal</v>
      </c>
      <c r="M46">
        <f>community_projects!P46</f>
        <v>55.125</v>
      </c>
      <c r="N46">
        <f>community_projects!R46</f>
        <v>1</v>
      </c>
    </row>
    <row r="47" spans="1:14" x14ac:dyDescent="0.3">
      <c r="A47" t="str">
        <f>community_projects!A47</f>
        <v>Friesland</v>
      </c>
      <c r="B47" t="str">
        <f>community_projects!B47</f>
        <v>Friesland</v>
      </c>
      <c r="C47" t="str">
        <f>community_projects!C47</f>
        <v>De Fryske Marren</v>
      </c>
      <c r="D47" t="str" cm="1">
        <f t="array" ref="D47">INDEX(municipalities!B:B, MATCH(EC_projects!C47,municipalities!C:C,0),0)</f>
        <v>GM1940</v>
      </c>
      <c r="E47">
        <f>community_projects!D47</f>
        <v>0</v>
      </c>
      <c r="F47" t="str">
        <f>community_projects!E47</f>
        <v>DorpCentraal/ Zonnedak Oosterzee (Samen Zon Oosterzee)</v>
      </c>
      <c r="G47" t="str">
        <f>community_projects!G47</f>
        <v>gerealiseerd</v>
      </c>
      <c r="H47">
        <f>community_projects!H47</f>
        <v>2021</v>
      </c>
      <c r="I47" t="str">
        <f>community_projects!I47</f>
        <v>PV</v>
      </c>
      <c r="J47" t="str">
        <f>community_projects!J47</f>
        <v>dak</v>
      </c>
      <c r="K47" t="str">
        <f>community_projects!K47</f>
        <v>lokale coöperatie</v>
      </c>
      <c r="L47" t="str">
        <f>community_projects!L47</f>
        <v>EC Dorp Centraal</v>
      </c>
      <c r="M47">
        <f>community_projects!P47</f>
        <v>54.76</v>
      </c>
      <c r="N47">
        <f>community_projects!R47</f>
        <v>1</v>
      </c>
    </row>
    <row r="48" spans="1:14" x14ac:dyDescent="0.3">
      <c r="A48" t="str">
        <f>community_projects!A48</f>
        <v>Friesland</v>
      </c>
      <c r="B48" t="str">
        <f>community_projects!B48</f>
        <v>Friesland</v>
      </c>
      <c r="C48" t="str">
        <f>community_projects!C48</f>
        <v>De Fryske Marren</v>
      </c>
      <c r="D48" t="str" cm="1">
        <f t="array" ref="D48">INDEX(municipalities!B:B, MATCH(EC_projects!C48,municipalities!C:C,0),0)</f>
        <v>GM1940</v>
      </c>
      <c r="E48" t="str">
        <f>community_projects!D48</f>
        <v>Idskenhuizen</v>
      </c>
      <c r="F48" t="str">
        <f>community_projects!E48</f>
        <v>ECIdskenhuizen/ zonnedak (PCR)</v>
      </c>
      <c r="G48" t="str">
        <f>community_projects!G48</f>
        <v>gerealiseerd</v>
      </c>
      <c r="H48">
        <f>community_projects!H48</f>
        <v>2021</v>
      </c>
      <c r="I48" t="str">
        <f>community_projects!I48</f>
        <v>PV</v>
      </c>
      <c r="J48" t="str">
        <f>community_projects!J48</f>
        <v>dak</v>
      </c>
      <c r="K48" t="str">
        <f>community_projects!K48</f>
        <v>lokale coöperatie</v>
      </c>
      <c r="L48" t="str">
        <f>community_projects!L48</f>
        <v>EC Idskenhuizen</v>
      </c>
      <c r="M48">
        <f>community_projects!P48</f>
        <v>68</v>
      </c>
      <c r="N48">
        <f>community_projects!R48</f>
        <v>1</v>
      </c>
    </row>
    <row r="49" spans="1:14" x14ac:dyDescent="0.3">
      <c r="A49" t="str">
        <f>community_projects!A49</f>
        <v>Friesland</v>
      </c>
      <c r="B49" t="str">
        <f>community_projects!B49</f>
        <v>Friesland</v>
      </c>
      <c r="C49" t="str">
        <f>community_projects!C49</f>
        <v>De Fryske Marren</v>
      </c>
      <c r="D49" t="str" cm="1">
        <f t="array" ref="D49">INDEX(municipalities!B:B, MATCH(EC_projects!C49,municipalities!C:C,0),0)</f>
        <v>GM1940</v>
      </c>
      <c r="E49" t="str">
        <f>community_projects!D49</f>
        <v xml:space="preserve">Harich  </v>
      </c>
      <c r="F49" t="str">
        <f>community_projects!E49</f>
        <v>Gaasterland/ Zonnecollectief 1 Manege Gaasterland</v>
      </c>
      <c r="G49" t="str">
        <f>community_projects!G49</f>
        <v>gerealiseerd</v>
      </c>
      <c r="H49">
        <f>community_projects!H49</f>
        <v>2018</v>
      </c>
      <c r="I49" t="str">
        <f>community_projects!I49</f>
        <v>PV</v>
      </c>
      <c r="J49" t="str">
        <f>community_projects!J49</f>
        <v>dak</v>
      </c>
      <c r="K49" t="str">
        <f>community_projects!K49</f>
        <v>lokale coöperatie</v>
      </c>
      <c r="L49" t="str">
        <f>community_projects!L49</f>
        <v>EC Gaasterland</v>
      </c>
      <c r="M49">
        <f>community_projects!P49</f>
        <v>68.399999999999991</v>
      </c>
      <c r="N49">
        <f>community_projects!R49</f>
        <v>1</v>
      </c>
    </row>
    <row r="50" spans="1:14" x14ac:dyDescent="0.3">
      <c r="A50" t="str">
        <f>community_projects!A50</f>
        <v>Friesland</v>
      </c>
      <c r="B50" t="str">
        <f>community_projects!B50</f>
        <v>Friesland</v>
      </c>
      <c r="C50" t="str">
        <f>community_projects!C50</f>
        <v>De Fryske Marren</v>
      </c>
      <c r="D50" t="str" cm="1">
        <f t="array" ref="D50">INDEX(municipalities!B:B, MATCH(EC_projects!C50,municipalities!C:C,0),0)</f>
        <v>GM1940</v>
      </c>
      <c r="E50" t="str">
        <f>community_projects!D50</f>
        <v xml:space="preserve">Harich  </v>
      </c>
      <c r="F50" t="str">
        <f>community_projects!E50</f>
        <v>Gaasterland/ Zonnecollectief 2 Koopmans Harich</v>
      </c>
      <c r="G50" t="str">
        <f>community_projects!G50</f>
        <v>gerealiseerd</v>
      </c>
      <c r="H50">
        <f>community_projects!H50</f>
        <v>2020</v>
      </c>
      <c r="I50" t="str">
        <f>community_projects!I50</f>
        <v>PV</v>
      </c>
      <c r="J50" t="str">
        <f>community_projects!J50</f>
        <v>dak</v>
      </c>
      <c r="K50" t="str">
        <f>community_projects!K50</f>
        <v>lokale coöperatie</v>
      </c>
      <c r="L50" t="str">
        <f>community_projects!L50</f>
        <v>EC Gaasterland</v>
      </c>
      <c r="M50">
        <f>community_projects!P50</f>
        <v>65.55</v>
      </c>
      <c r="N50">
        <f>community_projects!R50</f>
        <v>1</v>
      </c>
    </row>
    <row r="51" spans="1:14" x14ac:dyDescent="0.3">
      <c r="A51" t="str">
        <f>community_projects!A51</f>
        <v>Friesland</v>
      </c>
      <c r="B51" t="str">
        <f>community_projects!B51</f>
        <v>Friesland</v>
      </c>
      <c r="C51" t="str">
        <f>community_projects!C51</f>
        <v>De Fryske Marren</v>
      </c>
      <c r="D51" t="str" cm="1">
        <f t="array" ref="D51">INDEX(municipalities!B:B, MATCH(EC_projects!C51,municipalities!C:C,0),0)</f>
        <v>GM1940</v>
      </c>
      <c r="E51" t="str">
        <f>community_projects!D51</f>
        <v>Oudemirdum</v>
      </c>
      <c r="F51" t="str">
        <f>community_projects!E51</f>
        <v>Noordenwind/ Oudemirdum Informatiecentrum Mar&amp;Klif</v>
      </c>
      <c r="G51" t="str">
        <f>community_projects!G51</f>
        <v>gerealiseerd</v>
      </c>
      <c r="H51">
        <f>community_projects!H51</f>
        <v>2012</v>
      </c>
      <c r="I51" t="str">
        <f>community_projects!I51</f>
        <v>PV</v>
      </c>
      <c r="J51" t="str">
        <f>community_projects!J51</f>
        <v>dak</v>
      </c>
      <c r="K51" t="str">
        <f>community_projects!K51</f>
        <v>lokale coöperatie</v>
      </c>
      <c r="L51" t="str">
        <f>community_projects!L51</f>
        <v>Noordenwind</v>
      </c>
      <c r="M51">
        <f>community_projects!P51</f>
        <v>2.2879999999999998</v>
      </c>
      <c r="N51">
        <f>community_projects!R51</f>
        <v>1</v>
      </c>
    </row>
    <row r="52" spans="1:14" x14ac:dyDescent="0.3">
      <c r="A52" t="str">
        <f>community_projects!A52</f>
        <v>Friesland</v>
      </c>
      <c r="B52" t="str">
        <f>community_projects!B52</f>
        <v>Friesland</v>
      </c>
      <c r="C52" t="str">
        <f>community_projects!C52</f>
        <v>De Fryske Marren</v>
      </c>
      <c r="D52" t="str" cm="1">
        <f t="array" ref="D52">INDEX(municipalities!B:B, MATCH(EC_projects!C52,municipalities!C:C,0),0)</f>
        <v>GM1940</v>
      </c>
      <c r="E52">
        <f>community_projects!D52</f>
        <v>0</v>
      </c>
      <c r="F52" t="str">
        <f>community_projects!E52</f>
        <v>Sinnich Sleat/ zonnedak Theo Vis</v>
      </c>
      <c r="G52" t="str">
        <f>community_projects!G52</f>
        <v>gerealiseerd</v>
      </c>
      <c r="H52">
        <f>community_projects!H52</f>
        <v>2022</v>
      </c>
      <c r="I52" t="str">
        <f>community_projects!I52</f>
        <v>PV</v>
      </c>
      <c r="J52" t="str">
        <f>community_projects!J52</f>
        <v>dak</v>
      </c>
      <c r="K52" t="str">
        <f>community_projects!K52</f>
        <v>lokale coöperatie</v>
      </c>
      <c r="L52" t="str">
        <f>community_projects!L52</f>
        <v>Sinnich Sleat</v>
      </c>
      <c r="M52">
        <f>community_projects!P52</f>
        <v>52</v>
      </c>
      <c r="N52">
        <f>community_projects!R52</f>
        <v>1</v>
      </c>
    </row>
    <row r="53" spans="1:14" x14ac:dyDescent="0.3">
      <c r="A53" t="str">
        <f>community_projects!A53</f>
        <v>Friesland</v>
      </c>
      <c r="B53" t="str">
        <f>community_projects!B53</f>
        <v>Friesland</v>
      </c>
      <c r="C53" t="str">
        <f>community_projects!C53</f>
        <v>Heerenveen</v>
      </c>
      <c r="D53" t="str" cm="1">
        <f t="array" ref="D53">INDEX(municipalities!B:B, MATCH(EC_projects!C53,municipalities!C:C,0),0)</f>
        <v>GM0074</v>
      </c>
      <c r="E53" t="str">
        <f>community_projects!D53</f>
        <v>Aldeboarn</v>
      </c>
      <c r="F53" t="str">
        <f>community_projects!E53</f>
        <v>EKAldeboarn/Zonnedak dorpshuis De Jister</v>
      </c>
      <c r="G53" t="str">
        <f>community_projects!G53</f>
        <v>gerealiseerd</v>
      </c>
      <c r="H53">
        <f>community_projects!H53</f>
        <v>2018</v>
      </c>
      <c r="I53" t="str">
        <f>community_projects!I53</f>
        <v>PV</v>
      </c>
      <c r="J53" t="str">
        <f>community_projects!J53</f>
        <v>dak</v>
      </c>
      <c r="K53" t="str">
        <f>community_projects!K53</f>
        <v>lokale coöperatie</v>
      </c>
      <c r="L53" t="str">
        <f>community_projects!L53</f>
        <v>Enerzjy Kooperaasje Aldeboarn  (EKA)</v>
      </c>
      <c r="M53">
        <f>community_projects!P53</f>
        <v>30.779999999999998</v>
      </c>
      <c r="N53">
        <f>community_projects!R53</f>
        <v>1</v>
      </c>
    </row>
    <row r="54" spans="1:14" x14ac:dyDescent="0.3">
      <c r="A54" t="str">
        <f>community_projects!A54</f>
        <v>Friesland</v>
      </c>
      <c r="B54" t="str">
        <f>community_projects!B54</f>
        <v>Friesland</v>
      </c>
      <c r="C54" t="str">
        <f>community_projects!C54</f>
        <v>Heerenveen</v>
      </c>
      <c r="D54" t="str" cm="1">
        <f t="array" ref="D54">INDEX(municipalities!B:B, MATCH(EC_projects!C54,municipalities!C:C,0),0)</f>
        <v>GM0074</v>
      </c>
      <c r="E54" t="str">
        <f>community_projects!D54</f>
        <v>Jubbega</v>
      </c>
      <c r="F54" t="str">
        <f>community_projects!E54</f>
        <v>Sinnebuorren/ zonnedak Sinnebuorren (PCR)</v>
      </c>
      <c r="G54" t="str">
        <f>community_projects!G54</f>
        <v>gerealiseerd</v>
      </c>
      <c r="H54">
        <f>community_projects!H54</f>
        <v>2019</v>
      </c>
      <c r="I54" t="str">
        <f>community_projects!I54</f>
        <v>PV</v>
      </c>
      <c r="J54" t="str">
        <f>community_projects!J54</f>
        <v>dak</v>
      </c>
      <c r="K54" t="str">
        <f>community_projects!K54</f>
        <v>lokale coöperatie</v>
      </c>
      <c r="L54" t="str">
        <f>community_projects!L54</f>
        <v xml:space="preserve">Coöperatie Sinnebuorren </v>
      </c>
      <c r="M54">
        <f>community_projects!P54</f>
        <v>57</v>
      </c>
      <c r="N54">
        <f>community_projects!R54</f>
        <v>1</v>
      </c>
    </row>
    <row r="55" spans="1:14" x14ac:dyDescent="0.3">
      <c r="A55" t="str">
        <f>community_projects!A55</f>
        <v>Friesland</v>
      </c>
      <c r="B55" t="str">
        <f>community_projects!B55</f>
        <v>Friesland</v>
      </c>
      <c r="C55" t="str">
        <f>community_projects!C55</f>
        <v>Heerenveen</v>
      </c>
      <c r="D55" t="str" cm="1">
        <f t="array" ref="D55">INDEX(municipalities!B:B, MATCH(EC_projects!C55,municipalities!C:C,0),0)</f>
        <v>GM0074</v>
      </c>
      <c r="E55" t="str">
        <f>community_projects!D55</f>
        <v>Aldeboarn</v>
      </c>
      <c r="F55" t="str">
        <f>community_projects!E55</f>
        <v xml:space="preserve">ZonnepanelenDelen/ zonnedak Dijkstra De Natuerlike Boarne </v>
      </c>
      <c r="G55" t="str">
        <f>community_projects!G55</f>
        <v>gerealiseerd</v>
      </c>
      <c r="H55">
        <f>community_projects!H55</f>
        <v>2019</v>
      </c>
      <c r="I55" t="str">
        <f>community_projects!I55</f>
        <v>PV</v>
      </c>
      <c r="J55" t="str">
        <f>community_projects!J55</f>
        <v>dak</v>
      </c>
      <c r="K55" t="str">
        <f>community_projects!K55</f>
        <v>participatie/ crowdfunding</v>
      </c>
      <c r="L55" t="str">
        <f>community_projects!L55</f>
        <v>crowdfunding</v>
      </c>
      <c r="M55">
        <f>community_projects!P55</f>
        <v>269.09999999999997</v>
      </c>
      <c r="N55">
        <f>community_projects!R55</f>
        <v>0</v>
      </c>
    </row>
    <row r="56" spans="1:14" x14ac:dyDescent="0.3">
      <c r="A56" t="str">
        <f>community_projects!A56</f>
        <v>Friesland</v>
      </c>
      <c r="B56" t="str">
        <f>community_projects!B56</f>
        <v>Friesland</v>
      </c>
      <c r="C56" t="str">
        <f>community_projects!C56</f>
        <v>Heerenveen</v>
      </c>
      <c r="D56" t="str" cm="1">
        <f t="array" ref="D56">INDEX(municipalities!B:B, MATCH(EC_projects!C56,municipalities!C:C,0),0)</f>
        <v>GM0074</v>
      </c>
      <c r="E56">
        <f>community_projects!D56</f>
        <v>0</v>
      </c>
      <c r="F56" t="str">
        <f>community_projects!E56</f>
        <v>ZonnepanelenDelen/ zonnedak Tegmento Friesland</v>
      </c>
      <c r="G56" t="str">
        <f>community_projects!G56</f>
        <v>gerealiseerd</v>
      </c>
      <c r="H56">
        <f>community_projects!H56</f>
        <v>2019</v>
      </c>
      <c r="I56" t="str">
        <f>community_projects!I56</f>
        <v>PV</v>
      </c>
      <c r="J56" t="str">
        <f>community_projects!J56</f>
        <v>dak</v>
      </c>
      <c r="K56" t="str">
        <f>community_projects!K56</f>
        <v>participatie/ crowdfunding</v>
      </c>
      <c r="L56" t="str">
        <f>community_projects!L56</f>
        <v>crowdfunding</v>
      </c>
      <c r="M56">
        <f>community_projects!P56</f>
        <v>1686.8999999999999</v>
      </c>
      <c r="N56">
        <f>community_projects!R56</f>
        <v>0</v>
      </c>
    </row>
    <row r="57" spans="1:14" x14ac:dyDescent="0.3">
      <c r="A57" t="str">
        <f>community_projects!A57</f>
        <v>Friesland</v>
      </c>
      <c r="B57" t="str">
        <f>community_projects!B57</f>
        <v>Friesland</v>
      </c>
      <c r="C57" t="str">
        <f>community_projects!C57</f>
        <v>Leeuwarden</v>
      </c>
      <c r="D57" t="str" cm="1">
        <f t="array" ref="D57">INDEX(municipalities!B:B, MATCH(EC_projects!C57,municipalities!C:C,0),0)</f>
        <v>GM0080</v>
      </c>
      <c r="E57">
        <f>community_projects!D57</f>
        <v>0</v>
      </c>
      <c r="F57" t="str">
        <f>community_projects!E57</f>
        <v>DEWeidum/ zonnedak Wielsterdyk</v>
      </c>
      <c r="G57" t="str">
        <f>community_projects!G57</f>
        <v>gerealiseerd</v>
      </c>
      <c r="H57">
        <f>community_projects!H57</f>
        <v>2021</v>
      </c>
      <c r="I57" t="str">
        <f>community_projects!I57</f>
        <v>PV</v>
      </c>
      <c r="J57" t="str">
        <f>community_projects!J57</f>
        <v>dak</v>
      </c>
      <c r="K57" t="str">
        <f>community_projects!K57</f>
        <v>lokale coöperatie</v>
      </c>
      <c r="L57" t="str">
        <f>community_projects!L57</f>
        <v>DE Weidum</v>
      </c>
      <c r="M57">
        <f>community_projects!P57</f>
        <v>50</v>
      </c>
      <c r="N57">
        <f>community_projects!R57</f>
        <v>1</v>
      </c>
    </row>
    <row r="58" spans="1:14" x14ac:dyDescent="0.3">
      <c r="A58" t="str">
        <f>community_projects!A58</f>
        <v>Friesland</v>
      </c>
      <c r="B58" t="str">
        <f>community_projects!B58</f>
        <v>Friesland</v>
      </c>
      <c r="C58" t="str">
        <f>community_projects!C58</f>
        <v>Leeuwarden</v>
      </c>
      <c r="D58" t="str" cm="1">
        <f t="array" ref="D58">INDEX(municipalities!B:B, MATCH(EC_projects!C58,municipalities!C:C,0),0)</f>
        <v>GM0080</v>
      </c>
      <c r="E58" t="str">
        <f>community_projects!D58</f>
        <v>Mantgum</v>
      </c>
      <c r="F58" t="str">
        <f>community_projects!E58</f>
        <v>DuaosumMantgum/ Zonnecollectief 1 "Skillaerd"</v>
      </c>
      <c r="G58" t="str">
        <f>community_projects!G58</f>
        <v>gerealiseerd</v>
      </c>
      <c r="H58">
        <f>community_projects!H58</f>
        <v>2019</v>
      </c>
      <c r="I58" t="str">
        <f>community_projects!I58</f>
        <v>PV</v>
      </c>
      <c r="J58" t="str">
        <f>community_projects!J58</f>
        <v>dak</v>
      </c>
      <c r="K58" t="str">
        <f>community_projects!K58</f>
        <v>lokale coöperatie</v>
      </c>
      <c r="L58" t="str">
        <f>community_projects!L58</f>
        <v>Duorsum Mantgum</v>
      </c>
      <c r="M58">
        <f>community_projects!P58</f>
        <v>60</v>
      </c>
      <c r="N58">
        <f>community_projects!R58</f>
        <v>1</v>
      </c>
    </row>
    <row r="59" spans="1:14" x14ac:dyDescent="0.3">
      <c r="A59" t="str">
        <f>community_projects!A59</f>
        <v>Friesland</v>
      </c>
      <c r="B59" t="str">
        <f>community_projects!B59</f>
        <v>Friesland</v>
      </c>
      <c r="C59" t="str">
        <f>community_projects!C59</f>
        <v>Leeuwarden</v>
      </c>
      <c r="D59" t="str" cm="1">
        <f t="array" ref="D59">INDEX(municipalities!B:B, MATCH(EC_projects!C59,municipalities!C:C,0),0)</f>
        <v>GM0080</v>
      </c>
      <c r="E59" t="str">
        <f>community_projects!D59</f>
        <v>Mantgum</v>
      </c>
      <c r="F59" t="str">
        <f>community_projects!E59</f>
        <v>DuaosumMantgum/ Zonnecollectief 2  “De Gielguorde”</v>
      </c>
      <c r="G59" t="str">
        <f>community_projects!G59</f>
        <v>gerealiseerd</v>
      </c>
      <c r="H59">
        <f>community_projects!H59</f>
        <v>2020</v>
      </c>
      <c r="I59" t="str">
        <f>community_projects!I59</f>
        <v>PV</v>
      </c>
      <c r="J59" t="str">
        <f>community_projects!J59</f>
        <v>dak</v>
      </c>
      <c r="K59" t="str">
        <f>community_projects!K59</f>
        <v>lokale coöperatie</v>
      </c>
      <c r="L59" t="str">
        <f>community_projects!L59</f>
        <v>Duorsum Mantgum</v>
      </c>
      <c r="M59">
        <f>community_projects!P59</f>
        <v>54.6</v>
      </c>
      <c r="N59">
        <f>community_projects!R59</f>
        <v>1</v>
      </c>
    </row>
    <row r="60" spans="1:14" x14ac:dyDescent="0.3">
      <c r="A60" t="str">
        <f>community_projects!A60</f>
        <v>Friesland</v>
      </c>
      <c r="B60" t="str">
        <f>community_projects!B60</f>
        <v>Friesland</v>
      </c>
      <c r="C60" t="str">
        <f>community_projects!C60</f>
        <v>Leeuwarden</v>
      </c>
      <c r="D60" t="str" cm="1">
        <f t="array" ref="D60">INDEX(municipalities!B:B, MATCH(EC_projects!C60,municipalities!C:C,0),0)</f>
        <v>GM0080</v>
      </c>
      <c r="E60" t="str">
        <f>community_projects!D60</f>
        <v>Wergea</v>
      </c>
      <c r="F60" t="str">
        <f>community_projects!E60</f>
        <v>DuurzaamWergea/ Sinnestroom Trije Hikken</v>
      </c>
      <c r="G60" t="str">
        <f>community_projects!G60</f>
        <v>gerealiseerd</v>
      </c>
      <c r="H60">
        <f>community_projects!H60</f>
        <v>2020</v>
      </c>
      <c r="I60" t="str">
        <f>community_projects!I60</f>
        <v>PV</v>
      </c>
      <c r="J60" t="str">
        <f>community_projects!J60</f>
        <v>dak</v>
      </c>
      <c r="K60" t="str">
        <f>community_projects!K60</f>
        <v>lokale coöperatie</v>
      </c>
      <c r="L60" t="str">
        <f>community_projects!L60</f>
        <v>Duurzaam Wergea</v>
      </c>
      <c r="M60">
        <f>community_projects!P60</f>
        <v>99</v>
      </c>
      <c r="N60">
        <f>community_projects!R60</f>
        <v>1</v>
      </c>
    </row>
    <row r="61" spans="1:14" x14ac:dyDescent="0.3">
      <c r="A61" t="str">
        <f>community_projects!A61</f>
        <v>Friesland</v>
      </c>
      <c r="B61" t="str">
        <f>community_projects!B61</f>
        <v>Friesland</v>
      </c>
      <c r="C61" t="str">
        <f>community_projects!C61</f>
        <v>Leeuwarden</v>
      </c>
      <c r="D61" t="str" cm="1">
        <f t="array" ref="D61">INDEX(municipalities!B:B, MATCH(EC_projects!C61,municipalities!C:C,0),0)</f>
        <v>GM0080</v>
      </c>
      <c r="E61" t="str">
        <f>community_projects!D61</f>
        <v>Wergea</v>
      </c>
      <c r="F61" t="str">
        <f>community_projects!E61</f>
        <v>DuurzaamWergea/ Zonnedak Stelwagen</v>
      </c>
      <c r="G61" t="str">
        <f>community_projects!G61</f>
        <v>gerealiseerd</v>
      </c>
      <c r="H61">
        <f>community_projects!H61</f>
        <v>2022</v>
      </c>
      <c r="I61" t="str">
        <f>community_projects!I61</f>
        <v>PV</v>
      </c>
      <c r="J61" t="str">
        <f>community_projects!J61</f>
        <v>dak</v>
      </c>
      <c r="K61" t="str">
        <f>community_projects!K61</f>
        <v>lokale coöperatie</v>
      </c>
      <c r="L61" t="str">
        <f>community_projects!L61</f>
        <v>Duurzaam Wergea</v>
      </c>
      <c r="M61">
        <f>community_projects!P61</f>
        <v>101</v>
      </c>
      <c r="N61">
        <f>community_projects!R61</f>
        <v>1</v>
      </c>
    </row>
    <row r="62" spans="1:14" x14ac:dyDescent="0.3">
      <c r="A62" t="str">
        <f>community_projects!A62</f>
        <v>Friesland</v>
      </c>
      <c r="B62" t="str">
        <f>community_projects!B62</f>
        <v>Friesland</v>
      </c>
      <c r="C62" t="str">
        <f>community_projects!C62</f>
        <v>Leeuwarden</v>
      </c>
      <c r="D62" t="str" cm="1">
        <f t="array" ref="D62">INDEX(municipalities!B:B, MATCH(EC_projects!C62,municipalities!C:C,0),0)</f>
        <v>GM0080</v>
      </c>
      <c r="E62" t="str">
        <f>community_projects!D62</f>
        <v>Hilaard</v>
      </c>
      <c r="F62" t="str">
        <f>community_projects!E62</f>
        <v>GOED / Zonnedak Faber</v>
      </c>
      <c r="G62" t="str">
        <f>community_projects!G62</f>
        <v>gerealiseerd</v>
      </c>
      <c r="H62">
        <f>community_projects!H62</f>
        <v>2022</v>
      </c>
      <c r="I62" t="str">
        <f>community_projects!I62</f>
        <v>PV</v>
      </c>
      <c r="J62" t="str">
        <f>community_projects!J62</f>
        <v>dak</v>
      </c>
      <c r="K62" t="str">
        <f>community_projects!K62</f>
        <v>lokale coöperatie</v>
      </c>
      <c r="L62" t="str">
        <f>community_projects!L62</f>
        <v>Energiecoöperatie GOED</v>
      </c>
      <c r="M62">
        <f>community_projects!P62</f>
        <v>86</v>
      </c>
      <c r="N62">
        <f>community_projects!R62</f>
        <v>1</v>
      </c>
    </row>
    <row r="63" spans="1:14" x14ac:dyDescent="0.3">
      <c r="A63" t="str">
        <f>community_projects!A63</f>
        <v>Friesland</v>
      </c>
      <c r="B63" t="str">
        <f>community_projects!B63</f>
        <v>Friesland</v>
      </c>
      <c r="C63" t="str">
        <f>community_projects!C63</f>
        <v>Leeuwarden</v>
      </c>
      <c r="D63" t="str" cm="1">
        <f t="array" ref="D63">INDEX(municipalities!B:B, MATCH(EC_projects!C63,municipalities!C:C,0),0)</f>
        <v>GM0080</v>
      </c>
      <c r="E63" t="str">
        <f>community_projects!D63</f>
        <v>Greencrowd</v>
      </c>
      <c r="F63" t="str">
        <f>community_projects!E63</f>
        <v>Greencrowd/  gemeente Leeuwarden sportzalen (fase 1 en 2: herfinanciering)</v>
      </c>
      <c r="G63" t="str">
        <f>community_projects!G63</f>
        <v>gerealiseerd</v>
      </c>
      <c r="H63">
        <f>community_projects!H63</f>
        <v>2014</v>
      </c>
      <c r="I63" t="str">
        <f>community_projects!I63</f>
        <v>PV</v>
      </c>
      <c r="J63" t="str">
        <f>community_projects!J63</f>
        <v>dak</v>
      </c>
      <c r="K63" t="str">
        <f>community_projects!K63</f>
        <v>participatie/ crowdfunding</v>
      </c>
      <c r="L63" t="str">
        <f>community_projects!L63</f>
        <v>crowdfunding</v>
      </c>
      <c r="M63">
        <f>community_projects!P63</f>
        <v>161</v>
      </c>
      <c r="N63">
        <f>community_projects!R63</f>
        <v>0</v>
      </c>
    </row>
    <row r="64" spans="1:14" x14ac:dyDescent="0.3">
      <c r="A64" t="str">
        <f>community_projects!A64</f>
        <v>Friesland</v>
      </c>
      <c r="B64" t="str">
        <f>community_projects!B64</f>
        <v>Friesland</v>
      </c>
      <c r="C64" t="str">
        <f>community_projects!C64</f>
        <v>Leeuwarden</v>
      </c>
      <c r="D64" t="str" cm="1">
        <f t="array" ref="D64">INDEX(municipalities!B:B, MATCH(EC_projects!C64,municipalities!C:C,0),0)</f>
        <v>GM0080</v>
      </c>
      <c r="E64" t="str">
        <f>community_projects!D64</f>
        <v>Greencrowd</v>
      </c>
      <c r="F64" t="str">
        <f>community_projects!E64</f>
        <v>Greencrowd/  gemeente Leeuwarden zwembad en sporthal (herfinanciering)</v>
      </c>
      <c r="G64" t="str">
        <f>community_projects!G64</f>
        <v>gerealiseerd</v>
      </c>
      <c r="H64">
        <f>community_projects!H64</f>
        <v>2014</v>
      </c>
      <c r="I64" t="str">
        <f>community_projects!I64</f>
        <v>PV</v>
      </c>
      <c r="J64" t="str">
        <f>community_projects!J64</f>
        <v>dak</v>
      </c>
      <c r="K64" t="str">
        <f>community_projects!K64</f>
        <v>participatie/ crowdfunding</v>
      </c>
      <c r="L64" t="str">
        <f>community_projects!L64</f>
        <v>crowdfunding</v>
      </c>
      <c r="M64">
        <f>community_projects!P64</f>
        <v>91</v>
      </c>
      <c r="N64">
        <f>community_projects!R64</f>
        <v>0</v>
      </c>
    </row>
    <row r="65" spans="1:14" x14ac:dyDescent="0.3">
      <c r="A65" t="str">
        <f>community_projects!A65</f>
        <v>Friesland</v>
      </c>
      <c r="B65" t="str">
        <f>community_projects!B65</f>
        <v>Friesland</v>
      </c>
      <c r="C65" t="str">
        <f>community_projects!C65</f>
        <v>Leeuwarden</v>
      </c>
      <c r="D65" t="str" cm="1">
        <f t="array" ref="D65">INDEX(municipalities!B:B, MATCH(EC_projects!C65,municipalities!C:C,0),0)</f>
        <v>GM0080</v>
      </c>
      <c r="E65" t="str">
        <f>community_projects!D65</f>
        <v>Greencrowd</v>
      </c>
      <c r="F65" t="str">
        <f>community_projects!E65</f>
        <v>Greencrowd/ basisschool Potmarge</v>
      </c>
      <c r="G65" t="str">
        <f>community_projects!G65</f>
        <v>gerealiseerd</v>
      </c>
      <c r="H65">
        <f>community_projects!H65</f>
        <v>2013</v>
      </c>
      <c r="I65" t="str">
        <f>community_projects!I65</f>
        <v>PV</v>
      </c>
      <c r="J65" t="str">
        <f>community_projects!J65</f>
        <v>dak</v>
      </c>
      <c r="K65" t="str">
        <f>community_projects!K65</f>
        <v>participatie/ crowdfunding</v>
      </c>
      <c r="L65" t="str">
        <f>community_projects!L65</f>
        <v>crowdfunding</v>
      </c>
      <c r="M65">
        <f>community_projects!P65</f>
        <v>24</v>
      </c>
      <c r="N65">
        <f>community_projects!R65</f>
        <v>0</v>
      </c>
    </row>
    <row r="66" spans="1:14" x14ac:dyDescent="0.3">
      <c r="A66" t="str">
        <f>community_projects!A66</f>
        <v>Friesland</v>
      </c>
      <c r="B66" t="str">
        <f>community_projects!B66</f>
        <v>Friesland</v>
      </c>
      <c r="C66" t="str">
        <f>community_projects!C66</f>
        <v>Leeuwarden</v>
      </c>
      <c r="D66" t="str" cm="1">
        <f t="array" ref="D66">INDEX(municipalities!B:B, MATCH(EC_projects!C66,municipalities!C:C,0),0)</f>
        <v>GM0080</v>
      </c>
      <c r="E66" t="str">
        <f>community_projects!D66</f>
        <v>Baard</v>
      </c>
      <c r="F66" t="str">
        <f>community_projects!E66</f>
        <v>Grieneko/ Zon Energie Collectief (zonnedak 1 PCR)</v>
      </c>
      <c r="G66" t="str">
        <f>community_projects!G66</f>
        <v>gerealiseerd</v>
      </c>
      <c r="H66">
        <f>community_projects!H66</f>
        <v>2018</v>
      </c>
      <c r="I66" t="str">
        <f>community_projects!I66</f>
        <v>PV</v>
      </c>
      <c r="J66" t="str">
        <f>community_projects!J66</f>
        <v>dak</v>
      </c>
      <c r="K66" t="str">
        <f>community_projects!K66</f>
        <v>lokale coöperatie</v>
      </c>
      <c r="L66" t="str">
        <f>community_projects!L66</f>
        <v>Grieneko</v>
      </c>
      <c r="M66">
        <f>community_projects!P66</f>
        <v>73.8</v>
      </c>
      <c r="N66">
        <f>community_projects!R66</f>
        <v>1</v>
      </c>
    </row>
    <row r="67" spans="1:14" x14ac:dyDescent="0.3">
      <c r="A67" t="str">
        <f>community_projects!A67</f>
        <v>Friesland</v>
      </c>
      <c r="B67" t="str">
        <f>community_projects!B67</f>
        <v>Friesland</v>
      </c>
      <c r="C67" t="str">
        <f>community_projects!C67</f>
        <v>Leeuwarden</v>
      </c>
      <c r="D67" t="str" cm="1">
        <f t="array" ref="D67">INDEX(municipalities!B:B, MATCH(EC_projects!C67,municipalities!C:C,0),0)</f>
        <v>GM0080</v>
      </c>
      <c r="E67" t="str">
        <f>community_projects!D67</f>
        <v>Baard</v>
      </c>
      <c r="F67" t="str">
        <f>community_projects!E67</f>
        <v>Grieneko/ Zon Energie Collectief (zonnedak 2 PCR)</v>
      </c>
      <c r="G67" t="str">
        <f>community_projects!G67</f>
        <v>gerealiseerd</v>
      </c>
      <c r="H67">
        <f>community_projects!H67</f>
        <v>2019</v>
      </c>
      <c r="I67" t="str">
        <f>community_projects!I67</f>
        <v>PV</v>
      </c>
      <c r="J67" t="str">
        <f>community_projects!J67</f>
        <v>dak</v>
      </c>
      <c r="K67" t="str">
        <f>community_projects!K67</f>
        <v>lokale coöperatie</v>
      </c>
      <c r="L67" t="str">
        <f>community_projects!L67</f>
        <v>Grieneko</v>
      </c>
      <c r="M67">
        <f>community_projects!P67</f>
        <v>73.8</v>
      </c>
      <c r="N67">
        <f>community_projects!R67</f>
        <v>1</v>
      </c>
    </row>
    <row r="68" spans="1:14" x14ac:dyDescent="0.3">
      <c r="A68" t="str">
        <f>community_projects!A68</f>
        <v>Friesland</v>
      </c>
      <c r="B68" t="str">
        <f>community_projects!B68</f>
        <v>Friesland</v>
      </c>
      <c r="C68" t="str">
        <f>community_projects!C68</f>
        <v>Leeuwarden</v>
      </c>
      <c r="D68" t="str" cm="1">
        <f t="array" ref="D68">INDEX(municipalities!B:B, MATCH(EC_projects!C68,municipalities!C:C,0),0)</f>
        <v>GM0080</v>
      </c>
      <c r="E68" t="str">
        <f>community_projects!D68</f>
        <v>Britswert</v>
      </c>
      <c r="F68" t="str">
        <f>community_projects!E68</f>
        <v xml:space="preserve">Grieneko/ Zon Energie Collectief zonnedak 3  Britswert </v>
      </c>
      <c r="G68" t="str">
        <f>community_projects!G68</f>
        <v>gerealiseerd</v>
      </c>
      <c r="H68">
        <f>community_projects!H68</f>
        <v>2020</v>
      </c>
      <c r="I68" t="str">
        <f>community_projects!I68</f>
        <v>PV</v>
      </c>
      <c r="J68" t="str">
        <f>community_projects!J68</f>
        <v>dak</v>
      </c>
      <c r="K68" t="str">
        <f>community_projects!K68</f>
        <v>lokale coöperatie</v>
      </c>
      <c r="L68" t="str">
        <f>community_projects!L68</f>
        <v>Grieneko</v>
      </c>
      <c r="M68">
        <f>community_projects!P68</f>
        <v>55.000000000000007</v>
      </c>
      <c r="N68">
        <f>community_projects!R68</f>
        <v>1</v>
      </c>
    </row>
    <row r="69" spans="1:14" x14ac:dyDescent="0.3">
      <c r="A69" t="str">
        <f>community_projects!A69</f>
        <v>Friesland</v>
      </c>
      <c r="B69" t="str">
        <f>community_projects!B69</f>
        <v>Friesland</v>
      </c>
      <c r="C69" t="str">
        <f>community_projects!C69</f>
        <v>Leeuwarden</v>
      </c>
      <c r="D69" t="str" cm="1">
        <f t="array" ref="D69">INDEX(municipalities!B:B, MATCH(EC_projects!C69,municipalities!C:C,0),0)</f>
        <v>GM0080</v>
      </c>
      <c r="E69">
        <f>community_projects!D69</f>
        <v>0</v>
      </c>
      <c r="F69" t="str">
        <f>community_projects!E69</f>
        <v>StienzerEnergy Koöperaasje/ zonnedak De Haan</v>
      </c>
      <c r="G69" t="str">
        <f>community_projects!G69</f>
        <v>gerealiseerd</v>
      </c>
      <c r="H69">
        <f>community_projects!H69</f>
        <v>2022</v>
      </c>
      <c r="I69" t="str">
        <f>community_projects!I69</f>
        <v>PV</v>
      </c>
      <c r="J69" t="str">
        <f>community_projects!J69</f>
        <v>dak</v>
      </c>
      <c r="K69" t="str">
        <f>community_projects!K69</f>
        <v>lokale coöperatie</v>
      </c>
      <c r="L69" t="str">
        <f>community_projects!L69</f>
        <v>Stienzer Energy koöperaasje</v>
      </c>
      <c r="M69">
        <f>community_projects!P69</f>
        <v>69.75</v>
      </c>
      <c r="N69">
        <f>community_projects!R69</f>
        <v>1</v>
      </c>
    </row>
    <row r="70" spans="1:14" x14ac:dyDescent="0.3">
      <c r="A70" t="str">
        <f>community_projects!A70</f>
        <v>Friesland</v>
      </c>
      <c r="B70" t="str">
        <f>community_projects!B70</f>
        <v>Friesland</v>
      </c>
      <c r="C70" t="str">
        <f>community_projects!C70</f>
        <v>Leeuwarden</v>
      </c>
      <c r="D70" t="str" cm="1">
        <f t="array" ref="D70">INDEX(municipalities!B:B, MATCH(EC_projects!C70,municipalities!C:C,0),0)</f>
        <v>GM0080</v>
      </c>
      <c r="E70" t="str">
        <f>community_projects!D70</f>
        <v>Grou</v>
      </c>
      <c r="F70" t="str">
        <f>community_projects!E70</f>
        <v>ZonnepanelenDelen/ Zonnedak Yn'e Lijte</v>
      </c>
      <c r="G70" t="str">
        <f>community_projects!G70</f>
        <v>gerealiseerd</v>
      </c>
      <c r="H70">
        <f>community_projects!H70</f>
        <v>2017</v>
      </c>
      <c r="I70" t="str">
        <f>community_projects!I70</f>
        <v>PV</v>
      </c>
      <c r="J70" t="str">
        <f>community_projects!J70</f>
        <v>dak</v>
      </c>
      <c r="K70" t="str">
        <f>community_projects!K70</f>
        <v>participatie/ crowdfunding</v>
      </c>
      <c r="L70" t="str">
        <f>community_projects!L70</f>
        <v>crowdfunding</v>
      </c>
      <c r="M70">
        <f>community_projects!P70</f>
        <v>50.440000000000005</v>
      </c>
      <c r="N70">
        <f>community_projects!R70</f>
        <v>0</v>
      </c>
    </row>
    <row r="71" spans="1:14" x14ac:dyDescent="0.3">
      <c r="A71" t="str">
        <f>community_projects!A71</f>
        <v>Friesland</v>
      </c>
      <c r="B71" t="str">
        <f>community_projects!B71</f>
        <v>Friesland</v>
      </c>
      <c r="C71" t="str">
        <f>community_projects!C71</f>
        <v>Noardeast-Fryslân</v>
      </c>
      <c r="D71" t="str" cm="1">
        <f t="array" ref="D71">INDEX(municipalities!B:B, MATCH(EC_projects!C71,municipalities!C:C,0),0)</f>
        <v>GM1970</v>
      </c>
      <c r="E71" t="str">
        <f>community_projects!D71</f>
        <v>Anjum</v>
      </c>
      <c r="F71" t="str">
        <f>community_projects!E71</f>
        <v>AnjumerEendragt/ zonnedak Anjum Leldobbewei 6 (PCR)</v>
      </c>
      <c r="G71" t="str">
        <f>community_projects!G71</f>
        <v>gerealiseerd</v>
      </c>
      <c r="H71">
        <f>community_projects!H71</f>
        <v>2019</v>
      </c>
      <c r="I71" t="str">
        <f>community_projects!I71</f>
        <v>PV</v>
      </c>
      <c r="J71" t="str">
        <f>community_projects!J71</f>
        <v>dak</v>
      </c>
      <c r="K71" t="str">
        <f>community_projects!K71</f>
        <v>lokale coöperatie</v>
      </c>
      <c r="L71" t="str">
        <f>community_projects!L71</f>
        <v>Anjumer Eendragt</v>
      </c>
      <c r="M71">
        <f>community_projects!P71</f>
        <v>69.325000000000003</v>
      </c>
      <c r="N71">
        <f>community_projects!R71</f>
        <v>1</v>
      </c>
    </row>
    <row r="72" spans="1:14" x14ac:dyDescent="0.3">
      <c r="A72" t="str">
        <f>community_projects!A72</f>
        <v>Friesland</v>
      </c>
      <c r="B72" t="str">
        <f>community_projects!B72</f>
        <v>Friesland</v>
      </c>
      <c r="C72" t="str">
        <f>community_projects!C72</f>
        <v>Noardeast-Fryslân</v>
      </c>
      <c r="D72" t="str" cm="1">
        <f t="array" ref="D72">INDEX(municipalities!B:B, MATCH(EC_projects!C72,municipalities!C:C,0),0)</f>
        <v>GM1970</v>
      </c>
      <c r="E72" t="str">
        <f>community_projects!D72</f>
        <v>Dongeradeel/ Morra</v>
      </c>
      <c r="F72" t="str">
        <f>community_projects!E72</f>
        <v>ECODON Dongeradeel/ zonnedak  Morra (Dijkstra)</v>
      </c>
      <c r="G72" t="str">
        <f>community_projects!G72</f>
        <v>gerealiseerd</v>
      </c>
      <c r="H72">
        <f>community_projects!H72</f>
        <v>2020</v>
      </c>
      <c r="I72" t="str">
        <f>community_projects!I72</f>
        <v>PV</v>
      </c>
      <c r="J72" t="str">
        <f>community_projects!J72</f>
        <v>dak</v>
      </c>
      <c r="K72" t="str">
        <f>community_projects!K72</f>
        <v>lokale coöperatie</v>
      </c>
      <c r="L72" t="str">
        <f>community_projects!L72</f>
        <v>EC Dongeradeel</v>
      </c>
      <c r="M72">
        <f>community_projects!P72</f>
        <v>59</v>
      </c>
      <c r="N72">
        <f>community_projects!R72</f>
        <v>1</v>
      </c>
    </row>
    <row r="73" spans="1:14" x14ac:dyDescent="0.3">
      <c r="A73" t="str">
        <f>community_projects!A73</f>
        <v>Friesland</v>
      </c>
      <c r="B73" t="str">
        <f>community_projects!B73</f>
        <v>Friesland</v>
      </c>
      <c r="C73" t="str">
        <f>community_projects!C73</f>
        <v>Noardeast-Fryslân</v>
      </c>
      <c r="D73" t="str" cm="1">
        <f t="array" ref="D73">INDEX(municipalities!B:B, MATCH(EC_projects!C73,municipalities!C:C,0),0)</f>
        <v>GM1970</v>
      </c>
      <c r="E73" t="str">
        <f>community_projects!D73</f>
        <v>Ferwerderadiel/ Marrum</v>
      </c>
      <c r="F73" t="str">
        <f>community_projects!E73</f>
        <v>Mei-inoar Grien/ SamenZon Zonnedak De Nije Tille Marrum</v>
      </c>
      <c r="G73" t="str">
        <f>community_projects!G73</f>
        <v>gerealiseerd</v>
      </c>
      <c r="H73">
        <f>community_projects!H73</f>
        <v>2022</v>
      </c>
      <c r="I73" t="str">
        <f>community_projects!I73</f>
        <v>PV</v>
      </c>
      <c r="J73" t="str">
        <f>community_projects!J73</f>
        <v>dak</v>
      </c>
      <c r="K73" t="str">
        <f>community_projects!K73</f>
        <v>lokale coöperatie</v>
      </c>
      <c r="L73" t="str">
        <f>community_projects!L73</f>
        <v>Mei-inoarGrien</v>
      </c>
      <c r="M73">
        <f>community_projects!P73</f>
        <v>73</v>
      </c>
      <c r="N73">
        <f>community_projects!R73</f>
        <v>1</v>
      </c>
    </row>
    <row r="74" spans="1:14" x14ac:dyDescent="0.3">
      <c r="A74" t="str">
        <f>community_projects!A74</f>
        <v>Friesland</v>
      </c>
      <c r="B74" t="str">
        <f>community_projects!B74</f>
        <v>Friesland</v>
      </c>
      <c r="C74" t="str">
        <f>community_projects!C74</f>
        <v>Noardeast-Fryslân</v>
      </c>
      <c r="D74" t="str" cm="1">
        <f t="array" ref="D74">INDEX(municipalities!B:B, MATCH(EC_projects!C74,municipalities!C:C,0),0)</f>
        <v>GM1970</v>
      </c>
      <c r="E74" t="str">
        <f>community_projects!D74</f>
        <v>Ferwerderadiel / Jislum</v>
      </c>
      <c r="F74" t="str">
        <f>community_projects!E74</f>
        <v>Mei-inoar Grien/ SamenZon Zonnedak Jilsum</v>
      </c>
      <c r="G74" t="str">
        <f>community_projects!G74</f>
        <v>gerealiseerd</v>
      </c>
      <c r="H74">
        <f>community_projects!H74</f>
        <v>2018</v>
      </c>
      <c r="I74" t="str">
        <f>community_projects!I74</f>
        <v>PV</v>
      </c>
      <c r="J74" t="str">
        <f>community_projects!J74</f>
        <v>dak</v>
      </c>
      <c r="K74" t="str">
        <f>community_projects!K74</f>
        <v>lokale coöperatie</v>
      </c>
      <c r="L74" t="str">
        <f>community_projects!L74</f>
        <v>Mei-inoarGrien</v>
      </c>
      <c r="M74">
        <f>community_projects!P74</f>
        <v>59.625</v>
      </c>
      <c r="N74">
        <f>community_projects!R74</f>
        <v>1</v>
      </c>
    </row>
    <row r="75" spans="1:14" x14ac:dyDescent="0.3">
      <c r="A75" t="str">
        <f>community_projects!A75</f>
        <v>Friesland</v>
      </c>
      <c r="B75" t="str">
        <f>community_projects!B75</f>
        <v>Friesland</v>
      </c>
      <c r="C75" t="str">
        <f>community_projects!C75</f>
        <v>Noardeast-Fryslân</v>
      </c>
      <c r="D75" t="str" cm="1">
        <f t="array" ref="D75">INDEX(municipalities!B:B, MATCH(EC_projects!C75,municipalities!C:C,0),0)</f>
        <v>GM1970</v>
      </c>
      <c r="E75" t="str">
        <f>community_projects!D75</f>
        <v>Ferwerderadiel / Wanswert</v>
      </c>
      <c r="F75" t="str">
        <f>community_projects!E75</f>
        <v>Mei-inoar Grien/ SamenZon Zonnedak Wanswert</v>
      </c>
      <c r="G75" t="str">
        <f>community_projects!G75</f>
        <v>gerealiseerd</v>
      </c>
      <c r="H75">
        <f>community_projects!H75</f>
        <v>2018</v>
      </c>
      <c r="I75" t="str">
        <f>community_projects!I75</f>
        <v>PV</v>
      </c>
      <c r="J75" t="str">
        <f>community_projects!J75</f>
        <v>dak</v>
      </c>
      <c r="K75" t="str">
        <f>community_projects!K75</f>
        <v>lokale coöperatie</v>
      </c>
      <c r="L75" t="str">
        <f>community_projects!L75</f>
        <v>Mei-inoarGrien</v>
      </c>
      <c r="M75">
        <f>community_projects!P75</f>
        <v>53</v>
      </c>
      <c r="N75">
        <f>community_projects!R75</f>
        <v>1</v>
      </c>
    </row>
    <row r="76" spans="1:14" x14ac:dyDescent="0.3">
      <c r="A76" t="str">
        <f>community_projects!A76</f>
        <v>Friesland</v>
      </c>
      <c r="B76" t="str">
        <f>community_projects!B76</f>
        <v>Friesland</v>
      </c>
      <c r="C76" t="str">
        <f>community_projects!C76</f>
        <v>Noardeast-Fryslân</v>
      </c>
      <c r="D76" t="str" cm="1">
        <f t="array" ref="D76">INDEX(municipalities!B:B, MATCH(EC_projects!C76,municipalities!C:C,0),0)</f>
        <v>GM1970</v>
      </c>
      <c r="E76" t="str">
        <f>community_projects!D76</f>
        <v>Westergeest</v>
      </c>
      <c r="F76" t="str">
        <f>community_projects!E76</f>
        <v xml:space="preserve">Westergeast/ zonnedak De Hammerslag </v>
      </c>
      <c r="G76" t="str">
        <f>community_projects!G76</f>
        <v>gerealiseerd</v>
      </c>
      <c r="H76">
        <f>community_projects!H76</f>
        <v>2019</v>
      </c>
      <c r="I76" t="str">
        <f>community_projects!I76</f>
        <v>PV</v>
      </c>
      <c r="J76" t="str">
        <f>community_projects!J76</f>
        <v>dak</v>
      </c>
      <c r="K76" t="str">
        <f>community_projects!K76</f>
        <v>lokale coöperatie</v>
      </c>
      <c r="L76" t="str">
        <f>community_projects!L76</f>
        <v>EK Westergeast</v>
      </c>
      <c r="M76">
        <f>community_projects!P76</f>
        <v>55.000000000000007</v>
      </c>
      <c r="N76">
        <f>community_projects!R76</f>
        <v>1</v>
      </c>
    </row>
    <row r="77" spans="1:14" x14ac:dyDescent="0.3">
      <c r="A77" t="str">
        <f>community_projects!A77</f>
        <v>Friesland</v>
      </c>
      <c r="B77" t="str">
        <f>community_projects!B77</f>
        <v>Friesland</v>
      </c>
      <c r="C77" t="str">
        <f>community_projects!C77</f>
        <v>Ooststellingwerf</v>
      </c>
      <c r="D77" t="str" cm="1">
        <f t="array" ref="D77">INDEX(municipalities!B:B, MATCH(EC_projects!C77,municipalities!C:C,0),0)</f>
        <v>GM0085</v>
      </c>
      <c r="E77" t="str">
        <f>community_projects!D77</f>
        <v>Haule</v>
      </c>
      <c r="F77" t="str">
        <f>community_projects!E77</f>
        <v>EendrachtOoststellingwerf/ zonnedak PCR-Haule</v>
      </c>
      <c r="G77" t="str">
        <f>community_projects!G77</f>
        <v>gerealiseerd</v>
      </c>
      <c r="H77">
        <f>community_projects!H77</f>
        <v>2019</v>
      </c>
      <c r="I77" t="str">
        <f>community_projects!I77</f>
        <v>PV</v>
      </c>
      <c r="J77" t="str">
        <f>community_projects!J77</f>
        <v>dak</v>
      </c>
      <c r="K77" t="str">
        <f>community_projects!K77</f>
        <v>lokale coöperatie</v>
      </c>
      <c r="L77" t="str">
        <f>community_projects!L77</f>
        <v>De Eendracht Ooststellingwerf</v>
      </c>
      <c r="M77">
        <f>community_projects!P77</f>
        <v>52.800000000000004</v>
      </c>
      <c r="N77">
        <f>community_projects!R77</f>
        <v>1</v>
      </c>
    </row>
    <row r="78" spans="1:14" x14ac:dyDescent="0.3">
      <c r="A78" t="str">
        <f>community_projects!A78</f>
        <v>Friesland</v>
      </c>
      <c r="B78" t="str">
        <f>community_projects!B78</f>
        <v>Friesland</v>
      </c>
      <c r="C78" t="str">
        <f>community_projects!C78</f>
        <v>Ooststellingwerf</v>
      </c>
      <c r="D78" t="str" cm="1">
        <f t="array" ref="D78">INDEX(municipalities!B:B, MATCH(EC_projects!C78,municipalities!C:C,0),0)</f>
        <v>GM0085</v>
      </c>
      <c r="E78" t="str">
        <f>community_projects!D78</f>
        <v>Makkinga</v>
      </c>
      <c r="F78" t="str">
        <f>community_projects!E78</f>
        <v>EendrachtOoststellingwerf/ zonnedak PCR-Makkinga</v>
      </c>
      <c r="G78" t="str">
        <f>community_projects!G78</f>
        <v>gerealiseerd</v>
      </c>
      <c r="H78">
        <f>community_projects!H78</f>
        <v>2020</v>
      </c>
      <c r="I78" t="str">
        <f>community_projects!I78</f>
        <v>PV</v>
      </c>
      <c r="J78" t="str">
        <f>community_projects!J78</f>
        <v>dak</v>
      </c>
      <c r="K78" t="str">
        <f>community_projects!K78</f>
        <v>lokale coöperatie</v>
      </c>
      <c r="L78" t="str">
        <f>community_projects!L78</f>
        <v>De Eendracht Ooststellingwerf</v>
      </c>
      <c r="M78">
        <f>community_projects!P78</f>
        <v>42</v>
      </c>
      <c r="N78">
        <f>community_projects!R78</f>
        <v>1</v>
      </c>
    </row>
    <row r="79" spans="1:14" x14ac:dyDescent="0.3">
      <c r="A79" t="str">
        <f>community_projects!A79</f>
        <v>Friesland</v>
      </c>
      <c r="B79" t="str">
        <f>community_projects!B79</f>
        <v>Friesland</v>
      </c>
      <c r="C79" t="str">
        <f>community_projects!C79</f>
        <v>Ooststellingwerf</v>
      </c>
      <c r="D79" t="str" cm="1">
        <f t="array" ref="D79">INDEX(municipalities!B:B, MATCH(EC_projects!C79,municipalities!C:C,0),0)</f>
        <v>GM0085</v>
      </c>
      <c r="E79" t="str">
        <f>community_projects!D79</f>
        <v>Ravenswoud</v>
      </c>
      <c r="F79" t="str">
        <f>community_projects!E79</f>
        <v>EendrachtOoststellingwerf/ zonnedak PCR-Ravenswoud -Appelscha</v>
      </c>
      <c r="G79" t="str">
        <f>community_projects!G79</f>
        <v>gerealiseerd</v>
      </c>
      <c r="H79">
        <f>community_projects!H79</f>
        <v>2020</v>
      </c>
      <c r="I79" t="str">
        <f>community_projects!I79</f>
        <v>PV</v>
      </c>
      <c r="J79" t="str">
        <f>community_projects!J79</f>
        <v>dak</v>
      </c>
      <c r="K79" t="str">
        <f>community_projects!K79</f>
        <v>lokale coöperatie</v>
      </c>
      <c r="L79" t="str">
        <f>community_projects!L79</f>
        <v>De Eendracht Ooststellingwerf</v>
      </c>
      <c r="M79">
        <f>community_projects!P79</f>
        <v>70</v>
      </c>
      <c r="N79">
        <f>community_projects!R79</f>
        <v>1</v>
      </c>
    </row>
    <row r="80" spans="1:14" x14ac:dyDescent="0.3">
      <c r="A80" t="str">
        <f>community_projects!A80</f>
        <v>Friesland</v>
      </c>
      <c r="B80" t="str">
        <f>community_projects!B80</f>
        <v>Friesland</v>
      </c>
      <c r="C80" t="str">
        <f>community_projects!C80</f>
        <v>Ooststellingwerf</v>
      </c>
      <c r="D80" t="str" cm="1">
        <f t="array" ref="D80">INDEX(municipalities!B:B, MATCH(EC_projects!C80,municipalities!C:C,0),0)</f>
        <v>GM0085</v>
      </c>
      <c r="E80" t="str">
        <f>community_projects!D80</f>
        <v>Haulerwijk</v>
      </c>
      <c r="F80" t="str">
        <f>community_projects!E80</f>
        <v>EendrachtOoststellingwerf/ zonnedak SCE-Beijert Haulerwijk</v>
      </c>
      <c r="G80" t="str">
        <f>community_projects!G80</f>
        <v>gerealiseerd</v>
      </c>
      <c r="H80">
        <f>community_projects!H80</f>
        <v>2023</v>
      </c>
      <c r="I80" t="str">
        <f>community_projects!I80</f>
        <v>PV</v>
      </c>
      <c r="J80" t="str">
        <f>community_projects!J80</f>
        <v>dak</v>
      </c>
      <c r="K80" t="str">
        <f>community_projects!K80</f>
        <v>lokale coöperatie</v>
      </c>
      <c r="L80" t="str">
        <f>community_projects!L80</f>
        <v>De Eendracht Ooststellingwerf</v>
      </c>
      <c r="M80">
        <f>community_projects!P80</f>
        <v>99.8</v>
      </c>
      <c r="N80">
        <f>community_projects!R80</f>
        <v>1</v>
      </c>
    </row>
    <row r="81" spans="1:14" x14ac:dyDescent="0.3">
      <c r="A81" t="str">
        <f>community_projects!A81</f>
        <v>Friesland</v>
      </c>
      <c r="B81" t="str">
        <f>community_projects!B81</f>
        <v>Friesland</v>
      </c>
      <c r="C81" t="str">
        <f>community_projects!C81</f>
        <v>Ooststellingwerf</v>
      </c>
      <c r="D81" t="str" cm="1">
        <f t="array" ref="D81">INDEX(municipalities!B:B, MATCH(EC_projects!C81,municipalities!C:C,0),0)</f>
        <v>GM0085</v>
      </c>
      <c r="E81" t="str">
        <f>community_projects!D81</f>
        <v>Makkinga</v>
      </c>
      <c r="F81" t="str">
        <f>community_projects!E81</f>
        <v>ZonnepanelenDelen/ zonnedak Bruunshooge</v>
      </c>
      <c r="G81" t="str">
        <f>community_projects!G81</f>
        <v>gerealiseerd</v>
      </c>
      <c r="H81">
        <f>community_projects!H81</f>
        <v>2019</v>
      </c>
      <c r="I81" t="str">
        <f>community_projects!I81</f>
        <v>PV</v>
      </c>
      <c r="J81" t="str">
        <f>community_projects!J81</f>
        <v>dak</v>
      </c>
      <c r="K81" t="str">
        <f>community_projects!K81</f>
        <v>participatie/ crowdfunding</v>
      </c>
      <c r="L81" t="str">
        <f>community_projects!L81</f>
        <v>crowdfunding</v>
      </c>
      <c r="M81">
        <f>community_projects!P81</f>
        <v>505.2</v>
      </c>
      <c r="N81">
        <f>community_projects!R81</f>
        <v>0</v>
      </c>
    </row>
    <row r="82" spans="1:14" x14ac:dyDescent="0.3">
      <c r="A82" t="str">
        <f>community_projects!A82</f>
        <v>Friesland</v>
      </c>
      <c r="B82" t="str">
        <f>community_projects!B82</f>
        <v>Friesland</v>
      </c>
      <c r="C82" t="str">
        <f>community_projects!C82</f>
        <v>Opsterland</v>
      </c>
      <c r="D82" t="str" cm="1">
        <f t="array" ref="D82">INDEX(municipalities!B:B, MATCH(EC_projects!C82,municipalities!C:C,0),0)</f>
        <v>GM0086</v>
      </c>
      <c r="E82" t="str">
        <f>community_projects!D82</f>
        <v>Bakkeveen</v>
      </c>
      <c r="F82" t="str">
        <f>community_projects!E82</f>
        <v>Dorpscoöperatie Bakkeveen/ zonnedak Veenstra</v>
      </c>
      <c r="G82" t="str">
        <f>community_projects!G82</f>
        <v>gerealiseerd</v>
      </c>
      <c r="H82">
        <f>community_projects!H82</f>
        <v>2022</v>
      </c>
      <c r="I82" t="str">
        <f>community_projects!I82</f>
        <v>PV</v>
      </c>
      <c r="J82" t="str">
        <f>community_projects!J82</f>
        <v>dak</v>
      </c>
      <c r="K82" t="str">
        <f>community_projects!K82</f>
        <v>lokale coöperatie</v>
      </c>
      <c r="L82" t="str">
        <f>community_projects!L82</f>
        <v>Dorpscoöperatie Bakkeveen</v>
      </c>
      <c r="M82">
        <f>community_projects!P82</f>
        <v>77</v>
      </c>
      <c r="N82">
        <f>community_projects!R82</f>
        <v>1</v>
      </c>
    </row>
    <row r="83" spans="1:14" x14ac:dyDescent="0.3">
      <c r="A83" t="str">
        <f>community_projects!A83</f>
        <v>Friesland</v>
      </c>
      <c r="B83" t="str">
        <f>community_projects!B83</f>
        <v>Friesland</v>
      </c>
      <c r="C83" t="str">
        <f>community_projects!C83</f>
        <v>Opsterland</v>
      </c>
      <c r="D83" t="str" cm="1">
        <f t="array" ref="D83">INDEX(municipalities!B:B, MATCH(EC_projects!C83,municipalities!C:C,0),0)</f>
        <v>GM0086</v>
      </c>
      <c r="E83" t="str">
        <f>community_projects!D83</f>
        <v>Wijnjewoude</v>
      </c>
      <c r="F83" t="str">
        <f>community_projects!E83</f>
        <v xml:space="preserve">Wijnjewoude/ zonnedak Twa Buken </v>
      </c>
      <c r="G83" t="str">
        <f>community_projects!G83</f>
        <v>gerealiseerd</v>
      </c>
      <c r="H83">
        <f>community_projects!H83</f>
        <v>2019</v>
      </c>
      <c r="I83" t="str">
        <f>community_projects!I83</f>
        <v>PV</v>
      </c>
      <c r="J83" t="str">
        <f>community_projects!J83</f>
        <v>dak</v>
      </c>
      <c r="K83" t="str">
        <f>community_projects!K83</f>
        <v>lokale coöperatie</v>
      </c>
      <c r="L83" t="str">
        <f>community_projects!L83</f>
        <v>EC Wijnjewoude</v>
      </c>
      <c r="M83">
        <f>community_projects!P83</f>
        <v>62.22</v>
      </c>
      <c r="N83">
        <f>community_projects!R83</f>
        <v>1</v>
      </c>
    </row>
    <row r="84" spans="1:14" x14ac:dyDescent="0.3">
      <c r="A84" t="str">
        <f>community_projects!A84</f>
        <v>Friesland</v>
      </c>
      <c r="B84" t="str">
        <f>community_projects!B84</f>
        <v>Friesland</v>
      </c>
      <c r="C84" t="str">
        <f>community_projects!C84</f>
        <v>Schiermonnikoog</v>
      </c>
      <c r="D84" t="str" cm="1">
        <f t="array" ref="D84">INDEX(municipalities!B:B, MATCH(EC_projects!C84,municipalities!C:C,0),0)</f>
        <v>GM0088</v>
      </c>
      <c r="E84">
        <f>community_projects!D84</f>
        <v>0</v>
      </c>
      <c r="F84" t="str">
        <f>community_projects!E84</f>
        <v>DeSintrale/ zonnedak Hagen 1 boerderij Eureca (PCR)</v>
      </c>
      <c r="G84" t="str">
        <f>community_projects!G84</f>
        <v>gerealiseerd</v>
      </c>
      <c r="H84">
        <f>community_projects!H84</f>
        <v>2018</v>
      </c>
      <c r="I84" t="str">
        <f>community_projects!I84</f>
        <v>PV</v>
      </c>
      <c r="J84" t="str">
        <f>community_projects!J84</f>
        <v>dak</v>
      </c>
      <c r="K84" t="str">
        <f>community_projects!K84</f>
        <v>lokale coöperatie</v>
      </c>
      <c r="L84" t="str">
        <f>community_projects!L84</f>
        <v>De Sintrale</v>
      </c>
      <c r="M84">
        <f>community_projects!P84</f>
        <v>58.139999999999993</v>
      </c>
      <c r="N84">
        <f>community_projects!R84</f>
        <v>1</v>
      </c>
    </row>
    <row r="85" spans="1:14" x14ac:dyDescent="0.3">
      <c r="A85" t="str">
        <f>community_projects!A85</f>
        <v>Friesland</v>
      </c>
      <c r="B85" t="str">
        <f>community_projects!B85</f>
        <v>Friesland</v>
      </c>
      <c r="C85" t="str">
        <f>community_projects!C85</f>
        <v>Schiermonnikoog</v>
      </c>
      <c r="D85" t="str" cm="1">
        <f t="array" ref="D85">INDEX(municipalities!B:B, MATCH(EC_projects!C85,municipalities!C:C,0),0)</f>
        <v>GM0088</v>
      </c>
      <c r="E85">
        <f>community_projects!D85</f>
        <v>0</v>
      </c>
      <c r="F85" t="str">
        <f>community_projects!E85</f>
        <v>DeSintrale/ zonnedak Hagen 2 boerderij Eureca (PCR)</v>
      </c>
      <c r="G85" t="str">
        <f>community_projects!G85</f>
        <v>gerealiseerd</v>
      </c>
      <c r="H85">
        <f>community_projects!H85</f>
        <v>2020</v>
      </c>
      <c r="I85" t="str">
        <f>community_projects!I85</f>
        <v>PV</v>
      </c>
      <c r="J85" t="str">
        <f>community_projects!J85</f>
        <v>dak</v>
      </c>
      <c r="K85" t="str">
        <f>community_projects!K85</f>
        <v>lokale coöperatie</v>
      </c>
      <c r="L85" t="str">
        <f>community_projects!L85</f>
        <v>De Sintrale</v>
      </c>
      <c r="M85">
        <f>community_projects!P85</f>
        <v>58.139999999999993</v>
      </c>
      <c r="N85">
        <f>community_projects!R85</f>
        <v>1</v>
      </c>
    </row>
    <row r="86" spans="1:14" x14ac:dyDescent="0.3">
      <c r="A86" t="str">
        <f>community_projects!A86</f>
        <v>Friesland</v>
      </c>
      <c r="B86" t="str">
        <f>community_projects!B86</f>
        <v>Friesland</v>
      </c>
      <c r="C86" t="str">
        <f>community_projects!C86</f>
        <v>Súdwest-Fryslân</v>
      </c>
      <c r="D86" t="str" cm="1">
        <f t="array" ref="D86">INDEX(municipalities!B:B, MATCH(EC_projects!C86,municipalities!C:C,0),0)</f>
        <v>GM1900</v>
      </c>
      <c r="E86" t="str">
        <f>community_projects!D86</f>
        <v>Bolsward</v>
      </c>
      <c r="F86" t="str">
        <f>community_projects!E86</f>
        <v>DEBoalsert/ Sinnedak Skiphus</v>
      </c>
      <c r="G86" t="str">
        <f>community_projects!G86</f>
        <v>gerealiseerd</v>
      </c>
      <c r="H86">
        <f>community_projects!H86</f>
        <v>2023</v>
      </c>
      <c r="I86" t="str">
        <f>community_projects!I86</f>
        <v>PV</v>
      </c>
      <c r="J86" t="str">
        <f>community_projects!J86</f>
        <v>dak</v>
      </c>
      <c r="K86" t="str">
        <f>community_projects!K86</f>
        <v>lokale coöperatie</v>
      </c>
      <c r="L86" t="str">
        <f>community_projects!L86</f>
        <v>DEBO DE Boalsert</v>
      </c>
      <c r="M86">
        <f>community_projects!P86</f>
        <v>56.58</v>
      </c>
      <c r="N86">
        <f>community_projects!R86</f>
        <v>1</v>
      </c>
    </row>
    <row r="87" spans="1:14" x14ac:dyDescent="0.3">
      <c r="A87" t="str">
        <f>community_projects!A87</f>
        <v>Friesland</v>
      </c>
      <c r="B87" t="str">
        <f>community_projects!B87</f>
        <v>Friesland</v>
      </c>
      <c r="C87" t="str">
        <f>community_projects!C87</f>
        <v>Súdwest-Fryslân</v>
      </c>
      <c r="D87" t="str" cm="1">
        <f t="array" ref="D87">INDEX(municipalities!B:B, MATCH(EC_projects!C87,municipalities!C:C,0),0)</f>
        <v>GM1900</v>
      </c>
      <c r="E87" t="str">
        <f>community_projects!D87</f>
        <v>Woudsend</v>
      </c>
      <c r="F87" t="str">
        <f>community_projects!E87</f>
        <v>Duurzaam Woudsend/ zonnedak Sinnich Waldsein</v>
      </c>
      <c r="G87" t="str">
        <f>community_projects!G87</f>
        <v>gerealiseerd</v>
      </c>
      <c r="H87">
        <f>community_projects!H87</f>
        <v>2017</v>
      </c>
      <c r="I87" t="str">
        <f>community_projects!I87</f>
        <v>PV</v>
      </c>
      <c r="J87" t="str">
        <f>community_projects!J87</f>
        <v>dak</v>
      </c>
      <c r="K87" t="str">
        <f>community_projects!K87</f>
        <v>lokale coöperatie</v>
      </c>
      <c r="L87" t="str">
        <f>community_projects!L87</f>
        <v>Duurzaam Woudsend</v>
      </c>
      <c r="M87">
        <f>community_projects!P87</f>
        <v>53.550000000000004</v>
      </c>
      <c r="N87">
        <f>community_projects!R87</f>
        <v>1</v>
      </c>
    </row>
    <row r="88" spans="1:14" x14ac:dyDescent="0.3">
      <c r="A88" t="str">
        <f>community_projects!A88</f>
        <v>Friesland</v>
      </c>
      <c r="B88" t="str">
        <f>community_projects!B88</f>
        <v>Friesland</v>
      </c>
      <c r="C88" t="str">
        <f>community_projects!C88</f>
        <v>Súdwest-Fryslân</v>
      </c>
      <c r="D88" t="str" cm="1">
        <f t="array" ref="D88">INDEX(municipalities!B:B, MATCH(EC_projects!C88,municipalities!C:C,0),0)</f>
        <v>GM1900</v>
      </c>
      <c r="E88" t="str">
        <f>community_projects!D88</f>
        <v>Heeg</v>
      </c>
      <c r="F88" t="str">
        <f>community_projects!E88</f>
        <v>DuurzaamHeeg/ Samen Zon in Heeg (Ottenhome 2 daken)</v>
      </c>
      <c r="G88" t="str">
        <f>community_projects!G88</f>
        <v>gerealiseerd</v>
      </c>
      <c r="H88">
        <f>community_projects!H88</f>
        <v>2017</v>
      </c>
      <c r="I88" t="str">
        <f>community_projects!I88</f>
        <v>PV</v>
      </c>
      <c r="J88" t="str">
        <f>community_projects!J88</f>
        <v>dak</v>
      </c>
      <c r="K88" t="str">
        <f>community_projects!K88</f>
        <v>lokale coöperatie</v>
      </c>
      <c r="L88" t="str">
        <f>community_projects!L88</f>
        <v>Duurzaam Heeg</v>
      </c>
      <c r="M88">
        <f>community_projects!P88</f>
        <v>70.125</v>
      </c>
      <c r="N88">
        <f>community_projects!R88</f>
        <v>1</v>
      </c>
    </row>
    <row r="89" spans="1:14" x14ac:dyDescent="0.3">
      <c r="A89" t="str">
        <f>community_projects!A89</f>
        <v>Friesland</v>
      </c>
      <c r="B89" t="str">
        <f>community_projects!B89</f>
        <v>Friesland</v>
      </c>
      <c r="C89" t="str">
        <f>community_projects!C89</f>
        <v>Súdwest-Fryslân</v>
      </c>
      <c r="D89" t="str" cm="1">
        <f t="array" ref="D89">INDEX(municipalities!B:B, MATCH(EC_projects!C89,municipalities!C:C,0),0)</f>
        <v>GM1900</v>
      </c>
      <c r="E89" t="str">
        <f>community_projects!D89</f>
        <v>Folsgare</v>
      </c>
      <c r="F89" t="str">
        <f>community_projects!E89</f>
        <v>ECFolsgare/ zonnedak Zuidweststroom 1 Folsgare</v>
      </c>
      <c r="G89" t="str">
        <f>community_projects!G89</f>
        <v>gerealiseerd</v>
      </c>
      <c r="H89">
        <f>community_projects!H89</f>
        <v>2018</v>
      </c>
      <c r="I89" t="str">
        <f>community_projects!I89</f>
        <v>PV</v>
      </c>
      <c r="J89" t="str">
        <f>community_projects!J89</f>
        <v>dak</v>
      </c>
      <c r="K89" t="str">
        <f>community_projects!K89</f>
        <v>lokale coöperatie</v>
      </c>
      <c r="L89" t="str">
        <f>community_projects!L89</f>
        <v>EC Folsgare</v>
      </c>
      <c r="M89">
        <f>community_projects!P89</f>
        <v>67.2</v>
      </c>
      <c r="N89">
        <f>community_projects!R89</f>
        <v>1</v>
      </c>
    </row>
    <row r="90" spans="1:14" x14ac:dyDescent="0.3">
      <c r="A90" t="str">
        <f>community_projects!A90</f>
        <v>Friesland</v>
      </c>
      <c r="B90" t="str">
        <f>community_projects!B90</f>
        <v>Friesland</v>
      </c>
      <c r="C90" t="str">
        <f>community_projects!C90</f>
        <v>Súdwest-Fryslân</v>
      </c>
      <c r="D90" t="str" cm="1">
        <f t="array" ref="D90">INDEX(municipalities!B:B, MATCH(EC_projects!C90,municipalities!C:C,0),0)</f>
        <v>GM1900</v>
      </c>
      <c r="E90" t="str">
        <f>community_projects!D90</f>
        <v>Tirns</v>
      </c>
      <c r="F90" t="str">
        <f>community_projects!E90</f>
        <v>ECFolsgare/ zonneweide Zuidweststroom 2 Van Vliet</v>
      </c>
      <c r="G90" t="str">
        <f>community_projects!G90</f>
        <v>gerealiseerd</v>
      </c>
      <c r="H90">
        <f>community_projects!H90</f>
        <v>2022</v>
      </c>
      <c r="I90" t="str">
        <f>community_projects!I90</f>
        <v>PV</v>
      </c>
      <c r="J90" t="str">
        <f>community_projects!J90</f>
        <v>dak</v>
      </c>
      <c r="K90" t="str">
        <f>community_projects!K90</f>
        <v>lokale coöperatie</v>
      </c>
      <c r="L90" t="str">
        <f>community_projects!L90</f>
        <v>EC Folsgare</v>
      </c>
      <c r="M90">
        <f>community_projects!P90</f>
        <v>75.75</v>
      </c>
      <c r="N90">
        <f>community_projects!R90</f>
        <v>1</v>
      </c>
    </row>
    <row r="91" spans="1:14" x14ac:dyDescent="0.3">
      <c r="A91" t="str">
        <f>community_projects!A91</f>
        <v>Friesland</v>
      </c>
      <c r="B91" t="str">
        <f>community_projects!B91</f>
        <v>Friesland</v>
      </c>
      <c r="C91" t="str">
        <f>community_projects!C91</f>
        <v>Súdwest-Fryslân</v>
      </c>
      <c r="D91" t="str" cm="1">
        <f t="array" ref="D91">INDEX(municipalities!B:B, MATCH(EC_projects!C91,municipalities!C:C,0),0)</f>
        <v>GM1900</v>
      </c>
      <c r="E91" t="str">
        <f>community_projects!D91</f>
        <v>Easterein/ Strikwerda</v>
      </c>
      <c r="F91" t="str">
        <f>community_projects!E91</f>
        <v>GEKE easterein/ Sinnedak Strikwerda Easterein (ZONderAsbest)</v>
      </c>
      <c r="G91" t="str">
        <f>community_projects!G91</f>
        <v>gerealiseerd</v>
      </c>
      <c r="H91">
        <f>community_projects!H91</f>
        <v>2022</v>
      </c>
      <c r="I91" t="str">
        <f>community_projects!I91</f>
        <v>PV</v>
      </c>
      <c r="J91" t="str">
        <f>community_projects!J91</f>
        <v>dak</v>
      </c>
      <c r="K91" t="str">
        <f>community_projects!K91</f>
        <v>lokale coöperatie</v>
      </c>
      <c r="L91" t="str">
        <f>community_projects!L91</f>
        <v xml:space="preserve">Griene Enerzjy Koöperaasje Easterein (GEKE) </v>
      </c>
      <c r="M91">
        <f>community_projects!P91</f>
        <v>96</v>
      </c>
      <c r="N91">
        <f>community_projects!R91</f>
        <v>1</v>
      </c>
    </row>
    <row r="92" spans="1:14" x14ac:dyDescent="0.3">
      <c r="A92" t="str">
        <f>community_projects!A92</f>
        <v>Friesland</v>
      </c>
      <c r="B92" t="str">
        <f>community_projects!B92</f>
        <v>Friesland</v>
      </c>
      <c r="C92" t="str">
        <f>community_projects!C92</f>
        <v>Súdwest-Fryslân</v>
      </c>
      <c r="D92" t="str" cm="1">
        <f t="array" ref="D92">INDEX(municipalities!B:B, MATCH(EC_projects!C92,municipalities!C:C,0),0)</f>
        <v>GM1900</v>
      </c>
      <c r="E92" t="str">
        <f>community_projects!D92</f>
        <v>Kubbaard</v>
      </c>
      <c r="F92" t="str">
        <f>community_projects!E92</f>
        <v>Kubaard/ zonnedak Sinnich Kubaard (PCR)</v>
      </c>
      <c r="G92" t="str">
        <f>community_projects!G92</f>
        <v>gerealiseerd</v>
      </c>
      <c r="H92">
        <f>community_projects!H92</f>
        <v>2018</v>
      </c>
      <c r="I92" t="str">
        <f>community_projects!I92</f>
        <v>PV</v>
      </c>
      <c r="J92" t="str">
        <f>community_projects!J92</f>
        <v>dak</v>
      </c>
      <c r="K92" t="str">
        <f>community_projects!K92</f>
        <v>lokale coöperatie</v>
      </c>
      <c r="L92" t="str">
        <f>community_projects!L92</f>
        <v>EnergieKubaard</v>
      </c>
      <c r="M92">
        <f>community_projects!P92</f>
        <v>59</v>
      </c>
      <c r="N92">
        <f>community_projects!R92</f>
        <v>1</v>
      </c>
    </row>
    <row r="93" spans="1:14" x14ac:dyDescent="0.3">
      <c r="A93" t="str">
        <f>community_projects!A93</f>
        <v>Friesland</v>
      </c>
      <c r="B93" t="str">
        <f>community_projects!B93</f>
        <v>Friesland</v>
      </c>
      <c r="C93" t="str">
        <f>community_projects!C93</f>
        <v>Súdwest-Fryslân</v>
      </c>
      <c r="D93" t="str" cm="1">
        <f t="array" ref="D93">INDEX(municipalities!B:B, MATCH(EC_projects!C93,municipalities!C:C,0),0)</f>
        <v>GM1900</v>
      </c>
      <c r="E93" t="str">
        <f>community_projects!D93</f>
        <v>Wommels</v>
      </c>
      <c r="F93" t="str">
        <f>community_projects!E93</f>
        <v>WEKWommels/ zonnedak  brede school It Trochpaad</v>
      </c>
      <c r="G93" t="str">
        <f>community_projects!G93</f>
        <v>gerealiseerd</v>
      </c>
      <c r="H93">
        <f>community_projects!H93</f>
        <v>2018</v>
      </c>
      <c r="I93" t="str">
        <f>community_projects!I93</f>
        <v>PV</v>
      </c>
      <c r="J93" t="str">
        <f>community_projects!J93</f>
        <v>dak</v>
      </c>
      <c r="K93" t="str">
        <f>community_projects!K93</f>
        <v>lokale coöperatie</v>
      </c>
      <c r="L93" t="str">
        <f>community_projects!L93</f>
        <v>Wommelser Enerzjy Kooperaasje</v>
      </c>
      <c r="M93">
        <f>community_projects!P93</f>
        <v>55.000000000000007</v>
      </c>
      <c r="N93">
        <f>community_projects!R93</f>
        <v>1</v>
      </c>
    </row>
    <row r="94" spans="1:14" x14ac:dyDescent="0.3">
      <c r="A94" t="str">
        <f>community_projects!A94</f>
        <v>Friesland</v>
      </c>
      <c r="B94" t="str">
        <f>community_projects!B94</f>
        <v>Friesland</v>
      </c>
      <c r="C94" t="str">
        <f>community_projects!C94</f>
        <v>Súdwest-Fryslân</v>
      </c>
      <c r="D94" t="str" cm="1">
        <f t="array" ref="D94">INDEX(municipalities!B:B, MATCH(EC_projects!C94,municipalities!C:C,0),0)</f>
        <v>GM1900</v>
      </c>
      <c r="E94" t="str">
        <f>community_projects!D94</f>
        <v>Allingawier/ Makkum</v>
      </c>
      <c r="F94" t="str">
        <f>community_projects!E94</f>
        <v>Wûnseradiel/ Zonnecollectief Wûnseradiel’ 1 (PCR)</v>
      </c>
      <c r="G94" t="str">
        <f>community_projects!G94</f>
        <v>gerealiseerd</v>
      </c>
      <c r="H94">
        <f>community_projects!H94</f>
        <v>2019</v>
      </c>
      <c r="I94" t="str">
        <f>community_projects!I94</f>
        <v>PV</v>
      </c>
      <c r="J94" t="str">
        <f>community_projects!J94</f>
        <v>dak</v>
      </c>
      <c r="K94" t="str">
        <f>community_projects!K94</f>
        <v>lokale coöperatie</v>
      </c>
      <c r="L94" t="str">
        <f>community_projects!L94</f>
        <v>EK Wunseradiel</v>
      </c>
      <c r="M94">
        <f>community_projects!P94</f>
        <v>112</v>
      </c>
      <c r="N94">
        <f>community_projects!R94</f>
        <v>1</v>
      </c>
    </row>
    <row r="95" spans="1:14" x14ac:dyDescent="0.3">
      <c r="A95" t="str">
        <f>community_projects!A95</f>
        <v>Friesland</v>
      </c>
      <c r="B95" t="str">
        <f>community_projects!B95</f>
        <v>Friesland</v>
      </c>
      <c r="C95" t="str">
        <f>community_projects!C95</f>
        <v>Terschelling</v>
      </c>
      <c r="D95" t="str" cm="1">
        <f t="array" ref="D95">INDEX(municipalities!B:B, MATCH(EC_projects!C95,municipalities!C:C,0),0)</f>
        <v>GM0093</v>
      </c>
      <c r="E95" t="str">
        <f>community_projects!D95</f>
        <v>West-Terschelling</v>
      </c>
      <c r="F95" t="str">
        <f>community_projects!E95</f>
        <v>TerschellingEnergie/ Zonnedak SCE Hek</v>
      </c>
      <c r="G95" t="str">
        <f>community_projects!G95</f>
        <v>gerealiseerd</v>
      </c>
      <c r="H95">
        <f>community_projects!H95</f>
        <v>2023</v>
      </c>
      <c r="I95" t="str">
        <f>community_projects!I95</f>
        <v>PV</v>
      </c>
      <c r="J95" t="str">
        <f>community_projects!J95</f>
        <v>dak</v>
      </c>
      <c r="K95" t="str">
        <f>community_projects!K95</f>
        <v>lokale coöperatie</v>
      </c>
      <c r="L95" t="str">
        <f>community_projects!L95</f>
        <v>TerschellingEnergie</v>
      </c>
      <c r="M95">
        <f>community_projects!P95</f>
        <v>72.38</v>
      </c>
      <c r="N95">
        <f>community_projects!R95</f>
        <v>1</v>
      </c>
    </row>
    <row r="96" spans="1:14" x14ac:dyDescent="0.3">
      <c r="A96" t="str">
        <f>community_projects!A96</f>
        <v>Friesland</v>
      </c>
      <c r="B96" t="str">
        <f>community_projects!B96</f>
        <v>Friesland</v>
      </c>
      <c r="C96" t="str">
        <f>community_projects!C96</f>
        <v>Tytsjerksteradiel</v>
      </c>
      <c r="D96" t="str" cm="1">
        <f t="array" ref="D96">INDEX(municipalities!B:B, MATCH(EC_projects!C96,municipalities!C:C,0),0)</f>
        <v>GM0737</v>
      </c>
      <c r="E96" t="str">
        <f>community_projects!D96</f>
        <v>Eastermar</v>
      </c>
      <c r="F96" t="str">
        <f>community_projects!E96</f>
        <v>EnerzjykEastermar/ zonnedak Antonides</v>
      </c>
      <c r="G96" t="str">
        <f>community_projects!G96</f>
        <v>gerealiseerd</v>
      </c>
      <c r="H96">
        <f>community_projects!H96</f>
        <v>2022</v>
      </c>
      <c r="I96" t="str">
        <f>community_projects!I96</f>
        <v>PV</v>
      </c>
      <c r="J96" t="str">
        <f>community_projects!J96</f>
        <v>dak</v>
      </c>
      <c r="K96" t="str">
        <f>community_projects!K96</f>
        <v>lokale coöperatie</v>
      </c>
      <c r="L96" t="str">
        <f>community_projects!L96</f>
        <v>Doarpskooperaasje Enerzjyk Eastermar</v>
      </c>
      <c r="M96">
        <f>community_projects!P96</f>
        <v>98</v>
      </c>
      <c r="N96">
        <f>community_projects!R96</f>
        <v>1</v>
      </c>
    </row>
    <row r="97" spans="1:14" x14ac:dyDescent="0.3">
      <c r="A97" t="str">
        <f>community_projects!A97</f>
        <v>Friesland</v>
      </c>
      <c r="B97" t="str">
        <f>community_projects!B97</f>
        <v>Friesland</v>
      </c>
      <c r="C97" t="str">
        <f>community_projects!C97</f>
        <v>Tytsjerksteradiel</v>
      </c>
      <c r="D97" t="str" cm="1">
        <f t="array" ref="D97">INDEX(municipalities!B:B, MATCH(EC_projects!C97,municipalities!C:C,0),0)</f>
        <v>GM0737</v>
      </c>
      <c r="E97" t="str">
        <f>community_projects!D97</f>
        <v>Eastermar</v>
      </c>
      <c r="F97" t="str">
        <f>community_projects!E97</f>
        <v>EnerzjykEastermar/ zonnedak Atsma</v>
      </c>
      <c r="G97" t="str">
        <f>community_projects!G97</f>
        <v>gerealiseerd</v>
      </c>
      <c r="H97">
        <f>community_projects!H97</f>
        <v>2022</v>
      </c>
      <c r="I97" t="str">
        <f>community_projects!I97</f>
        <v>PV</v>
      </c>
      <c r="J97" t="str">
        <f>community_projects!J97</f>
        <v>dak</v>
      </c>
      <c r="K97" t="str">
        <f>community_projects!K97</f>
        <v>lokale coöperatie</v>
      </c>
      <c r="L97" t="str">
        <f>community_projects!L97</f>
        <v>Doarpskooperaasje Enerzjyk Eastermar</v>
      </c>
      <c r="M97">
        <f>community_projects!P97</f>
        <v>100</v>
      </c>
      <c r="N97">
        <f>community_projects!R97</f>
        <v>1</v>
      </c>
    </row>
    <row r="98" spans="1:14" x14ac:dyDescent="0.3">
      <c r="A98" t="str">
        <f>community_projects!A98</f>
        <v>Friesland</v>
      </c>
      <c r="B98" t="str">
        <f>community_projects!B98</f>
        <v>Friesland</v>
      </c>
      <c r="C98" t="str">
        <f>community_projects!C98</f>
        <v>Tytsjerksteradiel</v>
      </c>
      <c r="D98" t="str" cm="1">
        <f t="array" ref="D98">INDEX(municipalities!B:B, MATCH(EC_projects!C98,municipalities!C:C,0),0)</f>
        <v>GM0737</v>
      </c>
      <c r="E98" t="str">
        <f>community_projects!D98</f>
        <v>Eastermar</v>
      </c>
      <c r="F98" t="str">
        <f>community_projects!E98</f>
        <v>EnerzjykEastermar/ zonnedak Eastermar 1 De Lits</v>
      </c>
      <c r="G98" t="str">
        <f>community_projects!G98</f>
        <v>gerealiseerd</v>
      </c>
      <c r="H98">
        <f>community_projects!H98</f>
        <v>2020</v>
      </c>
      <c r="I98" t="str">
        <f>community_projects!I98</f>
        <v>PV</v>
      </c>
      <c r="J98" t="str">
        <f>community_projects!J98</f>
        <v>dak</v>
      </c>
      <c r="K98" t="str">
        <f>community_projects!K98</f>
        <v>lokale coöperatie</v>
      </c>
      <c r="L98" t="str">
        <f>community_projects!L98</f>
        <v>Doarpskooperaasje Enerzjyk Eastermar</v>
      </c>
      <c r="M98">
        <f>community_projects!P98</f>
        <v>140.6</v>
      </c>
      <c r="N98">
        <f>community_projects!R98</f>
        <v>1</v>
      </c>
    </row>
    <row r="99" spans="1:14" x14ac:dyDescent="0.3">
      <c r="A99" t="str">
        <f>community_projects!A99</f>
        <v>Friesland</v>
      </c>
      <c r="B99" t="str">
        <f>community_projects!B99</f>
        <v>Friesland</v>
      </c>
      <c r="C99" t="str">
        <f>community_projects!C99</f>
        <v>Tytsjerksteradiel</v>
      </c>
      <c r="D99" t="str" cm="1">
        <f t="array" ref="D99">INDEX(municipalities!B:B, MATCH(EC_projects!C99,municipalities!C:C,0),0)</f>
        <v>GM0737</v>
      </c>
      <c r="E99">
        <f>community_projects!D99</f>
        <v>0</v>
      </c>
      <c r="F99" t="str">
        <f>community_projects!E99</f>
        <v>Trynergie/  Trynwâldster zonnedak De Jong</v>
      </c>
      <c r="G99" t="str">
        <f>community_projects!G99</f>
        <v>gerealiseerd</v>
      </c>
      <c r="H99">
        <f>community_projects!H99</f>
        <v>2023</v>
      </c>
      <c r="I99" t="str">
        <f>community_projects!I99</f>
        <v>PV</v>
      </c>
      <c r="J99" t="str">
        <f>community_projects!J99</f>
        <v>dak</v>
      </c>
      <c r="K99" t="str">
        <f>community_projects!K99</f>
        <v>lokale coöperatie</v>
      </c>
      <c r="L99" t="str">
        <f>community_projects!L99</f>
        <v>Trynergie</v>
      </c>
      <c r="M99">
        <f>community_projects!P99</f>
        <v>102</v>
      </c>
      <c r="N99">
        <f>community_projects!R99</f>
        <v>1</v>
      </c>
    </row>
    <row r="100" spans="1:14" x14ac:dyDescent="0.3">
      <c r="A100" t="str">
        <f>community_projects!A100</f>
        <v>Friesland</v>
      </c>
      <c r="B100" t="str">
        <f>community_projects!B100</f>
        <v>Friesland</v>
      </c>
      <c r="C100" t="str">
        <f>community_projects!C100</f>
        <v>Tytsjerksteradiel</v>
      </c>
      <c r="D100" t="str" cm="1">
        <f t="array" ref="D100">INDEX(municipalities!B:B, MATCH(EC_projects!C100,municipalities!C:C,0),0)</f>
        <v>GM0737</v>
      </c>
      <c r="E100" t="str">
        <f>community_projects!D100</f>
        <v>Aldtjerk</v>
      </c>
      <c r="F100" t="str">
        <f>community_projects!E100</f>
        <v>Trynergie/  Trynwâldster zonnedak de Vries</v>
      </c>
      <c r="G100" t="str">
        <f>community_projects!G100</f>
        <v>gerealiseerd</v>
      </c>
      <c r="H100">
        <f>community_projects!H100</f>
        <v>2023</v>
      </c>
      <c r="I100" t="str">
        <f>community_projects!I100</f>
        <v>PV</v>
      </c>
      <c r="J100" t="str">
        <f>community_projects!J100</f>
        <v>dak</v>
      </c>
      <c r="K100" t="str">
        <f>community_projects!K100</f>
        <v>lokale coöperatie</v>
      </c>
      <c r="L100" t="str">
        <f>community_projects!L100</f>
        <v>Trynergie</v>
      </c>
      <c r="M100">
        <f>community_projects!P100</f>
        <v>66.75</v>
      </c>
      <c r="N100">
        <f>community_projects!R100</f>
        <v>1</v>
      </c>
    </row>
    <row r="101" spans="1:14" x14ac:dyDescent="0.3">
      <c r="A101" t="str">
        <f>community_projects!A101</f>
        <v>Friesland</v>
      </c>
      <c r="B101" t="str">
        <f>community_projects!B101</f>
        <v>Friesland</v>
      </c>
      <c r="C101" t="str">
        <f>community_projects!C101</f>
        <v>Tytsjerksteradiel</v>
      </c>
      <c r="D101" t="str" cm="1">
        <f t="array" ref="D101">INDEX(municipalities!B:B, MATCH(EC_projects!C101,municipalities!C:C,0),0)</f>
        <v>GM0737</v>
      </c>
      <c r="E101" t="str">
        <f>community_projects!D101</f>
        <v>Readtjerk</v>
      </c>
      <c r="F101" t="str">
        <f>community_projects!E101</f>
        <v>Trynergie/  Trynwâldster zonnedak van der Kooi</v>
      </c>
      <c r="G101" t="str">
        <f>community_projects!G101</f>
        <v>gerealiseerd</v>
      </c>
      <c r="H101">
        <f>community_projects!H101</f>
        <v>2022</v>
      </c>
      <c r="I101" t="str">
        <f>community_projects!I101</f>
        <v>PV</v>
      </c>
      <c r="J101" t="str">
        <f>community_projects!J101</f>
        <v>dak</v>
      </c>
      <c r="K101" t="str">
        <f>community_projects!K101</f>
        <v>lokale coöperatie</v>
      </c>
      <c r="L101" t="str">
        <f>community_projects!L101</f>
        <v>Trynergie</v>
      </c>
      <c r="M101">
        <f>community_projects!P101</f>
        <v>97.679999999999993</v>
      </c>
      <c r="N101">
        <f>community_projects!R101</f>
        <v>1</v>
      </c>
    </row>
    <row r="102" spans="1:14" x14ac:dyDescent="0.3">
      <c r="A102" t="str">
        <f>community_projects!A102</f>
        <v>Friesland</v>
      </c>
      <c r="B102" t="str">
        <f>community_projects!B102</f>
        <v>Friesland</v>
      </c>
      <c r="C102" t="str">
        <f>community_projects!C102</f>
        <v>Tytsjerksteradiel</v>
      </c>
      <c r="D102" t="str" cm="1">
        <f t="array" ref="D102">INDEX(municipalities!B:B, MATCH(EC_projects!C102,municipalities!C:C,0),0)</f>
        <v>GM0737</v>
      </c>
      <c r="E102" t="str">
        <f>community_projects!D102</f>
        <v>Gytskerk</v>
      </c>
      <c r="F102" t="str">
        <f>community_projects!E102</f>
        <v>Trynergie/ Zonnecentrale Trynwâlden (zonnedak  Gytsjerk)</v>
      </c>
      <c r="G102" t="str">
        <f>community_projects!G102</f>
        <v>gerealiseerd</v>
      </c>
      <c r="H102">
        <f>community_projects!H102</f>
        <v>2020</v>
      </c>
      <c r="I102" t="str">
        <f>community_projects!I102</f>
        <v>PV</v>
      </c>
      <c r="J102" t="str">
        <f>community_projects!J102</f>
        <v>dak</v>
      </c>
      <c r="K102" t="str">
        <f>community_projects!K102</f>
        <v>lokale coöperatie</v>
      </c>
      <c r="L102" t="str">
        <f>community_projects!L102</f>
        <v>Trynergie</v>
      </c>
      <c r="M102">
        <f>community_projects!P102</f>
        <v>1152.03</v>
      </c>
      <c r="N102">
        <f>community_projects!R102</f>
        <v>1</v>
      </c>
    </row>
    <row r="103" spans="1:14" x14ac:dyDescent="0.3">
      <c r="A103" t="str">
        <f>community_projects!A103</f>
        <v>Friesland</v>
      </c>
      <c r="B103" t="str">
        <f>community_projects!B103</f>
        <v>Friesland</v>
      </c>
      <c r="C103" t="str">
        <f>community_projects!C103</f>
        <v>Vlieland</v>
      </c>
      <c r="D103" t="str" cm="1">
        <f t="array" ref="D103">INDEX(municipalities!B:B, MATCH(EC_projects!C103,municipalities!C:C,0),0)</f>
        <v>GM0096</v>
      </c>
      <c r="E103">
        <f>community_projects!D103</f>
        <v>0</v>
      </c>
      <c r="F103" t="str">
        <f>community_projects!E103</f>
        <v xml:space="preserve">EC Vlieland/ Zonnedak Frisia </v>
      </c>
      <c r="G103" t="str">
        <f>community_projects!G103</f>
        <v>gerealiseerd</v>
      </c>
      <c r="H103">
        <f>community_projects!H103</f>
        <v>2019</v>
      </c>
      <c r="I103" t="str">
        <f>community_projects!I103</f>
        <v>PV</v>
      </c>
      <c r="J103" t="str">
        <f>community_projects!J103</f>
        <v>dak</v>
      </c>
      <c r="K103" t="str">
        <f>community_projects!K103</f>
        <v>lokale coöperatie</v>
      </c>
      <c r="L103" t="str">
        <f>community_projects!L103</f>
        <v>EC Vlieland</v>
      </c>
      <c r="M103">
        <f>community_projects!P103</f>
        <v>45.36</v>
      </c>
      <c r="N103">
        <f>community_projects!R103</f>
        <v>1</v>
      </c>
    </row>
    <row r="104" spans="1:14" x14ac:dyDescent="0.3">
      <c r="A104" t="str">
        <f>community_projects!A104</f>
        <v>Friesland</v>
      </c>
      <c r="B104" t="str">
        <f>community_projects!B104</f>
        <v>Friesland</v>
      </c>
      <c r="C104" t="str">
        <f>community_projects!C104</f>
        <v>Vlieland</v>
      </c>
      <c r="D104" t="str" cm="1">
        <f t="array" ref="D104">INDEX(municipalities!B:B, MATCH(EC_projects!C104,municipalities!C:C,0),0)</f>
        <v>GM0096</v>
      </c>
      <c r="E104">
        <f>community_projects!D104</f>
        <v>0</v>
      </c>
      <c r="F104" t="str">
        <f>community_projects!E104</f>
        <v>EC Vlieland/ Zonnedak Havenweg 38</v>
      </c>
      <c r="G104" t="str">
        <f>community_projects!G104</f>
        <v>gerealiseerd</v>
      </c>
      <c r="H104">
        <f>community_projects!H104</f>
        <v>2023</v>
      </c>
      <c r="I104" t="str">
        <f>community_projects!I104</f>
        <v>PV</v>
      </c>
      <c r="J104" t="str">
        <f>community_projects!J104</f>
        <v>dak</v>
      </c>
      <c r="K104" t="str">
        <f>community_projects!K104</f>
        <v>lokale coöperatie</v>
      </c>
      <c r="L104" t="str">
        <f>community_projects!L104</f>
        <v>EC Vlieland</v>
      </c>
      <c r="M104">
        <f>community_projects!P104</f>
        <v>44.800000000000004</v>
      </c>
      <c r="N104">
        <f>community_projects!R104</f>
        <v>1</v>
      </c>
    </row>
    <row r="105" spans="1:14" x14ac:dyDescent="0.3">
      <c r="A105" t="str">
        <f>community_projects!A105</f>
        <v>Friesland</v>
      </c>
      <c r="B105" t="str">
        <f>community_projects!B105</f>
        <v>Friesland</v>
      </c>
      <c r="C105" t="str">
        <f>community_projects!C105</f>
        <v>Vlieland</v>
      </c>
      <c r="D105" t="str" cm="1">
        <f t="array" ref="D105">INDEX(municipalities!B:B, MATCH(EC_projects!C105,municipalities!C:C,0),0)</f>
        <v>GM0096</v>
      </c>
      <c r="E105">
        <f>community_projects!D105</f>
        <v>0</v>
      </c>
      <c r="F105" t="str">
        <f>community_projects!E105</f>
        <v>EC Vlieland/ Zonnedak Havenweg 56</v>
      </c>
      <c r="G105" t="str">
        <f>community_projects!G105</f>
        <v>gerealiseerd</v>
      </c>
      <c r="H105">
        <f>community_projects!H105</f>
        <v>2023</v>
      </c>
      <c r="I105" t="str">
        <f>community_projects!I105</f>
        <v>PV</v>
      </c>
      <c r="J105" t="str">
        <f>community_projects!J105</f>
        <v>dak</v>
      </c>
      <c r="K105" t="str">
        <f>community_projects!K105</f>
        <v>lokale coöperatie</v>
      </c>
      <c r="L105" t="str">
        <f>community_projects!L105</f>
        <v>EC Vlieland</v>
      </c>
      <c r="M105">
        <f>community_projects!P105</f>
        <v>28</v>
      </c>
      <c r="N105">
        <f>community_projects!R105</f>
        <v>1</v>
      </c>
    </row>
    <row r="106" spans="1:14" x14ac:dyDescent="0.3">
      <c r="A106" t="str">
        <f>community_projects!A106</f>
        <v>Friesland</v>
      </c>
      <c r="B106" t="str">
        <f>community_projects!B106</f>
        <v>Friesland</v>
      </c>
      <c r="C106" t="str">
        <f>community_projects!C106</f>
        <v>Vlieland</v>
      </c>
      <c r="D106" t="str" cm="1">
        <f t="array" ref="D106">INDEX(municipalities!B:B, MATCH(EC_projects!C106,municipalities!C:C,0),0)</f>
        <v>GM0096</v>
      </c>
      <c r="E106">
        <f>community_projects!D106</f>
        <v>0</v>
      </c>
      <c r="F106" t="str">
        <f>community_projects!E106</f>
        <v>EC Vlieland/ Zonnedak Houter</v>
      </c>
      <c r="G106" t="str">
        <f>community_projects!G106</f>
        <v>gerealiseerd</v>
      </c>
      <c r="H106">
        <f>community_projects!H106</f>
        <v>2020</v>
      </c>
      <c r="I106" t="str">
        <f>community_projects!I106</f>
        <v>PV</v>
      </c>
      <c r="J106" t="str">
        <f>community_projects!J106</f>
        <v>dak</v>
      </c>
      <c r="K106" t="str">
        <f>community_projects!K106</f>
        <v>lokale coöperatie</v>
      </c>
      <c r="L106" t="str">
        <f>community_projects!L106</f>
        <v>EC Vlieland</v>
      </c>
      <c r="M106">
        <f>community_projects!P106</f>
        <v>57.6</v>
      </c>
      <c r="N106">
        <f>community_projects!R106</f>
        <v>1</v>
      </c>
    </row>
    <row r="107" spans="1:14" x14ac:dyDescent="0.3">
      <c r="A107" t="str">
        <f>community_projects!A107</f>
        <v>Friesland</v>
      </c>
      <c r="B107" t="str">
        <f>community_projects!B107</f>
        <v>Friesland</v>
      </c>
      <c r="C107" t="str">
        <f>community_projects!C107</f>
        <v>Waadhoeke</v>
      </c>
      <c r="D107" t="str" cm="1">
        <f t="array" ref="D107">INDEX(municipalities!B:B, MATCH(EC_projects!C107,municipalities!C:C,0),0)</f>
        <v>GM1949</v>
      </c>
      <c r="E107" t="str">
        <f>community_projects!D107</f>
        <v xml:space="preserve">Het Bildt </v>
      </c>
      <c r="F107" t="str">
        <f>community_projects!E107</f>
        <v>Bildtse Stroom/ Zonnedak  Marra Sint Jacobiparochie</v>
      </c>
      <c r="G107" t="str">
        <f>community_projects!G107</f>
        <v>gerealiseerd</v>
      </c>
      <c r="H107">
        <f>community_projects!H107</f>
        <v>2018</v>
      </c>
      <c r="I107" t="str">
        <f>community_projects!I107</f>
        <v>PV</v>
      </c>
      <c r="J107" t="str">
        <f>community_projects!J107</f>
        <v>dak</v>
      </c>
      <c r="K107" t="str">
        <f>community_projects!K107</f>
        <v>lokale coöperatie</v>
      </c>
      <c r="L107" t="str">
        <f>community_projects!L107</f>
        <v>Bildste Stroom</v>
      </c>
      <c r="M107">
        <f>community_projects!P107</f>
        <v>59</v>
      </c>
      <c r="N107">
        <f>community_projects!R107</f>
        <v>1</v>
      </c>
    </row>
    <row r="108" spans="1:14" x14ac:dyDescent="0.3">
      <c r="A108" t="str">
        <f>community_projects!A108</f>
        <v>Friesland</v>
      </c>
      <c r="B108" t="str">
        <f>community_projects!B108</f>
        <v>Friesland</v>
      </c>
      <c r="C108" t="str">
        <f>community_projects!C108</f>
        <v>Waadhoeke</v>
      </c>
      <c r="D108" t="str" cm="1">
        <f t="array" ref="D108">INDEX(municipalities!B:B, MATCH(EC_projects!C108,municipalities!C:C,0),0)</f>
        <v>GM1949</v>
      </c>
      <c r="E108" t="str">
        <f>community_projects!D108</f>
        <v xml:space="preserve">Het Bildt </v>
      </c>
      <c r="F108" t="str">
        <f>community_projects!E108</f>
        <v xml:space="preserve">Bildtse Stroom/ Zonnedak Autobedrijf Douma </v>
      </c>
      <c r="G108" t="str">
        <f>community_projects!G108</f>
        <v>gerealiseerd</v>
      </c>
      <c r="H108">
        <f>community_projects!H108</f>
        <v>2020</v>
      </c>
      <c r="I108" t="str">
        <f>community_projects!I108</f>
        <v>PV</v>
      </c>
      <c r="J108" t="str">
        <f>community_projects!J108</f>
        <v>dak</v>
      </c>
      <c r="K108" t="str">
        <f>community_projects!K108</f>
        <v>lokale coöperatie</v>
      </c>
      <c r="L108" t="str">
        <f>community_projects!L108</f>
        <v>Bildste Stroom</v>
      </c>
      <c r="M108">
        <f>community_projects!P108</f>
        <v>166.5</v>
      </c>
      <c r="N108">
        <f>community_projects!R108</f>
        <v>1</v>
      </c>
    </row>
    <row r="109" spans="1:14" x14ac:dyDescent="0.3">
      <c r="A109" t="str">
        <f>community_projects!A109</f>
        <v>Friesland</v>
      </c>
      <c r="B109" t="str">
        <f>community_projects!B109</f>
        <v>Friesland</v>
      </c>
      <c r="C109" t="str">
        <f>community_projects!C109</f>
        <v>Waadhoeke</v>
      </c>
      <c r="D109" t="str" cm="1">
        <f t="array" ref="D109">INDEX(municipalities!B:B, MATCH(EC_projects!C109,municipalities!C:C,0),0)</f>
        <v>GM1949</v>
      </c>
      <c r="E109" t="str">
        <f>community_projects!D109</f>
        <v>Minnerstga</v>
      </c>
      <c r="F109" t="str">
        <f>community_projects!E109</f>
        <v>Bildtse Stroom/ Zonnedak Joostema Minnertsga</v>
      </c>
      <c r="G109" t="str">
        <f>community_projects!G109</f>
        <v>gerealiseerd</v>
      </c>
      <c r="H109">
        <f>community_projects!H109</f>
        <v>2022</v>
      </c>
      <c r="I109" t="str">
        <f>community_projects!I109</f>
        <v>PV</v>
      </c>
      <c r="J109" t="str">
        <f>community_projects!J109</f>
        <v>dak</v>
      </c>
      <c r="K109" t="str">
        <f>community_projects!K109</f>
        <v>lokale coöperatie</v>
      </c>
      <c r="L109" t="str">
        <f>community_projects!L109</f>
        <v>Bildste Stroom</v>
      </c>
      <c r="M109">
        <f>community_projects!P109</f>
        <v>99.75</v>
      </c>
      <c r="N109">
        <f>community_projects!R109</f>
        <v>1</v>
      </c>
    </row>
    <row r="110" spans="1:14" x14ac:dyDescent="0.3">
      <c r="A110" t="str">
        <f>community_projects!A110</f>
        <v>Friesland</v>
      </c>
      <c r="B110" t="str">
        <f>community_projects!B110</f>
        <v>Friesland</v>
      </c>
      <c r="C110" t="str">
        <f>community_projects!C110</f>
        <v>Waadhoeke</v>
      </c>
      <c r="D110" t="str" cm="1">
        <f t="array" ref="D110">INDEX(municipalities!B:B, MATCH(EC_projects!C110,municipalities!C:C,0),0)</f>
        <v>GM1949</v>
      </c>
      <c r="E110" t="str">
        <f>community_projects!D110</f>
        <v xml:space="preserve">Het Bildt </v>
      </c>
      <c r="F110" t="str">
        <f>community_projects!E110</f>
        <v>Bildtse Stroom/ Zonnedak Miedema Stiens</v>
      </c>
      <c r="G110" t="str">
        <f>community_projects!G110</f>
        <v>gerealiseerd</v>
      </c>
      <c r="H110">
        <f>community_projects!H110</f>
        <v>2018</v>
      </c>
      <c r="I110" t="str">
        <f>community_projects!I110</f>
        <v>PV</v>
      </c>
      <c r="J110" t="str">
        <f>community_projects!J110</f>
        <v>dak</v>
      </c>
      <c r="K110" t="str">
        <f>community_projects!K110</f>
        <v>lokale coöperatie</v>
      </c>
      <c r="L110" t="str">
        <f>community_projects!L110</f>
        <v>Bildste Stroom</v>
      </c>
      <c r="M110">
        <f>community_projects!P110</f>
        <v>55.199999999999996</v>
      </c>
      <c r="N110">
        <f>community_projects!R110</f>
        <v>1</v>
      </c>
    </row>
    <row r="111" spans="1:14" x14ac:dyDescent="0.3">
      <c r="A111" t="str">
        <f>community_projects!A111</f>
        <v>Friesland</v>
      </c>
      <c r="B111" t="str">
        <f>community_projects!B111</f>
        <v>Friesland</v>
      </c>
      <c r="C111" t="str">
        <f>community_projects!C111</f>
        <v>Waadhoeke</v>
      </c>
      <c r="D111" t="str" cm="1">
        <f t="array" ref="D111">INDEX(municipalities!B:B, MATCH(EC_projects!C111,municipalities!C:C,0),0)</f>
        <v>GM1949</v>
      </c>
      <c r="E111" t="str">
        <f>community_projects!D111</f>
        <v xml:space="preserve">Het Bildt </v>
      </c>
      <c r="F111" t="str">
        <f>community_projects!E111</f>
        <v>Bildtse Stroom/ Zonnedak Plantinga Oude Bildtzijl</v>
      </c>
      <c r="G111" t="str">
        <f>community_projects!G111</f>
        <v>gerealiseerd</v>
      </c>
      <c r="H111">
        <f>community_projects!H111</f>
        <v>2017</v>
      </c>
      <c r="I111" t="str">
        <f>community_projects!I111</f>
        <v>PV</v>
      </c>
      <c r="J111" t="str">
        <f>community_projects!J111</f>
        <v>dak</v>
      </c>
      <c r="K111" t="str">
        <f>community_projects!K111</f>
        <v>lokale coöperatie</v>
      </c>
      <c r="L111" t="str">
        <f>community_projects!L111</f>
        <v>Bildste Stroom</v>
      </c>
      <c r="M111">
        <f>community_projects!P111</f>
        <v>54</v>
      </c>
      <c r="N111">
        <f>community_projects!R111</f>
        <v>1</v>
      </c>
    </row>
    <row r="112" spans="1:14" x14ac:dyDescent="0.3">
      <c r="A112" t="str">
        <f>community_projects!A112</f>
        <v>Friesland</v>
      </c>
      <c r="B112" t="str">
        <f>community_projects!B112</f>
        <v>Friesland</v>
      </c>
      <c r="C112" t="str">
        <f>community_projects!C112</f>
        <v>Waadhoeke</v>
      </c>
      <c r="D112" t="str" cm="1">
        <f t="array" ref="D112">INDEX(municipalities!B:B, MATCH(EC_projects!C112,municipalities!C:C,0),0)</f>
        <v>GM1949</v>
      </c>
      <c r="E112" t="str">
        <f>community_projects!D112</f>
        <v xml:space="preserve">Het Bildt </v>
      </c>
      <c r="F112" t="str">
        <f>community_projects!E112</f>
        <v>Bildtse Stroom/ Zonnedak Platstore St Annaparochie</v>
      </c>
      <c r="G112" t="str">
        <f>community_projects!G112</f>
        <v>gerealiseerd</v>
      </c>
      <c r="H112">
        <f>community_projects!H112</f>
        <v>2017</v>
      </c>
      <c r="I112" t="str">
        <f>community_projects!I112</f>
        <v>PV</v>
      </c>
      <c r="J112" t="str">
        <f>community_projects!J112</f>
        <v>dak</v>
      </c>
      <c r="K112" t="str">
        <f>community_projects!K112</f>
        <v>lokale coöperatie</v>
      </c>
      <c r="L112" t="str">
        <f>community_projects!L112</f>
        <v>Bildste Stroom</v>
      </c>
      <c r="M112">
        <f>community_projects!P112</f>
        <v>54.45</v>
      </c>
      <c r="N112">
        <f>community_projects!R112</f>
        <v>1</v>
      </c>
    </row>
    <row r="113" spans="1:14" x14ac:dyDescent="0.3">
      <c r="A113" t="str">
        <f>community_projects!A113</f>
        <v>Friesland</v>
      </c>
      <c r="B113" t="str">
        <f>community_projects!B113</f>
        <v>Friesland</v>
      </c>
      <c r="C113" t="str">
        <f>community_projects!C113</f>
        <v>Waadhoeke</v>
      </c>
      <c r="D113" t="str" cm="1">
        <f t="array" ref="D113">INDEX(municipalities!B:B, MATCH(EC_projects!C113,municipalities!C:C,0),0)</f>
        <v>GM1949</v>
      </c>
      <c r="E113">
        <f>community_projects!D113</f>
        <v>0</v>
      </c>
      <c r="F113" t="str">
        <f>community_projects!E113</f>
        <v>Bildtse Stroom/ Zonnedak Van der Meer</v>
      </c>
      <c r="G113" t="str">
        <f>community_projects!G113</f>
        <v>gerealiseerd</v>
      </c>
      <c r="H113">
        <f>community_projects!H113</f>
        <v>2023</v>
      </c>
      <c r="I113" t="str">
        <f>community_projects!I113</f>
        <v>PV</v>
      </c>
      <c r="J113" t="str">
        <f>community_projects!J113</f>
        <v>dak</v>
      </c>
      <c r="K113" t="str">
        <f>community_projects!K113</f>
        <v>lokale coöperatie</v>
      </c>
      <c r="L113" t="str">
        <f>community_projects!L113</f>
        <v>Bildste Stroom</v>
      </c>
      <c r="M113">
        <f>community_projects!P113</f>
        <v>99.8</v>
      </c>
      <c r="N113">
        <f>community_projects!R113</f>
        <v>1</v>
      </c>
    </row>
    <row r="114" spans="1:14" x14ac:dyDescent="0.3">
      <c r="A114" t="str">
        <f>community_projects!A114</f>
        <v>Friesland</v>
      </c>
      <c r="B114" t="str">
        <f>community_projects!B114</f>
        <v>Friesland</v>
      </c>
      <c r="C114" t="str">
        <f>community_projects!C114</f>
        <v>Waadhoeke</v>
      </c>
      <c r="D114" t="str" cm="1">
        <f t="array" ref="D114">INDEX(municipalities!B:B, MATCH(EC_projects!C114,municipalities!C:C,0),0)</f>
        <v>GM1949</v>
      </c>
      <c r="E114" t="str">
        <f>community_projects!D114</f>
        <v xml:space="preserve">Het Bildt </v>
      </c>
      <c r="F114" t="str">
        <f>community_projects!E114</f>
        <v>Bildtse Stroom/ Zonnedak van der Plaats Vrouwenparochie</v>
      </c>
      <c r="G114" t="str">
        <f>community_projects!G114</f>
        <v>gerealiseerd</v>
      </c>
      <c r="H114">
        <f>community_projects!H114</f>
        <v>2019</v>
      </c>
      <c r="I114" t="str">
        <f>community_projects!I114</f>
        <v>PV</v>
      </c>
      <c r="J114" t="str">
        <f>community_projects!J114</f>
        <v>dak</v>
      </c>
      <c r="K114" t="str">
        <f>community_projects!K114</f>
        <v>lokale coöperatie</v>
      </c>
      <c r="L114" t="str">
        <f>community_projects!L114</f>
        <v>Bildste Stroom</v>
      </c>
      <c r="M114">
        <f>community_projects!P114</f>
        <v>38.475000000000001</v>
      </c>
      <c r="N114">
        <f>community_projects!R114</f>
        <v>1</v>
      </c>
    </row>
    <row r="115" spans="1:14" x14ac:dyDescent="0.3">
      <c r="A115" t="str">
        <f>community_projects!A115</f>
        <v>Friesland</v>
      </c>
      <c r="B115" t="str">
        <f>community_projects!B115</f>
        <v>Friesland</v>
      </c>
      <c r="C115" t="str">
        <f>community_projects!C115</f>
        <v>Waadhoeke</v>
      </c>
      <c r="D115" t="str" cm="1">
        <f t="array" ref="D115">INDEX(municipalities!B:B, MATCH(EC_projects!C115,municipalities!C:C,0),0)</f>
        <v>GM1949</v>
      </c>
      <c r="E115" t="str">
        <f>community_projects!D115</f>
        <v xml:space="preserve">Het Bildt/ Nij Altoenae </v>
      </c>
      <c r="F115" t="str">
        <f>community_projects!E115</f>
        <v xml:space="preserve">BildtseStroom NEN2020/ Zonnedak Swart Nij Altoenae </v>
      </c>
      <c r="G115" t="str">
        <f>community_projects!G115</f>
        <v>gerealiseerd</v>
      </c>
      <c r="H115">
        <f>community_projects!H115</f>
        <v>2018</v>
      </c>
      <c r="I115" t="str">
        <f>community_projects!I115</f>
        <v>PV</v>
      </c>
      <c r="J115" t="str">
        <f>community_projects!J115</f>
        <v>dak</v>
      </c>
      <c r="K115" t="str">
        <f>community_projects!K115</f>
        <v>lokale coöperatie</v>
      </c>
      <c r="L115" t="str">
        <f>community_projects!L115</f>
        <v>Bildste Stroom</v>
      </c>
      <c r="M115">
        <f>community_projects!P115</f>
        <v>66.08</v>
      </c>
      <c r="N115">
        <f>community_projects!R115</f>
        <v>1</v>
      </c>
    </row>
    <row r="116" spans="1:14" x14ac:dyDescent="0.3">
      <c r="A116" t="str">
        <f>community_projects!A116</f>
        <v>Friesland</v>
      </c>
      <c r="B116" t="str">
        <f>community_projects!B116</f>
        <v>Friesland</v>
      </c>
      <c r="C116" t="str">
        <f>community_projects!C116</f>
        <v>Waadhoeke</v>
      </c>
      <c r="D116" t="str" cm="1">
        <f t="array" ref="D116">INDEX(municipalities!B:B, MATCH(EC_projects!C116,municipalities!C:C,0),0)</f>
        <v>GM1949</v>
      </c>
      <c r="E116" t="str">
        <f>community_projects!D116</f>
        <v>Boksum</v>
      </c>
      <c r="F116" t="str">
        <f>community_projects!E116</f>
        <v>BoksumEnergiek/ zonnedak dorpshuis</v>
      </c>
      <c r="G116" t="str">
        <f>community_projects!G116</f>
        <v>gerealiseerd</v>
      </c>
      <c r="H116">
        <f>community_projects!H116</f>
        <v>2018</v>
      </c>
      <c r="I116" t="str">
        <f>community_projects!I116</f>
        <v>PV</v>
      </c>
      <c r="J116" t="str">
        <f>community_projects!J116</f>
        <v>dak</v>
      </c>
      <c r="K116" t="str">
        <f>community_projects!K116</f>
        <v>lokale coöperatie</v>
      </c>
      <c r="L116" t="str">
        <f>community_projects!L116</f>
        <v>BokumEnergie(k)</v>
      </c>
      <c r="M116">
        <f>community_projects!P116</f>
        <v>10.4</v>
      </c>
      <c r="N116">
        <f>community_projects!R116</f>
        <v>1</v>
      </c>
    </row>
    <row r="117" spans="1:14" x14ac:dyDescent="0.3">
      <c r="A117" t="str">
        <f>community_projects!A117</f>
        <v>Friesland</v>
      </c>
      <c r="B117" t="str">
        <f>community_projects!B117</f>
        <v>Friesland</v>
      </c>
      <c r="C117" t="str">
        <f>community_projects!C117</f>
        <v>Waadhoeke</v>
      </c>
      <c r="D117" t="str" cm="1">
        <f t="array" ref="D117">INDEX(municipalities!B:B, MATCH(EC_projects!C117,municipalities!C:C,0),0)</f>
        <v>GM1949</v>
      </c>
      <c r="E117" t="str">
        <f>community_projects!D117</f>
        <v>Wier</v>
      </c>
      <c r="F117" t="str">
        <f>community_projects!E117</f>
        <v>Duorsum BerltsumWier/ zonnedak Fa. ESV aan de Seize 5  (fase 2)</v>
      </c>
      <c r="G117" t="str">
        <f>community_projects!G117</f>
        <v>gerealiseerd</v>
      </c>
      <c r="H117">
        <f>community_projects!H117</f>
        <v>2021</v>
      </c>
      <c r="I117" t="str">
        <f>community_projects!I117</f>
        <v>PV</v>
      </c>
      <c r="J117" t="str">
        <f>community_projects!J117</f>
        <v>dak</v>
      </c>
      <c r="K117" t="str">
        <f>community_projects!K117</f>
        <v>lokale coöperatie</v>
      </c>
      <c r="L117" t="str">
        <f>community_projects!L117</f>
        <v>DuorsumBerltsumWier</v>
      </c>
      <c r="M117">
        <f>community_projects!P117</f>
        <v>34.299999999999997</v>
      </c>
      <c r="N117">
        <f>community_projects!R117</f>
        <v>1</v>
      </c>
    </row>
    <row r="118" spans="1:14" x14ac:dyDescent="0.3">
      <c r="A118" t="str">
        <f>community_projects!A118</f>
        <v>Friesland</v>
      </c>
      <c r="B118" t="str">
        <f>community_projects!B118</f>
        <v>Friesland</v>
      </c>
      <c r="C118" t="str">
        <f>community_projects!C118</f>
        <v>Waadhoeke</v>
      </c>
      <c r="D118" t="str" cm="1">
        <f t="array" ref="D118">INDEX(municipalities!B:B, MATCH(EC_projects!C118,municipalities!C:C,0),0)</f>
        <v>GM1949</v>
      </c>
      <c r="E118" t="str">
        <f>community_projects!D118</f>
        <v>Wier</v>
      </c>
      <c r="F118" t="str">
        <f>community_projects!E118</f>
        <v>Duorsum BerltsumWier/ zonnedak Fa. ESV aan de Seize 5 (fase 1)</v>
      </c>
      <c r="G118" t="str">
        <f>community_projects!G118</f>
        <v>gerealiseerd</v>
      </c>
      <c r="H118">
        <f>community_projects!H118</f>
        <v>2020</v>
      </c>
      <c r="I118" t="str">
        <f>community_projects!I118</f>
        <v>PV</v>
      </c>
      <c r="J118" t="str">
        <f>community_projects!J118</f>
        <v>dak</v>
      </c>
      <c r="K118" t="str">
        <f>community_projects!K118</f>
        <v>lokale coöperatie</v>
      </c>
      <c r="L118" t="str">
        <f>community_projects!L118</f>
        <v>DuorsumBerltsumWier</v>
      </c>
      <c r="M118">
        <f>community_projects!P118</f>
        <v>33</v>
      </c>
      <c r="N118">
        <f>community_projects!R118</f>
        <v>1</v>
      </c>
    </row>
    <row r="119" spans="1:14" x14ac:dyDescent="0.3">
      <c r="A119" t="str">
        <f>community_projects!A119</f>
        <v>Friesland</v>
      </c>
      <c r="B119" t="str">
        <f>community_projects!B119</f>
        <v>Friesland</v>
      </c>
      <c r="C119" t="str">
        <f>community_projects!C119</f>
        <v>Waadhoeke</v>
      </c>
      <c r="D119" t="str" cm="1">
        <f t="array" ref="D119">INDEX(municipalities!B:B, MATCH(EC_projects!C119,municipalities!C:C,0),0)</f>
        <v>GM1949</v>
      </c>
      <c r="E119" t="str">
        <f>community_projects!D119</f>
        <v xml:space="preserve">Spannum/ Littenseradiel </v>
      </c>
      <c r="F119" t="str">
        <f>community_projects!E119</f>
        <v>ECSpannum/ zonnedak 1 Plattedijk</v>
      </c>
      <c r="G119" t="str">
        <f>community_projects!G119</f>
        <v>gerealiseerd</v>
      </c>
      <c r="H119">
        <f>community_projects!H119</f>
        <v>2020</v>
      </c>
      <c r="I119" t="str">
        <f>community_projects!I119</f>
        <v>PV</v>
      </c>
      <c r="J119" t="str">
        <f>community_projects!J119</f>
        <v>dak</v>
      </c>
      <c r="K119" t="str">
        <f>community_projects!K119</f>
        <v>lokale coöperatie</v>
      </c>
      <c r="L119" t="str">
        <f>community_projects!L119</f>
        <v>EC Spannum</v>
      </c>
      <c r="M119">
        <f>community_projects!P119</f>
        <v>63</v>
      </c>
      <c r="N119">
        <f>community_projects!R119</f>
        <v>1</v>
      </c>
    </row>
    <row r="120" spans="1:14" x14ac:dyDescent="0.3">
      <c r="A120" t="str">
        <f>community_projects!A120</f>
        <v>Friesland</v>
      </c>
      <c r="B120" t="str">
        <f>community_projects!B120</f>
        <v>Friesland</v>
      </c>
      <c r="C120" t="str">
        <f>community_projects!C120</f>
        <v>Waadhoeke</v>
      </c>
      <c r="D120" t="str" cm="1">
        <f t="array" ref="D120">INDEX(municipalities!B:B, MATCH(EC_projects!C120,municipalities!C:C,0),0)</f>
        <v>GM1949</v>
      </c>
      <c r="E120">
        <f>community_projects!D120</f>
        <v>0</v>
      </c>
      <c r="F120" t="str">
        <f>community_projects!E120</f>
        <v>EKON/ zonnedak Kloosterpolder Zonne-energie</v>
      </c>
      <c r="G120" t="str">
        <f>community_projects!G120</f>
        <v>gerealiseerd</v>
      </c>
      <c r="H120">
        <f>community_projects!H120</f>
        <v>2021</v>
      </c>
      <c r="I120" t="str">
        <f>community_projects!I120</f>
        <v>PV</v>
      </c>
      <c r="J120" t="str">
        <f>community_projects!J120</f>
        <v>dak</v>
      </c>
      <c r="K120" t="str">
        <f>community_projects!K120</f>
        <v>lokale coöperatie</v>
      </c>
      <c r="L120" t="str">
        <f>community_projects!L120</f>
        <v>EKON/ Enerzji Kooperasje Om (de) Noorderpolder</v>
      </c>
      <c r="M120">
        <f>community_projects!P120</f>
        <v>186</v>
      </c>
      <c r="N120">
        <f>community_projects!R120</f>
        <v>1</v>
      </c>
    </row>
    <row r="121" spans="1:14" x14ac:dyDescent="0.3">
      <c r="A121" t="str">
        <f>community_projects!A121</f>
        <v>Friesland</v>
      </c>
      <c r="B121" t="str">
        <f>community_projects!B121</f>
        <v>Friesland</v>
      </c>
      <c r="C121" t="str">
        <f>community_projects!C121</f>
        <v>Waadhoeke</v>
      </c>
      <c r="D121" t="str" cm="1">
        <f t="array" ref="D121">INDEX(municipalities!B:B, MATCH(EC_projects!C121,municipalities!C:C,0),0)</f>
        <v>GM1949</v>
      </c>
      <c r="E121" t="str">
        <f>community_projects!D121</f>
        <v>Slappeterp</v>
      </c>
      <c r="F121" t="str">
        <f>community_projects!E121</f>
        <v>EKON/ zonnedak Slappeterp Fokkema  I</v>
      </c>
      <c r="G121" t="str">
        <f>community_projects!G121</f>
        <v>gerealiseerd</v>
      </c>
      <c r="H121">
        <f>community_projects!H121</f>
        <v>2016</v>
      </c>
      <c r="I121" t="str">
        <f>community_projects!I121</f>
        <v>PV</v>
      </c>
      <c r="J121" t="str">
        <f>community_projects!J121</f>
        <v>dak</v>
      </c>
      <c r="K121" t="str">
        <f>community_projects!K121</f>
        <v>lokale coöperatie</v>
      </c>
      <c r="L121" t="str">
        <f>community_projects!L121</f>
        <v>EKON/ Enerzji Kooperasje Om (de) Noorderpolder</v>
      </c>
      <c r="M121">
        <f>community_projects!P121</f>
        <v>312</v>
      </c>
      <c r="N121">
        <f>community_projects!R121</f>
        <v>1</v>
      </c>
    </row>
    <row r="122" spans="1:14" x14ac:dyDescent="0.3">
      <c r="A122" t="str">
        <f>community_projects!A122</f>
        <v>Friesland</v>
      </c>
      <c r="B122" t="str">
        <f>community_projects!B122</f>
        <v>Friesland</v>
      </c>
      <c r="C122" t="str">
        <f>community_projects!C122</f>
        <v>Waadhoeke</v>
      </c>
      <c r="D122" t="str" cm="1">
        <f t="array" ref="D122">INDEX(municipalities!B:B, MATCH(EC_projects!C122,municipalities!C:C,0),0)</f>
        <v>GM1949</v>
      </c>
      <c r="E122" t="str">
        <f>community_projects!D122</f>
        <v>Oosterbierum</v>
      </c>
      <c r="F122" t="str">
        <f>community_projects!E122</f>
        <v>FryskeFlinter/zonnedak De Flambou</v>
      </c>
      <c r="G122" t="str">
        <f>community_projects!G122</f>
        <v>gerealiseerd</v>
      </c>
      <c r="H122">
        <f>community_projects!H122</f>
        <v>2017</v>
      </c>
      <c r="I122" t="str">
        <f>community_projects!I122</f>
        <v>PV</v>
      </c>
      <c r="J122" t="str">
        <f>community_projects!J122</f>
        <v>dak</v>
      </c>
      <c r="K122" t="str">
        <f>community_projects!K122</f>
        <v>lokale coöperatie</v>
      </c>
      <c r="L122" t="str">
        <f>community_projects!L122</f>
        <v>FryskeFlinter</v>
      </c>
      <c r="M122">
        <f>community_projects!P122</f>
        <v>41.25</v>
      </c>
      <c r="N122">
        <f>community_projects!R122</f>
        <v>1</v>
      </c>
    </row>
    <row r="123" spans="1:14" x14ac:dyDescent="0.3">
      <c r="A123" t="str">
        <f>community_projects!A123</f>
        <v>Friesland</v>
      </c>
      <c r="B123" t="str">
        <f>community_projects!B123</f>
        <v>Friesland</v>
      </c>
      <c r="C123" t="str">
        <f>community_projects!C123</f>
        <v>Waadhoeke</v>
      </c>
      <c r="D123" t="str" cm="1">
        <f t="array" ref="D123">INDEX(municipalities!B:B, MATCH(EC_projects!C123,municipalities!C:C,0),0)</f>
        <v>GM1949</v>
      </c>
      <c r="E123" t="str">
        <f>community_projects!D123</f>
        <v>Sexbierum</v>
      </c>
      <c r="F123" t="str">
        <f>community_projects!E123</f>
        <v>FryskeFlinter/zonnedak Sexbierum</v>
      </c>
      <c r="G123" t="str">
        <f>community_projects!G123</f>
        <v>gerealiseerd</v>
      </c>
      <c r="H123">
        <f>community_projects!H123</f>
        <v>2022</v>
      </c>
      <c r="I123" t="str">
        <f>community_projects!I123</f>
        <v>PV</v>
      </c>
      <c r="J123" t="str">
        <f>community_projects!J123</f>
        <v>dak</v>
      </c>
      <c r="K123" t="str">
        <f>community_projects!K123</f>
        <v>lokale coöperatie</v>
      </c>
      <c r="L123" t="str">
        <f>community_projects!L123</f>
        <v>FryskeFlinter</v>
      </c>
      <c r="M123">
        <f>community_projects!P123</f>
        <v>68.34</v>
      </c>
      <c r="N123">
        <f>community_projects!R123</f>
        <v>1</v>
      </c>
    </row>
    <row r="124" spans="1:14" x14ac:dyDescent="0.3">
      <c r="A124" t="str">
        <f>community_projects!A124</f>
        <v>Friesland</v>
      </c>
      <c r="B124" t="str">
        <f>community_projects!B124</f>
        <v>Friesland</v>
      </c>
      <c r="C124" t="str">
        <f>community_projects!C124</f>
        <v>Weststellingwerf</v>
      </c>
      <c r="D124" t="str" cm="1">
        <f t="array" ref="D124">INDEX(municipalities!B:B, MATCH(EC_projects!C124,municipalities!C:C,0),0)</f>
        <v>GM0098</v>
      </c>
      <c r="E124" t="str">
        <f>community_projects!D124</f>
        <v>Wolvega</v>
      </c>
      <c r="F124" t="str">
        <f>community_projects!E124</f>
        <v>ECDeToekomst/ zonnedak de Meenthe Wolvega</v>
      </c>
      <c r="G124" t="str">
        <f>community_projects!G124</f>
        <v>gerealiseerd</v>
      </c>
      <c r="H124">
        <f>community_projects!H124</f>
        <v>2019</v>
      </c>
      <c r="I124" t="str">
        <f>community_projects!I124</f>
        <v>PV</v>
      </c>
      <c r="J124" t="str">
        <f>community_projects!J124</f>
        <v>dak</v>
      </c>
      <c r="K124" t="str">
        <f>community_projects!K124</f>
        <v>lokale coöperatie</v>
      </c>
      <c r="L124" t="str">
        <f>community_projects!L124</f>
        <v>EC DeToekomst</v>
      </c>
      <c r="M124">
        <f>community_projects!P124</f>
        <v>61.64</v>
      </c>
      <c r="N124">
        <f>community_projects!R124</f>
        <v>1</v>
      </c>
    </row>
    <row r="125" spans="1:14" x14ac:dyDescent="0.3">
      <c r="A125" t="str">
        <f>community_projects!A125</f>
        <v>Friesland</v>
      </c>
      <c r="B125" t="str">
        <f>community_projects!B125</f>
        <v>Friesland</v>
      </c>
      <c r="C125" t="str">
        <f>community_projects!C125</f>
        <v>Weststellingwerf</v>
      </c>
      <c r="D125" t="str" cm="1">
        <f t="array" ref="D125">INDEX(municipalities!B:B, MATCH(EC_projects!C125,municipalities!C:C,0),0)</f>
        <v>GM0098</v>
      </c>
      <c r="E125" t="str">
        <f>community_projects!D125</f>
        <v>Steggerda</v>
      </c>
      <c r="F125" t="str">
        <f>community_projects!E125</f>
        <v>ECDeToekomst/ zonnedak Vaartweg Steggerda</v>
      </c>
      <c r="G125" t="str">
        <f>community_projects!G125</f>
        <v>gerealiseerd</v>
      </c>
      <c r="H125">
        <f>community_projects!H125</f>
        <v>2018</v>
      </c>
      <c r="I125" t="str">
        <f>community_projects!I125</f>
        <v>PV</v>
      </c>
      <c r="J125" t="str">
        <f>community_projects!J125</f>
        <v>dak</v>
      </c>
      <c r="K125" t="str">
        <f>community_projects!K125</f>
        <v>lokale coöperatie</v>
      </c>
      <c r="L125" t="str">
        <f>community_projects!L125</f>
        <v>EC DeToekomst</v>
      </c>
      <c r="M125">
        <f>community_projects!P125</f>
        <v>54</v>
      </c>
      <c r="N125">
        <f>community_projects!R125</f>
        <v>1</v>
      </c>
    </row>
    <row r="126" spans="1:14" x14ac:dyDescent="0.3">
      <c r="A126" t="str">
        <f>community_projects!A126</f>
        <v>Gelderland</v>
      </c>
      <c r="B126" t="str">
        <f>community_projects!B126</f>
        <v>Achterhoek</v>
      </c>
      <c r="C126" t="str">
        <f>community_projects!C126</f>
        <v>Aalten</v>
      </c>
      <c r="D126" t="str" cm="1">
        <f t="array" ref="D126">INDEX(municipalities!B:B, MATCH(EC_projects!C126,municipalities!C:C,0),0)</f>
        <v>GM0197</v>
      </c>
      <c r="E126" t="str">
        <f>community_projects!D126</f>
        <v>Bredevoort</v>
      </c>
      <c r="F126" t="str">
        <f>community_projects!E126</f>
        <v>ECBredevoort/ zonnedak  Betting Wonen  &amp; Zonnedak Grachthuys</v>
      </c>
      <c r="G126" t="str">
        <f>community_projects!G126</f>
        <v>gerealiseerd</v>
      </c>
      <c r="H126">
        <f>community_projects!H126</f>
        <v>2019</v>
      </c>
      <c r="I126" t="str">
        <f>community_projects!I126</f>
        <v>PV</v>
      </c>
      <c r="J126" t="str">
        <f>community_projects!J126</f>
        <v>dak</v>
      </c>
      <c r="K126" t="str">
        <f>community_projects!K126</f>
        <v>lokale coöperatie</v>
      </c>
      <c r="L126" t="str">
        <f>community_projects!L126</f>
        <v xml:space="preserve">Energie Coöperatie Bredevoort </v>
      </c>
      <c r="M126">
        <f>community_projects!P126</f>
        <v>130</v>
      </c>
      <c r="N126">
        <f>community_projects!R126</f>
        <v>1</v>
      </c>
    </row>
    <row r="127" spans="1:14" x14ac:dyDescent="0.3">
      <c r="A127" t="str">
        <f>community_projects!A127</f>
        <v>Gelderland</v>
      </c>
      <c r="B127" t="str">
        <f>community_projects!B127</f>
        <v>Cleantech regio</v>
      </c>
      <c r="C127" t="str">
        <f>community_projects!C127</f>
        <v>Apeldoorn</v>
      </c>
      <c r="D127" t="str" cm="1">
        <f t="array" ref="D127">INDEX(municipalities!B:B, MATCH(EC_projects!C127,municipalities!C:C,0),0)</f>
        <v>GM0200</v>
      </c>
      <c r="E127">
        <f>community_projects!D127</f>
        <v>0</v>
      </c>
      <c r="F127" t="str">
        <f>community_projects!E127</f>
        <v>deA  Zon voor Huur (171 huurwoningen, periode 2015-2016)</v>
      </c>
      <c r="G127" t="str">
        <f>community_projects!G127</f>
        <v>gerealiseerd</v>
      </c>
      <c r="H127">
        <f>community_projects!H127</f>
        <v>2015</v>
      </c>
      <c r="I127" t="str">
        <f>community_projects!I127</f>
        <v>PV</v>
      </c>
      <c r="J127" t="str">
        <f>community_projects!J127</f>
        <v>dak</v>
      </c>
      <c r="K127" t="str">
        <f>community_projects!K127</f>
        <v>lokale coöperatie</v>
      </c>
      <c r="L127" t="str">
        <f>community_projects!L127</f>
        <v>deA Apeldoorn</v>
      </c>
      <c r="M127">
        <f>community_projects!P127</f>
        <v>291.72000000000003</v>
      </c>
      <c r="N127">
        <f>community_projects!R127</f>
        <v>1</v>
      </c>
    </row>
    <row r="128" spans="1:14" x14ac:dyDescent="0.3">
      <c r="A128" t="str">
        <f>community_projects!A128</f>
        <v>Gelderland</v>
      </c>
      <c r="B128" t="str">
        <f>community_projects!B128</f>
        <v>Cleantech regio</v>
      </c>
      <c r="C128" t="str">
        <f>community_projects!C128</f>
        <v>Apeldoorn</v>
      </c>
      <c r="D128" t="str" cm="1">
        <f t="array" ref="D128">INDEX(municipalities!B:B, MATCH(EC_projects!C128,municipalities!C:C,0),0)</f>
        <v>GM0200</v>
      </c>
      <c r="E128">
        <f>community_projects!D128</f>
        <v>0</v>
      </c>
      <c r="F128" t="str">
        <f>community_projects!E128</f>
        <v>deA Zon op school (3 scholen)</v>
      </c>
      <c r="G128" t="str">
        <f>community_projects!G128</f>
        <v>gerealiseerd</v>
      </c>
      <c r="H128">
        <f>community_projects!H128</f>
        <v>2014</v>
      </c>
      <c r="I128" t="str">
        <f>community_projects!I128</f>
        <v>PV</v>
      </c>
      <c r="J128" t="str">
        <f>community_projects!J128</f>
        <v>dak</v>
      </c>
      <c r="K128" t="str">
        <f>community_projects!K128</f>
        <v>lokale coöperatie</v>
      </c>
      <c r="L128" t="str">
        <f>community_projects!L128</f>
        <v>deA Apeldoorn</v>
      </c>
      <c r="M128">
        <f>community_projects!P128</f>
        <v>62.92</v>
      </c>
      <c r="N128">
        <f>community_projects!R128</f>
        <v>1</v>
      </c>
    </row>
    <row r="129" spans="1:14" x14ac:dyDescent="0.3">
      <c r="A129" t="str">
        <f>community_projects!A129</f>
        <v>Gelderland</v>
      </c>
      <c r="B129" t="str">
        <f>community_projects!B129</f>
        <v>Cleantech regio</v>
      </c>
      <c r="C129" t="str">
        <f>community_projects!C129</f>
        <v>Apeldoorn</v>
      </c>
      <c r="D129" t="str" cm="1">
        <f t="array" ref="D129">INDEX(municipalities!B:B, MATCH(EC_projects!C129,municipalities!C:C,0),0)</f>
        <v>GM0200</v>
      </c>
      <c r="E129">
        <f>community_projects!D129</f>
        <v>0</v>
      </c>
      <c r="F129" t="str">
        <f>community_projects!E129</f>
        <v>deA Zon op School (6 scholen)</v>
      </c>
      <c r="G129" t="str">
        <f>community_projects!G129</f>
        <v>gerealiseerd</v>
      </c>
      <c r="H129">
        <f>community_projects!H129</f>
        <v>2016</v>
      </c>
      <c r="I129" t="str">
        <f>community_projects!I129</f>
        <v>PV</v>
      </c>
      <c r="J129" t="str">
        <f>community_projects!J129</f>
        <v>dak</v>
      </c>
      <c r="K129" t="str">
        <f>community_projects!K129</f>
        <v>lokale coöperatie</v>
      </c>
      <c r="L129" t="str">
        <f>community_projects!L129</f>
        <v>deA Apeldoorn</v>
      </c>
      <c r="M129">
        <f>community_projects!P129</f>
        <v>56.16</v>
      </c>
      <c r="N129">
        <f>community_projects!R129</f>
        <v>1</v>
      </c>
    </row>
    <row r="130" spans="1:14" x14ac:dyDescent="0.3">
      <c r="A130" t="str">
        <f>community_projects!A130</f>
        <v>Gelderland</v>
      </c>
      <c r="B130" t="str">
        <f>community_projects!B130</f>
        <v>Cleantech regio</v>
      </c>
      <c r="C130" t="str">
        <f>community_projects!C130</f>
        <v>Apeldoorn</v>
      </c>
      <c r="D130" t="str" cm="1">
        <f t="array" ref="D130">INDEX(municipalities!B:B, MATCH(EC_projects!C130,municipalities!C:C,0),0)</f>
        <v>GM0200</v>
      </c>
      <c r="E130">
        <f>community_projects!D130</f>
        <v>0</v>
      </c>
      <c r="F130" t="str">
        <f>community_projects!E130</f>
        <v>deA Zon op School (7 scholen)</v>
      </c>
      <c r="G130" t="str">
        <f>community_projects!G130</f>
        <v>gerealiseerd</v>
      </c>
      <c r="H130">
        <f>community_projects!H130</f>
        <v>2015</v>
      </c>
      <c r="I130" t="str">
        <f>community_projects!I130</f>
        <v>PV</v>
      </c>
      <c r="J130" t="str">
        <f>community_projects!J130</f>
        <v>dak</v>
      </c>
      <c r="K130" t="str">
        <f>community_projects!K130</f>
        <v>lokale coöperatie</v>
      </c>
      <c r="L130" t="str">
        <f>community_projects!L130</f>
        <v>deA Apeldoorn</v>
      </c>
      <c r="M130">
        <f>community_projects!P130</f>
        <v>129</v>
      </c>
      <c r="N130">
        <f>community_projects!R130</f>
        <v>1</v>
      </c>
    </row>
    <row r="131" spans="1:14" x14ac:dyDescent="0.3">
      <c r="A131" t="str">
        <f>community_projects!A131</f>
        <v>Gelderland</v>
      </c>
      <c r="B131" t="str">
        <f>community_projects!B131</f>
        <v>Cleantech regio</v>
      </c>
      <c r="C131" t="str">
        <f>community_projects!C131</f>
        <v>Apeldoorn</v>
      </c>
      <c r="D131" t="str" cm="1">
        <f t="array" ref="D131">INDEX(municipalities!B:B, MATCH(EC_projects!C131,municipalities!C:C,0),0)</f>
        <v>GM0200</v>
      </c>
      <c r="E131">
        <f>community_projects!D131</f>
        <v>0</v>
      </c>
      <c r="F131" t="str">
        <f>community_projects!E131</f>
        <v>deA/ Buurtstroom  De Vijfster</v>
      </c>
      <c r="G131" t="str">
        <f>community_projects!G131</f>
        <v>gerealiseerd</v>
      </c>
      <c r="H131">
        <f>community_projects!H131</f>
        <v>2019</v>
      </c>
      <c r="I131" t="str">
        <f>community_projects!I131</f>
        <v>PV</v>
      </c>
      <c r="J131" t="str">
        <f>community_projects!J131</f>
        <v>dak</v>
      </c>
      <c r="K131" t="str">
        <f>community_projects!K131</f>
        <v>productiecoöperatie/ bewonersinitiatief</v>
      </c>
      <c r="L131" t="str">
        <f>community_projects!L131</f>
        <v>deA/ Buurtstroom</v>
      </c>
      <c r="M131">
        <f>community_projects!P131</f>
        <v>41.23</v>
      </c>
      <c r="N131">
        <f>community_projects!R131</f>
        <v>1</v>
      </c>
    </row>
    <row r="132" spans="1:14" x14ac:dyDescent="0.3">
      <c r="A132" t="str">
        <f>community_projects!A132</f>
        <v>Gelderland</v>
      </c>
      <c r="B132" t="str">
        <f>community_projects!B132</f>
        <v>Cleantech regio</v>
      </c>
      <c r="C132" t="str">
        <f>community_projects!C132</f>
        <v>Apeldoorn</v>
      </c>
      <c r="D132" t="str" cm="1">
        <f t="array" ref="D132">INDEX(municipalities!B:B, MATCH(EC_projects!C132,municipalities!C:C,0),0)</f>
        <v>GM0200</v>
      </c>
      <c r="E132">
        <f>community_projects!D132</f>
        <v>0</v>
      </c>
      <c r="F132" t="str">
        <f>community_projects!E132</f>
        <v xml:space="preserve">deA/ Buurtstroom Dok Zuid </v>
      </c>
      <c r="G132" t="str">
        <f>community_projects!G132</f>
        <v>gerealiseerd</v>
      </c>
      <c r="H132">
        <f>community_projects!H132</f>
        <v>2019</v>
      </c>
      <c r="I132" t="str">
        <f>community_projects!I132</f>
        <v>PV</v>
      </c>
      <c r="J132" t="str">
        <f>community_projects!J132</f>
        <v>dak</v>
      </c>
      <c r="K132" t="str">
        <f>community_projects!K132</f>
        <v>productiecoöperatie/ bewonersinitiatief</v>
      </c>
      <c r="L132" t="str">
        <f>community_projects!L132</f>
        <v>deA/ Buurtstroom</v>
      </c>
      <c r="M132">
        <f>community_projects!P132</f>
        <v>90.83</v>
      </c>
      <c r="N132">
        <f>community_projects!R132</f>
        <v>1</v>
      </c>
    </row>
    <row r="133" spans="1:14" x14ac:dyDescent="0.3">
      <c r="A133" t="str">
        <f>community_projects!A133</f>
        <v>Gelderland</v>
      </c>
      <c r="B133" t="str">
        <f>community_projects!B133</f>
        <v>Cleantech regio</v>
      </c>
      <c r="C133" t="str">
        <f>community_projects!C133</f>
        <v>Apeldoorn</v>
      </c>
      <c r="D133" t="str" cm="1">
        <f t="array" ref="D133">INDEX(municipalities!B:B, MATCH(EC_projects!C133,municipalities!C:C,0),0)</f>
        <v>GM0200</v>
      </c>
      <c r="E133">
        <f>community_projects!D133</f>
        <v>0</v>
      </c>
      <c r="F133" t="str">
        <f>community_projects!E133</f>
        <v>deA/ Buurtstroom Foenix Aruba</v>
      </c>
      <c r="G133" t="str">
        <f>community_projects!G133</f>
        <v>gerealiseerd</v>
      </c>
      <c r="H133">
        <f>community_projects!H133</f>
        <v>2020</v>
      </c>
      <c r="I133" t="str">
        <f>community_projects!I133</f>
        <v>PV</v>
      </c>
      <c r="J133" t="str">
        <f>community_projects!J133</f>
        <v>dak</v>
      </c>
      <c r="K133" t="str">
        <f>community_projects!K133</f>
        <v>productiecoöperatie/ bewonersinitiatief</v>
      </c>
      <c r="L133" t="str">
        <f>community_projects!L133</f>
        <v>deA/ Buurtstroom</v>
      </c>
      <c r="M133">
        <f>community_projects!P133</f>
        <v>56.1</v>
      </c>
      <c r="N133">
        <f>community_projects!R133</f>
        <v>1</v>
      </c>
    </row>
    <row r="134" spans="1:14" x14ac:dyDescent="0.3">
      <c r="A134" t="str">
        <f>community_projects!A134</f>
        <v>Gelderland</v>
      </c>
      <c r="B134" t="str">
        <f>community_projects!B134</f>
        <v>Cleantech regio</v>
      </c>
      <c r="C134" t="str">
        <f>community_projects!C134</f>
        <v>Apeldoorn</v>
      </c>
      <c r="D134" t="str" cm="1">
        <f t="array" ref="D134">INDEX(municipalities!B:B, MATCH(EC_projects!C134,municipalities!C:C,0),0)</f>
        <v>GM0200</v>
      </c>
      <c r="E134">
        <f>community_projects!D134</f>
        <v>0</v>
      </c>
      <c r="F134" t="str">
        <f>community_projects!E134</f>
        <v>deA/ Buurtstroom Foenix Molenmakershoek</v>
      </c>
      <c r="G134" t="str">
        <f>community_projects!G134</f>
        <v>gerealiseerd</v>
      </c>
      <c r="H134">
        <f>community_projects!H134</f>
        <v>2018</v>
      </c>
      <c r="I134" t="str">
        <f>community_projects!I134</f>
        <v>PV</v>
      </c>
      <c r="J134" t="str">
        <f>community_projects!J134</f>
        <v>dak</v>
      </c>
      <c r="K134" t="str">
        <f>community_projects!K134</f>
        <v>productiecoöperatie/ bewonersinitiatief</v>
      </c>
      <c r="L134" t="str">
        <f>community_projects!L134</f>
        <v>deA/ Buurtstroom</v>
      </c>
      <c r="M134">
        <f>community_projects!P134</f>
        <v>53.04</v>
      </c>
      <c r="N134">
        <f>community_projects!R134</f>
        <v>1</v>
      </c>
    </row>
    <row r="135" spans="1:14" x14ac:dyDescent="0.3">
      <c r="A135" t="str">
        <f>community_projects!A135</f>
        <v>Gelderland</v>
      </c>
      <c r="B135" t="str">
        <f>community_projects!B135</f>
        <v>Cleantech regio</v>
      </c>
      <c r="C135" t="str">
        <f>community_projects!C135</f>
        <v>Apeldoorn</v>
      </c>
      <c r="D135" t="str" cm="1">
        <f t="array" ref="D135">INDEX(municipalities!B:B, MATCH(EC_projects!C135,municipalities!C:C,0),0)</f>
        <v>GM0200</v>
      </c>
      <c r="E135">
        <f>community_projects!D135</f>
        <v>0</v>
      </c>
      <c r="F135" t="str">
        <f>community_projects!E135</f>
        <v>deA/ Buurtstroom Het Kristal</v>
      </c>
      <c r="G135" t="str">
        <f>community_projects!G135</f>
        <v>gerealiseerd</v>
      </c>
      <c r="H135">
        <f>community_projects!H135</f>
        <v>2020</v>
      </c>
      <c r="I135" t="str">
        <f>community_projects!I135</f>
        <v>PV</v>
      </c>
      <c r="J135" t="str">
        <f>community_projects!J135</f>
        <v>dak</v>
      </c>
      <c r="K135" t="str">
        <f>community_projects!K135</f>
        <v>productiecoöperatie/ bewonersinitiatief</v>
      </c>
      <c r="L135" t="str">
        <f>community_projects!L135</f>
        <v>deA/ Buurtstroom</v>
      </c>
      <c r="M135">
        <f>community_projects!P135</f>
        <v>56.1</v>
      </c>
      <c r="N135">
        <f>community_projects!R135</f>
        <v>1</v>
      </c>
    </row>
    <row r="136" spans="1:14" x14ac:dyDescent="0.3">
      <c r="A136" t="str">
        <f>community_projects!A136</f>
        <v>Gelderland</v>
      </c>
      <c r="B136" t="str">
        <f>community_projects!B136</f>
        <v>Cleantech regio</v>
      </c>
      <c r="C136" t="str">
        <f>community_projects!C136</f>
        <v>Apeldoorn</v>
      </c>
      <c r="D136" t="str" cm="1">
        <f t="array" ref="D136">INDEX(municipalities!B:B, MATCH(EC_projects!C136,municipalities!C:C,0),0)</f>
        <v>GM0200</v>
      </c>
      <c r="E136">
        <f>community_projects!D136</f>
        <v>0</v>
      </c>
      <c r="F136" t="str">
        <f>community_projects!E136</f>
        <v>deA/ Buurtstroom Sprengeloo</v>
      </c>
      <c r="G136" t="str">
        <f>community_projects!G136</f>
        <v>gerealiseerd</v>
      </c>
      <c r="H136">
        <f>community_projects!H136</f>
        <v>2018</v>
      </c>
      <c r="I136" t="str">
        <f>community_projects!I136</f>
        <v>PV</v>
      </c>
      <c r="J136" t="str">
        <f>community_projects!J136</f>
        <v>dak</v>
      </c>
      <c r="K136" t="str">
        <f>community_projects!K136</f>
        <v>productiecoöperatie/ bewonersinitiatief</v>
      </c>
      <c r="L136" t="str">
        <f>community_projects!L136</f>
        <v>deA/ Buurtstroom</v>
      </c>
      <c r="M136">
        <f>community_projects!P136</f>
        <v>57.98</v>
      </c>
      <c r="N136">
        <f>community_projects!R136</f>
        <v>1</v>
      </c>
    </row>
    <row r="137" spans="1:14" x14ac:dyDescent="0.3">
      <c r="A137" t="str">
        <f>community_projects!A137</f>
        <v>Gelderland</v>
      </c>
      <c r="B137" t="str">
        <f>community_projects!B137</f>
        <v>Cleantech regio</v>
      </c>
      <c r="C137" t="str">
        <f>community_projects!C137</f>
        <v>Apeldoorn</v>
      </c>
      <c r="D137" t="str" cm="1">
        <f t="array" ref="D137">INDEX(municipalities!B:B, MATCH(EC_projects!C137,municipalities!C:C,0),0)</f>
        <v>GM0200</v>
      </c>
      <c r="E137">
        <f>community_projects!D137</f>
        <v>0</v>
      </c>
      <c r="F137" t="str">
        <f>community_projects!E137</f>
        <v>deA/ Zonnepark Ecofactorij</v>
      </c>
      <c r="G137" t="str">
        <f>community_projects!G137</f>
        <v>gerealiseerd</v>
      </c>
      <c r="H137">
        <f>community_projects!H137</f>
        <v>2016</v>
      </c>
      <c r="I137" t="str">
        <f>community_projects!I137</f>
        <v>PV</v>
      </c>
      <c r="J137" t="str">
        <f>community_projects!J137</f>
        <v>dak</v>
      </c>
      <c r="K137" t="str">
        <f>community_projects!K137</f>
        <v>lokale coöperatie</v>
      </c>
      <c r="L137" t="str">
        <f>community_projects!L137</f>
        <v>deA Apeldoorn</v>
      </c>
      <c r="M137">
        <f>community_projects!P137</f>
        <v>578</v>
      </c>
      <c r="N137">
        <f>community_projects!R137</f>
        <v>1</v>
      </c>
    </row>
    <row r="138" spans="1:14" x14ac:dyDescent="0.3">
      <c r="A138" t="str">
        <f>community_projects!A138</f>
        <v>Gelderland</v>
      </c>
      <c r="B138" t="str">
        <f>community_projects!B138</f>
        <v>Cleantech regio</v>
      </c>
      <c r="C138" t="str">
        <f>community_projects!C138</f>
        <v>Apeldoorn</v>
      </c>
      <c r="D138" t="str" cm="1">
        <f t="array" ref="D138">INDEX(municipalities!B:B, MATCH(EC_projects!C138,municipalities!C:C,0),0)</f>
        <v>GM0200</v>
      </c>
      <c r="E138" t="str">
        <f>community_projects!D138</f>
        <v>Loenen</v>
      </c>
      <c r="F138" t="str">
        <f>community_projects!E138</f>
        <v>LoenenEnergieNeutraal/ zonnedak Thomassen</v>
      </c>
      <c r="G138" t="str">
        <f>community_projects!G138</f>
        <v>gerealiseerd</v>
      </c>
      <c r="H138">
        <f>community_projects!H138</f>
        <v>2020</v>
      </c>
      <c r="I138" t="str">
        <f>community_projects!I138</f>
        <v>PV</v>
      </c>
      <c r="J138" t="str">
        <f>community_projects!J138</f>
        <v>dak</v>
      </c>
      <c r="K138" t="str">
        <f>community_projects!K138</f>
        <v>lokale coöperatie</v>
      </c>
      <c r="L138" t="str">
        <f>community_projects!L138</f>
        <v>Stichting Loenen Energie Neutraal</v>
      </c>
      <c r="M138">
        <f>community_projects!P138</f>
        <v>901.5</v>
      </c>
      <c r="N138">
        <f>community_projects!R138</f>
        <v>1</v>
      </c>
    </row>
    <row r="139" spans="1:14" x14ac:dyDescent="0.3">
      <c r="A139" t="str">
        <f>community_projects!A139</f>
        <v>Gelderland</v>
      </c>
      <c r="B139" t="str">
        <f>community_projects!B139</f>
        <v>Cleantech regio</v>
      </c>
      <c r="C139" t="str">
        <f>community_projects!C139</f>
        <v>Apeldoorn</v>
      </c>
      <c r="D139" t="str" cm="1">
        <f t="array" ref="D139">INDEX(municipalities!B:B, MATCH(EC_projects!C139,municipalities!C:C,0),0)</f>
        <v>GM0200</v>
      </c>
      <c r="E139">
        <f>community_projects!D139</f>
        <v>0</v>
      </c>
      <c r="F139" t="str">
        <f>community_projects!E139</f>
        <v>Zon op Kerschoten &amp; De Naald/ zonnedak Groene Hoven</v>
      </c>
      <c r="G139" t="str">
        <f>community_projects!G139</f>
        <v>gerealiseerd</v>
      </c>
      <c r="H139">
        <f>community_projects!H139</f>
        <v>2016</v>
      </c>
      <c r="I139" t="str">
        <f>community_projects!I139</f>
        <v>PV</v>
      </c>
      <c r="J139" t="str">
        <f>community_projects!J139</f>
        <v>dak</v>
      </c>
      <c r="K139" t="str">
        <f>community_projects!K139</f>
        <v>productiecoöperatie/ bewonersinitiatief</v>
      </c>
      <c r="L139" t="str">
        <f>community_projects!L139</f>
        <v>Zon op Kerschoten &amp; De Naald</v>
      </c>
      <c r="M139">
        <f>community_projects!P139</f>
        <v>37</v>
      </c>
      <c r="N139">
        <f>community_projects!R139</f>
        <v>1</v>
      </c>
    </row>
    <row r="140" spans="1:14" x14ac:dyDescent="0.3">
      <c r="A140" t="str">
        <f>community_projects!A140</f>
        <v>Gelderland</v>
      </c>
      <c r="B140" t="str">
        <f>community_projects!B140</f>
        <v>Cleantech regio</v>
      </c>
      <c r="C140" t="str">
        <f>community_projects!C140</f>
        <v>Apeldoorn</v>
      </c>
      <c r="D140" t="str" cm="1">
        <f t="array" ref="D140">INDEX(municipalities!B:B, MATCH(EC_projects!C140,municipalities!C:C,0),0)</f>
        <v>GM0200</v>
      </c>
      <c r="E140">
        <f>community_projects!D140</f>
        <v>0</v>
      </c>
      <c r="F140" t="str">
        <f>community_projects!E140</f>
        <v>Zon op Kerschoten &amp; De Naald/ zonnedak Robur</v>
      </c>
      <c r="G140" t="str">
        <f>community_projects!G140</f>
        <v>gerealiseerd</v>
      </c>
      <c r="H140">
        <f>community_projects!H140</f>
        <v>2019</v>
      </c>
      <c r="I140" t="str">
        <f>community_projects!I140</f>
        <v>PV</v>
      </c>
      <c r="J140" t="str">
        <f>community_projects!J140</f>
        <v>dak</v>
      </c>
      <c r="K140" t="str">
        <f>community_projects!K140</f>
        <v>productiecoöperatie/ bewonersinitiatief</v>
      </c>
      <c r="L140" t="str">
        <f>community_projects!L140</f>
        <v>Zon op Kerschoten &amp; De Naald</v>
      </c>
      <c r="M140">
        <f>community_projects!P140</f>
        <v>68.319999999999993</v>
      </c>
      <c r="N140">
        <f>community_projects!R140</f>
        <v>1</v>
      </c>
    </row>
    <row r="141" spans="1:14" x14ac:dyDescent="0.3">
      <c r="A141" t="str">
        <f>community_projects!A141</f>
        <v>Gelderland</v>
      </c>
      <c r="B141" t="str">
        <f>community_projects!B141</f>
        <v>Arnhem/ Nijmegen</v>
      </c>
      <c r="C141" t="str">
        <f>community_projects!C141</f>
        <v>Arnhem</v>
      </c>
      <c r="D141" t="str" cm="1">
        <f t="array" ref="D141">INDEX(municipalities!B:B, MATCH(EC_projects!C141,municipalities!C:C,0),0)</f>
        <v>GM0202</v>
      </c>
      <c r="E141">
        <f>community_projects!D141</f>
        <v>0</v>
      </c>
      <c r="F141" t="str">
        <f>community_projects!E141</f>
        <v>Greencrowd/ Ziekenhuis Rijnstate</v>
      </c>
      <c r="G141" t="str">
        <f>community_projects!G141</f>
        <v>gerealiseerd</v>
      </c>
      <c r="H141">
        <f>community_projects!H141</f>
        <v>2013</v>
      </c>
      <c r="I141" t="str">
        <f>community_projects!I141</f>
        <v>PV</v>
      </c>
      <c r="J141" t="str">
        <f>community_projects!J141</f>
        <v>dak</v>
      </c>
      <c r="K141" t="str">
        <f>community_projects!K141</f>
        <v>participatie/ crowdfunding</v>
      </c>
      <c r="L141" t="str">
        <f>community_projects!L141</f>
        <v>crowdfunding</v>
      </c>
      <c r="M141">
        <f>community_projects!P141</f>
        <v>171.6</v>
      </c>
      <c r="N141">
        <f>community_projects!R141</f>
        <v>0</v>
      </c>
    </row>
    <row r="142" spans="1:14" x14ac:dyDescent="0.3">
      <c r="A142" t="str">
        <f>community_projects!A142</f>
        <v>Gelderland</v>
      </c>
      <c r="B142" t="str">
        <f>community_projects!B142</f>
        <v>Arnhem/ Nijmegen</v>
      </c>
      <c r="C142" t="str">
        <f>community_projects!C142</f>
        <v>Arnhem</v>
      </c>
      <c r="D142" t="str" cm="1">
        <f t="array" ref="D142">INDEX(municipalities!B:B, MATCH(EC_projects!C142,municipalities!C:C,0),0)</f>
        <v>GM0202</v>
      </c>
      <c r="E142">
        <f>community_projects!D142</f>
        <v>0</v>
      </c>
      <c r="F142" t="str">
        <f>community_projects!E142</f>
        <v>RIJE RijnenIjssel/ Montessorischool Arnhem (met GreenCrowd)</v>
      </c>
      <c r="G142" t="str">
        <f>community_projects!G142</f>
        <v>gerealiseerd</v>
      </c>
      <c r="H142">
        <f>community_projects!H142</f>
        <v>2014</v>
      </c>
      <c r="I142" t="str">
        <f>community_projects!I142</f>
        <v>PV</v>
      </c>
      <c r="J142" t="str">
        <f>community_projects!J142</f>
        <v>dak</v>
      </c>
      <c r="K142" t="str">
        <f>community_projects!K142</f>
        <v>lokale coöperatie</v>
      </c>
      <c r="L142" t="str">
        <f>community_projects!L142</f>
        <v>RIJE RijnenIJssel</v>
      </c>
      <c r="M142">
        <f>community_projects!P142</f>
        <v>8.32</v>
      </c>
      <c r="N142">
        <f>community_projects!R142</f>
        <v>1</v>
      </c>
    </row>
    <row r="143" spans="1:14" x14ac:dyDescent="0.3">
      <c r="A143" t="str">
        <f>community_projects!A143</f>
        <v>Gelderland</v>
      </c>
      <c r="B143" t="str">
        <f>community_projects!B143</f>
        <v>Arnhem/ Nijmegen</v>
      </c>
      <c r="C143" t="str">
        <f>community_projects!C143</f>
        <v>Arnhem</v>
      </c>
      <c r="D143" t="str" cm="1">
        <f t="array" ref="D143">INDEX(municipalities!B:B, MATCH(EC_projects!C143,municipalities!C:C,0),0)</f>
        <v>GM0202</v>
      </c>
      <c r="E143">
        <f>community_projects!D143</f>
        <v>0</v>
      </c>
      <c r="F143" t="str">
        <f>community_projects!E143</f>
        <v xml:space="preserve">RIJE RijnenIJssel/ zonnedak Schuytgraaf </v>
      </c>
      <c r="G143" t="str">
        <f>community_projects!G143</f>
        <v>gerealiseerd</v>
      </c>
      <c r="H143">
        <f>community_projects!H143</f>
        <v>2022</v>
      </c>
      <c r="I143" t="str">
        <f>community_projects!I143</f>
        <v>PV</v>
      </c>
      <c r="J143" t="str">
        <f>community_projects!J143</f>
        <v>dak</v>
      </c>
      <c r="K143" t="str">
        <f>community_projects!K143</f>
        <v>lokale coöperatie</v>
      </c>
      <c r="L143" t="str">
        <f>community_projects!L143</f>
        <v>RIJE RijnenIJssel</v>
      </c>
      <c r="M143">
        <f>community_projects!P143</f>
        <v>108</v>
      </c>
      <c r="N143">
        <f>community_projects!R143</f>
        <v>1</v>
      </c>
    </row>
    <row r="144" spans="1:14" x14ac:dyDescent="0.3">
      <c r="A144" t="str">
        <f>community_projects!A144</f>
        <v>Gelderland</v>
      </c>
      <c r="B144" t="str">
        <f>community_projects!B144</f>
        <v>Arnhem/ Nijmegen</v>
      </c>
      <c r="C144" t="str">
        <f>community_projects!C144</f>
        <v>Arnhem</v>
      </c>
      <c r="D144" t="str" cm="1">
        <f t="array" ref="D144">INDEX(municipalities!B:B, MATCH(EC_projects!C144,municipalities!C:C,0),0)</f>
        <v>GM0202</v>
      </c>
      <c r="E144" t="str">
        <f>community_projects!D144</f>
        <v>RIJE Rijnen</v>
      </c>
      <c r="F144" t="str">
        <f>community_projects!E144</f>
        <v>RIJE RijnenIjssel/ Zuivelboerderij Ijsseloord</v>
      </c>
      <c r="G144" t="str">
        <f>community_projects!G144</f>
        <v>gerealiseerd</v>
      </c>
      <c r="H144">
        <f>community_projects!H144</f>
        <v>2014</v>
      </c>
      <c r="I144" t="str">
        <f>community_projects!I144</f>
        <v>PV</v>
      </c>
      <c r="J144" t="str">
        <f>community_projects!J144</f>
        <v>dak</v>
      </c>
      <c r="K144" t="str">
        <f>community_projects!K144</f>
        <v>lokale coöperatie</v>
      </c>
      <c r="L144" t="str">
        <f>community_projects!L144</f>
        <v>RIJE RijnenIJssel</v>
      </c>
      <c r="M144">
        <f>community_projects!P144</f>
        <v>56.68</v>
      </c>
      <c r="N144">
        <f>community_projects!R144</f>
        <v>1</v>
      </c>
    </row>
    <row r="145" spans="1:14" x14ac:dyDescent="0.3">
      <c r="A145" t="str">
        <f>community_projects!A145</f>
        <v>Gelderland</v>
      </c>
      <c r="B145" t="str">
        <f>community_projects!B145</f>
        <v>Arnhem/ Nijmegen</v>
      </c>
      <c r="C145" t="str">
        <f>community_projects!C145</f>
        <v>Arnhem</v>
      </c>
      <c r="D145" t="str" cm="1">
        <f t="array" ref="D145">INDEX(municipalities!B:B, MATCH(EC_projects!C145,municipalities!C:C,0),0)</f>
        <v>GM0202</v>
      </c>
      <c r="E145">
        <f>community_projects!D145</f>
        <v>0</v>
      </c>
      <c r="F145" t="str">
        <f>community_projects!E145</f>
        <v>SpijkerEnergie/ De Lommerd (met Greencrowd)</v>
      </c>
      <c r="G145" t="str">
        <f>community_projects!G145</f>
        <v>gerealiseerd</v>
      </c>
      <c r="H145">
        <f>community_projects!H145</f>
        <v>2016</v>
      </c>
      <c r="I145" t="str">
        <f>community_projects!I145</f>
        <v>PV</v>
      </c>
      <c r="J145" t="str">
        <f>community_projects!J145</f>
        <v>dak</v>
      </c>
      <c r="K145" t="str">
        <f>community_projects!K145</f>
        <v>lokale coöperatie</v>
      </c>
      <c r="L145" t="str">
        <f>community_projects!L145</f>
        <v>Spijker Energie</v>
      </c>
      <c r="M145">
        <f>community_projects!P145</f>
        <v>34</v>
      </c>
      <c r="N145">
        <f>community_projects!R145</f>
        <v>1</v>
      </c>
    </row>
    <row r="146" spans="1:14" x14ac:dyDescent="0.3">
      <c r="A146" t="str">
        <f>community_projects!A146</f>
        <v>Gelderland</v>
      </c>
      <c r="B146" t="str">
        <f>community_projects!B146</f>
        <v>Arnhem/ Nijmegen</v>
      </c>
      <c r="C146" t="str">
        <f>community_projects!C146</f>
        <v>Arnhem</v>
      </c>
      <c r="D146" t="str" cm="1">
        <f t="array" ref="D146">INDEX(municipalities!B:B, MATCH(EC_projects!C146,municipalities!C:C,0),0)</f>
        <v>GM0202</v>
      </c>
      <c r="E146">
        <f>community_projects!D146</f>
        <v>0</v>
      </c>
      <c r="F146" t="str">
        <f>community_projects!E146</f>
        <v>SpijkerEnergie/ VVE Nieuwe Land (met GreenCrowd)</v>
      </c>
      <c r="G146" t="str">
        <f>community_projects!G146</f>
        <v>gerealiseerd</v>
      </c>
      <c r="H146">
        <f>community_projects!H146</f>
        <v>2015</v>
      </c>
      <c r="I146" t="str">
        <f>community_projects!I146</f>
        <v>PV</v>
      </c>
      <c r="J146" t="str">
        <f>community_projects!J146</f>
        <v>dak</v>
      </c>
      <c r="K146" t="str">
        <f>community_projects!K146</f>
        <v>lokale coöperatie</v>
      </c>
      <c r="L146" t="str">
        <f>community_projects!L146</f>
        <v>Spijker Energie</v>
      </c>
      <c r="M146">
        <f>community_projects!P146</f>
        <v>54.34</v>
      </c>
      <c r="N146">
        <f>community_projects!R146</f>
        <v>1</v>
      </c>
    </row>
    <row r="147" spans="1:14" x14ac:dyDescent="0.3">
      <c r="A147" t="str">
        <f>community_projects!A147</f>
        <v>Gelderland</v>
      </c>
      <c r="B147" t="str">
        <f>community_projects!B147</f>
        <v>Food Valley</v>
      </c>
      <c r="C147" t="str">
        <f>community_projects!C147</f>
        <v>Barneveld</v>
      </c>
      <c r="D147" t="str" cm="1">
        <f t="array" ref="D147">INDEX(municipalities!B:B, MATCH(EC_projects!C147,municipalities!C:C,0),0)</f>
        <v>GM0203</v>
      </c>
      <c r="E147">
        <f>community_projects!D147</f>
        <v>0</v>
      </c>
      <c r="F147" t="str">
        <f>community_projects!E147</f>
        <v>DuurzaamKootwijkerbroek/ zonnedak Bloemendal</v>
      </c>
      <c r="G147" t="str">
        <f>community_projects!G147</f>
        <v>gerealiseerd</v>
      </c>
      <c r="H147">
        <f>community_projects!H147</f>
        <v>2022</v>
      </c>
      <c r="I147" t="str">
        <f>community_projects!I147</f>
        <v>PV</v>
      </c>
      <c r="J147" t="str">
        <f>community_projects!J147</f>
        <v>dak</v>
      </c>
      <c r="K147" t="str">
        <f>community_projects!K147</f>
        <v>lokale coöperatie</v>
      </c>
      <c r="L147" t="str">
        <f>community_projects!L147</f>
        <v>Duurzaam Kootwijkerbroek</v>
      </c>
      <c r="M147">
        <f>community_projects!P147</f>
        <v>62</v>
      </c>
      <c r="N147">
        <f>community_projects!R147</f>
        <v>1</v>
      </c>
    </row>
    <row r="148" spans="1:14" x14ac:dyDescent="0.3">
      <c r="A148" t="str">
        <f>community_projects!A148</f>
        <v>Gelderland</v>
      </c>
      <c r="B148" t="str">
        <f>community_projects!B148</f>
        <v>Noord-Veluwe</v>
      </c>
      <c r="C148" t="str">
        <f>community_projects!C148</f>
        <v>Barneveld</v>
      </c>
      <c r="D148" t="str" cm="1">
        <f t="array" ref="D148">INDEX(municipalities!B:B, MATCH(EC_projects!C148,municipalities!C:C,0),0)</f>
        <v>GM0203</v>
      </c>
      <c r="E148">
        <f>community_projects!D148</f>
        <v>0</v>
      </c>
      <c r="F148" t="str">
        <f>community_projects!E148</f>
        <v>ZonnepanelenDelen/ zonnedak Lagerwey</v>
      </c>
      <c r="G148" t="str">
        <f>community_projects!G148</f>
        <v>gerealiseerd</v>
      </c>
      <c r="H148">
        <f>community_projects!H148</f>
        <v>2017</v>
      </c>
      <c r="I148" t="str">
        <f>community_projects!I148</f>
        <v>PV</v>
      </c>
      <c r="J148" t="str">
        <f>community_projects!J148</f>
        <v>dak</v>
      </c>
      <c r="K148" t="str">
        <f>community_projects!K148</f>
        <v>participatie/ crowdfunding</v>
      </c>
      <c r="L148" t="str">
        <f>community_projects!L148</f>
        <v>crowdfunding</v>
      </c>
      <c r="M148">
        <f>community_projects!P148</f>
        <v>243.00000000000003</v>
      </c>
      <c r="N148">
        <f>community_projects!R148</f>
        <v>0</v>
      </c>
    </row>
    <row r="149" spans="1:14" x14ac:dyDescent="0.3">
      <c r="A149" t="str">
        <f>community_projects!A149</f>
        <v>Gelderland</v>
      </c>
      <c r="B149" t="str">
        <f>community_projects!B149</f>
        <v>Arnhem/ Nijmegen</v>
      </c>
      <c r="C149" t="str">
        <f>community_projects!C149</f>
        <v>Berg en Dal</v>
      </c>
      <c r="D149" t="str" cm="1">
        <f t="array" ref="D149">INDEX(municipalities!B:B, MATCH(EC_projects!C149,municipalities!C:C,0),0)</f>
        <v>GM1945</v>
      </c>
      <c r="E149" t="str">
        <f>community_projects!D149</f>
        <v>Persingen</v>
      </c>
      <c r="F149" t="str">
        <f>community_projects!E149</f>
        <v>EcoHoogenLaag/ zonnedak Buitengast Persingen</v>
      </c>
      <c r="G149" t="str">
        <f>community_projects!G149</f>
        <v>gerealiseerd</v>
      </c>
      <c r="H149">
        <f>community_projects!H149</f>
        <v>2023</v>
      </c>
      <c r="I149" t="str">
        <f>community_projects!I149</f>
        <v>PV</v>
      </c>
      <c r="J149" t="str">
        <f>community_projects!J149</f>
        <v>dak</v>
      </c>
      <c r="K149" t="str">
        <f>community_projects!K149</f>
        <v>lokale coöperatie</v>
      </c>
      <c r="L149" t="str">
        <f>community_projects!L149</f>
        <v>Eco Hoog en Laag</v>
      </c>
      <c r="M149">
        <f>community_projects!P149</f>
        <v>72.625</v>
      </c>
      <c r="N149">
        <f>community_projects!R149</f>
        <v>1</v>
      </c>
    </row>
    <row r="150" spans="1:14" x14ac:dyDescent="0.3">
      <c r="A150" t="str">
        <f>community_projects!A150</f>
        <v>Gelderland</v>
      </c>
      <c r="B150" t="str">
        <f>community_projects!B150</f>
        <v>Arnhem/ Nijmegen</v>
      </c>
      <c r="C150" t="str">
        <f>community_projects!C150</f>
        <v>Berg en Dal</v>
      </c>
      <c r="D150" t="str" cm="1">
        <f t="array" ref="D150">INDEX(municipalities!B:B, MATCH(EC_projects!C150,municipalities!C:C,0),0)</f>
        <v>GM1945</v>
      </c>
      <c r="E150" t="str">
        <f>community_projects!D150</f>
        <v>Ubbergen</v>
      </c>
      <c r="F150" t="str">
        <f>community_projects!E150</f>
        <v>EcoHoogenLaag/ zonnedak Kleine Dame van de NotreDame Ubbergen</v>
      </c>
      <c r="G150" t="str">
        <f>community_projects!G150</f>
        <v>gerealiseerd</v>
      </c>
      <c r="H150">
        <f>community_projects!H150</f>
        <v>2022</v>
      </c>
      <c r="I150" t="str">
        <f>community_projects!I150</f>
        <v>PV</v>
      </c>
      <c r="J150" t="str">
        <f>community_projects!J150</f>
        <v>dak</v>
      </c>
      <c r="K150" t="str">
        <f>community_projects!K150</f>
        <v>lokale coöperatie</v>
      </c>
      <c r="L150" t="str">
        <f>community_projects!L150</f>
        <v>Eco Hoog en Laag</v>
      </c>
      <c r="M150">
        <f>community_projects!P150</f>
        <v>33.6</v>
      </c>
      <c r="N150">
        <f>community_projects!R150</f>
        <v>1</v>
      </c>
    </row>
    <row r="151" spans="1:14" x14ac:dyDescent="0.3">
      <c r="A151" t="str">
        <f>community_projects!A151</f>
        <v>Gelderland</v>
      </c>
      <c r="B151" t="str">
        <f>community_projects!B151</f>
        <v>Arnhem/ Nijmegen</v>
      </c>
      <c r="C151" t="str">
        <f>community_projects!C151</f>
        <v>Berg en Dal</v>
      </c>
      <c r="D151" t="str" cm="1">
        <f t="array" ref="D151">INDEX(municipalities!B:B, MATCH(EC_projects!C151,municipalities!C:C,0),0)</f>
        <v>GM1945</v>
      </c>
      <c r="E151" t="str">
        <f>community_projects!D151</f>
        <v>Groesbeek</v>
      </c>
      <c r="F151" t="str">
        <f>community_projects!E151</f>
        <v xml:space="preserve">EnergieRijckBerg&amp;dal/ zonnedak De Lubert </v>
      </c>
      <c r="G151" t="str">
        <f>community_projects!G151</f>
        <v>gerealiseerd</v>
      </c>
      <c r="H151">
        <f>community_projects!H151</f>
        <v>2019</v>
      </c>
      <c r="I151" t="str">
        <f>community_projects!I151</f>
        <v>PV</v>
      </c>
      <c r="J151" t="str">
        <f>community_projects!J151</f>
        <v>dak</v>
      </c>
      <c r="K151" t="str">
        <f>community_projects!K151</f>
        <v>lokale coöperatie</v>
      </c>
      <c r="L151" t="str">
        <f>community_projects!L151</f>
        <v xml:space="preserve">Energierijck </v>
      </c>
      <c r="M151">
        <f>community_projects!P151</f>
        <v>39</v>
      </c>
      <c r="N151">
        <f>community_projects!R151</f>
        <v>1</v>
      </c>
    </row>
    <row r="152" spans="1:14" x14ac:dyDescent="0.3">
      <c r="A152" t="str">
        <f>community_projects!A152</f>
        <v>Gelderland</v>
      </c>
      <c r="B152" t="str">
        <f>community_projects!B152</f>
        <v>Arnhem/ Nijmegen</v>
      </c>
      <c r="C152" t="str">
        <f>community_projects!C152</f>
        <v>Berg en Dal</v>
      </c>
      <c r="D152" t="str" cm="1">
        <f t="array" ref="D152">INDEX(municipalities!B:B, MATCH(EC_projects!C152,municipalities!C:C,0),0)</f>
        <v>GM1945</v>
      </c>
      <c r="E152">
        <f>community_projects!D152</f>
        <v>0</v>
      </c>
      <c r="F152" t="str">
        <f>community_projects!E152</f>
        <v>EnergieRijckBerg&amp;dal/ zonnedak Gemeentewerf</v>
      </c>
      <c r="G152" t="str">
        <f>community_projects!G152</f>
        <v>gerealiseerd</v>
      </c>
      <c r="H152">
        <f>community_projects!H152</f>
        <v>2019</v>
      </c>
      <c r="I152" t="str">
        <f>community_projects!I152</f>
        <v>PV</v>
      </c>
      <c r="J152" t="str">
        <f>community_projects!J152</f>
        <v>dak</v>
      </c>
      <c r="K152" t="str">
        <f>community_projects!K152</f>
        <v>lokale coöperatie</v>
      </c>
      <c r="L152" t="str">
        <f>community_projects!L152</f>
        <v xml:space="preserve">Energierijck </v>
      </c>
      <c r="M152">
        <f>community_projects!P152</f>
        <v>72</v>
      </c>
      <c r="N152">
        <f>community_projects!R152</f>
        <v>1</v>
      </c>
    </row>
    <row r="153" spans="1:14" x14ac:dyDescent="0.3">
      <c r="A153" t="str">
        <f>community_projects!A153</f>
        <v>Gelderland</v>
      </c>
      <c r="B153" t="str">
        <f>community_projects!B153</f>
        <v>Arnhem/ Nijmegen</v>
      </c>
      <c r="C153" t="str">
        <f>community_projects!C153</f>
        <v>Berg en Dal</v>
      </c>
      <c r="D153" t="str" cm="1">
        <f t="array" ref="D153">INDEX(municipalities!B:B, MATCH(EC_projects!C153,municipalities!C:C,0),0)</f>
        <v>GM1945</v>
      </c>
      <c r="E153" t="str">
        <f>community_projects!D153</f>
        <v>Groenhouten/ Leuth</v>
      </c>
      <c r="F153" t="str">
        <f>community_projects!E153</f>
        <v>EnergieRijckBerg&amp;dal/ zonnedak Groenhouten</v>
      </c>
      <c r="G153" t="str">
        <f>community_projects!G153</f>
        <v>gerealiseerd</v>
      </c>
      <c r="H153">
        <f>community_projects!H153</f>
        <v>2019</v>
      </c>
      <c r="I153" t="str">
        <f>community_projects!I153</f>
        <v>PV</v>
      </c>
      <c r="J153" t="str">
        <f>community_projects!J153</f>
        <v>dak</v>
      </c>
      <c r="K153" t="str">
        <f>community_projects!K153</f>
        <v>lokale coöperatie</v>
      </c>
      <c r="L153" t="str">
        <f>community_projects!L153</f>
        <v xml:space="preserve">Energierijck </v>
      </c>
      <c r="M153">
        <f>community_projects!P153</f>
        <v>60</v>
      </c>
      <c r="N153">
        <f>community_projects!R153</f>
        <v>1</v>
      </c>
    </row>
    <row r="154" spans="1:14" x14ac:dyDescent="0.3">
      <c r="A154" t="str">
        <f>community_projects!A154</f>
        <v>Gelderland</v>
      </c>
      <c r="B154" t="str">
        <f>community_projects!B154</f>
        <v>Arnhem/ Nijmegen</v>
      </c>
      <c r="C154" t="str">
        <f>community_projects!C154</f>
        <v>Berg en Dal</v>
      </c>
      <c r="D154" t="str" cm="1">
        <f t="array" ref="D154">INDEX(municipalities!B:B, MATCH(EC_projects!C154,municipalities!C:C,0),0)</f>
        <v>GM1945</v>
      </c>
      <c r="E154">
        <f>community_projects!D154</f>
        <v>0</v>
      </c>
      <c r="F154" t="str">
        <f>community_projects!E154</f>
        <v>EnergieRijckBerg&amp;dal/ zonnedak Kerstendal</v>
      </c>
      <c r="G154" t="str">
        <f>community_projects!G154</f>
        <v>gerealiseerd</v>
      </c>
      <c r="H154">
        <f>community_projects!H154</f>
        <v>2019</v>
      </c>
      <c r="I154" t="str">
        <f>community_projects!I154</f>
        <v>PV</v>
      </c>
      <c r="J154" t="str">
        <f>community_projects!J154</f>
        <v>dak</v>
      </c>
      <c r="K154" t="str">
        <f>community_projects!K154</f>
        <v>lokale coöperatie</v>
      </c>
      <c r="L154" t="str">
        <f>community_projects!L154</f>
        <v xml:space="preserve">Energierijck </v>
      </c>
      <c r="M154">
        <f>community_projects!P154</f>
        <v>53.699999999999996</v>
      </c>
      <c r="N154">
        <f>community_projects!R154</f>
        <v>1</v>
      </c>
    </row>
    <row r="155" spans="1:14" x14ac:dyDescent="0.3">
      <c r="A155" t="str">
        <f>community_projects!A155</f>
        <v>Gelderland</v>
      </c>
      <c r="B155" t="str">
        <f>community_projects!B155</f>
        <v>Achterhoek</v>
      </c>
      <c r="C155" t="str">
        <f>community_projects!C155</f>
        <v>Berkelland</v>
      </c>
      <c r="D155" t="str" cm="1">
        <f t="array" ref="D155">INDEX(municipalities!B:B, MATCH(EC_projects!C155,municipalities!C:C,0),0)</f>
        <v>GM1859</v>
      </c>
      <c r="E155" t="str">
        <f>community_projects!D155</f>
        <v>Eibergen/ Rekken</v>
      </c>
      <c r="F155" t="str">
        <f>community_projects!E155</f>
        <v xml:space="preserve">BerkellandEnergie/ Duurzame Energie Eibergen </v>
      </c>
      <c r="G155" t="str">
        <f>community_projects!G155</f>
        <v>gerealiseerd</v>
      </c>
      <c r="H155">
        <f>community_projects!H155</f>
        <v>2017</v>
      </c>
      <c r="I155" t="str">
        <f>community_projects!I155</f>
        <v>PV</v>
      </c>
      <c r="J155" t="str">
        <f>community_projects!J155</f>
        <v>dak</v>
      </c>
      <c r="K155" t="str">
        <f>community_projects!K155</f>
        <v>lokale coöperatie</v>
      </c>
      <c r="L155" t="str">
        <f>community_projects!L155</f>
        <v>BerkellandEnergie</v>
      </c>
      <c r="M155">
        <f>community_projects!P155</f>
        <v>130.79999999999998</v>
      </c>
      <c r="N155">
        <f>community_projects!R155</f>
        <v>1</v>
      </c>
    </row>
    <row r="156" spans="1:14" x14ac:dyDescent="0.3">
      <c r="A156" t="str">
        <f>community_projects!A156</f>
        <v>Gelderland</v>
      </c>
      <c r="B156" t="str">
        <f>community_projects!B156</f>
        <v>Achterhoek</v>
      </c>
      <c r="C156" t="str">
        <f>community_projects!C156</f>
        <v>Berkelland</v>
      </c>
      <c r="D156" t="str" cm="1">
        <f t="array" ref="D156">INDEX(municipalities!B:B, MATCH(EC_projects!C156,municipalities!C:C,0),0)</f>
        <v>GM1859</v>
      </c>
      <c r="E156" t="str">
        <f>community_projects!D156</f>
        <v>Borculo</v>
      </c>
      <c r="F156" t="str">
        <f>community_projects!E156</f>
        <v>BerkellandEnergie/ Zon Delen in Berkelland (fase 1)</v>
      </c>
      <c r="G156" t="str">
        <f>community_projects!G156</f>
        <v>gerealiseerd</v>
      </c>
      <c r="H156">
        <f>community_projects!H156</f>
        <v>2015</v>
      </c>
      <c r="I156" t="str">
        <f>community_projects!I156</f>
        <v>PV</v>
      </c>
      <c r="J156" t="str">
        <f>community_projects!J156</f>
        <v>dak</v>
      </c>
      <c r="K156" t="str">
        <f>community_projects!K156</f>
        <v>lokale coöperatie</v>
      </c>
      <c r="L156" t="str">
        <f>community_projects!L156</f>
        <v>BerkellandEnergie</v>
      </c>
      <c r="M156">
        <f>community_projects!P156</f>
        <v>46.8</v>
      </c>
      <c r="N156">
        <f>community_projects!R156</f>
        <v>1</v>
      </c>
    </row>
    <row r="157" spans="1:14" x14ac:dyDescent="0.3">
      <c r="A157" t="str">
        <f>community_projects!A157</f>
        <v>Gelderland</v>
      </c>
      <c r="B157" t="str">
        <f>community_projects!B157</f>
        <v>Achterhoek</v>
      </c>
      <c r="C157" t="str">
        <f>community_projects!C157</f>
        <v>Berkelland</v>
      </c>
      <c r="D157" t="str" cm="1">
        <f t="array" ref="D157">INDEX(municipalities!B:B, MATCH(EC_projects!C157,municipalities!C:C,0),0)</f>
        <v>GM1859</v>
      </c>
      <c r="E157" t="str">
        <f>community_projects!D157</f>
        <v>Borculo</v>
      </c>
      <c r="F157" t="str">
        <f>community_projects!E157</f>
        <v>BerkellandEnergie/ Zon Delen in Berkelland (fase 2)</v>
      </c>
      <c r="G157" t="str">
        <f>community_projects!G157</f>
        <v>gerealiseerd</v>
      </c>
      <c r="H157">
        <f>community_projects!H157</f>
        <v>2016</v>
      </c>
      <c r="I157" t="str">
        <f>community_projects!I157</f>
        <v>PV</v>
      </c>
      <c r="J157" t="str">
        <f>community_projects!J157</f>
        <v>dak</v>
      </c>
      <c r="K157" t="str">
        <f>community_projects!K157</f>
        <v>lokale coöperatie</v>
      </c>
      <c r="L157" t="str">
        <f>community_projects!L157</f>
        <v>BerkellandEnergie</v>
      </c>
      <c r="M157">
        <f>community_projects!P157</f>
        <v>21.84</v>
      </c>
      <c r="N157">
        <f>community_projects!R157</f>
        <v>1</v>
      </c>
    </row>
    <row r="158" spans="1:14" x14ac:dyDescent="0.3">
      <c r="A158" t="str">
        <f>community_projects!A158</f>
        <v>Gelderland</v>
      </c>
      <c r="B158" t="str">
        <f>community_projects!B158</f>
        <v>Achterhoek</v>
      </c>
      <c r="C158" t="str">
        <f>community_projects!C158</f>
        <v>Berkelland</v>
      </c>
      <c r="D158" t="str" cm="1">
        <f t="array" ref="D158">INDEX(municipalities!B:B, MATCH(EC_projects!C158,municipalities!C:C,0),0)</f>
        <v>GM1859</v>
      </c>
      <c r="E158" t="str">
        <f>community_projects!D158</f>
        <v>Rietmolen/ Eibergen</v>
      </c>
      <c r="F158" t="str">
        <f>community_projects!E158</f>
        <v>BerkellandEnergie/ zonnedaken Reetmölle Stroom! (2 locaties)</v>
      </c>
      <c r="G158" t="str">
        <f>community_projects!G158</f>
        <v>gerealiseerd</v>
      </c>
      <c r="H158">
        <f>community_projects!H158</f>
        <v>2020</v>
      </c>
      <c r="I158" t="str">
        <f>community_projects!I158</f>
        <v>PV</v>
      </c>
      <c r="J158" t="str">
        <f>community_projects!J158</f>
        <v>dak</v>
      </c>
      <c r="K158" t="str">
        <f>community_projects!K158</f>
        <v>lokale coöperatie</v>
      </c>
      <c r="L158" t="str">
        <f>community_projects!L158</f>
        <v>BerkellandEnergie</v>
      </c>
      <c r="M158">
        <f>community_projects!P158</f>
        <v>169</v>
      </c>
      <c r="N158">
        <f>community_projects!R158</f>
        <v>1</v>
      </c>
    </row>
    <row r="159" spans="1:14" x14ac:dyDescent="0.3">
      <c r="A159" t="str">
        <f>community_projects!A159</f>
        <v>Gelderland</v>
      </c>
      <c r="B159" t="str">
        <f>community_projects!B159</f>
        <v>Achterhoek</v>
      </c>
      <c r="C159" t="str">
        <f>community_projects!C159</f>
        <v>Berkelland</v>
      </c>
      <c r="D159" t="str" cm="1">
        <f t="array" ref="D159">INDEX(municipalities!B:B, MATCH(EC_projects!C159,municipalities!C:C,0),0)</f>
        <v>GM1859</v>
      </c>
      <c r="E159" t="str">
        <f>community_projects!D159</f>
        <v>Beltrum</v>
      </c>
      <c r="F159" t="str">
        <f>community_projects!E159</f>
        <v>DuurzaamBeltrum/ ZONders I zonnedak Hoffman (PCR )</v>
      </c>
      <c r="G159" t="str">
        <f>community_projects!G159</f>
        <v>gerealiseerd</v>
      </c>
      <c r="H159">
        <f>community_projects!H159</f>
        <v>2017</v>
      </c>
      <c r="I159" t="str">
        <f>community_projects!I159</f>
        <v>PV</v>
      </c>
      <c r="J159" t="str">
        <f>community_projects!J159</f>
        <v>dak</v>
      </c>
      <c r="K159" t="str">
        <f>community_projects!K159</f>
        <v>lokale coöperatie</v>
      </c>
      <c r="L159" t="str">
        <f>community_projects!L159</f>
        <v>EC De Zonders</v>
      </c>
      <c r="M159">
        <f>community_projects!P159</f>
        <v>142.19999999999999</v>
      </c>
      <c r="N159">
        <f>community_projects!R159</f>
        <v>1</v>
      </c>
    </row>
    <row r="160" spans="1:14" x14ac:dyDescent="0.3">
      <c r="A160" t="str">
        <f>community_projects!A160</f>
        <v>Gelderland</v>
      </c>
      <c r="B160" t="str">
        <f>community_projects!B160</f>
        <v>Achterhoek</v>
      </c>
      <c r="C160" t="str">
        <f>community_projects!C160</f>
        <v>Berkelland</v>
      </c>
      <c r="D160" t="str" cm="1">
        <f t="array" ref="D160">INDEX(municipalities!B:B, MATCH(EC_projects!C160,municipalities!C:C,0),0)</f>
        <v>GM1859</v>
      </c>
      <c r="E160" t="str">
        <f>community_projects!D160</f>
        <v>Beltrum</v>
      </c>
      <c r="F160" t="str">
        <f>community_projects!E160</f>
        <v>DuurzaamBeltrum/ ZONders I zonnedak sporthal De Sonders (PCR )</v>
      </c>
      <c r="G160" t="str">
        <f>community_projects!G160</f>
        <v>gerealiseerd</v>
      </c>
      <c r="H160">
        <f>community_projects!H160</f>
        <v>2017</v>
      </c>
      <c r="I160" t="str">
        <f>community_projects!I160</f>
        <v>PV</v>
      </c>
      <c r="J160" t="str">
        <f>community_projects!J160</f>
        <v>dak</v>
      </c>
      <c r="K160" t="str">
        <f>community_projects!K160</f>
        <v>lokale coöperatie</v>
      </c>
      <c r="L160" t="str">
        <f>community_projects!L160</f>
        <v>EC De Zonders</v>
      </c>
      <c r="M160">
        <f>community_projects!P160</f>
        <v>113.39999999999999</v>
      </c>
      <c r="N160">
        <f>community_projects!R160</f>
        <v>1</v>
      </c>
    </row>
    <row r="161" spans="1:14" x14ac:dyDescent="0.3">
      <c r="A161" t="str">
        <f>community_projects!A161</f>
        <v>Gelderland</v>
      </c>
      <c r="B161" t="str">
        <f>community_projects!B161</f>
        <v>Achterhoek</v>
      </c>
      <c r="C161" t="str">
        <f>community_projects!C161</f>
        <v>Berkelland</v>
      </c>
      <c r="D161" t="str" cm="1">
        <f t="array" ref="D161">INDEX(municipalities!B:B, MATCH(EC_projects!C161,municipalities!C:C,0),0)</f>
        <v>GM1859</v>
      </c>
      <c r="E161" t="str">
        <f>community_projects!D161</f>
        <v>Beltrum</v>
      </c>
      <c r="F161" t="str">
        <f>community_projects!E161</f>
        <v>DuurzaamBeltrum/ ZONders II  Bleumink en Baak Pluimvee</v>
      </c>
      <c r="G161" t="str">
        <f>community_projects!G161</f>
        <v>gerealiseerd</v>
      </c>
      <c r="H161">
        <f>community_projects!H161</f>
        <v>2021</v>
      </c>
      <c r="I161" t="str">
        <f>community_projects!I161</f>
        <v>PV</v>
      </c>
      <c r="J161" t="str">
        <f>community_projects!J161</f>
        <v>dak</v>
      </c>
      <c r="K161" t="str">
        <f>community_projects!K161</f>
        <v>lokale coöperatie</v>
      </c>
      <c r="L161" t="str">
        <f>community_projects!L161</f>
        <v>EC De Zonders</v>
      </c>
      <c r="M161">
        <f>community_projects!P161</f>
        <v>167.77</v>
      </c>
      <c r="N161">
        <f>community_projects!R161</f>
        <v>1</v>
      </c>
    </row>
    <row r="162" spans="1:14" x14ac:dyDescent="0.3">
      <c r="A162" t="str">
        <f>community_projects!A162</f>
        <v>Gelderland</v>
      </c>
      <c r="B162" t="str">
        <f>community_projects!B162</f>
        <v>Twente</v>
      </c>
      <c r="C162" t="str">
        <f>community_projects!C162</f>
        <v>Losser</v>
      </c>
      <c r="D162" t="str" cm="1">
        <f t="array" ref="D162">INDEX(municipalities!B:B, MATCH(EC_projects!C162,municipalities!C:C,0),0)</f>
        <v>GM0168</v>
      </c>
      <c r="E162" t="str">
        <f>community_projects!D162</f>
        <v>Beuningen</v>
      </c>
      <c r="F162" t="str">
        <f>community_projects!E162</f>
        <v>GreunerCoop/ zonnedak Lutterzandweg</v>
      </c>
      <c r="G162" t="str">
        <f>community_projects!G162</f>
        <v>gerealiseerd</v>
      </c>
      <c r="H162">
        <f>community_projects!H162</f>
        <v>2022</v>
      </c>
      <c r="I162" t="str">
        <f>community_projects!I162</f>
        <v>PV</v>
      </c>
      <c r="J162" t="str">
        <f>community_projects!J162</f>
        <v>dak</v>
      </c>
      <c r="K162" t="str">
        <f>community_projects!K162</f>
        <v>lokale coöperatie</v>
      </c>
      <c r="L162" t="str">
        <f>community_projects!L162</f>
        <v>Greuner Coöperatie</v>
      </c>
      <c r="M162">
        <f>community_projects!P162</f>
        <v>100</v>
      </c>
      <c r="N162">
        <f>community_projects!R162</f>
        <v>1</v>
      </c>
    </row>
    <row r="163" spans="1:14" x14ac:dyDescent="0.3">
      <c r="A163" t="str">
        <f>community_projects!A163</f>
        <v>Gelderland</v>
      </c>
      <c r="B163" t="str">
        <f>community_projects!B163</f>
        <v>Twente</v>
      </c>
      <c r="C163" t="str">
        <f>community_projects!C163</f>
        <v>Losser</v>
      </c>
      <c r="D163" t="str" cm="1">
        <f t="array" ref="D163">INDEX(municipalities!B:B, MATCH(EC_projects!C163,municipalities!C:C,0),0)</f>
        <v>GM0168</v>
      </c>
      <c r="E163" t="str">
        <f>community_projects!D163</f>
        <v>Rossum</v>
      </c>
      <c r="F163" t="str">
        <f>community_projects!E163</f>
        <v>GreunerCoop/ zonnedak Ons Genoegen</v>
      </c>
      <c r="G163" t="str">
        <f>community_projects!G163</f>
        <v>gerealiseerd</v>
      </c>
      <c r="H163">
        <f>community_projects!H163</f>
        <v>2022</v>
      </c>
      <c r="I163" t="str">
        <f>community_projects!I163</f>
        <v>PV</v>
      </c>
      <c r="J163" t="str">
        <f>community_projects!J163</f>
        <v>dak</v>
      </c>
      <c r="K163" t="str">
        <f>community_projects!K163</f>
        <v>lokale coöperatie</v>
      </c>
      <c r="L163" t="str">
        <f>community_projects!L163</f>
        <v>Greuner Coöperatie</v>
      </c>
      <c r="M163">
        <f>community_projects!P163</f>
        <v>100</v>
      </c>
      <c r="N163">
        <f>community_projects!R163</f>
        <v>1</v>
      </c>
    </row>
    <row r="164" spans="1:14" x14ac:dyDescent="0.3">
      <c r="A164" t="str">
        <f>community_projects!A164</f>
        <v>Gelderland</v>
      </c>
      <c r="B164" t="str">
        <f>community_projects!B164</f>
        <v>Achterhoek</v>
      </c>
      <c r="C164" t="str">
        <f>community_projects!C164</f>
        <v>Bronckhorst</v>
      </c>
      <c r="D164" t="str" cm="1">
        <f t="array" ref="D164">INDEX(municipalities!B:B, MATCH(EC_projects!C164,municipalities!C:C,0),0)</f>
        <v>GM1876</v>
      </c>
      <c r="E164" t="str">
        <f>community_projects!D164</f>
        <v xml:space="preserve">Steenderen </v>
      </c>
      <c r="F164" t="str">
        <f>community_projects!E164</f>
        <v>BOEN Bronkhorst/ zonnedak Holthuizen</v>
      </c>
      <c r="G164" t="str">
        <f>community_projects!G164</f>
        <v>gerealiseerd</v>
      </c>
      <c r="H164">
        <f>community_projects!H164</f>
        <v>2018</v>
      </c>
      <c r="I164" t="str">
        <f>community_projects!I164</f>
        <v>PV</v>
      </c>
      <c r="J164" t="str">
        <f>community_projects!J164</f>
        <v>dak</v>
      </c>
      <c r="K164" t="str">
        <f>community_projects!K164</f>
        <v>lokale coöperatie</v>
      </c>
      <c r="L164" t="str">
        <f>community_projects!L164</f>
        <v>BOEN Bronkhorst</v>
      </c>
      <c r="M164">
        <f>community_projects!P164</f>
        <v>222.29999999999998</v>
      </c>
      <c r="N164">
        <f>community_projects!R164</f>
        <v>1</v>
      </c>
    </row>
    <row r="165" spans="1:14" x14ac:dyDescent="0.3">
      <c r="A165" t="str">
        <f>community_projects!A165</f>
        <v>Gelderland</v>
      </c>
      <c r="B165" t="str">
        <f>community_projects!B165</f>
        <v>Achterhoek</v>
      </c>
      <c r="C165" t="str">
        <f>community_projects!C165</f>
        <v>Bronckhorst</v>
      </c>
      <c r="D165" t="str" cm="1">
        <f t="array" ref="D165">INDEX(municipalities!B:B, MATCH(EC_projects!C165,municipalities!C:C,0),0)</f>
        <v>GM1876</v>
      </c>
      <c r="E165" t="str">
        <f>community_projects!D165</f>
        <v>Hengelo</v>
      </c>
      <c r="F165" t="str">
        <f>community_projects!E165</f>
        <v xml:space="preserve">GroeneDraad/ zonnedak Landgoed 't Zelle </v>
      </c>
      <c r="G165" t="str">
        <f>community_projects!G165</f>
        <v>gerealiseerd</v>
      </c>
      <c r="H165">
        <f>community_projects!H165</f>
        <v>2022</v>
      </c>
      <c r="I165" t="str">
        <f>community_projects!I165</f>
        <v>PV</v>
      </c>
      <c r="J165" t="str">
        <f>community_projects!J165</f>
        <v>dak</v>
      </c>
      <c r="K165" t="str">
        <f>community_projects!K165</f>
        <v>lokale coöperatie</v>
      </c>
      <c r="L165" t="str">
        <f>community_projects!L165</f>
        <v>EC De Groene Draad</v>
      </c>
      <c r="M165">
        <f>community_projects!P165</f>
        <v>78</v>
      </c>
      <c r="N165">
        <f>community_projects!R165</f>
        <v>1</v>
      </c>
    </row>
    <row r="166" spans="1:14" x14ac:dyDescent="0.3">
      <c r="A166" t="str">
        <f>community_projects!A166</f>
        <v>Gelderland</v>
      </c>
      <c r="B166" t="str">
        <f>community_projects!B166</f>
        <v>Achterhoek</v>
      </c>
      <c r="C166" t="str">
        <f>community_projects!C166</f>
        <v>Bronckhorst</v>
      </c>
      <c r="D166" t="str" cm="1">
        <f t="array" ref="D166">INDEX(municipalities!B:B, MATCH(EC_projects!C166,municipalities!C:C,0),0)</f>
        <v>GM1876</v>
      </c>
      <c r="E166" t="str">
        <f>community_projects!D166</f>
        <v>Toldijk</v>
      </c>
      <c r="F166" t="str">
        <f>community_projects!E166</f>
        <v xml:space="preserve">GroeneDraad/ zonnedak Ruessink </v>
      </c>
      <c r="G166" t="str">
        <f>community_projects!G166</f>
        <v>gerealiseerd</v>
      </c>
      <c r="H166">
        <f>community_projects!H166</f>
        <v>2023</v>
      </c>
      <c r="I166" t="str">
        <f>community_projects!I166</f>
        <v>PV</v>
      </c>
      <c r="J166" t="str">
        <f>community_projects!J166</f>
        <v>dak</v>
      </c>
      <c r="K166" t="str">
        <f>community_projects!K166</f>
        <v>lokale coöperatie</v>
      </c>
      <c r="L166" t="str">
        <f>community_projects!L166</f>
        <v>EC De Groene Draad</v>
      </c>
      <c r="M166">
        <f>community_projects!P166</f>
        <v>85</v>
      </c>
      <c r="N166">
        <f>community_projects!R166</f>
        <v>1</v>
      </c>
    </row>
    <row r="167" spans="1:14" x14ac:dyDescent="0.3">
      <c r="A167" t="str">
        <f>community_projects!A167</f>
        <v>Gelderland</v>
      </c>
      <c r="B167" t="str">
        <f>community_projects!B167</f>
        <v>Achterhoek</v>
      </c>
      <c r="C167" t="str">
        <f>community_projects!C167</f>
        <v>Bronckhorst</v>
      </c>
      <c r="D167" t="str" cm="1">
        <f t="array" ref="D167">INDEX(municipalities!B:B, MATCH(EC_projects!C167,municipalities!C:C,0),0)</f>
        <v>GM1876</v>
      </c>
      <c r="E167" t="str">
        <f>community_projects!D167</f>
        <v>Wichmond</v>
      </c>
      <c r="F167" t="str">
        <f>community_projects!E167</f>
        <v>Wichmond -Vierakker I/ dak sporthal De Lankhorst</v>
      </c>
      <c r="G167" t="str">
        <f>community_projects!G167</f>
        <v>gerealiseerd</v>
      </c>
      <c r="H167">
        <f>community_projects!H167</f>
        <v>2016</v>
      </c>
      <c r="I167" t="str">
        <f>community_projects!I167</f>
        <v>PV</v>
      </c>
      <c r="J167" t="str">
        <f>community_projects!J167</f>
        <v>dak</v>
      </c>
      <c r="K167" t="str">
        <f>community_projects!K167</f>
        <v>lokale coöperatie</v>
      </c>
      <c r="L167" t="str">
        <f>community_projects!L167</f>
        <v>EC Wichmond-Vierakker</v>
      </c>
      <c r="M167">
        <f>community_projects!P167</f>
        <v>50.4</v>
      </c>
      <c r="N167">
        <f>community_projects!R167</f>
        <v>1</v>
      </c>
    </row>
    <row r="168" spans="1:14" x14ac:dyDescent="0.3">
      <c r="A168" t="str">
        <f>community_projects!A168</f>
        <v>Gelderland</v>
      </c>
      <c r="B168" t="str">
        <f>community_projects!B168</f>
        <v>Achterhoek</v>
      </c>
      <c r="C168" t="str">
        <f>community_projects!C168</f>
        <v>Bronckhorst</v>
      </c>
      <c r="D168" t="str" cm="1">
        <f t="array" ref="D168">INDEX(municipalities!B:B, MATCH(EC_projects!C168,municipalities!C:C,0),0)</f>
        <v>GM1876</v>
      </c>
      <c r="E168" t="str">
        <f>community_projects!D168</f>
        <v xml:space="preserve">Zelhem </v>
      </c>
      <c r="F168" t="str">
        <f>community_projects!E168</f>
        <v xml:space="preserve">ZonnepanelenDelen/ Zonnedak de Betteld </v>
      </c>
      <c r="G168" t="str">
        <f>community_projects!G168</f>
        <v>gerealiseerd</v>
      </c>
      <c r="H168">
        <f>community_projects!H168</f>
        <v>2018</v>
      </c>
      <c r="I168" t="str">
        <f>community_projects!I168</f>
        <v>PV</v>
      </c>
      <c r="J168" t="str">
        <f>community_projects!J168</f>
        <v>dak</v>
      </c>
      <c r="K168" t="str">
        <f>community_projects!K168</f>
        <v>participatie/ crowdfunding</v>
      </c>
      <c r="L168" t="str">
        <f>community_projects!L168</f>
        <v>crowdfunding</v>
      </c>
      <c r="M168">
        <f>community_projects!P168</f>
        <v>299.25</v>
      </c>
      <c r="N168">
        <f>community_projects!R168</f>
        <v>0</v>
      </c>
    </row>
    <row r="169" spans="1:14" x14ac:dyDescent="0.3">
      <c r="A169" t="str">
        <f>community_projects!A169</f>
        <v>Gelderland</v>
      </c>
      <c r="B169" t="str">
        <f>community_projects!B169</f>
        <v>Achterhoek</v>
      </c>
      <c r="C169" t="str">
        <f>community_projects!C169</f>
        <v>Bronckhorst</v>
      </c>
      <c r="D169" t="str" cm="1">
        <f t="array" ref="D169">INDEX(municipalities!B:B, MATCH(EC_projects!C169,municipalities!C:C,0),0)</f>
        <v>GM1876</v>
      </c>
      <c r="E169" t="str">
        <f>community_projects!D169</f>
        <v>Hummelo</v>
      </c>
      <c r="F169" t="str">
        <f>community_projects!E169</f>
        <v>ZonkrachtHummelo/ zonnedak 1 Steenoven (PCR)</v>
      </c>
      <c r="G169" t="str">
        <f>community_projects!G169</f>
        <v>gerealiseerd</v>
      </c>
      <c r="H169">
        <f>community_projects!H169</f>
        <v>2018</v>
      </c>
      <c r="I169" t="str">
        <f>community_projects!I169</f>
        <v>PV</v>
      </c>
      <c r="J169" t="str">
        <f>community_projects!J169</f>
        <v>dak</v>
      </c>
      <c r="K169" t="str">
        <f>community_projects!K169</f>
        <v>productiecoöperatie/ bewonersinitiatief</v>
      </c>
      <c r="L169" t="str">
        <f>community_projects!L169</f>
        <v>Zonkracht Hummelo</v>
      </c>
      <c r="M169">
        <f>community_projects!P169</f>
        <v>60.480000000000004</v>
      </c>
      <c r="N169">
        <f>community_projects!R169</f>
        <v>1</v>
      </c>
    </row>
    <row r="170" spans="1:14" x14ac:dyDescent="0.3">
      <c r="A170" t="str">
        <f>community_projects!A170</f>
        <v>Gelderland</v>
      </c>
      <c r="B170" t="str">
        <f>community_projects!B170</f>
        <v>Achterhoek</v>
      </c>
      <c r="C170" t="str">
        <f>community_projects!C170</f>
        <v>Bronckhorst</v>
      </c>
      <c r="D170" t="str" cm="1">
        <f t="array" ref="D170">INDEX(municipalities!B:B, MATCH(EC_projects!C170,municipalities!C:C,0),0)</f>
        <v>GM1876</v>
      </c>
      <c r="E170" t="str">
        <f>community_projects!D170</f>
        <v>Hummelo</v>
      </c>
      <c r="F170" t="str">
        <f>community_projects!E170</f>
        <v>ZonKrachtHummelo/ zonnedak 2 Holsen  (PCR)</v>
      </c>
      <c r="G170" t="str">
        <f>community_projects!G170</f>
        <v>gerealiseerd</v>
      </c>
      <c r="H170">
        <f>community_projects!H170</f>
        <v>2018</v>
      </c>
      <c r="I170" t="str">
        <f>community_projects!I170</f>
        <v>PV</v>
      </c>
      <c r="J170" t="str">
        <f>community_projects!J170</f>
        <v>dak</v>
      </c>
      <c r="K170" t="str">
        <f>community_projects!K170</f>
        <v>productiecoöperatie/ bewonersinitiatief</v>
      </c>
      <c r="L170" t="str">
        <f>community_projects!L170</f>
        <v>Zonkracht Hummelo</v>
      </c>
      <c r="M170">
        <f>community_projects!P170</f>
        <v>68.040000000000006</v>
      </c>
      <c r="N170">
        <f>community_projects!R170</f>
        <v>1</v>
      </c>
    </row>
    <row r="171" spans="1:14" x14ac:dyDescent="0.3">
      <c r="A171" t="str">
        <f>community_projects!A171</f>
        <v>Gelderland</v>
      </c>
      <c r="B171" t="str">
        <f>community_projects!B171</f>
        <v>Achterhoek</v>
      </c>
      <c r="C171" t="str">
        <f>community_projects!C171</f>
        <v>Bronckhorst</v>
      </c>
      <c r="D171" t="str" cm="1">
        <f t="array" ref="D171">INDEX(municipalities!B:B, MATCH(EC_projects!C171,municipalities!C:C,0),0)</f>
        <v>GM1876</v>
      </c>
      <c r="E171" t="str">
        <f>community_projects!D171</f>
        <v>Hummelo</v>
      </c>
      <c r="F171" t="str">
        <f>community_projects!E171</f>
        <v>ZonKrachtHummelo/ zonnedak 3 Van Bommel   (PCR)</v>
      </c>
      <c r="G171" t="str">
        <f>community_projects!G171</f>
        <v>gerealiseerd</v>
      </c>
      <c r="H171">
        <f>community_projects!H171</f>
        <v>2018</v>
      </c>
      <c r="I171" t="str">
        <f>community_projects!I171</f>
        <v>PV</v>
      </c>
      <c r="J171" t="str">
        <f>community_projects!J171</f>
        <v>dak</v>
      </c>
      <c r="K171" t="str">
        <f>community_projects!K171</f>
        <v>productiecoöperatie/ bewonersinitiatief</v>
      </c>
      <c r="L171" t="str">
        <f>community_projects!L171</f>
        <v>Zonkracht Hummelo</v>
      </c>
      <c r="M171">
        <f>community_projects!P171</f>
        <v>67.2</v>
      </c>
      <c r="N171">
        <f>community_projects!R171</f>
        <v>1</v>
      </c>
    </row>
    <row r="172" spans="1:14" x14ac:dyDescent="0.3">
      <c r="A172" t="str">
        <f>community_projects!A172</f>
        <v>Gelderland</v>
      </c>
      <c r="B172" t="str">
        <f>community_projects!B172</f>
        <v>Achterhoek</v>
      </c>
      <c r="C172" t="str">
        <f>community_projects!C172</f>
        <v>Bronckhorst</v>
      </c>
      <c r="D172" t="str" cm="1">
        <f t="array" ref="D172">INDEX(municipalities!B:B, MATCH(EC_projects!C172,municipalities!C:C,0),0)</f>
        <v>GM1876</v>
      </c>
      <c r="E172" t="str">
        <f>community_projects!D172</f>
        <v>Wichmond</v>
      </c>
      <c r="F172" t="str">
        <f>community_projects!E172</f>
        <v>Wichmond -Vierakker I/ dak Timmerbedrijf GEWO</v>
      </c>
      <c r="G172" t="str">
        <f>community_projects!G172</f>
        <v>gerealiseerd</v>
      </c>
      <c r="H172">
        <f>community_projects!H172</f>
        <v>2016</v>
      </c>
      <c r="I172" t="str">
        <f>community_projects!I172</f>
        <v>PV</v>
      </c>
      <c r="J172" t="str">
        <f>community_projects!J172</f>
        <v>dak</v>
      </c>
      <c r="K172" t="str">
        <f>community_projects!K172</f>
        <v>lokale coöperatie</v>
      </c>
      <c r="L172" t="str">
        <f>community_projects!L172</f>
        <v>EC Wichmond-Vierakker</v>
      </c>
      <c r="M172">
        <f>community_projects!P172</f>
        <v>55.8</v>
      </c>
      <c r="N172">
        <f>community_projects!R172</f>
        <v>1</v>
      </c>
    </row>
    <row r="173" spans="1:14" x14ac:dyDescent="0.3">
      <c r="A173" t="str">
        <f>community_projects!A173</f>
        <v>Gelderland</v>
      </c>
      <c r="B173" t="str">
        <f>community_projects!B173</f>
        <v>Cleantech regio</v>
      </c>
      <c r="C173" t="str">
        <f>community_projects!C173</f>
        <v>Brummen</v>
      </c>
      <c r="D173" t="str" cm="1">
        <f t="array" ref="D173">INDEX(municipalities!B:B, MATCH(EC_projects!C173,municipalities!C:C,0),0)</f>
        <v>GM0213</v>
      </c>
      <c r="E173" t="str">
        <f>community_projects!D173</f>
        <v>Eerbeek</v>
      </c>
      <c r="F173" t="str">
        <f>community_projects!E173</f>
        <v>BrummenEnergie/ Zon op school</v>
      </c>
      <c r="G173" t="str">
        <f>community_projects!G173</f>
        <v>gerealiseerd</v>
      </c>
      <c r="H173">
        <f>community_projects!H173</f>
        <v>2015</v>
      </c>
      <c r="I173" t="str">
        <f>community_projects!I173</f>
        <v>PV</v>
      </c>
      <c r="J173" t="str">
        <f>community_projects!J173</f>
        <v>dak</v>
      </c>
      <c r="K173" t="str">
        <f>community_projects!K173</f>
        <v>lokale coöperatie</v>
      </c>
      <c r="L173" t="str">
        <f>community_projects!L173</f>
        <v>BrummenEnergie</v>
      </c>
      <c r="M173">
        <f>community_projects!P173</f>
        <v>34.840000000000003</v>
      </c>
      <c r="N173">
        <f>community_projects!R173</f>
        <v>1</v>
      </c>
    </row>
    <row r="174" spans="1:14" x14ac:dyDescent="0.3">
      <c r="A174" t="str">
        <f>community_projects!A174</f>
        <v>Gelderland</v>
      </c>
      <c r="B174" t="str">
        <f>community_projects!B174</f>
        <v>Cleantech regio</v>
      </c>
      <c r="C174" t="str">
        <f>community_projects!C174</f>
        <v>Brummen</v>
      </c>
      <c r="D174" t="str" cm="1">
        <f t="array" ref="D174">INDEX(municipalities!B:B, MATCH(EC_projects!C174,municipalities!C:C,0),0)</f>
        <v>GM0213</v>
      </c>
      <c r="E174">
        <f>community_projects!D174</f>
        <v>0</v>
      </c>
      <c r="F174" t="str">
        <f>community_projects!E174</f>
        <v>BrummenEnergie/ zonnedak Ijsselruiters</v>
      </c>
      <c r="G174" t="str">
        <f>community_projects!G174</f>
        <v>gerealiseerd</v>
      </c>
      <c r="H174">
        <f>community_projects!H174</f>
        <v>2021</v>
      </c>
      <c r="I174" t="str">
        <f>community_projects!I174</f>
        <v>PV</v>
      </c>
      <c r="J174" t="str">
        <f>community_projects!J174</f>
        <v>dak</v>
      </c>
      <c r="K174" t="str">
        <f>community_projects!K174</f>
        <v>lokale coöperatie</v>
      </c>
      <c r="L174" t="str">
        <f>community_projects!L174</f>
        <v>BrummenEnergie</v>
      </c>
      <c r="M174">
        <f>community_projects!P174</f>
        <v>195.75</v>
      </c>
      <c r="N174">
        <f>community_projects!R174</f>
        <v>1</v>
      </c>
    </row>
    <row r="175" spans="1:14" x14ac:dyDescent="0.3">
      <c r="A175" t="str">
        <f>community_projects!A175</f>
        <v>Gelderland</v>
      </c>
      <c r="B175" t="str">
        <f>community_projects!B175</f>
        <v>Rivierenland</v>
      </c>
      <c r="C175" t="str">
        <f>community_projects!C175</f>
        <v>Buren</v>
      </c>
      <c r="D175" t="str" cm="1">
        <f t="array" ref="D175">INDEX(municipalities!B:B, MATCH(EC_projects!C175,municipalities!C:C,0),0)</f>
        <v>GM0214</v>
      </c>
      <c r="E175">
        <f>community_projects!D175</f>
        <v>0</v>
      </c>
      <c r="F175" t="str">
        <f>community_projects!E175</f>
        <v>EcoBuren/ zonnedak Dees ( participatie,. met ZonnepanelenDelen)</v>
      </c>
      <c r="G175" t="str">
        <f>community_projects!G175</f>
        <v>gerealiseerd</v>
      </c>
      <c r="H175">
        <f>community_projects!H175</f>
        <v>2020</v>
      </c>
      <c r="I175" t="str">
        <f>community_projects!I175</f>
        <v>PV</v>
      </c>
      <c r="J175" t="str">
        <f>community_projects!J175</f>
        <v>dak</v>
      </c>
      <c r="K175" t="str">
        <f>community_projects!K175</f>
        <v>lokale coöperatie</v>
      </c>
      <c r="L175" t="str">
        <f>community_projects!L175</f>
        <v>EcoBuren</v>
      </c>
      <c r="M175">
        <f>community_projects!P175</f>
        <v>476.7</v>
      </c>
      <c r="N175">
        <f>community_projects!R175</f>
        <v>0</v>
      </c>
    </row>
    <row r="176" spans="1:14" x14ac:dyDescent="0.3">
      <c r="A176" t="str">
        <f>community_projects!A176</f>
        <v>Gelderland</v>
      </c>
      <c r="B176" t="str">
        <f>community_projects!B176</f>
        <v>Rivierenland</v>
      </c>
      <c r="C176" t="str">
        <f>community_projects!C176</f>
        <v>Buren</v>
      </c>
      <c r="D176" t="str" cm="1">
        <f t="array" ref="D176">INDEX(municipalities!B:B, MATCH(EC_projects!C176,municipalities!C:C,0),0)</f>
        <v>GM0214</v>
      </c>
      <c r="E176" t="str">
        <f>community_projects!D176</f>
        <v>Hennisdijk</v>
      </c>
      <c r="F176" t="str">
        <f>community_projects!E176</f>
        <v>EcoBuren/ zonnedak Hennisdijk fase 1 (PCR)</v>
      </c>
      <c r="G176" t="str">
        <f>community_projects!G176</f>
        <v>gerealiseerd</v>
      </c>
      <c r="H176">
        <f>community_projects!H176</f>
        <v>2020</v>
      </c>
      <c r="I176" t="str">
        <f>community_projects!I176</f>
        <v>PV</v>
      </c>
      <c r="J176" t="str">
        <f>community_projects!J176</f>
        <v>dak</v>
      </c>
      <c r="K176" t="str">
        <f>community_projects!K176</f>
        <v>lokale coöperatie</v>
      </c>
      <c r="L176" t="str">
        <f>community_projects!L176</f>
        <v>EcoBuren</v>
      </c>
      <c r="M176">
        <f>community_projects!P176</f>
        <v>202.21</v>
      </c>
      <c r="N176">
        <f>community_projects!R176</f>
        <v>1</v>
      </c>
    </row>
    <row r="177" spans="1:14" x14ac:dyDescent="0.3">
      <c r="A177" t="str">
        <f>community_projects!A177</f>
        <v>Gelderland</v>
      </c>
      <c r="B177" t="str">
        <f>community_projects!B177</f>
        <v>Rivierenland</v>
      </c>
      <c r="C177" t="str">
        <f>community_projects!C177</f>
        <v>Buren</v>
      </c>
      <c r="D177" t="str" cm="1">
        <f t="array" ref="D177">INDEX(municipalities!B:B, MATCH(EC_projects!C177,municipalities!C:C,0),0)</f>
        <v>GM0214</v>
      </c>
      <c r="E177" t="str">
        <f>community_projects!D177</f>
        <v>Hennisdijk</v>
      </c>
      <c r="F177" t="str">
        <f>community_projects!E177</f>
        <v>EcoBuren/ zonnedak Hennisdijk fase 2 (SCE)</v>
      </c>
      <c r="G177" t="str">
        <f>community_projects!G177</f>
        <v>gerealiseerd</v>
      </c>
      <c r="H177">
        <f>community_projects!H177</f>
        <v>2023</v>
      </c>
      <c r="I177" t="str">
        <f>community_projects!I177</f>
        <v>PV</v>
      </c>
      <c r="J177" t="str">
        <f>community_projects!J177</f>
        <v>dak</v>
      </c>
      <c r="K177" t="str">
        <f>community_projects!K177</f>
        <v>lokale coöperatie</v>
      </c>
      <c r="L177" t="str">
        <f>community_projects!L177</f>
        <v>EcoBuren</v>
      </c>
      <c r="M177">
        <f>community_projects!P177</f>
        <v>83.3</v>
      </c>
      <c r="N177">
        <f>community_projects!R177</f>
        <v>1</v>
      </c>
    </row>
    <row r="178" spans="1:14" x14ac:dyDescent="0.3">
      <c r="A178" t="str">
        <f>community_projects!A178</f>
        <v>Gelderland</v>
      </c>
      <c r="B178" t="str">
        <f>community_projects!B178</f>
        <v>Rivierenland</v>
      </c>
      <c r="C178" t="str">
        <f>community_projects!C178</f>
        <v>Culemborg</v>
      </c>
      <c r="D178" t="str" cm="1">
        <f t="array" ref="D178">INDEX(municipalities!B:B, MATCH(EC_projects!C178,municipalities!C:C,0),0)</f>
        <v>GM0216</v>
      </c>
      <c r="E178" t="str">
        <f>community_projects!D178</f>
        <v>Culemborg</v>
      </c>
      <c r="F178" t="str">
        <f>community_projects!E178</f>
        <v>Vrijstad Energie)/ Zon op KWC Coöperatie</v>
      </c>
      <c r="G178" t="str">
        <f>community_projects!G178</f>
        <v>gerealiseerd</v>
      </c>
      <c r="H178">
        <f>community_projects!H178</f>
        <v>2014</v>
      </c>
      <c r="I178" t="str">
        <f>community_projects!I178</f>
        <v>PV</v>
      </c>
      <c r="J178" t="str">
        <f>community_projects!J178</f>
        <v>dak</v>
      </c>
      <c r="K178" t="str">
        <f>community_projects!K178</f>
        <v>lokale coöperatie</v>
      </c>
      <c r="L178" t="str">
        <f>community_projects!L178</f>
        <v>VrijstadEnergie</v>
      </c>
      <c r="M178">
        <f>community_projects!P178</f>
        <v>27</v>
      </c>
      <c r="N178">
        <f>community_projects!R178</f>
        <v>1</v>
      </c>
    </row>
    <row r="179" spans="1:14" x14ac:dyDescent="0.3">
      <c r="A179" t="str">
        <f>community_projects!A179</f>
        <v>Gelderland</v>
      </c>
      <c r="B179" t="str">
        <f>community_projects!B179</f>
        <v>Rivierenland</v>
      </c>
      <c r="C179" t="str">
        <f>community_projects!C179</f>
        <v>Culemborg</v>
      </c>
      <c r="D179" t="str" cm="1">
        <f t="array" ref="D179">INDEX(municipalities!B:B, MATCH(EC_projects!C179,municipalities!C:C,0),0)</f>
        <v>GM0216</v>
      </c>
      <c r="E179" t="str">
        <f>community_projects!D179</f>
        <v>Culemborg</v>
      </c>
      <c r="F179" t="str">
        <f>community_projects!E179</f>
        <v>VrijstadEnergie/ zonnedak De Heuvel VOF De Raad (asbestsanering)</v>
      </c>
      <c r="G179" t="str">
        <f>community_projects!G179</f>
        <v>gerealiseerd</v>
      </c>
      <c r="H179">
        <f>community_projects!H179</f>
        <v>2022</v>
      </c>
      <c r="I179" t="str">
        <f>community_projects!I179</f>
        <v>PV</v>
      </c>
      <c r="J179" t="str">
        <f>community_projects!J179</f>
        <v>dak</v>
      </c>
      <c r="K179" t="str">
        <f>community_projects!K179</f>
        <v>lokale coöperatie</v>
      </c>
      <c r="L179" t="str">
        <f>community_projects!L179</f>
        <v>VrijstadEnergie</v>
      </c>
      <c r="M179">
        <f>community_projects!P179</f>
        <v>472.5</v>
      </c>
      <c r="N179">
        <f>community_projects!R179</f>
        <v>1</v>
      </c>
    </row>
    <row r="180" spans="1:14" x14ac:dyDescent="0.3">
      <c r="A180" t="str">
        <f>community_projects!A180</f>
        <v>Gelderland</v>
      </c>
      <c r="B180" t="str">
        <f>community_projects!B180</f>
        <v>Rivierenland</v>
      </c>
      <c r="C180" t="str">
        <f>community_projects!C180</f>
        <v>Culemborg</v>
      </c>
      <c r="D180" t="str" cm="1">
        <f t="array" ref="D180">INDEX(municipalities!B:B, MATCH(EC_projects!C180,municipalities!C:C,0),0)</f>
        <v>GM0216</v>
      </c>
      <c r="E180" t="str">
        <f>community_projects!D180</f>
        <v>Culemborg</v>
      </c>
      <c r="F180" t="str">
        <f>community_projects!E180</f>
        <v>VrijstadEnergie/ zonnedak sporthal Parijsch (SDE)</v>
      </c>
      <c r="G180" t="str">
        <f>community_projects!G180</f>
        <v>gerealiseerd</v>
      </c>
      <c r="H180">
        <f>community_projects!H180</f>
        <v>2018</v>
      </c>
      <c r="I180" t="str">
        <f>community_projects!I180</f>
        <v>PV</v>
      </c>
      <c r="J180" t="str">
        <f>community_projects!J180</f>
        <v>dak</v>
      </c>
      <c r="K180" t="str">
        <f>community_projects!K180</f>
        <v>lokale coöperatie</v>
      </c>
      <c r="L180" t="str">
        <f>community_projects!L180</f>
        <v>VrijstadEnergie</v>
      </c>
      <c r="M180">
        <f>community_projects!P180</f>
        <v>225.61999999999998</v>
      </c>
      <c r="N180">
        <f>community_projects!R180</f>
        <v>1</v>
      </c>
    </row>
    <row r="181" spans="1:14" x14ac:dyDescent="0.3">
      <c r="A181" t="str">
        <f>community_projects!A181</f>
        <v>Gelderland</v>
      </c>
      <c r="B181" t="str">
        <f>community_projects!B181</f>
        <v>Rivierenland</v>
      </c>
      <c r="C181" t="str">
        <f>community_projects!C181</f>
        <v>Culemborg</v>
      </c>
      <c r="D181" t="str" cm="1">
        <f t="array" ref="D181">INDEX(municipalities!B:B, MATCH(EC_projects!C181,municipalities!C:C,0),0)</f>
        <v>GM0216</v>
      </c>
      <c r="E181">
        <f>community_projects!D181</f>
        <v>0</v>
      </c>
      <c r="F181" t="str">
        <f>community_projects!E181</f>
        <v>ZonnepanelenDelen/  Zonnedak Het kwarteel</v>
      </c>
      <c r="G181" t="str">
        <f>community_projects!G181</f>
        <v>gerealiseerd</v>
      </c>
      <c r="H181">
        <f>community_projects!H181</f>
        <v>2016</v>
      </c>
      <c r="I181" t="str">
        <f>community_projects!I181</f>
        <v>PV</v>
      </c>
      <c r="J181" t="str">
        <f>community_projects!J181</f>
        <v>dak</v>
      </c>
      <c r="K181" t="str">
        <f>community_projects!K181</f>
        <v>participatie/ crowdfunding</v>
      </c>
      <c r="L181" t="str">
        <f>community_projects!L181</f>
        <v>crowdfunding</v>
      </c>
      <c r="M181">
        <f>community_projects!P181</f>
        <v>8.32</v>
      </c>
      <c r="N181">
        <f>community_projects!R181</f>
        <v>0</v>
      </c>
    </row>
    <row r="182" spans="1:14" x14ac:dyDescent="0.3">
      <c r="A182" t="str">
        <f>community_projects!A182</f>
        <v>Gelderland</v>
      </c>
      <c r="B182" t="str">
        <f>community_projects!B182</f>
        <v>Arnhem/ Nijmegen</v>
      </c>
      <c r="C182" t="str">
        <f>community_projects!C182</f>
        <v>Doesburg</v>
      </c>
      <c r="D182" t="str" cm="1">
        <f t="array" ref="D182">INDEX(municipalities!B:B, MATCH(EC_projects!C182,municipalities!C:C,0),0)</f>
        <v>GM0221</v>
      </c>
      <c r="E182">
        <f>community_projects!D182</f>
        <v>0</v>
      </c>
      <c r="F182" t="str">
        <f>community_projects!E182</f>
        <v>EC Doesburg/ zonnedak Eekstraat</v>
      </c>
      <c r="G182" t="str">
        <f>community_projects!G182</f>
        <v>gerealiseerd</v>
      </c>
      <c r="H182">
        <f>community_projects!H182</f>
        <v>2022</v>
      </c>
      <c r="I182" t="str">
        <f>community_projects!I182</f>
        <v>PV</v>
      </c>
      <c r="J182" t="str">
        <f>community_projects!J182</f>
        <v>dak</v>
      </c>
      <c r="K182" t="str">
        <f>community_projects!K182</f>
        <v>lokale coöperatie</v>
      </c>
      <c r="L182" t="str">
        <f>community_projects!L182</f>
        <v>Energiecoöperatie Doesburg</v>
      </c>
      <c r="M182">
        <f>community_projects!P182</f>
        <v>38</v>
      </c>
      <c r="N182">
        <f>community_projects!R182</f>
        <v>1</v>
      </c>
    </row>
    <row r="183" spans="1:14" x14ac:dyDescent="0.3">
      <c r="A183" t="str">
        <f>community_projects!A183</f>
        <v>Gelderland</v>
      </c>
      <c r="B183" t="str">
        <f>community_projects!B183</f>
        <v>Arnhem/ Nijmegen</v>
      </c>
      <c r="C183" t="str">
        <f>community_projects!C183</f>
        <v>Doesburg</v>
      </c>
      <c r="D183" t="str" cm="1">
        <f t="array" ref="D183">INDEX(municipalities!B:B, MATCH(EC_projects!C183,municipalities!C:C,0),0)</f>
        <v>GM0221</v>
      </c>
      <c r="E183">
        <f>community_projects!D183</f>
        <v>0</v>
      </c>
      <c r="F183" t="str">
        <f>community_projects!E183</f>
        <v>EC Doesburg/ zonnedak gemeentewerf</v>
      </c>
      <c r="G183" t="str">
        <f>community_projects!G183</f>
        <v>gerealiseerd</v>
      </c>
      <c r="H183">
        <f>community_projects!H183</f>
        <v>2022</v>
      </c>
      <c r="I183" t="str">
        <f>community_projects!I183</f>
        <v>PV</v>
      </c>
      <c r="J183" t="str">
        <f>community_projects!J183</f>
        <v>dak</v>
      </c>
      <c r="K183" t="str">
        <f>community_projects!K183</f>
        <v>lokale coöperatie</v>
      </c>
      <c r="L183" t="str">
        <f>community_projects!L183</f>
        <v>Energiecoöperatie Doesburg</v>
      </c>
      <c r="M183">
        <f>community_projects!P183</f>
        <v>49</v>
      </c>
      <c r="N183">
        <f>community_projects!R183</f>
        <v>1</v>
      </c>
    </row>
    <row r="184" spans="1:14" x14ac:dyDescent="0.3">
      <c r="A184" t="str">
        <f>community_projects!A184</f>
        <v>Gelderland</v>
      </c>
      <c r="B184" t="str">
        <f>community_projects!B184</f>
        <v>Arnhem/ Nijmegen</v>
      </c>
      <c r="C184" t="str">
        <f>community_projects!C184</f>
        <v>Doesburg</v>
      </c>
      <c r="D184" t="str" cm="1">
        <f t="array" ref="D184">INDEX(municipalities!B:B, MATCH(EC_projects!C184,municipalities!C:C,0),0)</f>
        <v>GM0221</v>
      </c>
      <c r="E184">
        <f>community_projects!D184</f>
        <v>0</v>
      </c>
      <c r="F184" t="str">
        <f>community_projects!E184</f>
        <v>EC Doesburg/ zonnedak Jongerencentrum 0313</v>
      </c>
      <c r="G184" t="str">
        <f>community_projects!G184</f>
        <v>gerealiseerd</v>
      </c>
      <c r="H184">
        <f>community_projects!H184</f>
        <v>2022</v>
      </c>
      <c r="I184" t="str">
        <f>community_projects!I184</f>
        <v>PV</v>
      </c>
      <c r="J184" t="str">
        <f>community_projects!J184</f>
        <v>dak</v>
      </c>
      <c r="K184" t="str">
        <f>community_projects!K184</f>
        <v>lokale coöperatie</v>
      </c>
      <c r="L184" t="str">
        <f>community_projects!L184</f>
        <v>Energiecoöperatie Doesburg</v>
      </c>
      <c r="M184">
        <f>community_projects!P184</f>
        <v>47</v>
      </c>
      <c r="N184">
        <f>community_projects!R184</f>
        <v>1</v>
      </c>
    </row>
    <row r="185" spans="1:14" x14ac:dyDescent="0.3">
      <c r="A185" t="str">
        <f>community_projects!A185</f>
        <v>Gelderland</v>
      </c>
      <c r="B185" t="str">
        <f>community_projects!B185</f>
        <v>Arnhem/ Nijmegen</v>
      </c>
      <c r="C185" t="str">
        <f>community_projects!C185</f>
        <v>Doesburg</v>
      </c>
      <c r="D185" t="str" cm="1">
        <f t="array" ref="D185">INDEX(municipalities!B:B, MATCH(EC_projects!C185,municipalities!C:C,0),0)</f>
        <v>GM0221</v>
      </c>
      <c r="E185">
        <f>community_projects!D185</f>
        <v>0</v>
      </c>
      <c r="F185" t="str">
        <f>community_projects!E185</f>
        <v>EC Doesburg/ zonnedak PCR1 project</v>
      </c>
      <c r="G185" t="str">
        <f>community_projects!G185</f>
        <v>gerealiseerd</v>
      </c>
      <c r="H185">
        <f>community_projects!H185</f>
        <v>2023</v>
      </c>
      <c r="I185" t="str">
        <f>community_projects!I185</f>
        <v>PV</v>
      </c>
      <c r="J185" t="str">
        <f>community_projects!J185</f>
        <v>dak</v>
      </c>
      <c r="K185" t="str">
        <f>community_projects!K185</f>
        <v>lokale coöperatie</v>
      </c>
      <c r="L185" t="str">
        <f>community_projects!L185</f>
        <v>Energiecoöperatie Doesburg</v>
      </c>
      <c r="M185">
        <f>community_projects!P185</f>
        <v>162.80000000000001</v>
      </c>
      <c r="N185">
        <f>community_projects!R185</f>
        <v>1</v>
      </c>
    </row>
    <row r="186" spans="1:14" x14ac:dyDescent="0.3">
      <c r="A186" t="str">
        <f>community_projects!A186</f>
        <v>Gelderland</v>
      </c>
      <c r="B186" t="str">
        <f>community_projects!B186</f>
        <v>Achterhoek</v>
      </c>
      <c r="C186" t="str">
        <f>community_projects!C186</f>
        <v>Doetinchem</v>
      </c>
      <c r="D186" t="str" cm="1">
        <f t="array" ref="D186">INDEX(municipalities!B:B, MATCH(EC_projects!C186,municipalities!C:C,0),0)</f>
        <v>GM0222</v>
      </c>
      <c r="E186">
        <f>community_projects!D186</f>
        <v>0</v>
      </c>
      <c r="F186" t="str">
        <f>community_projects!E186</f>
        <v xml:space="preserve">DuurzaamDoetinchem/ zonnedak Praktijkschool Prakticon </v>
      </c>
      <c r="G186" t="str">
        <f>community_projects!G186</f>
        <v>gerealiseerd</v>
      </c>
      <c r="H186">
        <f>community_projects!H186</f>
        <v>2019</v>
      </c>
      <c r="I186" t="str">
        <f>community_projects!I186</f>
        <v>PV</v>
      </c>
      <c r="J186" t="str">
        <f>community_projects!J186</f>
        <v>dak</v>
      </c>
      <c r="K186" t="str">
        <f>community_projects!K186</f>
        <v>lokale coöperatie</v>
      </c>
      <c r="L186" t="str">
        <f>community_projects!L186</f>
        <v>Duurzaam Doetinchem</v>
      </c>
      <c r="M186">
        <f>community_projects!P186</f>
        <v>154.70000000000002</v>
      </c>
      <c r="N186">
        <f>community_projects!R186</f>
        <v>1</v>
      </c>
    </row>
    <row r="187" spans="1:14" x14ac:dyDescent="0.3">
      <c r="A187" t="str">
        <f>community_projects!A187</f>
        <v>Gelderland</v>
      </c>
      <c r="B187" t="str">
        <f>community_projects!B187</f>
        <v>Arnhem/ Nijmegen</v>
      </c>
      <c r="C187" t="str">
        <f>community_projects!C187</f>
        <v>Druten</v>
      </c>
      <c r="D187" t="str" cm="1">
        <f t="array" ref="D187">INDEX(municipalities!B:B, MATCH(EC_projects!C187,municipalities!C:C,0),0)</f>
        <v>GM0225</v>
      </c>
      <c r="E187" t="str">
        <f>community_projects!D187</f>
        <v>Horssen</v>
      </c>
      <c r="F187" t="str">
        <f>community_projects!E187</f>
        <v>Opgewekt Maas en Waal/ basisschool Octopus</v>
      </c>
      <c r="G187" t="str">
        <f>community_projects!G187</f>
        <v>gerealiseerd</v>
      </c>
      <c r="H187">
        <f>community_projects!H187</f>
        <v>2015</v>
      </c>
      <c r="I187" t="str">
        <f>community_projects!I187</f>
        <v>PV</v>
      </c>
      <c r="J187" t="str">
        <f>community_projects!J187</f>
        <v>dak</v>
      </c>
      <c r="K187" t="str">
        <f>community_projects!K187</f>
        <v>lokale coöperatie</v>
      </c>
      <c r="L187" t="str">
        <f>community_projects!L187</f>
        <v>Opgewekt Maas en Waal</v>
      </c>
      <c r="M187">
        <f>community_projects!P187</f>
        <v>18</v>
      </c>
      <c r="N187">
        <f>community_projects!R187</f>
        <v>1</v>
      </c>
    </row>
    <row r="188" spans="1:14" x14ac:dyDescent="0.3">
      <c r="A188" t="str">
        <f>community_projects!A188</f>
        <v>Gelderland</v>
      </c>
      <c r="B188" t="str">
        <f>community_projects!B188</f>
        <v>Food Valley</v>
      </c>
      <c r="C188" t="str">
        <f>community_projects!C188</f>
        <v>Ede</v>
      </c>
      <c r="D188" t="str" cm="1">
        <f t="array" ref="D188">INDEX(municipalities!B:B, MATCH(EC_projects!C188,municipalities!C:C,0),0)</f>
        <v>GM0228</v>
      </c>
      <c r="E188" t="str">
        <f>community_projects!D188</f>
        <v>Vallei</v>
      </c>
      <c r="F188" t="str">
        <f>community_projects!E188</f>
        <v>ValleiEnergie/ Energiekazerne Ede</v>
      </c>
      <c r="G188" t="str">
        <f>community_projects!G188</f>
        <v>gerealiseerd</v>
      </c>
      <c r="H188">
        <f>community_projects!H188</f>
        <v>2016</v>
      </c>
      <c r="I188" t="str">
        <f>community_projects!I188</f>
        <v>PV</v>
      </c>
      <c r="J188" t="str">
        <f>community_projects!J188</f>
        <v>dak</v>
      </c>
      <c r="K188" t="str">
        <f>community_projects!K188</f>
        <v>lokale coöperatie</v>
      </c>
      <c r="L188" t="str">
        <f>community_projects!L188</f>
        <v>ValleiEnergie</v>
      </c>
      <c r="M188">
        <f>community_projects!P188</f>
        <v>118.04</v>
      </c>
      <c r="N188">
        <f>community_projects!R188</f>
        <v>1</v>
      </c>
    </row>
    <row r="189" spans="1:14" x14ac:dyDescent="0.3">
      <c r="A189" t="str">
        <f>community_projects!A189</f>
        <v>Gelderland</v>
      </c>
      <c r="B189" t="str">
        <f>community_projects!B189</f>
        <v>Food Valley</v>
      </c>
      <c r="C189" t="str">
        <f>community_projects!C189</f>
        <v>Ede</v>
      </c>
      <c r="D189" t="str" cm="1">
        <f t="array" ref="D189">INDEX(municipalities!B:B, MATCH(EC_projects!C189,municipalities!C:C,0),0)</f>
        <v>GM0228</v>
      </c>
      <c r="E189" t="str">
        <f>community_projects!D189</f>
        <v>Bennekom</v>
      </c>
      <c r="F189" t="str">
        <f>community_projects!E189</f>
        <v>ValleiEnergie/ Keltenwoud/ Coöperatie ZECK UA</v>
      </c>
      <c r="G189" t="str">
        <f>community_projects!G189</f>
        <v>gerealiseerd</v>
      </c>
      <c r="H189">
        <f>community_projects!H189</f>
        <v>2015</v>
      </c>
      <c r="I189" t="str">
        <f>community_projects!I189</f>
        <v>PV</v>
      </c>
      <c r="J189" t="str">
        <f>community_projects!J189</f>
        <v>dak</v>
      </c>
      <c r="K189" t="str">
        <f>community_projects!K189</f>
        <v>lokale coöperatie</v>
      </c>
      <c r="L189" t="str">
        <f>community_projects!L189</f>
        <v>ValleiEnergie</v>
      </c>
      <c r="M189">
        <f>community_projects!P189</f>
        <v>180</v>
      </c>
      <c r="N189">
        <f>community_projects!R189</f>
        <v>1</v>
      </c>
    </row>
    <row r="190" spans="1:14" x14ac:dyDescent="0.3">
      <c r="A190" t="str">
        <f>community_projects!A190</f>
        <v>Gelderland</v>
      </c>
      <c r="B190" t="str">
        <f>community_projects!B190</f>
        <v>Food Valley</v>
      </c>
      <c r="C190" t="str">
        <f>community_projects!C190</f>
        <v>Ede</v>
      </c>
      <c r="D190" t="str" cm="1">
        <f t="array" ref="D190">INDEX(municipalities!B:B, MATCH(EC_projects!C190,municipalities!C:C,0),0)</f>
        <v>GM0228</v>
      </c>
      <c r="E190" t="str">
        <f>community_projects!D190</f>
        <v>Vallei</v>
      </c>
      <c r="F190" t="str">
        <f>community_projects!E190</f>
        <v>ValleiEnergie/ Rietzon (sporthal)</v>
      </c>
      <c r="G190" t="str">
        <f>community_projects!G190</f>
        <v>gerealiseerd</v>
      </c>
      <c r="H190">
        <f>community_projects!H190</f>
        <v>2017</v>
      </c>
      <c r="I190" t="str">
        <f>community_projects!I190</f>
        <v>PV</v>
      </c>
      <c r="J190" t="str">
        <f>community_projects!J190</f>
        <v>dak</v>
      </c>
      <c r="K190" t="str">
        <f>community_projects!K190</f>
        <v>lokale coöperatie</v>
      </c>
      <c r="L190" t="str">
        <f>community_projects!L190</f>
        <v>ValleiEnergie</v>
      </c>
      <c r="M190">
        <f>community_projects!P190</f>
        <v>99</v>
      </c>
      <c r="N190">
        <f>community_projects!R190</f>
        <v>1</v>
      </c>
    </row>
    <row r="191" spans="1:14" x14ac:dyDescent="0.3">
      <c r="A191" t="str">
        <f>community_projects!A191</f>
        <v>Gelderland</v>
      </c>
      <c r="B191" t="str">
        <f>community_projects!B191</f>
        <v>Food Valley</v>
      </c>
      <c r="C191" t="str">
        <f>community_projects!C191</f>
        <v>Ede</v>
      </c>
      <c r="D191" t="str" cm="1">
        <f t="array" ref="D191">INDEX(municipalities!B:B, MATCH(EC_projects!C191,municipalities!C:C,0),0)</f>
        <v>GM0228</v>
      </c>
      <c r="E191" t="str">
        <f>community_projects!D191</f>
        <v>Vallei</v>
      </c>
      <c r="F191" t="str">
        <f>community_projects!E191</f>
        <v xml:space="preserve">ValleiEnergie/ Zoncentrale Meikade (dak) </v>
      </c>
      <c r="G191" t="str">
        <f>community_projects!G191</f>
        <v>gerealiseerd</v>
      </c>
      <c r="H191">
        <f>community_projects!H191</f>
        <v>2020</v>
      </c>
      <c r="I191" t="str">
        <f>community_projects!I191</f>
        <v>PV</v>
      </c>
      <c r="J191" t="str">
        <f>community_projects!J191</f>
        <v>dak</v>
      </c>
      <c r="K191" t="str">
        <f>community_projects!K191</f>
        <v>lokale coöperatie</v>
      </c>
      <c r="L191" t="str">
        <f>community_projects!L191</f>
        <v>ValleiEnergie</v>
      </c>
      <c r="M191">
        <f>community_projects!P191</f>
        <v>448.5</v>
      </c>
      <c r="N191">
        <f>community_projects!R191</f>
        <v>1</v>
      </c>
    </row>
    <row r="192" spans="1:14" x14ac:dyDescent="0.3">
      <c r="A192" t="str">
        <f>community_projects!A192</f>
        <v>Gelderland</v>
      </c>
      <c r="B192" t="str">
        <f>community_projects!B192</f>
        <v>Food Valley</v>
      </c>
      <c r="C192" t="str">
        <f>community_projects!C192</f>
        <v>Ede</v>
      </c>
      <c r="D192" t="str" cm="1">
        <f t="array" ref="D192">INDEX(municipalities!B:B, MATCH(EC_projects!C192,municipalities!C:C,0),0)</f>
        <v>GM0228</v>
      </c>
      <c r="E192" t="str">
        <f>community_projects!D192</f>
        <v>Bennekom</v>
      </c>
      <c r="F192" t="str">
        <f>community_projects!E192</f>
        <v xml:space="preserve">ValleiEnergie/ ZonCollage Bennekom </v>
      </c>
      <c r="G192" t="str">
        <f>community_projects!G192</f>
        <v>gerealiseerd</v>
      </c>
      <c r="H192">
        <f>community_projects!H192</f>
        <v>2018</v>
      </c>
      <c r="I192" t="str">
        <f>community_projects!I192</f>
        <v>PV</v>
      </c>
      <c r="J192" t="str">
        <f>community_projects!J192</f>
        <v>dak</v>
      </c>
      <c r="K192" t="str">
        <f>community_projects!K192</f>
        <v>lokale coöperatie</v>
      </c>
      <c r="L192" t="str">
        <f>community_projects!L192</f>
        <v>ValleiEnergie</v>
      </c>
      <c r="M192">
        <f>community_projects!P192</f>
        <v>75.625</v>
      </c>
      <c r="N192">
        <f>community_projects!R192</f>
        <v>1</v>
      </c>
    </row>
    <row r="193" spans="1:14" x14ac:dyDescent="0.3">
      <c r="A193" t="str">
        <f>community_projects!A193</f>
        <v>Gelderland</v>
      </c>
      <c r="B193" t="str">
        <f>community_projects!B193</f>
        <v>Food Valley</v>
      </c>
      <c r="C193" t="str">
        <f>community_projects!C193</f>
        <v>Ede</v>
      </c>
      <c r="D193" t="str" cm="1">
        <f t="array" ref="D193">INDEX(municipalities!B:B, MATCH(EC_projects!C193,municipalities!C:C,0),0)</f>
        <v>GM0228</v>
      </c>
      <c r="E193">
        <f>community_projects!D193</f>
        <v>0</v>
      </c>
      <c r="F193" t="str">
        <f>community_projects!E193</f>
        <v>ValleiEnergie/ Zonnecentrale Wulplaan Wulpzon (gymzaal)</v>
      </c>
      <c r="G193" t="str">
        <f>community_projects!G193</f>
        <v>gerealiseerd</v>
      </c>
      <c r="H193">
        <f>community_projects!H193</f>
        <v>2020</v>
      </c>
      <c r="I193" t="str">
        <f>community_projects!I193</f>
        <v>PV</v>
      </c>
      <c r="J193" t="str">
        <f>community_projects!J193</f>
        <v>dak</v>
      </c>
      <c r="K193" t="str">
        <f>community_projects!K193</f>
        <v>lokale coöperatie</v>
      </c>
      <c r="L193" t="str">
        <f>community_projects!L193</f>
        <v>ValleiEnergie</v>
      </c>
      <c r="M193">
        <f>community_projects!P193</f>
        <v>76.260000000000005</v>
      </c>
      <c r="N193">
        <f>community_projects!R193</f>
        <v>1</v>
      </c>
    </row>
    <row r="194" spans="1:14" x14ac:dyDescent="0.3">
      <c r="A194" t="str">
        <f>community_projects!A194</f>
        <v>Gelderland</v>
      </c>
      <c r="B194" t="str">
        <f>community_projects!B194</f>
        <v>Noord-Veluwe</v>
      </c>
      <c r="C194" t="str">
        <f>community_projects!C194</f>
        <v>Elburg</v>
      </c>
      <c r="D194" t="str" cm="1">
        <f t="array" ref="D194">INDEX(municipalities!B:B, MATCH(EC_projects!C194,municipalities!C:C,0),0)</f>
        <v>GM0230</v>
      </c>
      <c r="E194">
        <f>community_projects!D194</f>
        <v>0</v>
      </c>
      <c r="F194" t="str">
        <f>community_projects!E194</f>
        <v>EC Noord-Veluwe / zonnedak Uiterwaardenstraat 3 (PCR)</v>
      </c>
      <c r="G194" t="str">
        <f>community_projects!G194</f>
        <v>gerealiseerd</v>
      </c>
      <c r="H194">
        <f>community_projects!H194</f>
        <v>2020</v>
      </c>
      <c r="I194" t="str">
        <f>community_projects!I194</f>
        <v>PV</v>
      </c>
      <c r="J194" t="str">
        <f>community_projects!J194</f>
        <v>dak</v>
      </c>
      <c r="K194" t="str">
        <f>community_projects!K194</f>
        <v>lokale coöperatie</v>
      </c>
      <c r="L194" t="str">
        <f>community_projects!L194</f>
        <v>EC Noord-Veluwe</v>
      </c>
      <c r="M194">
        <f>community_projects!P194</f>
        <v>58.5</v>
      </c>
      <c r="N194">
        <f>community_projects!R194</f>
        <v>1</v>
      </c>
    </row>
    <row r="195" spans="1:14" x14ac:dyDescent="0.3">
      <c r="A195" t="str">
        <f>community_projects!A195</f>
        <v>Gelderland</v>
      </c>
      <c r="B195" t="str">
        <f>community_projects!B195</f>
        <v>Noord-Veluwe</v>
      </c>
      <c r="C195" t="str">
        <f>community_projects!C195</f>
        <v>Epe</v>
      </c>
      <c r="D195" t="str" cm="1">
        <f t="array" ref="D195">INDEX(municipalities!B:B, MATCH(EC_projects!C195,municipalities!C:C,0),0)</f>
        <v>GM0232</v>
      </c>
      <c r="E195" t="str">
        <f>community_projects!D195</f>
        <v>Oene</v>
      </c>
      <c r="F195" t="str">
        <f>community_projects!E195</f>
        <v>EC Epe/ zonnedak De Buurte</v>
      </c>
      <c r="G195" t="str">
        <f>community_projects!G195</f>
        <v>gerealiseerd</v>
      </c>
      <c r="H195">
        <f>community_projects!H195</f>
        <v>2022</v>
      </c>
      <c r="I195" t="str">
        <f>community_projects!I195</f>
        <v>PV</v>
      </c>
      <c r="J195" t="str">
        <f>community_projects!J195</f>
        <v>dak</v>
      </c>
      <c r="K195" t="str">
        <f>community_projects!K195</f>
        <v>lokale coöperatie</v>
      </c>
      <c r="L195" t="str">
        <f>community_projects!L195</f>
        <v>EC Epe</v>
      </c>
      <c r="M195">
        <f>community_projects!P195</f>
        <v>191.52</v>
      </c>
      <c r="N195">
        <f>community_projects!R195</f>
        <v>1</v>
      </c>
    </row>
    <row r="196" spans="1:14" x14ac:dyDescent="0.3">
      <c r="A196" t="str">
        <f>community_projects!A196</f>
        <v>Gelderland</v>
      </c>
      <c r="B196" t="str">
        <f>community_projects!B196</f>
        <v>Noord-Veluwe</v>
      </c>
      <c r="C196" t="str">
        <f>community_projects!C196</f>
        <v>Epe</v>
      </c>
      <c r="D196" t="str" cm="1">
        <f t="array" ref="D196">INDEX(municipalities!B:B, MATCH(EC_projects!C196,municipalities!C:C,0),0)</f>
        <v>GM0232</v>
      </c>
      <c r="E196">
        <f>community_projects!D196</f>
        <v>0</v>
      </c>
      <c r="F196" t="str">
        <f>community_projects!E196</f>
        <v>ECEpe/ zonnedak De Buurte</v>
      </c>
      <c r="G196" t="str">
        <f>community_projects!G196</f>
        <v>gerealiseerd</v>
      </c>
      <c r="H196">
        <f>community_projects!H196</f>
        <v>2022</v>
      </c>
      <c r="I196" t="str">
        <f>community_projects!I196</f>
        <v>PV</v>
      </c>
      <c r="J196" t="str">
        <f>community_projects!J196</f>
        <v>dak</v>
      </c>
      <c r="K196" t="str">
        <f>community_projects!K196</f>
        <v>lokale coöperatie</v>
      </c>
      <c r="L196" t="str">
        <f>community_projects!L196</f>
        <v>EC Epe</v>
      </c>
      <c r="M196">
        <f>community_projects!P196</f>
        <v>206.64</v>
      </c>
      <c r="N196">
        <f>community_projects!R196</f>
        <v>1</v>
      </c>
    </row>
    <row r="197" spans="1:14" x14ac:dyDescent="0.3">
      <c r="A197" t="str">
        <f>community_projects!A197</f>
        <v>Gelderland</v>
      </c>
      <c r="B197" t="str">
        <f>community_projects!B197</f>
        <v>Noord-Veluwe</v>
      </c>
      <c r="C197" t="str">
        <f>community_projects!C197</f>
        <v>Ermelo</v>
      </c>
      <c r="D197" t="str" cm="1">
        <f t="array" ref="D197">INDEX(municipalities!B:B, MATCH(EC_projects!C197,municipalities!C:C,0),0)</f>
        <v>GM0233</v>
      </c>
      <c r="E197">
        <f>community_projects!D197</f>
        <v>0</v>
      </c>
      <c r="F197" t="str">
        <f>community_projects!E197</f>
        <v>VeluweEnergie/ Zon op Ermelose scholen (4 basisscholen)</v>
      </c>
      <c r="G197" t="str">
        <f>community_projects!G197</f>
        <v>gerealiseerd</v>
      </c>
      <c r="H197">
        <f>community_projects!H197</f>
        <v>2019</v>
      </c>
      <c r="I197" t="str">
        <f>community_projects!I197</f>
        <v>PV</v>
      </c>
      <c r="J197" t="str">
        <f>community_projects!J197</f>
        <v>dak</v>
      </c>
      <c r="K197" t="str">
        <f>community_projects!K197</f>
        <v>lokale coöperatie</v>
      </c>
      <c r="L197" t="str">
        <f>community_projects!L197</f>
        <v>Veluwe Energie</v>
      </c>
      <c r="M197">
        <f>community_projects!P197</f>
        <v>393.36</v>
      </c>
      <c r="N197">
        <f>community_projects!R197</f>
        <v>1</v>
      </c>
    </row>
    <row r="198" spans="1:14" x14ac:dyDescent="0.3">
      <c r="A198" t="str">
        <f>community_projects!A198</f>
        <v>Gelderland</v>
      </c>
      <c r="B198" t="str">
        <f>community_projects!B198</f>
        <v>Noord-Veluwe</v>
      </c>
      <c r="C198" t="str">
        <f>community_projects!C198</f>
        <v>Ermelo</v>
      </c>
      <c r="D198" t="str" cm="1">
        <f t="array" ref="D198">INDEX(municipalities!B:B, MATCH(EC_projects!C198,municipalities!C:C,0),0)</f>
        <v>GM0233</v>
      </c>
      <c r="E198">
        <f>community_projects!D198</f>
        <v>0</v>
      </c>
      <c r="F198" t="str">
        <f>community_projects!E198</f>
        <v xml:space="preserve">VeluweEnergie/ Zon op Kerkelijk Centrum </v>
      </c>
      <c r="G198" t="str">
        <f>community_projects!G198</f>
        <v>gerealiseerd</v>
      </c>
      <c r="H198">
        <f>community_projects!H198</f>
        <v>2020</v>
      </c>
      <c r="I198" t="str">
        <f>community_projects!I198</f>
        <v>PV</v>
      </c>
      <c r="J198" t="str">
        <f>community_projects!J198</f>
        <v>dak</v>
      </c>
      <c r="K198" t="str">
        <f>community_projects!K198</f>
        <v>lokale coöperatie</v>
      </c>
      <c r="L198" t="str">
        <f>community_projects!L198</f>
        <v>Veluwe Energie</v>
      </c>
      <c r="M198">
        <f>community_projects!P198</f>
        <v>71.759999999999991</v>
      </c>
      <c r="N198">
        <f>community_projects!R198</f>
        <v>1</v>
      </c>
    </row>
    <row r="199" spans="1:14" x14ac:dyDescent="0.3">
      <c r="A199" t="str">
        <f>community_projects!A199</f>
        <v>Gelderland</v>
      </c>
      <c r="B199" t="str">
        <f>community_projects!B199</f>
        <v>Rivierenland</v>
      </c>
      <c r="C199" t="str">
        <f>community_projects!C199</f>
        <v>Geldermalsen</v>
      </c>
      <c r="D199" t="e" cm="1">
        <f t="array" ref="D199">INDEX(municipalities!B:B, MATCH(EC_projects!C199,municipalities!C:C,0),0)</f>
        <v>#N/A</v>
      </c>
      <c r="E199" t="str">
        <f>community_projects!D199</f>
        <v>Tricht</v>
      </c>
      <c r="F199" t="str">
        <f>community_projects!E199</f>
        <v>TrichtDuurzaam/ zonnedak dorpshuis</v>
      </c>
      <c r="G199" t="str">
        <f>community_projects!G199</f>
        <v>gerealiseerd</v>
      </c>
      <c r="H199">
        <f>community_projects!H199</f>
        <v>2017</v>
      </c>
      <c r="I199" t="str">
        <f>community_projects!I199</f>
        <v>PV</v>
      </c>
      <c r="J199" t="str">
        <f>community_projects!J199</f>
        <v>dak</v>
      </c>
      <c r="K199" t="str">
        <f>community_projects!K199</f>
        <v>lokale coöperatie</v>
      </c>
      <c r="L199" t="str">
        <f>community_projects!L199</f>
        <v>Tricht Duurzaam</v>
      </c>
      <c r="M199">
        <f>community_projects!P199</f>
        <v>31.2</v>
      </c>
      <c r="N199">
        <f>community_projects!R199</f>
        <v>1</v>
      </c>
    </row>
    <row r="200" spans="1:14" x14ac:dyDescent="0.3">
      <c r="A200" t="str">
        <f>community_projects!A200</f>
        <v>Gelderland</v>
      </c>
      <c r="B200" t="str">
        <f>community_projects!B200</f>
        <v>Noord-Veluwe</v>
      </c>
      <c r="C200" t="str">
        <f>community_projects!C200</f>
        <v>Harderwijk</v>
      </c>
      <c r="D200" t="str" cm="1">
        <f t="array" ref="D200">INDEX(municipalities!B:B, MATCH(EC_projects!C200,municipalities!C:C,0),0)</f>
        <v>GM0243</v>
      </c>
      <c r="E200">
        <f>community_projects!D200</f>
        <v>0</v>
      </c>
      <c r="F200" t="str">
        <f>community_projects!E200</f>
        <v>Endura/ zonnedak Bouw&amp;Infra (SDE)</v>
      </c>
      <c r="G200" t="str">
        <f>community_projects!G200</f>
        <v>gerealiseerd</v>
      </c>
      <c r="H200">
        <f>community_projects!H200</f>
        <v>2020</v>
      </c>
      <c r="I200" t="str">
        <f>community_projects!I200</f>
        <v>PV</v>
      </c>
      <c r="J200" t="str">
        <f>community_projects!J200</f>
        <v>dak</v>
      </c>
      <c r="K200" t="str">
        <f>community_projects!K200</f>
        <v>lokale coöperatie</v>
      </c>
      <c r="L200" t="str">
        <f>community_projects!L200</f>
        <v>Endura</v>
      </c>
      <c r="M200">
        <f>community_projects!P200</f>
        <v>496.37500000000006</v>
      </c>
      <c r="N200">
        <f>community_projects!R200</f>
        <v>1</v>
      </c>
    </row>
    <row r="201" spans="1:14" x14ac:dyDescent="0.3">
      <c r="A201" t="str">
        <f>community_projects!A201</f>
        <v>Gelderland</v>
      </c>
      <c r="B201" t="str">
        <f>community_projects!B201</f>
        <v>Noord-Veluwe</v>
      </c>
      <c r="C201" t="str">
        <f>community_projects!C201</f>
        <v>Harderwijk</v>
      </c>
      <c r="D201" t="str" cm="1">
        <f t="array" ref="D201">INDEX(municipalities!B:B, MATCH(EC_projects!C201,municipalities!C:C,0),0)</f>
        <v>GM0243</v>
      </c>
      <c r="E201">
        <f>community_projects!D201</f>
        <v>0</v>
      </c>
      <c r="F201" t="str">
        <f>community_projects!E201</f>
        <v>Endura/ zonnedak Rantrime (PCR)</v>
      </c>
      <c r="G201" t="str">
        <f>community_projects!G201</f>
        <v>gerealiseerd</v>
      </c>
      <c r="H201">
        <f>community_projects!H201</f>
        <v>2019</v>
      </c>
      <c r="I201" t="str">
        <f>community_projects!I201</f>
        <v>PV</v>
      </c>
      <c r="J201" t="str">
        <f>community_projects!J201</f>
        <v>dak</v>
      </c>
      <c r="K201" t="str">
        <f>community_projects!K201</f>
        <v>lokale coöperatie</v>
      </c>
      <c r="L201" t="str">
        <f>community_projects!L201</f>
        <v>Endura</v>
      </c>
      <c r="M201">
        <f>community_projects!P201</f>
        <v>199.65</v>
      </c>
      <c r="N201">
        <f>community_projects!R201</f>
        <v>1</v>
      </c>
    </row>
    <row r="202" spans="1:14" x14ac:dyDescent="0.3">
      <c r="A202" t="str">
        <f>community_projects!A202</f>
        <v>Gelderland</v>
      </c>
      <c r="B202" t="str">
        <f>community_projects!B202</f>
        <v>Noord-Veluwe</v>
      </c>
      <c r="C202" t="str">
        <f>community_projects!C202</f>
        <v>Harderwijk</v>
      </c>
      <c r="D202" t="str" cm="1">
        <f t="array" ref="D202">INDEX(municipalities!B:B, MATCH(EC_projects!C202,municipalities!C:C,0),0)</f>
        <v>GM0243</v>
      </c>
      <c r="E202">
        <f>community_projects!D202</f>
        <v>0</v>
      </c>
      <c r="F202" t="str">
        <f>community_projects!E202</f>
        <v>Endura/ zonnedak Sonnevanck (PCR)</v>
      </c>
      <c r="G202" t="str">
        <f>community_projects!G202</f>
        <v>gerealiseerd</v>
      </c>
      <c r="H202">
        <f>community_projects!H202</f>
        <v>2020</v>
      </c>
      <c r="I202" t="str">
        <f>community_projects!I202</f>
        <v>PV</v>
      </c>
      <c r="J202" t="str">
        <f>community_projects!J202</f>
        <v>dak</v>
      </c>
      <c r="K202" t="str">
        <f>community_projects!K202</f>
        <v>lokale coöperatie</v>
      </c>
      <c r="L202" t="str">
        <f>community_projects!L202</f>
        <v>Endura</v>
      </c>
      <c r="M202">
        <f>community_projects!P202</f>
        <v>203.125</v>
      </c>
      <c r="N202">
        <f>community_projects!R202</f>
        <v>1</v>
      </c>
    </row>
    <row r="203" spans="1:14" x14ac:dyDescent="0.3">
      <c r="A203" t="str">
        <f>community_projects!A203</f>
        <v>Gelderland</v>
      </c>
      <c r="B203" t="str">
        <f>community_projects!B203</f>
        <v>Noord-Veluwe</v>
      </c>
      <c r="C203" t="str">
        <f>community_projects!C203</f>
        <v>Harderwijk</v>
      </c>
      <c r="D203" t="str" cm="1">
        <f t="array" ref="D203">INDEX(municipalities!B:B, MATCH(EC_projects!C203,municipalities!C:C,0),0)</f>
        <v>GM0243</v>
      </c>
      <c r="E203">
        <f>community_projects!D203</f>
        <v>0</v>
      </c>
      <c r="F203" t="str">
        <f>community_projects!E203</f>
        <v>Endura/ zonnedak Sonnevanck (SDE) - Zorggroep NoordWest-Veluwe</v>
      </c>
      <c r="G203" t="str">
        <f>community_projects!G203</f>
        <v>gerealiseerd</v>
      </c>
      <c r="H203">
        <f>community_projects!H203</f>
        <v>2020</v>
      </c>
      <c r="I203" t="str">
        <f>community_projects!I203</f>
        <v>PV</v>
      </c>
      <c r="J203" t="str">
        <f>community_projects!J203</f>
        <v>dak</v>
      </c>
      <c r="K203" t="str">
        <f>community_projects!K203</f>
        <v>lokale coöperatie</v>
      </c>
      <c r="L203" t="str">
        <f>community_projects!L203</f>
        <v>Endura</v>
      </c>
      <c r="M203">
        <f>community_projects!P203</f>
        <v>385.125</v>
      </c>
      <c r="N203">
        <f>community_projects!R203</f>
        <v>1</v>
      </c>
    </row>
    <row r="204" spans="1:14" x14ac:dyDescent="0.3">
      <c r="A204" t="str">
        <f>community_projects!A204</f>
        <v>Gelderland</v>
      </c>
      <c r="B204" t="str">
        <f>community_projects!B204</f>
        <v>Noord-Veluwe</v>
      </c>
      <c r="C204" t="str">
        <f>community_projects!C204</f>
        <v>Harderwijk</v>
      </c>
      <c r="D204" t="str" cm="1">
        <f t="array" ref="D204">INDEX(municipalities!B:B, MATCH(EC_projects!C204,municipalities!C:C,0),0)</f>
        <v>GM0243</v>
      </c>
      <c r="E204">
        <f>community_projects!D204</f>
        <v>0</v>
      </c>
      <c r="F204" t="str">
        <f>community_projects!E204</f>
        <v>ZonnepanelenDelen/ zonnedak BCS Harderwijk</v>
      </c>
      <c r="G204" t="str">
        <f>community_projects!G204</f>
        <v>gerealiseerd</v>
      </c>
      <c r="H204">
        <f>community_projects!H204</f>
        <v>2017</v>
      </c>
      <c r="I204" t="str">
        <f>community_projects!I204</f>
        <v>PV</v>
      </c>
      <c r="J204" t="str">
        <f>community_projects!J204</f>
        <v>dak</v>
      </c>
      <c r="K204" t="str">
        <f>community_projects!K204</f>
        <v>participatie/ crowdfunding</v>
      </c>
      <c r="L204" t="str">
        <f>community_projects!L204</f>
        <v>crowdfunding</v>
      </c>
      <c r="M204">
        <f>community_projects!P204</f>
        <v>274.96000000000004</v>
      </c>
      <c r="N204">
        <f>community_projects!R204</f>
        <v>0</v>
      </c>
    </row>
    <row r="205" spans="1:14" x14ac:dyDescent="0.3">
      <c r="A205" t="str">
        <f>community_projects!A205</f>
        <v>Gelderland</v>
      </c>
      <c r="B205" t="str">
        <f>community_projects!B205</f>
        <v>Noord-Veluwe</v>
      </c>
      <c r="C205" t="str">
        <f>community_projects!C205</f>
        <v>Hattem</v>
      </c>
      <c r="D205" t="str" cm="1">
        <f t="array" ref="D205">INDEX(municipalities!B:B, MATCH(EC_projects!C205,municipalities!C:C,0),0)</f>
        <v>GM0244</v>
      </c>
      <c r="E205">
        <f>community_projects!D205</f>
        <v>0</v>
      </c>
      <c r="F205" t="str">
        <f>community_projects!E205</f>
        <v>PoweredbyHattem/ zonnedak  bedrijf MetaalMorfose (Moslaan)</v>
      </c>
      <c r="G205" t="str">
        <f>community_projects!G205</f>
        <v>gerealiseerd</v>
      </c>
      <c r="H205">
        <f>community_projects!H205</f>
        <v>2018</v>
      </c>
      <c r="I205" t="str">
        <f>community_projects!I205</f>
        <v>PV</v>
      </c>
      <c r="J205" t="str">
        <f>community_projects!J205</f>
        <v>dak</v>
      </c>
      <c r="K205" t="str">
        <f>community_projects!K205</f>
        <v>lokale coöperatie</v>
      </c>
      <c r="L205" t="str">
        <f>community_projects!L205</f>
        <v>PoweredbyHattem</v>
      </c>
      <c r="M205">
        <f>community_projects!P205</f>
        <v>105</v>
      </c>
      <c r="N205">
        <f>community_projects!R205</f>
        <v>1</v>
      </c>
    </row>
    <row r="206" spans="1:14" x14ac:dyDescent="0.3">
      <c r="A206" t="str">
        <f>community_projects!A206</f>
        <v>Gelderland</v>
      </c>
      <c r="B206" t="str">
        <f>community_projects!B206</f>
        <v>Noord-Veluwe</v>
      </c>
      <c r="C206" t="str">
        <f>community_projects!C206</f>
        <v>Hattem</v>
      </c>
      <c r="D206" t="str" cm="1">
        <f t="array" ref="D206">INDEX(municipalities!B:B, MATCH(EC_projects!C206,municipalities!C:C,0),0)</f>
        <v>GM0244</v>
      </c>
      <c r="E206">
        <f>community_projects!D206</f>
        <v>0</v>
      </c>
      <c r="F206" t="str">
        <f>community_projects!E206</f>
        <v>PoweredbyHattem/ zonnedak Brandweerkazerne</v>
      </c>
      <c r="G206" t="str">
        <f>community_projects!G206</f>
        <v>gerealiseerd</v>
      </c>
      <c r="H206">
        <f>community_projects!H206</f>
        <v>2020</v>
      </c>
      <c r="I206" t="str">
        <f>community_projects!I206</f>
        <v>PV</v>
      </c>
      <c r="J206" t="str">
        <f>community_projects!J206</f>
        <v>dak</v>
      </c>
      <c r="K206" t="str">
        <f>community_projects!K206</f>
        <v>lokale coöperatie</v>
      </c>
      <c r="L206" t="str">
        <f>community_projects!L206</f>
        <v>PoweredbyHattem</v>
      </c>
      <c r="M206">
        <f>community_projects!P206</f>
        <v>61.2</v>
      </c>
      <c r="N206">
        <f>community_projects!R206</f>
        <v>1</v>
      </c>
    </row>
    <row r="207" spans="1:14" x14ac:dyDescent="0.3">
      <c r="A207" t="str">
        <f>community_projects!A207</f>
        <v>Gelderland</v>
      </c>
      <c r="B207" t="str">
        <f>community_projects!B207</f>
        <v>Noord-Veluwe</v>
      </c>
      <c r="C207" t="str">
        <f>community_projects!C207</f>
        <v>Hattem</v>
      </c>
      <c r="D207" t="str" cm="1">
        <f t="array" ref="D207">INDEX(municipalities!B:B, MATCH(EC_projects!C207,municipalities!C:C,0),0)</f>
        <v>GM0244</v>
      </c>
      <c r="E207">
        <f>community_projects!D207</f>
        <v>0</v>
      </c>
      <c r="F207" t="str">
        <f>community_projects!E207</f>
        <v>PoweredbyHattem/ zonnedak Gemeentewerf</v>
      </c>
      <c r="G207" t="str">
        <f>community_projects!G207</f>
        <v>gerealiseerd</v>
      </c>
      <c r="H207">
        <f>community_projects!H207</f>
        <v>2019</v>
      </c>
      <c r="I207" t="str">
        <f>community_projects!I207</f>
        <v>PV</v>
      </c>
      <c r="J207" t="str">
        <f>community_projects!J207</f>
        <v>dak</v>
      </c>
      <c r="K207" t="str">
        <f>community_projects!K207</f>
        <v>lokale coöperatie</v>
      </c>
      <c r="L207" t="str">
        <f>community_projects!L207</f>
        <v>PoweredbyHattem</v>
      </c>
      <c r="M207">
        <f>community_projects!P207</f>
        <v>64.48</v>
      </c>
      <c r="N207">
        <f>community_projects!R207</f>
        <v>1</v>
      </c>
    </row>
    <row r="208" spans="1:14" x14ac:dyDescent="0.3">
      <c r="A208" t="str">
        <f>community_projects!A208</f>
        <v>Gelderland</v>
      </c>
      <c r="B208" t="str">
        <f>community_projects!B208</f>
        <v>Noord-Veluwe</v>
      </c>
      <c r="C208" t="str">
        <f>community_projects!C208</f>
        <v>Hattem</v>
      </c>
      <c r="D208" t="str" cm="1">
        <f t="array" ref="D208">INDEX(municipalities!B:B, MATCH(EC_projects!C208,municipalities!C:C,0),0)</f>
        <v>GM0244</v>
      </c>
      <c r="E208">
        <f>community_projects!D208</f>
        <v>0</v>
      </c>
      <c r="F208" t="str">
        <f>community_projects!E208</f>
        <v>PoweredbyHattem/ zonnedak KDV Klabam Kakelbont Dorpsweg</v>
      </c>
      <c r="G208" t="str">
        <f>community_projects!G208</f>
        <v>gerealiseerd</v>
      </c>
      <c r="H208">
        <f>community_projects!H208</f>
        <v>2018</v>
      </c>
      <c r="I208" t="str">
        <f>community_projects!I208</f>
        <v>PV</v>
      </c>
      <c r="J208" t="str">
        <f>community_projects!J208</f>
        <v>dak</v>
      </c>
      <c r="K208" t="str">
        <f>community_projects!K208</f>
        <v>lokale coöperatie</v>
      </c>
      <c r="L208" t="str">
        <f>community_projects!L208</f>
        <v>PoweredbyHattem</v>
      </c>
      <c r="M208">
        <f>community_projects!P208</f>
        <v>26.4</v>
      </c>
      <c r="N208">
        <f>community_projects!R208</f>
        <v>1</v>
      </c>
    </row>
    <row r="209" spans="1:14" x14ac:dyDescent="0.3">
      <c r="A209" t="str">
        <f>community_projects!A209</f>
        <v>Gelderland</v>
      </c>
      <c r="B209" t="str">
        <f>community_projects!B209</f>
        <v>Noord-Veluwe</v>
      </c>
      <c r="C209" t="str">
        <f>community_projects!C209</f>
        <v>Hattem</v>
      </c>
      <c r="D209" t="str" cm="1">
        <f t="array" ref="D209">INDEX(municipalities!B:B, MATCH(EC_projects!C209,municipalities!C:C,0),0)</f>
        <v>GM0244</v>
      </c>
      <c r="E209">
        <f>community_projects!D209</f>
        <v>0</v>
      </c>
      <c r="F209" t="str">
        <f>community_projects!E209</f>
        <v xml:space="preserve">PoweredbyHattem/ zonnedak sporthal De Marke </v>
      </c>
      <c r="G209" t="str">
        <f>community_projects!G209</f>
        <v>gerealiseerd</v>
      </c>
      <c r="H209">
        <f>community_projects!H209</f>
        <v>2019</v>
      </c>
      <c r="I209" t="str">
        <f>community_projects!I209</f>
        <v>PV</v>
      </c>
      <c r="J209" t="str">
        <f>community_projects!J209</f>
        <v>dak</v>
      </c>
      <c r="K209" t="str">
        <f>community_projects!K209</f>
        <v>lokale coöperatie</v>
      </c>
      <c r="L209" t="str">
        <f>community_projects!L209</f>
        <v>PoweredbyHattem</v>
      </c>
      <c r="M209">
        <f>community_projects!P209</f>
        <v>89.28</v>
      </c>
      <c r="N209">
        <f>community_projects!R209</f>
        <v>1</v>
      </c>
    </row>
    <row r="210" spans="1:14" x14ac:dyDescent="0.3">
      <c r="A210" t="str">
        <f>community_projects!A210</f>
        <v>Gelderland</v>
      </c>
      <c r="B210" t="str">
        <f>community_projects!B210</f>
        <v>Noord-Veluwe</v>
      </c>
      <c r="C210" t="str">
        <f>community_projects!C210</f>
        <v>Hattem</v>
      </c>
      <c r="D210" t="str" cm="1">
        <f t="array" ref="D210">INDEX(municipalities!B:B, MATCH(EC_projects!C210,municipalities!C:C,0),0)</f>
        <v>GM0244</v>
      </c>
      <c r="E210">
        <f>community_projects!D210</f>
        <v>0</v>
      </c>
      <c r="F210" t="str">
        <f>community_projects!E210</f>
        <v>PoweredbyHattem/ zonnedak Sporthal Spoorstraat</v>
      </c>
      <c r="G210" t="str">
        <f>community_projects!G210</f>
        <v>gerealiseerd</v>
      </c>
      <c r="H210">
        <f>community_projects!H210</f>
        <v>2018</v>
      </c>
      <c r="I210" t="str">
        <f>community_projects!I210</f>
        <v>PV</v>
      </c>
      <c r="J210" t="str">
        <f>community_projects!J210</f>
        <v>dak</v>
      </c>
      <c r="K210" t="str">
        <f>community_projects!K210</f>
        <v>lokale coöperatie</v>
      </c>
      <c r="L210" t="str">
        <f>community_projects!L210</f>
        <v>PoweredbyHattem</v>
      </c>
      <c r="M210">
        <f>community_projects!P210</f>
        <v>56.4</v>
      </c>
      <c r="N210">
        <f>community_projects!R210</f>
        <v>1</v>
      </c>
    </row>
    <row r="211" spans="1:14" x14ac:dyDescent="0.3">
      <c r="A211" t="str">
        <f>community_projects!A211</f>
        <v>Gelderland</v>
      </c>
      <c r="B211" t="str">
        <f>community_projects!B211</f>
        <v>Cleantech regio</v>
      </c>
      <c r="C211" t="str">
        <f>community_projects!C211</f>
        <v>Heerde</v>
      </c>
      <c r="D211" t="str" cm="1">
        <f t="array" ref="D211">INDEX(municipalities!B:B, MATCH(EC_projects!C211,municipalities!C:C,0),0)</f>
        <v>GM0246</v>
      </c>
      <c r="E211" t="str">
        <f>community_projects!D211</f>
        <v>Heerde</v>
      </c>
      <c r="F211" t="str">
        <f>community_projects!E211</f>
        <v>HeerdeEnergiek/ Heerde op Rozen HoR2A - SEH</v>
      </c>
      <c r="G211" t="str">
        <f>community_projects!G211</f>
        <v>gerealiseerd</v>
      </c>
      <c r="H211">
        <f>community_projects!H211</f>
        <v>2022</v>
      </c>
      <c r="I211" t="str">
        <f>community_projects!I211</f>
        <v>PV</v>
      </c>
      <c r="J211" t="str">
        <f>community_projects!J211</f>
        <v>dak</v>
      </c>
      <c r="K211" t="str">
        <f>community_projects!K211</f>
        <v>lokale coöperatie</v>
      </c>
      <c r="L211" t="str">
        <f>community_projects!L211</f>
        <v>Heerde Energiek</v>
      </c>
      <c r="M211">
        <f>community_projects!P211</f>
        <v>70.5</v>
      </c>
      <c r="N211">
        <f>community_projects!R211</f>
        <v>1</v>
      </c>
    </row>
    <row r="212" spans="1:14" x14ac:dyDescent="0.3">
      <c r="A212" t="str">
        <f>community_projects!A212</f>
        <v>Gelderland</v>
      </c>
      <c r="B212" t="str">
        <f>community_projects!B212</f>
        <v>Cleantech regio</v>
      </c>
      <c r="C212" t="str">
        <f>community_projects!C212</f>
        <v>Heerde</v>
      </c>
      <c r="D212" t="str" cm="1">
        <f t="array" ref="D212">INDEX(municipalities!B:B, MATCH(EC_projects!C212,municipalities!C:C,0),0)</f>
        <v>GM0246</v>
      </c>
      <c r="E212" t="str">
        <f>community_projects!D212</f>
        <v>Heerde</v>
      </c>
      <c r="F212" t="str">
        <f>community_projects!E212</f>
        <v>HeerdeEnergiek/ Heerde op Rozen HoR2C - ZonSimpel</v>
      </c>
      <c r="G212" t="str">
        <f>community_projects!G212</f>
        <v>gerealiseerd</v>
      </c>
      <c r="H212">
        <f>community_projects!H212</f>
        <v>2022</v>
      </c>
      <c r="I212" t="str">
        <f>community_projects!I212</f>
        <v>PV</v>
      </c>
      <c r="J212" t="str">
        <f>community_projects!J212</f>
        <v>dak</v>
      </c>
      <c r="K212" t="str">
        <f>community_projects!K212</f>
        <v>lokale coöperatie</v>
      </c>
      <c r="L212" t="str">
        <f>community_projects!L212</f>
        <v>Heerde Energiek</v>
      </c>
      <c r="M212">
        <f>community_projects!P212</f>
        <v>59.4</v>
      </c>
      <c r="N212">
        <f>community_projects!R212</f>
        <v>1</v>
      </c>
    </row>
    <row r="213" spans="1:14" x14ac:dyDescent="0.3">
      <c r="A213" t="str">
        <f>community_projects!A213</f>
        <v>Gelderland</v>
      </c>
      <c r="B213" t="str">
        <f>community_projects!B213</f>
        <v>Cleantech regio</v>
      </c>
      <c r="C213" t="str">
        <f>community_projects!C213</f>
        <v>Heerde</v>
      </c>
      <c r="D213" t="str" cm="1">
        <f t="array" ref="D213">INDEX(municipalities!B:B, MATCH(EC_projects!C213,municipalities!C:C,0),0)</f>
        <v>GM0246</v>
      </c>
      <c r="E213" t="str">
        <f>community_projects!D213</f>
        <v>Heerde</v>
      </c>
      <c r="F213" t="str">
        <f>community_projects!E213</f>
        <v xml:space="preserve">HeerdeEnergiek/ Heerde op Rozen HoR2D - Bijsterbosch </v>
      </c>
      <c r="G213" t="str">
        <f>community_projects!G213</f>
        <v>gerealiseerd</v>
      </c>
      <c r="H213">
        <f>community_projects!H213</f>
        <v>2022</v>
      </c>
      <c r="I213" t="str">
        <f>community_projects!I213</f>
        <v>PV</v>
      </c>
      <c r="J213" t="str">
        <f>community_projects!J213</f>
        <v>dak</v>
      </c>
      <c r="K213" t="str">
        <f>community_projects!K213</f>
        <v>lokale coöperatie</v>
      </c>
      <c r="L213" t="str">
        <f>community_projects!L213</f>
        <v>Heerde Energiek</v>
      </c>
      <c r="M213">
        <f>community_projects!P213</f>
        <v>78.7</v>
      </c>
      <c r="N213">
        <f>community_projects!R213</f>
        <v>1</v>
      </c>
    </row>
    <row r="214" spans="1:14" x14ac:dyDescent="0.3">
      <c r="A214" t="str">
        <f>community_projects!A214</f>
        <v>Gelderland</v>
      </c>
      <c r="B214" t="str">
        <f>community_projects!B214</f>
        <v>Cleantech regio</v>
      </c>
      <c r="C214" t="str">
        <f>community_projects!C214</f>
        <v>Heerde</v>
      </c>
      <c r="D214" t="str" cm="1">
        <f t="array" ref="D214">INDEX(municipalities!B:B, MATCH(EC_projects!C214,municipalities!C:C,0),0)</f>
        <v>GM0246</v>
      </c>
      <c r="E214" t="str">
        <f>community_projects!D214</f>
        <v>Heerde</v>
      </c>
      <c r="F214" t="str">
        <f>community_projects!E214</f>
        <v>HeerdeEnergiek/ Heerde op Rozen I (4 daken)</v>
      </c>
      <c r="G214" t="str">
        <f>community_projects!G214</f>
        <v>gerealiseerd</v>
      </c>
      <c r="H214">
        <f>community_projects!H214</f>
        <v>2019</v>
      </c>
      <c r="I214" t="str">
        <f>community_projects!I214</f>
        <v>PV</v>
      </c>
      <c r="J214" t="str">
        <f>community_projects!J214</f>
        <v>dak</v>
      </c>
      <c r="K214" t="str">
        <f>community_projects!K214</f>
        <v>lokale coöperatie</v>
      </c>
      <c r="L214" t="str">
        <f>community_projects!L214</f>
        <v>Heerde Energiek</v>
      </c>
      <c r="M214">
        <f>community_projects!P214</f>
        <v>271.5</v>
      </c>
      <c r="N214">
        <f>community_projects!R214</f>
        <v>1</v>
      </c>
    </row>
    <row r="215" spans="1:14" x14ac:dyDescent="0.3">
      <c r="A215" t="str">
        <f>community_projects!A215</f>
        <v>Gelderland</v>
      </c>
      <c r="B215" t="str">
        <f>community_projects!B215</f>
        <v>Cleantech regio</v>
      </c>
      <c r="C215" t="str">
        <f>community_projects!C215</f>
        <v>Heerde</v>
      </c>
      <c r="D215" t="str" cm="1">
        <f t="array" ref="D215">INDEX(municipalities!B:B, MATCH(EC_projects!C215,municipalities!C:C,0),0)</f>
        <v>GM0246</v>
      </c>
      <c r="E215" t="str">
        <f>community_projects!D215</f>
        <v>Wapenveld</v>
      </c>
      <c r="F215" t="str">
        <f>community_projects!E215</f>
        <v>HeerdeEnergiek/ Heerde op Rozen II HoR2F - Luchtenberg</v>
      </c>
      <c r="G215" t="str">
        <f>community_projects!G215</f>
        <v>gerealiseerd</v>
      </c>
      <c r="H215">
        <f>community_projects!H215</f>
        <v>2022</v>
      </c>
      <c r="I215" t="str">
        <f>community_projects!I215</f>
        <v>PV</v>
      </c>
      <c r="J215" t="str">
        <f>community_projects!J215</f>
        <v>dak</v>
      </c>
      <c r="K215" t="str">
        <f>community_projects!K215</f>
        <v>lokale coöperatie</v>
      </c>
      <c r="L215" t="str">
        <f>community_projects!L215</f>
        <v>Heerde Energiek</v>
      </c>
      <c r="M215">
        <f>community_projects!P215</f>
        <v>75</v>
      </c>
      <c r="N215">
        <f>community_projects!R215</f>
        <v>1</v>
      </c>
    </row>
    <row r="216" spans="1:14" x14ac:dyDescent="0.3">
      <c r="A216" t="str">
        <f>community_projects!A216</f>
        <v>Gelderland</v>
      </c>
      <c r="B216" t="str">
        <f>community_projects!B216</f>
        <v>Arnhem/ Nijmegen</v>
      </c>
      <c r="C216" t="str">
        <f>community_projects!C216</f>
        <v>Heumen</v>
      </c>
      <c r="D216" t="str" cm="1">
        <f t="array" ref="D216">INDEX(municipalities!B:B, MATCH(EC_projects!C216,municipalities!C:C,0),0)</f>
        <v>GM0252</v>
      </c>
      <c r="E216" t="str">
        <f>community_projects!D216</f>
        <v>Malden</v>
      </c>
      <c r="F216" t="str">
        <f>community_projects!E216</f>
        <v xml:space="preserve">EnergiekHeumen/ zonnedak Heumen I &amp; II Gemeentewerf, bedrijf </v>
      </c>
      <c r="G216" t="str">
        <f>community_projects!G216</f>
        <v>gerealiseerd</v>
      </c>
      <c r="H216">
        <f>community_projects!H216</f>
        <v>2020</v>
      </c>
      <c r="I216" t="str">
        <f>community_projects!I216</f>
        <v>PV</v>
      </c>
      <c r="J216" t="str">
        <f>community_projects!J216</f>
        <v>dak</v>
      </c>
      <c r="K216" t="str">
        <f>community_projects!K216</f>
        <v>lokale coöperatie</v>
      </c>
      <c r="L216" t="str">
        <f>community_projects!L216</f>
        <v>Energiek Heumen</v>
      </c>
      <c r="M216">
        <f>community_projects!P216</f>
        <v>112.22500000000001</v>
      </c>
      <c r="N216">
        <f>community_projects!R216</f>
        <v>1</v>
      </c>
    </row>
    <row r="217" spans="1:14" x14ac:dyDescent="0.3">
      <c r="A217" t="str">
        <f>community_projects!A217</f>
        <v>Gelderland</v>
      </c>
      <c r="B217" t="str">
        <f>community_projects!B217</f>
        <v>Arnhem/ Nijmegen</v>
      </c>
      <c r="C217" t="str">
        <f>community_projects!C217</f>
        <v>Lingewaard</v>
      </c>
      <c r="D217" t="str" cm="1">
        <f t="array" ref="D217">INDEX(municipalities!B:B, MATCH(EC_projects!C217,municipalities!C:C,0),0)</f>
        <v>GM1705</v>
      </c>
      <c r="E217" t="str">
        <f>community_projects!D217</f>
        <v>Lingewaard</v>
      </c>
      <c r="F217" t="str">
        <f>community_projects!E217</f>
        <v>LingewaardEnergie/ zonnedak IKC De Regenboog</v>
      </c>
      <c r="G217" t="str">
        <f>community_projects!G217</f>
        <v>gerealiseerd</v>
      </c>
      <c r="H217">
        <f>community_projects!H217</f>
        <v>2019</v>
      </c>
      <c r="I217" t="str">
        <f>community_projects!I217</f>
        <v>PV</v>
      </c>
      <c r="J217" t="str">
        <f>community_projects!J217</f>
        <v>dak</v>
      </c>
      <c r="K217" t="str">
        <f>community_projects!K217</f>
        <v>lokale coöperatie</v>
      </c>
      <c r="L217" t="str">
        <f>community_projects!L217</f>
        <v>LingewaardEnergie</v>
      </c>
      <c r="M217">
        <f>community_projects!P217</f>
        <v>64.8</v>
      </c>
      <c r="N217">
        <f>community_projects!R217</f>
        <v>1</v>
      </c>
    </row>
    <row r="218" spans="1:14" x14ac:dyDescent="0.3">
      <c r="A218" t="str">
        <f>community_projects!A218</f>
        <v>Gelderland</v>
      </c>
      <c r="B218" t="str">
        <f>community_projects!B218</f>
        <v>Cleantech regio</v>
      </c>
      <c r="C218" t="str">
        <f>community_projects!C218</f>
        <v>Lochem</v>
      </c>
      <c r="D218" t="str" cm="1">
        <f t="array" ref="D218">INDEX(municipalities!B:B, MATCH(EC_projects!C218,municipalities!C:C,0),0)</f>
        <v>GM0262</v>
      </c>
      <c r="E218" t="str">
        <f>community_projects!D218</f>
        <v>Lochem</v>
      </c>
      <c r="F218" t="str">
        <f>community_projects!E218</f>
        <v>LochemEnergie/ dak gemeentehuis</v>
      </c>
      <c r="G218" t="str">
        <f>community_projects!G218</f>
        <v>gerealiseerd</v>
      </c>
      <c r="H218">
        <f>community_projects!H218</f>
        <v>2013</v>
      </c>
      <c r="I218" t="str">
        <f>community_projects!I218</f>
        <v>PV</v>
      </c>
      <c r="J218" t="str">
        <f>community_projects!J218</f>
        <v>dak</v>
      </c>
      <c r="K218" t="str">
        <f>community_projects!K218</f>
        <v>lokale coöperatie</v>
      </c>
      <c r="L218" t="str">
        <f>community_projects!L218</f>
        <v>LochemEnergie</v>
      </c>
      <c r="M218">
        <f>community_projects!P218</f>
        <v>52</v>
      </c>
      <c r="N218">
        <f>community_projects!R218</f>
        <v>1</v>
      </c>
    </row>
    <row r="219" spans="1:14" x14ac:dyDescent="0.3">
      <c r="A219" t="str">
        <f>community_projects!A219</f>
        <v>Gelderland</v>
      </c>
      <c r="B219" t="str">
        <f>community_projects!B219</f>
        <v>Cleantech regio</v>
      </c>
      <c r="C219" t="str">
        <f>community_projects!C219</f>
        <v>Lochem</v>
      </c>
      <c r="D219" t="str" cm="1">
        <f t="array" ref="D219">INDEX(municipalities!B:B, MATCH(EC_projects!C219,municipalities!C:C,0),0)</f>
        <v>GM0262</v>
      </c>
      <c r="E219" t="str">
        <f>community_projects!D219</f>
        <v>Lochem</v>
      </c>
      <c r="F219" t="str">
        <f>community_projects!E219</f>
        <v>LochemEnergie/ dak Safan Darley 1</v>
      </c>
      <c r="G219" t="str">
        <f>community_projects!G219</f>
        <v>gerealiseerd</v>
      </c>
      <c r="H219">
        <f>community_projects!H219</f>
        <v>2015</v>
      </c>
      <c r="I219" t="str">
        <f>community_projects!I219</f>
        <v>PV</v>
      </c>
      <c r="J219" t="str">
        <f>community_projects!J219</f>
        <v>dak</v>
      </c>
      <c r="K219" t="str">
        <f>community_projects!K219</f>
        <v>lokale coöperatie</v>
      </c>
      <c r="L219" t="str">
        <f>community_projects!L219</f>
        <v>LochemEnergie</v>
      </c>
      <c r="M219">
        <f>community_projects!P219</f>
        <v>53.3</v>
      </c>
      <c r="N219">
        <f>community_projects!R219</f>
        <v>1</v>
      </c>
    </row>
    <row r="220" spans="1:14" x14ac:dyDescent="0.3">
      <c r="A220" t="str">
        <f>community_projects!A220</f>
        <v>Gelderland</v>
      </c>
      <c r="B220" t="str">
        <f>community_projects!B220</f>
        <v>Cleantech regio</v>
      </c>
      <c r="C220" t="str">
        <f>community_projects!C220</f>
        <v>Lochem</v>
      </c>
      <c r="D220" t="str" cm="1">
        <f t="array" ref="D220">INDEX(municipalities!B:B, MATCH(EC_projects!C220,municipalities!C:C,0),0)</f>
        <v>GM0262</v>
      </c>
      <c r="E220" t="str">
        <f>community_projects!D220</f>
        <v>Lochem</v>
      </c>
      <c r="F220" t="str">
        <f>community_projects!E220</f>
        <v>LochemEnergie/ dak WILA 1</v>
      </c>
      <c r="G220" t="str">
        <f>community_projects!G220</f>
        <v>gerealiseerd</v>
      </c>
      <c r="H220">
        <f>community_projects!H220</f>
        <v>2014</v>
      </c>
      <c r="I220" t="str">
        <f>community_projects!I220</f>
        <v>PV</v>
      </c>
      <c r="J220" t="str">
        <f>community_projects!J220</f>
        <v>dak</v>
      </c>
      <c r="K220" t="str">
        <f>community_projects!K220</f>
        <v>lokale coöperatie</v>
      </c>
      <c r="L220" t="str">
        <f>community_projects!L220</f>
        <v>LochemEnergie</v>
      </c>
      <c r="M220">
        <f>community_projects!P220</f>
        <v>33.799999999999997</v>
      </c>
      <c r="N220">
        <f>community_projects!R220</f>
        <v>1</v>
      </c>
    </row>
    <row r="221" spans="1:14" x14ac:dyDescent="0.3">
      <c r="A221" t="str">
        <f>community_projects!A221</f>
        <v>Gelderland</v>
      </c>
      <c r="B221" t="str">
        <f>community_projects!B221</f>
        <v>Cleantech regio</v>
      </c>
      <c r="C221" t="str">
        <f>community_projects!C221</f>
        <v>Lochem</v>
      </c>
      <c r="D221" t="str" cm="1">
        <f t="array" ref="D221">INDEX(municipalities!B:B, MATCH(EC_projects!C221,municipalities!C:C,0),0)</f>
        <v>GM0262</v>
      </c>
      <c r="E221" t="str">
        <f>community_projects!D221</f>
        <v>Lochem</v>
      </c>
      <c r="F221" t="str">
        <f>community_projects!E221</f>
        <v>LochemEnergie/ huurwoningen Ijsseldal Wonen (2015)</v>
      </c>
      <c r="G221" t="str">
        <f>community_projects!G221</f>
        <v>gerealiseerd</v>
      </c>
      <c r="H221">
        <f>community_projects!H221</f>
        <v>2015</v>
      </c>
      <c r="I221" t="str">
        <f>community_projects!I221</f>
        <v>PV</v>
      </c>
      <c r="J221" t="str">
        <f>community_projects!J221</f>
        <v>dak</v>
      </c>
      <c r="K221" t="str">
        <f>community_projects!K221</f>
        <v>lokale coöperatie</v>
      </c>
      <c r="L221" t="str">
        <f>community_projects!L221</f>
        <v>LochemEnergie</v>
      </c>
      <c r="M221">
        <f>community_projects!P221</f>
        <v>5.2</v>
      </c>
      <c r="N221">
        <f>community_projects!R221</f>
        <v>0</v>
      </c>
    </row>
    <row r="222" spans="1:14" x14ac:dyDescent="0.3">
      <c r="A222" t="str">
        <f>community_projects!A222</f>
        <v>Gelderland</v>
      </c>
      <c r="B222" t="str">
        <f>community_projects!B222</f>
        <v>Cleantech regio</v>
      </c>
      <c r="C222" t="str">
        <f>community_projects!C222</f>
        <v>Lochem</v>
      </c>
      <c r="D222" t="str" cm="1">
        <f t="array" ref="D222">INDEX(municipalities!B:B, MATCH(EC_projects!C222,municipalities!C:C,0),0)</f>
        <v>GM0262</v>
      </c>
      <c r="E222" t="str">
        <f>community_projects!D222</f>
        <v>Lochem</v>
      </c>
      <c r="F222" t="str">
        <f>community_projects!E222</f>
        <v>LochemEnergie/ huurwoningen Viverion en Ijsseldal Wonen</v>
      </c>
      <c r="G222" t="str">
        <f>community_projects!G222</f>
        <v>gerealiseerd</v>
      </c>
      <c r="H222">
        <f>community_projects!H222</f>
        <v>2017</v>
      </c>
      <c r="I222" t="str">
        <f>community_projects!I222</f>
        <v>PV</v>
      </c>
      <c r="J222" t="str">
        <f>community_projects!J222</f>
        <v>dak</v>
      </c>
      <c r="K222" t="str">
        <f>community_projects!K222</f>
        <v>lokale coöperatie</v>
      </c>
      <c r="L222" t="str">
        <f>community_projects!L222</f>
        <v>LochemEnergie</v>
      </c>
      <c r="M222">
        <f>community_projects!P222</f>
        <v>161.19999999999999</v>
      </c>
      <c r="N222">
        <f>community_projects!R222</f>
        <v>1</v>
      </c>
    </row>
    <row r="223" spans="1:14" x14ac:dyDescent="0.3">
      <c r="A223" t="str">
        <f>community_projects!A223</f>
        <v>Gelderland</v>
      </c>
      <c r="B223" t="str">
        <f>community_projects!B223</f>
        <v>Cleantech regio</v>
      </c>
      <c r="C223" t="str">
        <f>community_projects!C223</f>
        <v>Lochem</v>
      </c>
      <c r="D223" t="str" cm="1">
        <f t="array" ref="D223">INDEX(municipalities!B:B, MATCH(EC_projects!C223,municipalities!C:C,0),0)</f>
        <v>GM0262</v>
      </c>
      <c r="E223" t="str">
        <f>community_projects!D223</f>
        <v>Lochem</v>
      </c>
      <c r="F223" t="str">
        <f>community_projects!E223</f>
        <v>LochemEnergie/ Zon op school Vullerschool</v>
      </c>
      <c r="G223" t="str">
        <f>community_projects!G223</f>
        <v>gerealiseerd</v>
      </c>
      <c r="H223">
        <f>community_projects!H223</f>
        <v>2015</v>
      </c>
      <c r="I223" t="str">
        <f>community_projects!I223</f>
        <v>PV</v>
      </c>
      <c r="J223" t="str">
        <f>community_projects!J223</f>
        <v>dak</v>
      </c>
      <c r="K223" t="str">
        <f>community_projects!K223</f>
        <v>lokale coöperatie</v>
      </c>
      <c r="L223" t="str">
        <f>community_projects!L223</f>
        <v>LochemEnergie</v>
      </c>
      <c r="M223">
        <f>community_projects!P223</f>
        <v>21.84</v>
      </c>
      <c r="N223">
        <f>community_projects!R223</f>
        <v>1</v>
      </c>
    </row>
    <row r="224" spans="1:14" x14ac:dyDescent="0.3">
      <c r="A224" t="str">
        <f>community_projects!A224</f>
        <v>Gelderland</v>
      </c>
      <c r="B224" t="str">
        <f>community_projects!B224</f>
        <v>Cleantech regio</v>
      </c>
      <c r="C224" t="str">
        <f>community_projects!C224</f>
        <v>Lochem</v>
      </c>
      <c r="D224" t="str" cm="1">
        <f t="array" ref="D224">INDEX(municipalities!B:B, MATCH(EC_projects!C224,municipalities!C:C,0),0)</f>
        <v>GM0262</v>
      </c>
      <c r="E224" t="str">
        <f>community_projects!D224</f>
        <v>Lochem</v>
      </c>
      <c r="F224" t="str">
        <f>community_projects!E224</f>
        <v xml:space="preserve">LochemEnergie/ Zon op St Josefkerk </v>
      </c>
      <c r="G224" t="str">
        <f>community_projects!G224</f>
        <v>gerealiseerd</v>
      </c>
      <c r="H224">
        <f>community_projects!H224</f>
        <v>2019</v>
      </c>
      <c r="I224" t="str">
        <f>community_projects!I224</f>
        <v>PV</v>
      </c>
      <c r="J224" t="str">
        <f>community_projects!J224</f>
        <v>dak</v>
      </c>
      <c r="K224" t="str">
        <f>community_projects!K224</f>
        <v>lokale coöperatie</v>
      </c>
      <c r="L224" t="str">
        <f>community_projects!L224</f>
        <v>LochemEnergie</v>
      </c>
      <c r="M224">
        <f>community_projects!P224</f>
        <v>60.39</v>
      </c>
      <c r="N224">
        <f>community_projects!R224</f>
        <v>1</v>
      </c>
    </row>
    <row r="225" spans="1:14" x14ac:dyDescent="0.3">
      <c r="A225" t="str">
        <f>community_projects!A225</f>
        <v>Gelderland</v>
      </c>
      <c r="B225" t="str">
        <f>community_projects!B225</f>
        <v>Cleantech regio</v>
      </c>
      <c r="C225" t="str">
        <f>community_projects!C225</f>
        <v>Lochem</v>
      </c>
      <c r="D225" t="str" cm="1">
        <f t="array" ref="D225">INDEX(municipalities!B:B, MATCH(EC_projects!C225,municipalities!C:C,0),0)</f>
        <v>GM0262</v>
      </c>
      <c r="E225" t="str">
        <f>community_projects!D225</f>
        <v>Lochem</v>
      </c>
      <c r="F225" t="str">
        <f>community_projects!E225</f>
        <v>LochemEnergie/ zonnedak Boschloo</v>
      </c>
      <c r="G225" t="str">
        <f>community_projects!G225</f>
        <v>gerealiseerd</v>
      </c>
      <c r="H225">
        <f>community_projects!H225</f>
        <v>2020</v>
      </c>
      <c r="I225" t="str">
        <f>community_projects!I225</f>
        <v>PV</v>
      </c>
      <c r="J225" t="str">
        <f>community_projects!J225</f>
        <v>dak</v>
      </c>
      <c r="K225" t="str">
        <f>community_projects!K225</f>
        <v>lokale coöperatie</v>
      </c>
      <c r="L225" t="str">
        <f>community_projects!L225</f>
        <v>LochemEnergie</v>
      </c>
      <c r="M225">
        <f>community_projects!P225</f>
        <v>67</v>
      </c>
      <c r="N225">
        <f>community_projects!R225</f>
        <v>1</v>
      </c>
    </row>
    <row r="226" spans="1:14" x14ac:dyDescent="0.3">
      <c r="A226" t="str">
        <f>community_projects!A226</f>
        <v>Gelderland</v>
      </c>
      <c r="B226" t="str">
        <f>community_projects!B226</f>
        <v>Cleantech regio</v>
      </c>
      <c r="C226" t="str">
        <f>community_projects!C226</f>
        <v>Lochem</v>
      </c>
      <c r="D226" t="str" cm="1">
        <f t="array" ref="D226">INDEX(municipalities!B:B, MATCH(EC_projects!C226,municipalities!C:C,0),0)</f>
        <v>GM0262</v>
      </c>
      <c r="E226" t="str">
        <f>community_projects!D226</f>
        <v>Lochem</v>
      </c>
      <c r="F226" t="str">
        <f>community_projects!E226</f>
        <v>LochemEnergie/ zonnedak Safan Darley 2</v>
      </c>
      <c r="G226" t="str">
        <f>community_projects!G226</f>
        <v>gerealiseerd</v>
      </c>
      <c r="H226">
        <f>community_projects!H226</f>
        <v>2018</v>
      </c>
      <c r="I226" t="str">
        <f>community_projects!I226</f>
        <v>PV</v>
      </c>
      <c r="J226" t="str">
        <f>community_projects!J226</f>
        <v>dak</v>
      </c>
      <c r="K226" t="str">
        <f>community_projects!K226</f>
        <v>lokale coöperatie</v>
      </c>
      <c r="L226" t="str">
        <f>community_projects!L226</f>
        <v>LochemEnergie</v>
      </c>
      <c r="M226">
        <f>community_projects!P226</f>
        <v>56.999999999999993</v>
      </c>
      <c r="N226">
        <f>community_projects!R226</f>
        <v>1</v>
      </c>
    </row>
    <row r="227" spans="1:14" x14ac:dyDescent="0.3">
      <c r="A227" t="str">
        <f>community_projects!A227</f>
        <v>Gelderland</v>
      </c>
      <c r="B227" t="str">
        <f>community_projects!B227</f>
        <v>Cleantech regio</v>
      </c>
      <c r="C227" t="str">
        <f>community_projects!C227</f>
        <v>Lochem</v>
      </c>
      <c r="D227" t="str" cm="1">
        <f t="array" ref="D227">INDEX(municipalities!B:B, MATCH(EC_projects!C227,municipalities!C:C,0),0)</f>
        <v>GM0262</v>
      </c>
      <c r="E227" t="str">
        <f>community_projects!D227</f>
        <v>Kring van Dorth</v>
      </c>
      <c r="F227" t="str">
        <f>community_projects!E227</f>
        <v>LochemEnergie/ zonnedak Stal de Schoolt</v>
      </c>
      <c r="G227" t="str">
        <f>community_projects!G227</f>
        <v>gerealiseerd</v>
      </c>
      <c r="H227">
        <f>community_projects!H227</f>
        <v>2022</v>
      </c>
      <c r="I227" t="str">
        <f>community_projects!I227</f>
        <v>PV</v>
      </c>
      <c r="J227" t="str">
        <f>community_projects!J227</f>
        <v>dak</v>
      </c>
      <c r="K227" t="str">
        <f>community_projects!K227</f>
        <v>lokale coöperatie</v>
      </c>
      <c r="L227" t="str">
        <f>community_projects!L227</f>
        <v>LochemEnergie</v>
      </c>
      <c r="M227">
        <f>community_projects!P227</f>
        <v>75</v>
      </c>
      <c r="N227">
        <f>community_projects!R227</f>
        <v>1</v>
      </c>
    </row>
    <row r="228" spans="1:14" x14ac:dyDescent="0.3">
      <c r="A228" t="str">
        <f>community_projects!A228</f>
        <v>Gelderland</v>
      </c>
      <c r="B228" t="str">
        <f>community_projects!B228</f>
        <v>Cleantech regio</v>
      </c>
      <c r="C228" t="str">
        <f>community_projects!C228</f>
        <v>Lochem</v>
      </c>
      <c r="D228" t="str" cm="1">
        <f t="array" ref="D228">INDEX(municipalities!B:B, MATCH(EC_projects!C228,municipalities!C:C,0),0)</f>
        <v>GM0262</v>
      </c>
      <c r="E228" t="str">
        <f>community_projects!D228</f>
        <v>Barchem</v>
      </c>
      <c r="F228" t="str">
        <f>community_projects!E228</f>
        <v>LochemEnergie/ zonnedak Zon op 't Onderschoer</v>
      </c>
      <c r="G228" t="str">
        <f>community_projects!G228</f>
        <v>gerealiseerd</v>
      </c>
      <c r="H228">
        <f>community_projects!H228</f>
        <v>2021</v>
      </c>
      <c r="I228" t="str">
        <f>community_projects!I228</f>
        <v>PV</v>
      </c>
      <c r="J228" t="str">
        <f>community_projects!J228</f>
        <v>dak</v>
      </c>
      <c r="K228" t="str">
        <f>community_projects!K228</f>
        <v>lokale coöperatie</v>
      </c>
      <c r="L228" t="str">
        <f>community_projects!L228</f>
        <v>LochemEnergie</v>
      </c>
      <c r="M228">
        <f>community_projects!P228</f>
        <v>78</v>
      </c>
      <c r="N228">
        <f>community_projects!R228</f>
        <v>1</v>
      </c>
    </row>
    <row r="229" spans="1:14" x14ac:dyDescent="0.3">
      <c r="A229" t="str">
        <f>community_projects!A229</f>
        <v>Gelderland</v>
      </c>
      <c r="B229" t="str">
        <f>community_projects!B229</f>
        <v>Rivierenland</v>
      </c>
      <c r="C229" t="str">
        <f>community_projects!C229</f>
        <v>Maasdriel</v>
      </c>
      <c r="D229" t="str" cm="1">
        <f t="array" ref="D229">INDEX(municipalities!B:B, MATCH(EC_projects!C229,municipalities!C:C,0),0)</f>
        <v>GM0263</v>
      </c>
      <c r="E229" t="str">
        <f>community_projects!D229</f>
        <v>Hedel</v>
      </c>
      <c r="F229" t="str">
        <f>community_projects!E229</f>
        <v>Bommelerwaar/ zonnedak Annaweg Hedel</v>
      </c>
      <c r="G229" t="str">
        <f>community_projects!G229</f>
        <v>gerealiseerd</v>
      </c>
      <c r="H229">
        <f>community_projects!H229</f>
        <v>2020</v>
      </c>
      <c r="I229" t="str">
        <f>community_projects!I229</f>
        <v>PV</v>
      </c>
      <c r="J229" t="str">
        <f>community_projects!J229</f>
        <v>dak</v>
      </c>
      <c r="K229" t="str">
        <f>community_projects!K229</f>
        <v>lokale coöperatie</v>
      </c>
      <c r="L229" t="str">
        <f>community_projects!L229</f>
        <v>Bommelerwaar</v>
      </c>
      <c r="M229">
        <f>community_projects!P229</f>
        <v>125.55</v>
      </c>
      <c r="N229">
        <f>community_projects!R229</f>
        <v>1</v>
      </c>
    </row>
    <row r="230" spans="1:14" x14ac:dyDescent="0.3">
      <c r="A230" t="str">
        <f>community_projects!A230</f>
        <v>Gelderland</v>
      </c>
      <c r="B230" t="str">
        <f>community_projects!B230</f>
        <v>Rivierenland</v>
      </c>
      <c r="C230" t="str">
        <f>community_projects!C230</f>
        <v>Maasdriel</v>
      </c>
      <c r="D230" t="str" cm="1">
        <f t="array" ref="D230">INDEX(municipalities!B:B, MATCH(EC_projects!C230,municipalities!C:C,0),0)</f>
        <v>GM0263</v>
      </c>
      <c r="E230" t="str">
        <f>community_projects!D230</f>
        <v>Rossum</v>
      </c>
      <c r="F230" t="str">
        <f>community_projects!E230</f>
        <v>Bommelerwaar/ zonnedak De Bogerd</v>
      </c>
      <c r="G230" t="str">
        <f>community_projects!G230</f>
        <v>gerealiseerd</v>
      </c>
      <c r="H230">
        <f>community_projects!H230</f>
        <v>2020</v>
      </c>
      <c r="I230" t="str">
        <f>community_projects!I230</f>
        <v>PV</v>
      </c>
      <c r="J230" t="str">
        <f>community_projects!J230</f>
        <v>dak</v>
      </c>
      <c r="K230" t="str">
        <f>community_projects!K230</f>
        <v>lokale coöperatie</v>
      </c>
      <c r="L230" t="str">
        <f>community_projects!L230</f>
        <v>Bommelerwaar</v>
      </c>
      <c r="M230">
        <f>community_projects!P230</f>
        <v>131.625</v>
      </c>
      <c r="N230">
        <f>community_projects!R230</f>
        <v>1</v>
      </c>
    </row>
    <row r="231" spans="1:14" x14ac:dyDescent="0.3">
      <c r="A231" t="str">
        <f>community_projects!A231</f>
        <v>Gelderland</v>
      </c>
      <c r="B231" t="str">
        <f>community_projects!B231</f>
        <v>Achterhoek</v>
      </c>
      <c r="C231" t="str">
        <f>community_projects!C231</f>
        <v>Montferland</v>
      </c>
      <c r="D231" t="str" cm="1">
        <f t="array" ref="D231">INDEX(municipalities!B:B, MATCH(EC_projects!C231,municipalities!C:C,0),0)</f>
        <v>GM1955</v>
      </c>
      <c r="E231" t="str">
        <f>community_projects!D231</f>
        <v>Didam</v>
      </c>
      <c r="F231" t="str">
        <f>community_projects!E231</f>
        <v>EMK Montferland/  Diemse Zon Singel Didam</v>
      </c>
      <c r="G231" t="str">
        <f>community_projects!G231</f>
        <v>gerealiseerd</v>
      </c>
      <c r="H231">
        <f>community_projects!H231</f>
        <v>2019</v>
      </c>
      <c r="I231" t="str">
        <f>community_projects!I231</f>
        <v>PV</v>
      </c>
      <c r="J231" t="str">
        <f>community_projects!J231</f>
        <v>dak</v>
      </c>
      <c r="K231" t="str">
        <f>community_projects!K231</f>
        <v>lokale coöperatie</v>
      </c>
      <c r="L231" t="str">
        <f>community_projects!L231</f>
        <v>EC Montferland Klimaatneutraal</v>
      </c>
      <c r="M231">
        <f>community_projects!P231</f>
        <v>38.675000000000004</v>
      </c>
      <c r="N231">
        <f>community_projects!R231</f>
        <v>1</v>
      </c>
    </row>
    <row r="232" spans="1:14" x14ac:dyDescent="0.3">
      <c r="A232" t="str">
        <f>community_projects!A232</f>
        <v>Gelderland</v>
      </c>
      <c r="B232" t="str">
        <f>community_projects!B232</f>
        <v>Achterhoek</v>
      </c>
      <c r="C232" t="str">
        <f>community_projects!C232</f>
        <v>Montferland</v>
      </c>
      <c r="D232" t="str" cm="1">
        <f t="array" ref="D232">INDEX(municipalities!B:B, MATCH(EC_projects!C232,municipalities!C:C,0),0)</f>
        <v>GM1955</v>
      </c>
      <c r="E232" t="str">
        <f>community_projects!D232</f>
        <v>Didam</v>
      </c>
      <c r="F232" t="str">
        <f>community_projects!E232</f>
        <v>EMK Montferland/ Diemse Zon dak 3 Lockhorststraat</v>
      </c>
      <c r="G232" t="str">
        <f>community_projects!G232</f>
        <v>gerealiseerd</v>
      </c>
      <c r="H232">
        <f>community_projects!H232</f>
        <v>2020</v>
      </c>
      <c r="I232" t="str">
        <f>community_projects!I232</f>
        <v>PV</v>
      </c>
      <c r="J232" t="str">
        <f>community_projects!J232</f>
        <v>dak</v>
      </c>
      <c r="K232" t="str">
        <f>community_projects!K232</f>
        <v>lokale coöperatie</v>
      </c>
      <c r="L232" t="str">
        <f>community_projects!L232</f>
        <v>EC Montferland Klimaatneutraal</v>
      </c>
      <c r="M232">
        <f>community_projects!P232</f>
        <v>65</v>
      </c>
      <c r="N232">
        <f>community_projects!R232</f>
        <v>1</v>
      </c>
    </row>
    <row r="233" spans="1:14" x14ac:dyDescent="0.3">
      <c r="A233" t="str">
        <f>community_projects!A233</f>
        <v>Gelderland</v>
      </c>
      <c r="B233" t="str">
        <f>community_projects!B233</f>
        <v>Achterhoek</v>
      </c>
      <c r="C233" t="str">
        <f>community_projects!C233</f>
        <v>Montferland</v>
      </c>
      <c r="D233" t="str" cm="1">
        <f t="array" ref="D233">INDEX(municipalities!B:B, MATCH(EC_projects!C233,municipalities!C:C,0),0)</f>
        <v>GM1955</v>
      </c>
      <c r="E233" t="str">
        <f>community_projects!D233</f>
        <v>Didam</v>
      </c>
      <c r="F233" t="str">
        <f>community_projects!E233</f>
        <v>EMK Montferland/ Diemse Zon Ludgerusstraat</v>
      </c>
      <c r="G233" t="str">
        <f>community_projects!G233</f>
        <v>gerealiseerd</v>
      </c>
      <c r="H233">
        <f>community_projects!H233</f>
        <v>2019</v>
      </c>
      <c r="I233" t="str">
        <f>community_projects!I233</f>
        <v>PV</v>
      </c>
      <c r="J233" t="str">
        <f>community_projects!J233</f>
        <v>dak</v>
      </c>
      <c r="K233" t="str">
        <f>community_projects!K233</f>
        <v>lokale coöperatie</v>
      </c>
      <c r="L233" t="str">
        <f>community_projects!L233</f>
        <v>EC Montferland Klimaatneutraal</v>
      </c>
      <c r="M233">
        <f>community_projects!P233</f>
        <v>65</v>
      </c>
      <c r="N233">
        <f>community_projects!R233</f>
        <v>1</v>
      </c>
    </row>
    <row r="234" spans="1:14" x14ac:dyDescent="0.3">
      <c r="A234" t="str">
        <f>community_projects!A234</f>
        <v>Gelderland</v>
      </c>
      <c r="B234" t="str">
        <f>community_projects!B234</f>
        <v>Achterhoek</v>
      </c>
      <c r="C234" t="str">
        <f>community_projects!C234</f>
        <v>Montferland</v>
      </c>
      <c r="D234" t="str" cm="1">
        <f t="array" ref="D234">INDEX(municipalities!B:B, MATCH(EC_projects!C234,municipalities!C:C,0),0)</f>
        <v>GM1955</v>
      </c>
      <c r="E234" t="str">
        <f>community_projects!D234</f>
        <v>Didam</v>
      </c>
      <c r="F234" t="str">
        <f>community_projects!E234</f>
        <v>EMK Montferland/ Zonnige Boerin</v>
      </c>
      <c r="G234" t="str">
        <f>community_projects!G234</f>
        <v>gerealiseerd</v>
      </c>
      <c r="H234">
        <f>community_projects!H234</f>
        <v>2023</v>
      </c>
      <c r="I234" t="str">
        <f>community_projects!I234</f>
        <v>PV</v>
      </c>
      <c r="J234" t="str">
        <f>community_projects!J234</f>
        <v>dak</v>
      </c>
      <c r="K234" t="str">
        <f>community_projects!K234</f>
        <v>lokale coöperatie</v>
      </c>
      <c r="L234" t="str">
        <f>community_projects!L234</f>
        <v>EC Montferland Klimaatneutraal</v>
      </c>
      <c r="M234">
        <f>community_projects!P234</f>
        <v>99.8</v>
      </c>
      <c r="N234">
        <f>community_projects!R234</f>
        <v>1</v>
      </c>
    </row>
    <row r="235" spans="1:14" x14ac:dyDescent="0.3">
      <c r="A235" t="str">
        <f>community_projects!A235</f>
        <v>Gelderland</v>
      </c>
      <c r="B235" t="str">
        <f>community_projects!B235</f>
        <v>Rivierenland</v>
      </c>
      <c r="C235" t="str">
        <f>community_projects!C235</f>
        <v>Neder-Betuwe</v>
      </c>
      <c r="D235" t="str" cm="1">
        <f t="array" ref="D235">INDEX(municipalities!B:B, MATCH(EC_projects!C235,municipalities!C:C,0),0)</f>
        <v>GM1740</v>
      </c>
      <c r="E235" t="str">
        <f>community_projects!D235</f>
        <v>Kesteren</v>
      </c>
      <c r="F235" t="str">
        <f>community_projects!E235</f>
        <v>Greencrowd/ brandweer kazernes Kesteren</v>
      </c>
      <c r="G235" t="str">
        <f>community_projects!G235</f>
        <v>gerealiseerd</v>
      </c>
      <c r="H235">
        <f>community_projects!H235</f>
        <v>2013</v>
      </c>
      <c r="I235" t="str">
        <f>community_projects!I235</f>
        <v>PV</v>
      </c>
      <c r="J235" t="str">
        <f>community_projects!J235</f>
        <v>dak</v>
      </c>
      <c r="K235" t="str">
        <f>community_projects!K235</f>
        <v>participatie/ crowdfunding</v>
      </c>
      <c r="L235" t="str">
        <f>community_projects!L235</f>
        <v>crowdfunding</v>
      </c>
      <c r="M235">
        <f>community_projects!P235</f>
        <v>23.92</v>
      </c>
      <c r="N235">
        <f>community_projects!R235</f>
        <v>0</v>
      </c>
    </row>
    <row r="236" spans="1:14" x14ac:dyDescent="0.3">
      <c r="A236" t="str">
        <f>community_projects!A236</f>
        <v>Gelderland</v>
      </c>
      <c r="B236" t="str">
        <f>community_projects!B236</f>
        <v>Rivierenland</v>
      </c>
      <c r="C236" t="str">
        <f>community_projects!C236</f>
        <v>Neder-Betuwe</v>
      </c>
      <c r="D236" t="str" cm="1">
        <f t="array" ref="D236">INDEX(municipalities!B:B, MATCH(EC_projects!C236,municipalities!C:C,0),0)</f>
        <v>GM1740</v>
      </c>
      <c r="E236" t="str">
        <f>community_projects!D236</f>
        <v>Ochten</v>
      </c>
      <c r="F236" t="str">
        <f>community_projects!E236</f>
        <v>Greencrowd/ brandweer kazernes Ochten</v>
      </c>
      <c r="G236" t="str">
        <f>community_projects!G236</f>
        <v>gerealiseerd</v>
      </c>
      <c r="H236">
        <f>community_projects!H236</f>
        <v>2013</v>
      </c>
      <c r="I236" t="str">
        <f>community_projects!I236</f>
        <v>PV</v>
      </c>
      <c r="J236" t="str">
        <f>community_projects!J236</f>
        <v>dak</v>
      </c>
      <c r="K236" t="str">
        <f>community_projects!K236</f>
        <v>participatie/ crowdfunding</v>
      </c>
      <c r="L236" t="str">
        <f>community_projects!L236</f>
        <v>crowdfunding</v>
      </c>
      <c r="M236">
        <f>community_projects!P236</f>
        <v>14.56</v>
      </c>
      <c r="N236">
        <f>community_projects!R236</f>
        <v>0</v>
      </c>
    </row>
    <row r="237" spans="1:14" x14ac:dyDescent="0.3">
      <c r="A237" t="str">
        <f>community_projects!A237</f>
        <v>Gelderland</v>
      </c>
      <c r="B237" t="str">
        <f>community_projects!B237</f>
        <v>Rivierenland</v>
      </c>
      <c r="C237" t="str">
        <f>community_projects!C237</f>
        <v>Neder-Betuwe</v>
      </c>
      <c r="D237" t="str" cm="1">
        <f t="array" ref="D237">INDEX(municipalities!B:B, MATCH(EC_projects!C237,municipalities!C:C,0),0)</f>
        <v>GM1740</v>
      </c>
      <c r="E237" t="str">
        <f>community_projects!D237</f>
        <v>Greencrowd</v>
      </c>
      <c r="F237" t="str">
        <f>community_projects!E237</f>
        <v>Greencrowd/ drie basisscholen Opheusden</v>
      </c>
      <c r="G237" t="str">
        <f>community_projects!G237</f>
        <v>gerealiseerd</v>
      </c>
      <c r="H237">
        <f>community_projects!H237</f>
        <v>2014</v>
      </c>
      <c r="I237" t="str">
        <f>community_projects!I237</f>
        <v>PV</v>
      </c>
      <c r="J237" t="str">
        <f>community_projects!J237</f>
        <v>dak</v>
      </c>
      <c r="K237" t="str">
        <f>community_projects!K237</f>
        <v>participatie/ crowdfunding</v>
      </c>
      <c r="L237" t="str">
        <f>community_projects!L237</f>
        <v>crowdfunding</v>
      </c>
      <c r="M237">
        <f>community_projects!P237</f>
        <v>70.2</v>
      </c>
      <c r="N237">
        <f>community_projects!R237</f>
        <v>0</v>
      </c>
    </row>
    <row r="238" spans="1:14" x14ac:dyDescent="0.3">
      <c r="A238" t="str">
        <f>community_projects!A238</f>
        <v>Gelderland</v>
      </c>
      <c r="B238" t="str">
        <f>community_projects!B238</f>
        <v>Rivierenland</v>
      </c>
      <c r="C238" t="str">
        <f>community_projects!C238</f>
        <v>Neder-Betuwe</v>
      </c>
      <c r="D238" t="str" cm="1">
        <f t="array" ref="D238">INDEX(municipalities!B:B, MATCH(EC_projects!C238,municipalities!C:C,0),0)</f>
        <v>GM1740</v>
      </c>
      <c r="E238" t="str">
        <f>community_projects!D238</f>
        <v>Greencrowd</v>
      </c>
      <c r="F238" t="str">
        <f>community_projects!E238</f>
        <v>Greencrowd/ gemeentehuis Opheusden</v>
      </c>
      <c r="G238" t="str">
        <f>community_projects!G238</f>
        <v>gerealiseerd</v>
      </c>
      <c r="H238">
        <f>community_projects!H238</f>
        <v>2012</v>
      </c>
      <c r="I238" t="str">
        <f>community_projects!I238</f>
        <v>PV</v>
      </c>
      <c r="J238" t="str">
        <f>community_projects!J238</f>
        <v>dak</v>
      </c>
      <c r="K238" t="str">
        <f>community_projects!K238</f>
        <v>participatie/ crowdfunding</v>
      </c>
      <c r="L238" t="str">
        <f>community_projects!L238</f>
        <v>crowdfunding</v>
      </c>
      <c r="M238">
        <f>community_projects!P238</f>
        <v>21.32</v>
      </c>
      <c r="N238">
        <f>community_projects!R238</f>
        <v>0</v>
      </c>
    </row>
    <row r="239" spans="1:14" x14ac:dyDescent="0.3">
      <c r="A239" t="str">
        <f>community_projects!A239</f>
        <v>Gelderland</v>
      </c>
      <c r="B239" t="str">
        <f>community_projects!B239</f>
        <v>Rivierenland</v>
      </c>
      <c r="C239" t="str">
        <f>community_projects!C239</f>
        <v>Neder-Betuwe</v>
      </c>
      <c r="D239" t="str" cm="1">
        <f t="array" ref="D239">INDEX(municipalities!B:B, MATCH(EC_projects!C239,municipalities!C:C,0),0)</f>
        <v>GM1740</v>
      </c>
      <c r="E239" t="str">
        <f>community_projects!D239</f>
        <v>Greencrowd</v>
      </c>
      <c r="F239" t="str">
        <f>community_projects!E239</f>
        <v>Greencrowd/ gemeentehuis Opheusden (fase 2)</v>
      </c>
      <c r="G239" t="str">
        <f>community_projects!G239</f>
        <v>gerealiseerd</v>
      </c>
      <c r="H239">
        <f>community_projects!H239</f>
        <v>2016</v>
      </c>
      <c r="I239" t="str">
        <f>community_projects!I239</f>
        <v>PV</v>
      </c>
      <c r="J239" t="str">
        <f>community_projects!J239</f>
        <v>dak</v>
      </c>
      <c r="K239" t="str">
        <f>community_projects!K239</f>
        <v>participatie/ crowdfunding</v>
      </c>
      <c r="L239" t="str">
        <f>community_projects!L239</f>
        <v>crowdfunding</v>
      </c>
      <c r="M239">
        <f>community_projects!P239</f>
        <v>0</v>
      </c>
      <c r="N239">
        <f>community_projects!R239</f>
        <v>0</v>
      </c>
    </row>
    <row r="240" spans="1:14" x14ac:dyDescent="0.3">
      <c r="A240" t="str">
        <f>community_projects!A240</f>
        <v>Gelderland</v>
      </c>
      <c r="B240" t="str">
        <f>community_projects!B240</f>
        <v>Rivierenland</v>
      </c>
      <c r="C240" t="str">
        <f>community_projects!C240</f>
        <v>Neder-Betuwe</v>
      </c>
      <c r="D240" t="str" cm="1">
        <f t="array" ref="D240">INDEX(municipalities!B:B, MATCH(EC_projects!C240,municipalities!C:C,0),0)</f>
        <v>GM1740</v>
      </c>
      <c r="E240" t="str">
        <f>community_projects!D240</f>
        <v>Dodewaard, Kesteren en Ochten</v>
      </c>
      <c r="F240" t="str">
        <f>community_projects!E240</f>
        <v>Greencrowd/ sporthallen Nederbetuwe</v>
      </c>
      <c r="G240" t="str">
        <f>community_projects!G240</f>
        <v>gerealiseerd</v>
      </c>
      <c r="H240">
        <f>community_projects!H240</f>
        <v>2014</v>
      </c>
      <c r="I240" t="str">
        <f>community_projects!I240</f>
        <v>PV</v>
      </c>
      <c r="J240" t="str">
        <f>community_projects!J240</f>
        <v>dak</v>
      </c>
      <c r="K240" t="str">
        <f>community_projects!K240</f>
        <v>participatie/ crowdfunding</v>
      </c>
      <c r="L240" t="str">
        <f>community_projects!L240</f>
        <v>crowdfunding</v>
      </c>
      <c r="M240">
        <f>community_projects!P240</f>
        <v>123.28</v>
      </c>
      <c r="N240">
        <f>community_projects!R240</f>
        <v>0</v>
      </c>
    </row>
    <row r="241" spans="1:14" x14ac:dyDescent="0.3">
      <c r="A241" t="str">
        <f>community_projects!A241</f>
        <v>Gelderland</v>
      </c>
      <c r="B241" t="str">
        <f>community_projects!B241</f>
        <v>Food Valley</v>
      </c>
      <c r="C241" t="str">
        <f>community_projects!C241</f>
        <v>Nijkerk</v>
      </c>
      <c r="D241" t="str" cm="1">
        <f t="array" ref="D241">INDEX(municipalities!B:B, MATCH(EC_projects!C241,municipalities!C:C,0),0)</f>
        <v>GM0267</v>
      </c>
      <c r="E241">
        <f>community_projects!D241</f>
        <v>0</v>
      </c>
      <c r="F241" t="str">
        <f>community_projects!E241</f>
        <v>Zon op Nijkerk/ zonnedak  Emmaschool</v>
      </c>
      <c r="G241" t="str">
        <f>community_projects!G241</f>
        <v>gerealiseerd</v>
      </c>
      <c r="H241">
        <f>community_projects!H241</f>
        <v>2019</v>
      </c>
      <c r="I241" t="str">
        <f>community_projects!I241</f>
        <v>PV</v>
      </c>
      <c r="J241" t="str">
        <f>community_projects!J241</f>
        <v>dak</v>
      </c>
      <c r="K241" t="str">
        <f>community_projects!K241</f>
        <v>productiecoöperatie/ bewonersinitiatief</v>
      </c>
      <c r="L241" t="str">
        <f>community_projects!L241</f>
        <v>Zon op Nijkerk</v>
      </c>
      <c r="M241">
        <f>community_projects!P241</f>
        <v>67.760000000000005</v>
      </c>
      <c r="N241">
        <f>community_projects!R241</f>
        <v>1</v>
      </c>
    </row>
    <row r="242" spans="1:14" x14ac:dyDescent="0.3">
      <c r="A242" t="str">
        <f>community_projects!A242</f>
        <v>Gelderland</v>
      </c>
      <c r="B242" t="str">
        <f>community_projects!B242</f>
        <v>Food Valley</v>
      </c>
      <c r="C242" t="str">
        <f>community_projects!C242</f>
        <v>Nijkerk</v>
      </c>
      <c r="D242" t="str" cm="1">
        <f t="array" ref="D242">INDEX(municipalities!B:B, MATCH(EC_projects!C242,municipalities!C:C,0),0)</f>
        <v>GM0267</v>
      </c>
      <c r="E242">
        <f>community_projects!D242</f>
        <v>0</v>
      </c>
      <c r="F242" t="str">
        <f>community_projects!E242</f>
        <v>Zon op Nijkerk/ zonnedak  Ichtus School</v>
      </c>
      <c r="G242" t="str">
        <f>community_projects!G242</f>
        <v>gerealiseerd</v>
      </c>
      <c r="H242">
        <f>community_projects!H242</f>
        <v>2020</v>
      </c>
      <c r="I242" t="str">
        <f>community_projects!I242</f>
        <v>PV</v>
      </c>
      <c r="J242" t="str">
        <f>community_projects!J242</f>
        <v>dak</v>
      </c>
      <c r="K242" t="str">
        <f>community_projects!K242</f>
        <v>productiecoöperatie/ bewonersinitiatief</v>
      </c>
      <c r="L242" t="str">
        <f>community_projects!L242</f>
        <v>Zon op Nijkerk</v>
      </c>
      <c r="M242">
        <f>community_projects!P242</f>
        <v>72</v>
      </c>
      <c r="N242">
        <f>community_projects!R242</f>
        <v>1</v>
      </c>
    </row>
    <row r="243" spans="1:14" x14ac:dyDescent="0.3">
      <c r="A243" t="str">
        <f>community_projects!A243</f>
        <v>Gelderland</v>
      </c>
      <c r="B243" t="str">
        <f>community_projects!B243</f>
        <v>Food Valley</v>
      </c>
      <c r="C243" t="str">
        <f>community_projects!C243</f>
        <v>Nijkerk</v>
      </c>
      <c r="D243" t="str" cm="1">
        <f t="array" ref="D243">INDEX(municipalities!B:B, MATCH(EC_projects!C243,municipalities!C:C,0),0)</f>
        <v>GM0267</v>
      </c>
      <c r="E243">
        <f>community_projects!D243</f>
        <v>0</v>
      </c>
      <c r="F243" t="str">
        <f>community_projects!E243</f>
        <v>Zon op Nijkerk/ zonnedak De Hoeksteen</v>
      </c>
      <c r="G243" t="str">
        <f>community_projects!G243</f>
        <v>gerealiseerd</v>
      </c>
      <c r="H243">
        <f>community_projects!H243</f>
        <v>2017</v>
      </c>
      <c r="I243" t="str">
        <f>community_projects!I243</f>
        <v>PV</v>
      </c>
      <c r="J243" t="str">
        <f>community_projects!J243</f>
        <v>dak</v>
      </c>
      <c r="K243" t="str">
        <f>community_projects!K243</f>
        <v>productiecoöperatie/ bewonersinitiatief</v>
      </c>
      <c r="L243" t="str">
        <f>community_projects!L243</f>
        <v>Zon op Nijkerk</v>
      </c>
      <c r="M243">
        <f>community_projects!P243</f>
        <v>54.06</v>
      </c>
      <c r="N243">
        <f>community_projects!R243</f>
        <v>1</v>
      </c>
    </row>
    <row r="244" spans="1:14" x14ac:dyDescent="0.3">
      <c r="A244" t="str">
        <f>community_projects!A244</f>
        <v>Gelderland</v>
      </c>
      <c r="B244" t="str">
        <f>community_projects!B244</f>
        <v>Food Valley</v>
      </c>
      <c r="C244" t="str">
        <f>community_projects!C244</f>
        <v>Nijkerk</v>
      </c>
      <c r="D244" t="str" cm="1">
        <f t="array" ref="D244">INDEX(municipalities!B:B, MATCH(EC_projects!C244,municipalities!C:C,0),0)</f>
        <v>GM0267</v>
      </c>
      <c r="E244">
        <f>community_projects!D244</f>
        <v>0</v>
      </c>
      <c r="F244" t="str">
        <f>community_projects!E244</f>
        <v>Zon op Nijkerk/ zonnedak Kuyer Metaal I</v>
      </c>
      <c r="G244" t="str">
        <f>community_projects!G244</f>
        <v>gerealiseerd</v>
      </c>
      <c r="H244">
        <f>community_projects!H244</f>
        <v>2017</v>
      </c>
      <c r="I244" t="str">
        <f>community_projects!I244</f>
        <v>PV</v>
      </c>
      <c r="J244" t="str">
        <f>community_projects!J244</f>
        <v>dak</v>
      </c>
      <c r="K244" t="str">
        <f>community_projects!K244</f>
        <v>productiecoöperatie/ bewonersinitiatief</v>
      </c>
      <c r="L244" t="str">
        <f>community_projects!L244</f>
        <v>Zon op Nijkerk</v>
      </c>
      <c r="M244">
        <f>community_projects!P244</f>
        <v>54</v>
      </c>
      <c r="N244">
        <f>community_projects!R244</f>
        <v>1</v>
      </c>
    </row>
    <row r="245" spans="1:14" x14ac:dyDescent="0.3">
      <c r="A245" t="str">
        <f>community_projects!A245</f>
        <v>Gelderland</v>
      </c>
      <c r="B245" t="str">
        <f>community_projects!B245</f>
        <v>Food Valley</v>
      </c>
      <c r="C245" t="str">
        <f>community_projects!C245</f>
        <v>Nijkerk</v>
      </c>
      <c r="D245" t="str" cm="1">
        <f t="array" ref="D245">INDEX(municipalities!B:B, MATCH(EC_projects!C245,municipalities!C:C,0),0)</f>
        <v>GM0267</v>
      </c>
      <c r="E245">
        <f>community_projects!D245</f>
        <v>0</v>
      </c>
      <c r="F245" t="str">
        <f>community_projects!E245</f>
        <v>Zon op Nijkerk/ zonnedak Kuyer Metaal II</v>
      </c>
      <c r="G245" t="str">
        <f>community_projects!G245</f>
        <v>gerealiseerd</v>
      </c>
      <c r="H245">
        <f>community_projects!H245</f>
        <v>2019</v>
      </c>
      <c r="I245" t="str">
        <f>community_projects!I245</f>
        <v>PV</v>
      </c>
      <c r="J245" t="str">
        <f>community_projects!J245</f>
        <v>dak</v>
      </c>
      <c r="K245" t="str">
        <f>community_projects!K245</f>
        <v>productiecoöperatie/ bewonersinitiatief</v>
      </c>
      <c r="L245" t="str">
        <f>community_projects!L245</f>
        <v>Zon op Nijkerk</v>
      </c>
      <c r="M245">
        <f>community_projects!P245</f>
        <v>147.84</v>
      </c>
      <c r="N245">
        <f>community_projects!R245</f>
        <v>1</v>
      </c>
    </row>
    <row r="246" spans="1:14" x14ac:dyDescent="0.3">
      <c r="A246" t="str">
        <f>community_projects!A246</f>
        <v>Gelderland</v>
      </c>
      <c r="B246" t="str">
        <f>community_projects!B246</f>
        <v>Food Valley</v>
      </c>
      <c r="C246" t="str">
        <f>community_projects!C246</f>
        <v>Nijkerk</v>
      </c>
      <c r="D246" t="str" cm="1">
        <f t="array" ref="D246">INDEX(municipalities!B:B, MATCH(EC_projects!C246,municipalities!C:C,0),0)</f>
        <v>GM0267</v>
      </c>
      <c r="E246">
        <f>community_projects!D246</f>
        <v>0</v>
      </c>
      <c r="F246" t="str">
        <f>community_projects!E246</f>
        <v>Zon op Nijkerk/ zonnedak Marantha</v>
      </c>
      <c r="G246" t="str">
        <f>community_projects!G246</f>
        <v>gerealiseerd</v>
      </c>
      <c r="H246">
        <f>community_projects!H246</f>
        <v>2017</v>
      </c>
      <c r="I246" t="str">
        <f>community_projects!I246</f>
        <v>PV</v>
      </c>
      <c r="J246" t="str">
        <f>community_projects!J246</f>
        <v>dak</v>
      </c>
      <c r="K246" t="str">
        <f>community_projects!K246</f>
        <v>productiecoöperatie/ bewonersinitiatief</v>
      </c>
      <c r="L246" t="str">
        <f>community_projects!L246</f>
        <v>Zon op Nijkerk</v>
      </c>
      <c r="M246">
        <f>community_projects!P246</f>
        <v>72.5</v>
      </c>
      <c r="N246">
        <f>community_projects!R246</f>
        <v>1</v>
      </c>
    </row>
    <row r="247" spans="1:14" x14ac:dyDescent="0.3">
      <c r="A247" t="str">
        <f>community_projects!A247</f>
        <v>Gelderland</v>
      </c>
      <c r="B247" t="str">
        <f>community_projects!B247</f>
        <v>Food Valley</v>
      </c>
      <c r="C247" t="str">
        <f>community_projects!C247</f>
        <v>Nijkerk</v>
      </c>
      <c r="D247" t="str" cm="1">
        <f t="array" ref="D247">INDEX(municipalities!B:B, MATCH(EC_projects!C247,municipalities!C:C,0),0)</f>
        <v>GM0267</v>
      </c>
      <c r="E247">
        <f>community_projects!D247</f>
        <v>0</v>
      </c>
      <c r="F247" t="str">
        <f>community_projects!E247</f>
        <v>Zon op Nijkerk/ zonnedak Rehobothschool</v>
      </c>
      <c r="G247" t="str">
        <f>community_projects!G247</f>
        <v>gerealiseerd</v>
      </c>
      <c r="H247">
        <f>community_projects!H247</f>
        <v>2019</v>
      </c>
      <c r="I247" t="str">
        <f>community_projects!I247</f>
        <v>PV</v>
      </c>
      <c r="J247" t="str">
        <f>community_projects!J247</f>
        <v>dak</v>
      </c>
      <c r="K247" t="str">
        <f>community_projects!K247</f>
        <v>productiecoöperatie/ bewonersinitiatief</v>
      </c>
      <c r="L247" t="str">
        <f>community_projects!L247</f>
        <v>Zon op Nijkerk</v>
      </c>
      <c r="M247">
        <f>community_projects!P247</f>
        <v>53.760000000000005</v>
      </c>
      <c r="N247">
        <f>community_projects!R247</f>
        <v>1</v>
      </c>
    </row>
    <row r="248" spans="1:14" x14ac:dyDescent="0.3">
      <c r="A248" t="str">
        <f>community_projects!A248</f>
        <v>Gelderland</v>
      </c>
      <c r="B248" t="str">
        <f>community_projects!B248</f>
        <v>Food Valley</v>
      </c>
      <c r="C248" t="str">
        <f>community_projects!C248</f>
        <v>Nijkerk</v>
      </c>
      <c r="D248" t="str" cm="1">
        <f t="array" ref="D248">INDEX(municipalities!B:B, MATCH(EC_projects!C248,municipalities!C:C,0),0)</f>
        <v>GM0267</v>
      </c>
      <c r="E248" t="str">
        <f>community_projects!D248</f>
        <v>Hoevelaken</v>
      </c>
      <c r="F248" t="str">
        <f>community_projects!E248</f>
        <v xml:space="preserve">Zon op Nijkerk/ zonnedak Smink I </v>
      </c>
      <c r="G248" t="str">
        <f>community_projects!G248</f>
        <v>gerealiseerd</v>
      </c>
      <c r="H248">
        <f>community_projects!H248</f>
        <v>2017</v>
      </c>
      <c r="I248" t="str">
        <f>community_projects!I248</f>
        <v>PV</v>
      </c>
      <c r="J248" t="str">
        <f>community_projects!J248</f>
        <v>dak</v>
      </c>
      <c r="K248" t="str">
        <f>community_projects!K248</f>
        <v>productiecoöperatie/ bewonersinitiatief</v>
      </c>
      <c r="L248" t="str">
        <f>community_projects!L248</f>
        <v>Zon op Nijkerk</v>
      </c>
      <c r="M248">
        <f>community_projects!P248</f>
        <v>75.900000000000006</v>
      </c>
      <c r="N248">
        <f>community_projects!R248</f>
        <v>1</v>
      </c>
    </row>
    <row r="249" spans="1:14" x14ac:dyDescent="0.3">
      <c r="A249" t="str">
        <f>community_projects!A249</f>
        <v>Gelderland</v>
      </c>
      <c r="B249" t="str">
        <f>community_projects!B249</f>
        <v>Food Valley</v>
      </c>
      <c r="C249" t="str">
        <f>community_projects!C249</f>
        <v>Nijkerk</v>
      </c>
      <c r="D249" t="str" cm="1">
        <f t="array" ref="D249">INDEX(municipalities!B:B, MATCH(EC_projects!C249,municipalities!C:C,0),0)</f>
        <v>GM0267</v>
      </c>
      <c r="E249" t="str">
        <f>community_projects!D249</f>
        <v>Hoevelaken</v>
      </c>
      <c r="F249" t="str">
        <f>community_projects!E249</f>
        <v xml:space="preserve">Zon op Nijkerk/ zonnedak Smink II </v>
      </c>
      <c r="G249" t="str">
        <f>community_projects!G249</f>
        <v>gerealiseerd</v>
      </c>
      <c r="H249">
        <f>community_projects!H249</f>
        <v>2018</v>
      </c>
      <c r="I249" t="str">
        <f>community_projects!I249</f>
        <v>PV</v>
      </c>
      <c r="J249" t="str">
        <f>community_projects!J249</f>
        <v>dak</v>
      </c>
      <c r="K249" t="str">
        <f>community_projects!K249</f>
        <v>productiecoöperatie/ bewonersinitiatief</v>
      </c>
      <c r="L249" t="str">
        <f>community_projects!L249</f>
        <v>Zon op Nijkerk</v>
      </c>
      <c r="M249">
        <f>community_projects!P249</f>
        <v>67.5</v>
      </c>
      <c r="N249">
        <f>community_projects!R249</f>
        <v>1</v>
      </c>
    </row>
    <row r="250" spans="1:14" x14ac:dyDescent="0.3">
      <c r="A250" t="str">
        <f>community_projects!A250</f>
        <v>Gelderland</v>
      </c>
      <c r="B250" t="str">
        <f>community_projects!B250</f>
        <v>Arnhem/ Nijmegen</v>
      </c>
      <c r="C250" t="str">
        <f>community_projects!C250</f>
        <v>Nijmegen</v>
      </c>
      <c r="D250" t="str" cm="1">
        <f t="array" ref="D250">INDEX(municipalities!B:B, MATCH(EC_projects!C250,municipalities!C:C,0),0)</f>
        <v>GM0268</v>
      </c>
      <c r="E250">
        <f>community_projects!D250</f>
        <v>0</v>
      </c>
      <c r="F250" t="str">
        <f>community_projects!E250</f>
        <v xml:space="preserve">VVE/ zonnedak VvE De Getijden </v>
      </c>
      <c r="G250" t="str">
        <f>community_projects!G250</f>
        <v>gerealiseerd</v>
      </c>
      <c r="H250">
        <f>community_projects!H250</f>
        <v>2019</v>
      </c>
      <c r="I250" t="str">
        <f>community_projects!I250</f>
        <v>PV</v>
      </c>
      <c r="J250" t="str">
        <f>community_projects!J250</f>
        <v>dak</v>
      </c>
      <c r="K250" t="str">
        <f>community_projects!K250</f>
        <v>VVE-coöperatie</v>
      </c>
      <c r="L250" t="str">
        <f>community_projects!L250</f>
        <v>projectcoöperaties divers</v>
      </c>
      <c r="M250">
        <f>community_projects!P250</f>
        <v>72</v>
      </c>
      <c r="N250">
        <f>community_projects!R250</f>
        <v>1</v>
      </c>
    </row>
    <row r="251" spans="1:14" x14ac:dyDescent="0.3">
      <c r="A251" t="str">
        <f>community_projects!A251</f>
        <v>Gelderland</v>
      </c>
      <c r="B251" t="str">
        <f>community_projects!B251</f>
        <v>Arnhem/ Nijmegen</v>
      </c>
      <c r="C251" t="str">
        <f>community_projects!C251</f>
        <v>Nijmegen</v>
      </c>
      <c r="D251" t="str" cm="1">
        <f t="array" ref="D251">INDEX(municipalities!B:B, MATCH(EC_projects!C251,municipalities!C:C,0),0)</f>
        <v>GM0268</v>
      </c>
      <c r="E251">
        <f>community_projects!D251</f>
        <v>0</v>
      </c>
      <c r="F251" t="str">
        <f>community_projects!E251</f>
        <v>Woonwaarts/ zonnedaken met woningcorporatie (Tolhuis, meerdere locaties)</v>
      </c>
      <c r="G251" t="str">
        <f>community_projects!G251</f>
        <v>gerealiseerd</v>
      </c>
      <c r="H251">
        <f>community_projects!H251</f>
        <v>2022</v>
      </c>
      <c r="I251" t="str">
        <f>community_projects!I251</f>
        <v>PV</v>
      </c>
      <c r="J251" t="str">
        <f>community_projects!J251</f>
        <v>dak</v>
      </c>
      <c r="K251" t="str">
        <f>community_projects!K251</f>
        <v>woco-coöperatie</v>
      </c>
      <c r="L251" t="str">
        <f>community_projects!L251</f>
        <v>Woonwaarts</v>
      </c>
      <c r="M251">
        <f>community_projects!P251</f>
        <v>1193</v>
      </c>
      <c r="N251">
        <f>community_projects!R251</f>
        <v>1</v>
      </c>
    </row>
    <row r="252" spans="1:14" x14ac:dyDescent="0.3">
      <c r="A252" t="str">
        <f>community_projects!A252</f>
        <v>Gelderland</v>
      </c>
      <c r="B252" t="str">
        <f>community_projects!B252</f>
        <v>Arnhem/ Nijmegen</v>
      </c>
      <c r="C252" t="str">
        <f>community_projects!C252</f>
        <v>Nijmegen</v>
      </c>
      <c r="D252" t="str" cm="1">
        <f t="array" ref="D252">INDEX(municipalities!B:B, MATCH(EC_projects!C252,municipalities!C:C,0),0)</f>
        <v>GM0268</v>
      </c>
      <c r="E252">
        <f>community_projects!D252</f>
        <v>0</v>
      </c>
      <c r="F252" t="str">
        <f>community_projects!E252</f>
        <v>Zonnepark Nijmegen/ De Ster</v>
      </c>
      <c r="G252" t="str">
        <f>community_projects!G252</f>
        <v>gerealiseerd</v>
      </c>
      <c r="H252">
        <f>community_projects!H252</f>
        <v>2012</v>
      </c>
      <c r="I252" t="str">
        <f>community_projects!I252</f>
        <v>PV</v>
      </c>
      <c r="J252" t="str">
        <f>community_projects!J252</f>
        <v>dak</v>
      </c>
      <c r="K252" t="str">
        <f>community_projects!K252</f>
        <v>productiecoöperatie/ ontwikkelaar</v>
      </c>
      <c r="L252" t="str">
        <f>community_projects!L252</f>
        <v>crowdfunding</v>
      </c>
      <c r="M252">
        <f>community_projects!P252</f>
        <v>67.34</v>
      </c>
      <c r="N252">
        <f>community_projects!R252</f>
        <v>1</v>
      </c>
    </row>
    <row r="253" spans="1:14" x14ac:dyDescent="0.3">
      <c r="A253" t="str">
        <f>community_projects!A253</f>
        <v>Gelderland</v>
      </c>
      <c r="B253" t="str">
        <f>community_projects!B253</f>
        <v>Arnhem/ Nijmegen</v>
      </c>
      <c r="C253" t="str">
        <f>community_projects!C253</f>
        <v>Nijmegen</v>
      </c>
      <c r="D253" t="str" cm="1">
        <f t="array" ref="D253">INDEX(municipalities!B:B, MATCH(EC_projects!C253,municipalities!C:C,0),0)</f>
        <v>GM0268</v>
      </c>
      <c r="E253">
        <f>community_projects!D253</f>
        <v>0</v>
      </c>
      <c r="F253" t="str">
        <f>community_projects!E253</f>
        <v>Zonnepark Nijmegen/ Jan Massinkhal</v>
      </c>
      <c r="G253" t="str">
        <f>community_projects!G253</f>
        <v>gerealiseerd</v>
      </c>
      <c r="H253">
        <f>community_projects!H253</f>
        <v>2012</v>
      </c>
      <c r="I253" t="str">
        <f>community_projects!I253</f>
        <v>PV</v>
      </c>
      <c r="J253" t="str">
        <f>community_projects!J253</f>
        <v>dak</v>
      </c>
      <c r="K253" t="str">
        <f>community_projects!K253</f>
        <v>productiecoöperatie/ ontwikkelaar</v>
      </c>
      <c r="L253" t="str">
        <f>community_projects!L253</f>
        <v>crowdfunding</v>
      </c>
      <c r="M253">
        <f>community_projects!P253</f>
        <v>95.42</v>
      </c>
      <c r="N253">
        <f>community_projects!R253</f>
        <v>1</v>
      </c>
    </row>
    <row r="254" spans="1:14" x14ac:dyDescent="0.3">
      <c r="A254" t="str">
        <f>community_projects!A254</f>
        <v>Gelderland</v>
      </c>
      <c r="B254" t="str">
        <f>community_projects!B254</f>
        <v>Noord-Veluwe</v>
      </c>
      <c r="C254" t="str">
        <f>community_projects!C254</f>
        <v>Nunspeet</v>
      </c>
      <c r="D254" t="str" cm="1">
        <f t="array" ref="D254">INDEX(municipalities!B:B, MATCH(EC_projects!C254,municipalities!C:C,0),0)</f>
        <v>GM0302</v>
      </c>
      <c r="E254" t="str">
        <f>community_projects!D254</f>
        <v>Nunspeet</v>
      </c>
      <c r="F254" t="str">
        <f>community_projects!E254</f>
        <v>NunspeetEnergie/ zonnedak Veldhuizen</v>
      </c>
      <c r="G254" t="str">
        <f>community_projects!G254</f>
        <v>gerealiseerd</v>
      </c>
      <c r="H254">
        <f>community_projects!H254</f>
        <v>2018</v>
      </c>
      <c r="I254" t="str">
        <f>community_projects!I254</f>
        <v>PV</v>
      </c>
      <c r="J254" t="str">
        <f>community_projects!J254</f>
        <v>dak</v>
      </c>
      <c r="K254" t="str">
        <f>community_projects!K254</f>
        <v>lokale coöperatie</v>
      </c>
      <c r="L254" t="str">
        <f>community_projects!L254</f>
        <v>NunspeetEnergie</v>
      </c>
      <c r="M254">
        <f>community_projects!P254</f>
        <v>48</v>
      </c>
      <c r="N254">
        <f>community_projects!R254</f>
        <v>1</v>
      </c>
    </row>
    <row r="255" spans="1:14" x14ac:dyDescent="0.3">
      <c r="A255" t="str">
        <f>community_projects!A255</f>
        <v>Gelderland</v>
      </c>
      <c r="B255" t="str">
        <f>community_projects!B255</f>
        <v>Noord-Veluwe</v>
      </c>
      <c r="C255" t="str">
        <f>community_projects!C255</f>
        <v>Oldebroek</v>
      </c>
      <c r="D255" t="str" cm="1">
        <f t="array" ref="D255">INDEX(municipalities!B:B, MATCH(EC_projects!C255,municipalities!C:C,0),0)</f>
        <v>GM0269</v>
      </c>
      <c r="E255" t="str">
        <f>community_projects!D255</f>
        <v>Wezep</v>
      </c>
      <c r="F255" t="str">
        <f>community_projects!E255</f>
        <v>Greencrowd/ Zonnedak Van Gelder</v>
      </c>
      <c r="G255" t="str">
        <f>community_projects!G255</f>
        <v>gerealiseerd</v>
      </c>
      <c r="H255">
        <f>community_projects!H255</f>
        <v>2019</v>
      </c>
      <c r="I255" t="str">
        <f>community_projects!I255</f>
        <v>PV</v>
      </c>
      <c r="J255" t="str">
        <f>community_projects!J255</f>
        <v>dak</v>
      </c>
      <c r="K255" t="str">
        <f>community_projects!K255</f>
        <v>participatie/ crowdfunding</v>
      </c>
      <c r="L255" t="str">
        <f>community_projects!L255</f>
        <v>crowdfunding</v>
      </c>
      <c r="M255">
        <f>community_projects!P255</f>
        <v>198</v>
      </c>
      <c r="N255">
        <f>community_projects!R255</f>
        <v>0</v>
      </c>
    </row>
    <row r="256" spans="1:14" x14ac:dyDescent="0.3">
      <c r="A256" t="str">
        <f>community_projects!A256</f>
        <v>Gelderland</v>
      </c>
      <c r="B256" t="str">
        <f>community_projects!B256</f>
        <v>Noord-Veluwe</v>
      </c>
      <c r="C256" t="str">
        <f>community_projects!C256</f>
        <v>Oldebroek</v>
      </c>
      <c r="D256" t="str" cm="1">
        <f t="array" ref="D256">INDEX(municipalities!B:B, MATCH(EC_projects!C256,municipalities!C:C,0),0)</f>
        <v>GM0269</v>
      </c>
      <c r="E256" t="str">
        <f>community_projects!D256</f>
        <v>Woonwijk</v>
      </c>
      <c r="F256" t="str">
        <f>community_projects!E256</f>
        <v xml:space="preserve">Woonwijk de Zeuven Heuvelen/ zonnedaken </v>
      </c>
      <c r="G256" t="str">
        <f>community_projects!G256</f>
        <v>gerealiseerd</v>
      </c>
      <c r="H256">
        <f>community_projects!H256</f>
        <v>2018</v>
      </c>
      <c r="I256" t="str">
        <f>community_projects!I256</f>
        <v>PV</v>
      </c>
      <c r="J256" t="str">
        <f>community_projects!J256</f>
        <v>dak</v>
      </c>
      <c r="K256" t="str">
        <f>community_projects!K256</f>
        <v>VVE-coöperatie</v>
      </c>
      <c r="L256" t="str">
        <f>community_projects!L256</f>
        <v>projectcoöperaties divers</v>
      </c>
      <c r="M256">
        <f>community_projects!P256</f>
        <v>0</v>
      </c>
      <c r="N256">
        <f>community_projects!R256</f>
        <v>1</v>
      </c>
    </row>
    <row r="257" spans="1:14" x14ac:dyDescent="0.3">
      <c r="A257" t="str">
        <f>community_projects!A257</f>
        <v>Gelderland</v>
      </c>
      <c r="B257" t="str">
        <f>community_projects!B257</f>
        <v>Achterhoek</v>
      </c>
      <c r="C257" t="str">
        <f>community_projects!C257</f>
        <v>Oost Gelre</v>
      </c>
      <c r="D257" t="str" cm="1">
        <f t="array" ref="D257">INDEX(municipalities!B:B, MATCH(EC_projects!C257,municipalities!C:C,0),0)</f>
        <v>GM1586</v>
      </c>
      <c r="E257" t="str">
        <f>community_projects!D257</f>
        <v>Groenlo</v>
      </c>
      <c r="F257" t="str">
        <f>community_projects!E257</f>
        <v>GroenkrachtGroenlo/ zonnedak 1 Gebroeders Klein Gunnewiek  (PCR)</v>
      </c>
      <c r="G257" t="str">
        <f>community_projects!G257</f>
        <v>gerealiseerd</v>
      </c>
      <c r="H257">
        <f>community_projects!H257</f>
        <v>2017</v>
      </c>
      <c r="I257" t="str">
        <f>community_projects!I257</f>
        <v>PV</v>
      </c>
      <c r="J257" t="str">
        <f>community_projects!J257</f>
        <v>dak</v>
      </c>
      <c r="K257" t="str">
        <f>community_projects!K257</f>
        <v>lokale coöperatie</v>
      </c>
      <c r="L257" t="str">
        <f>community_projects!L257</f>
        <v>GroenkrachtGroenlo</v>
      </c>
      <c r="M257">
        <f>community_projects!P257</f>
        <v>91</v>
      </c>
      <c r="N257">
        <f>community_projects!R257</f>
        <v>1</v>
      </c>
    </row>
    <row r="258" spans="1:14" x14ac:dyDescent="0.3">
      <c r="A258" t="str">
        <f>community_projects!A258</f>
        <v>Gelderland</v>
      </c>
      <c r="B258" t="str">
        <f>community_projects!B258</f>
        <v>Achterhoek</v>
      </c>
      <c r="C258" t="str">
        <f>community_projects!C258</f>
        <v>Oost Gelre</v>
      </c>
      <c r="D258" t="str" cm="1">
        <f t="array" ref="D258">INDEX(municipalities!B:B, MATCH(EC_projects!C258,municipalities!C:C,0),0)</f>
        <v>GM1586</v>
      </c>
      <c r="E258" t="str">
        <f>community_projects!D258</f>
        <v>Groenlo</v>
      </c>
      <c r="F258" t="str">
        <f>community_projects!E258</f>
        <v>GroenkrachtGroenlo/ zonnedak 2 Kringloop Rouwmaat (PCR)</v>
      </c>
      <c r="G258" t="str">
        <f>community_projects!G258</f>
        <v>gerealiseerd</v>
      </c>
      <c r="H258">
        <f>community_projects!H258</f>
        <v>2016</v>
      </c>
      <c r="I258" t="str">
        <f>community_projects!I258</f>
        <v>PV</v>
      </c>
      <c r="J258" t="str">
        <f>community_projects!J258</f>
        <v>dak</v>
      </c>
      <c r="K258" t="str">
        <f>community_projects!K258</f>
        <v>lokale coöperatie</v>
      </c>
      <c r="L258" t="str">
        <f>community_projects!L258</f>
        <v>GroenkrachtGroenlo</v>
      </c>
      <c r="M258">
        <f>community_projects!P258</f>
        <v>104</v>
      </c>
      <c r="N258">
        <f>community_projects!R258</f>
        <v>1</v>
      </c>
    </row>
    <row r="259" spans="1:14" x14ac:dyDescent="0.3">
      <c r="A259" t="str">
        <f>community_projects!A259</f>
        <v>Gelderland</v>
      </c>
      <c r="B259" t="str">
        <f>community_projects!B259</f>
        <v>Achterhoek</v>
      </c>
      <c r="C259" t="str">
        <f>community_projects!C259</f>
        <v>Oost Gelre</v>
      </c>
      <c r="D259" t="str" cm="1">
        <f t="array" ref="D259">INDEX(municipalities!B:B, MATCH(EC_projects!C259,municipalities!C:C,0),0)</f>
        <v>GM1586</v>
      </c>
      <c r="E259" t="str">
        <f>community_projects!D259</f>
        <v>Groenlo</v>
      </c>
      <c r="F259" t="str">
        <f>community_projects!E259</f>
        <v>GroenkrachtGroenlo/ zonnedak 3 Marianum (PCR)</v>
      </c>
      <c r="G259" t="str">
        <f>community_projects!G259</f>
        <v>gerealiseerd</v>
      </c>
      <c r="H259">
        <f>community_projects!H259</f>
        <v>2018</v>
      </c>
      <c r="I259" t="str">
        <f>community_projects!I259</f>
        <v>PV</v>
      </c>
      <c r="J259" t="str">
        <f>community_projects!J259</f>
        <v>dak</v>
      </c>
      <c r="K259" t="str">
        <f>community_projects!K259</f>
        <v>lokale coöperatie</v>
      </c>
      <c r="L259" t="str">
        <f>community_projects!L259</f>
        <v>GroenkrachtGroenlo</v>
      </c>
      <c r="M259">
        <f>community_projects!P259</f>
        <v>91</v>
      </c>
      <c r="N259">
        <f>community_projects!R259</f>
        <v>1</v>
      </c>
    </row>
    <row r="260" spans="1:14" x14ac:dyDescent="0.3">
      <c r="A260" t="str">
        <f>community_projects!A260</f>
        <v>Gelderland</v>
      </c>
      <c r="B260" t="str">
        <f>community_projects!B260</f>
        <v>Achterhoek</v>
      </c>
      <c r="C260" t="str">
        <f>community_projects!C260</f>
        <v>Oost Gelre</v>
      </c>
      <c r="D260" t="str" cm="1">
        <f t="array" ref="D260">INDEX(municipalities!B:B, MATCH(EC_projects!C260,municipalities!C:C,0),0)</f>
        <v>GM1586</v>
      </c>
      <c r="E260" t="str">
        <f>community_projects!D260</f>
        <v>Groenlo</v>
      </c>
      <c r="F260" t="str">
        <f>community_projects!E260</f>
        <v>GroenkrachtGroenlo/ zonnedak III Kormelink &amp; Bruggeman Hartebroekseweg</v>
      </c>
      <c r="G260" t="str">
        <f>community_projects!G260</f>
        <v>gerealiseerd</v>
      </c>
      <c r="H260">
        <f>community_projects!H260</f>
        <v>2020</v>
      </c>
      <c r="I260" t="str">
        <f>community_projects!I260</f>
        <v>PV</v>
      </c>
      <c r="J260" t="str">
        <f>community_projects!J260</f>
        <v>dak</v>
      </c>
      <c r="K260" t="str">
        <f>community_projects!K260</f>
        <v>lokale coöperatie</v>
      </c>
      <c r="L260" t="str">
        <f>community_projects!L260</f>
        <v>GroenkrachtGroenlo</v>
      </c>
      <c r="M260">
        <f>community_projects!P260</f>
        <v>181.12</v>
      </c>
      <c r="N260">
        <f>community_projects!R260</f>
        <v>1</v>
      </c>
    </row>
    <row r="261" spans="1:14" x14ac:dyDescent="0.3">
      <c r="A261" t="str">
        <f>community_projects!A261</f>
        <v>Gelderland</v>
      </c>
      <c r="B261" t="str">
        <f>community_projects!B261</f>
        <v>Achterhoek</v>
      </c>
      <c r="C261" t="str">
        <f>community_projects!C261</f>
        <v>Oost Gelre</v>
      </c>
      <c r="D261" t="str" cm="1">
        <f t="array" ref="D261">INDEX(municipalities!B:B, MATCH(EC_projects!C261,municipalities!C:C,0),0)</f>
        <v>GM1586</v>
      </c>
      <c r="E261" t="str">
        <f>community_projects!D261</f>
        <v>Groenlo</v>
      </c>
      <c r="F261" t="str">
        <f>community_projects!E261</f>
        <v>GroenKrachtGroenlo/ zonnedak Revendijk</v>
      </c>
      <c r="G261" t="str">
        <f>community_projects!G261</f>
        <v>gerealiseerd</v>
      </c>
      <c r="H261">
        <f>community_projects!H261</f>
        <v>2022</v>
      </c>
      <c r="I261" t="str">
        <f>community_projects!I261</f>
        <v>PV</v>
      </c>
      <c r="J261" t="str">
        <f>community_projects!J261</f>
        <v>dak</v>
      </c>
      <c r="K261" t="str">
        <f>community_projects!K261</f>
        <v>lokale coöperatie</v>
      </c>
      <c r="L261" t="str">
        <f>community_projects!L261</f>
        <v>GroenkrachtGroenlo</v>
      </c>
      <c r="M261">
        <f>community_projects!P261</f>
        <v>65.52</v>
      </c>
      <c r="N261">
        <f>community_projects!R261</f>
        <v>1</v>
      </c>
    </row>
    <row r="262" spans="1:14" x14ac:dyDescent="0.3">
      <c r="A262" t="str">
        <f>community_projects!A262</f>
        <v>Gelderland</v>
      </c>
      <c r="B262" t="str">
        <f>community_projects!B262</f>
        <v>Achterhoek</v>
      </c>
      <c r="C262" t="str">
        <f>community_projects!C262</f>
        <v>Oost Gelre</v>
      </c>
      <c r="D262" t="str" cm="1">
        <f t="array" ref="D262">INDEX(municipalities!B:B, MATCH(EC_projects!C262,municipalities!C:C,0),0)</f>
        <v>GM1586</v>
      </c>
      <c r="E262" t="str">
        <f>community_projects!D262</f>
        <v>Vragender</v>
      </c>
      <c r="F262" t="str">
        <f>community_projects!E262</f>
        <v>Vragender/ 3 zonnedaken Gunnewick, Vragender, school VOF  (PCR)</v>
      </c>
      <c r="G262" t="str">
        <f>community_projects!G262</f>
        <v>gerealiseerd</v>
      </c>
      <c r="H262">
        <f>community_projects!H262</f>
        <v>2017</v>
      </c>
      <c r="I262" t="str">
        <f>community_projects!I262</f>
        <v>PV</v>
      </c>
      <c r="J262" t="str">
        <f>community_projects!J262</f>
        <v>dak</v>
      </c>
      <c r="K262" t="str">
        <f>community_projects!K262</f>
        <v>lokale coöperatie</v>
      </c>
      <c r="L262" t="str">
        <f>community_projects!L262</f>
        <v>Vragender Energie Neutraal (VCEN)</v>
      </c>
      <c r="M262">
        <f>community_projects!P262</f>
        <v>129.36000000000001</v>
      </c>
      <c r="N262">
        <f>community_projects!R262</f>
        <v>1</v>
      </c>
    </row>
    <row r="263" spans="1:14" x14ac:dyDescent="0.3">
      <c r="A263" t="str">
        <f>community_projects!A263</f>
        <v>Gelderland</v>
      </c>
      <c r="B263" t="str">
        <f>community_projects!B263</f>
        <v>Achterhoek</v>
      </c>
      <c r="C263" t="str">
        <f>community_projects!C263</f>
        <v>Oost Gelre</v>
      </c>
      <c r="D263" t="str" cm="1">
        <f t="array" ref="D263">INDEX(municipalities!B:B, MATCH(EC_projects!C263,municipalities!C:C,0),0)</f>
        <v>GM1586</v>
      </c>
      <c r="E263" t="str">
        <f>community_projects!D263</f>
        <v>Zieuwent</v>
      </c>
      <c r="F263" t="str">
        <f>community_projects!E263</f>
        <v>Zonnig Zieuwent/ zonnedak 1 Zonnig Zieuwent (Grefte)</v>
      </c>
      <c r="G263" t="str">
        <f>community_projects!G263</f>
        <v>gerealiseerd</v>
      </c>
      <c r="H263">
        <f>community_projects!H263</f>
        <v>2016</v>
      </c>
      <c r="I263" t="str">
        <f>community_projects!I263</f>
        <v>PV</v>
      </c>
      <c r="J263" t="str">
        <f>community_projects!J263</f>
        <v>dak</v>
      </c>
      <c r="K263" t="str">
        <f>community_projects!K263</f>
        <v>lokale coöperatie</v>
      </c>
      <c r="L263" t="str">
        <f>community_projects!L263</f>
        <v>ZonnigZieuwent</v>
      </c>
      <c r="M263">
        <f>community_projects!P263</f>
        <v>123.48000000000002</v>
      </c>
      <c r="N263">
        <f>community_projects!R263</f>
        <v>1</v>
      </c>
    </row>
    <row r="264" spans="1:14" x14ac:dyDescent="0.3">
      <c r="A264" t="str">
        <f>community_projects!A264</f>
        <v>Gelderland</v>
      </c>
      <c r="B264" t="str">
        <f>community_projects!B264</f>
        <v>Achterhoek</v>
      </c>
      <c r="C264" t="str">
        <f>community_projects!C264</f>
        <v>Oost Gelre</v>
      </c>
      <c r="D264" t="str" cm="1">
        <f t="array" ref="D264">INDEX(municipalities!B:B, MATCH(EC_projects!C264,municipalities!C:C,0),0)</f>
        <v>GM1586</v>
      </c>
      <c r="E264" t="str">
        <f>community_projects!D264</f>
        <v>Lichtenvoorde</v>
      </c>
      <c r="F264" t="str">
        <f>community_projects!E264</f>
        <v xml:space="preserve">ZonnigZieuwent/ zonnedak 2 Kei Zonnig </v>
      </c>
      <c r="G264" t="str">
        <f>community_projects!G264</f>
        <v>gerealiseerd</v>
      </c>
      <c r="H264">
        <f>community_projects!H264</f>
        <v>2018</v>
      </c>
      <c r="I264" t="str">
        <f>community_projects!I264</f>
        <v>PV</v>
      </c>
      <c r="J264" t="str">
        <f>community_projects!J264</f>
        <v>dak</v>
      </c>
      <c r="K264" t="str">
        <f>community_projects!K264</f>
        <v>lokale coöperatie</v>
      </c>
      <c r="L264" t="str">
        <f>community_projects!L264</f>
        <v>ZonnigZieuwent</v>
      </c>
      <c r="M264">
        <f>community_projects!P264</f>
        <v>145.84200000000001</v>
      </c>
      <c r="N264">
        <f>community_projects!R264</f>
        <v>1</v>
      </c>
    </row>
    <row r="265" spans="1:14" x14ac:dyDescent="0.3">
      <c r="A265" t="str">
        <f>community_projects!A265</f>
        <v>Gelderland</v>
      </c>
      <c r="B265" t="str">
        <f>community_projects!B265</f>
        <v>Achterhoek</v>
      </c>
      <c r="C265" t="str">
        <f>community_projects!C265</f>
        <v>Oost Gelre</v>
      </c>
      <c r="D265" t="str" cm="1">
        <f t="array" ref="D265">INDEX(municipalities!B:B, MATCH(EC_projects!C265,municipalities!C:C,0),0)</f>
        <v>GM1586</v>
      </c>
      <c r="E265" t="str">
        <f>community_projects!D265</f>
        <v>Marienvelde</v>
      </c>
      <c r="F265" t="str">
        <f>community_projects!E265</f>
        <v>ZonnigZieuwent/ zonnedak 3 Marienvelde Straalt!</v>
      </c>
      <c r="G265" t="str">
        <f>community_projects!G265</f>
        <v>gerealiseerd</v>
      </c>
      <c r="H265">
        <f>community_projects!H265</f>
        <v>2019</v>
      </c>
      <c r="I265" t="str">
        <f>community_projects!I265</f>
        <v>PV</v>
      </c>
      <c r="J265" t="str">
        <f>community_projects!J265</f>
        <v>dak</v>
      </c>
      <c r="K265" t="str">
        <f>community_projects!K265</f>
        <v>lokale coöperatie</v>
      </c>
      <c r="L265" t="str">
        <f>community_projects!L265</f>
        <v>ZonnigZieuwent</v>
      </c>
      <c r="M265">
        <f>community_projects!P265</f>
        <v>67.709999999999994</v>
      </c>
      <c r="N265">
        <f>community_projects!R265</f>
        <v>1</v>
      </c>
    </row>
    <row r="266" spans="1:14" x14ac:dyDescent="0.3">
      <c r="A266" t="str">
        <f>community_projects!A266</f>
        <v>Gelderland</v>
      </c>
      <c r="B266" t="str">
        <f>community_projects!B266</f>
        <v>Achterhoek</v>
      </c>
      <c r="C266" t="str">
        <f>community_projects!C266</f>
        <v>Oost Gelre</v>
      </c>
      <c r="D266" t="str" cm="1">
        <f t="array" ref="D266">INDEX(municipalities!B:B, MATCH(EC_projects!C266,municipalities!C:C,0),0)</f>
        <v>GM1586</v>
      </c>
      <c r="E266" t="str">
        <f>community_projects!D266</f>
        <v>Harreveld</v>
      </c>
      <c r="F266" t="str">
        <f>community_projects!E266</f>
        <v>ZonnigZieuwent/ zonnedak 4 't Kempen del Sol</v>
      </c>
      <c r="G266" t="str">
        <f>community_projects!G266</f>
        <v>gerealiseerd</v>
      </c>
      <c r="H266">
        <f>community_projects!H266</f>
        <v>2019</v>
      </c>
      <c r="I266" t="str">
        <f>community_projects!I266</f>
        <v>PV</v>
      </c>
      <c r="J266" t="str">
        <f>community_projects!J266</f>
        <v>dak</v>
      </c>
      <c r="K266" t="str">
        <f>community_projects!K266</f>
        <v>lokale coöperatie</v>
      </c>
      <c r="L266" t="str">
        <f>community_projects!L266</f>
        <v>ZonnigZieuwent</v>
      </c>
      <c r="M266">
        <f>community_projects!P266</f>
        <v>77.5</v>
      </c>
      <c r="N266">
        <f>community_projects!R266</f>
        <v>1</v>
      </c>
    </row>
    <row r="267" spans="1:14" x14ac:dyDescent="0.3">
      <c r="A267" t="str">
        <f>community_projects!A267</f>
        <v>Gelderland</v>
      </c>
      <c r="B267" t="str">
        <f>community_projects!B267</f>
        <v>Achterhoek</v>
      </c>
      <c r="C267" t="str">
        <f>community_projects!C267</f>
        <v>Oost Gelre</v>
      </c>
      <c r="D267" t="str" cm="1">
        <f t="array" ref="D267">INDEX(municipalities!B:B, MATCH(EC_projects!C267,municipalities!C:C,0),0)</f>
        <v>GM1586</v>
      </c>
      <c r="E267">
        <f>community_projects!D267</f>
        <v>0</v>
      </c>
      <c r="F267" t="str">
        <f>community_projects!E267</f>
        <v>ZonnigZieuwent/ zonnedak 5 Zon op Hinnen</v>
      </c>
      <c r="G267" t="str">
        <f>community_projects!G267</f>
        <v>gerealiseerd</v>
      </c>
      <c r="H267">
        <f>community_projects!H267</f>
        <v>2020</v>
      </c>
      <c r="I267" t="str">
        <f>community_projects!I267</f>
        <v>PV</v>
      </c>
      <c r="J267" t="str">
        <f>community_projects!J267</f>
        <v>dak</v>
      </c>
      <c r="K267" t="str">
        <f>community_projects!K267</f>
        <v>lokale coöperatie</v>
      </c>
      <c r="L267" t="str">
        <f>community_projects!L267</f>
        <v>ZonnigZieuwent</v>
      </c>
      <c r="M267">
        <f>community_projects!P267</f>
        <v>97.679999999999993</v>
      </c>
      <c r="N267">
        <f>community_projects!R267</f>
        <v>1</v>
      </c>
    </row>
    <row r="268" spans="1:14" x14ac:dyDescent="0.3">
      <c r="A268" t="str">
        <f>community_projects!A268</f>
        <v>Gelderland</v>
      </c>
      <c r="B268" t="str">
        <f>community_projects!B268</f>
        <v>Achterhoek</v>
      </c>
      <c r="C268" t="str">
        <f>community_projects!C268</f>
        <v>Oost Gelre</v>
      </c>
      <c r="D268" t="str" cm="1">
        <f t="array" ref="D268">INDEX(municipalities!B:B, MATCH(EC_projects!C268,municipalities!C:C,0),0)</f>
        <v>GM1586</v>
      </c>
      <c r="E268">
        <f>community_projects!D268</f>
        <v>0</v>
      </c>
      <c r="F268" t="str">
        <f>community_projects!E268</f>
        <v>ZonnigZieuwent/ zonnedak 6 Zon op Zwaogas</v>
      </c>
      <c r="G268" t="str">
        <f>community_projects!G268</f>
        <v>gerealiseerd</v>
      </c>
      <c r="H268">
        <f>community_projects!H268</f>
        <v>2020</v>
      </c>
      <c r="I268" t="str">
        <f>community_projects!I268</f>
        <v>PV</v>
      </c>
      <c r="J268" t="str">
        <f>community_projects!J268</f>
        <v>dak</v>
      </c>
      <c r="K268" t="str">
        <f>community_projects!K268</f>
        <v>lokale coöperatie</v>
      </c>
      <c r="L268" t="str">
        <f>community_projects!L268</f>
        <v>ZonnigZieuwent</v>
      </c>
      <c r="M268">
        <f>community_projects!P268</f>
        <v>77.7</v>
      </c>
      <c r="N268">
        <f>community_projects!R268</f>
        <v>1</v>
      </c>
    </row>
    <row r="269" spans="1:14" x14ac:dyDescent="0.3">
      <c r="A269" t="str">
        <f>community_projects!A269</f>
        <v>Gelderland</v>
      </c>
      <c r="B269" t="str">
        <f>community_projects!B269</f>
        <v>Achterhoek</v>
      </c>
      <c r="C269" t="str">
        <f>community_projects!C269</f>
        <v>Oost Gelre</v>
      </c>
      <c r="D269" t="str" cm="1">
        <f t="array" ref="D269">INDEX(municipalities!B:B, MATCH(EC_projects!C269,municipalities!C:C,0),0)</f>
        <v>GM1586</v>
      </c>
      <c r="E269" t="str">
        <f>community_projects!D269</f>
        <v>Marienvelde</v>
      </c>
      <c r="F269" t="str">
        <f>community_projects!E269</f>
        <v>ZonnigZieuwent/ zonnedak 7 Zon op Gosselink (Molder)</v>
      </c>
      <c r="G269" t="str">
        <f>community_projects!G269</f>
        <v>gerealiseerd</v>
      </c>
      <c r="H269">
        <f>community_projects!H269</f>
        <v>2022</v>
      </c>
      <c r="I269" t="str">
        <f>community_projects!I269</f>
        <v>PV</v>
      </c>
      <c r="J269" t="str">
        <f>community_projects!J269</f>
        <v>dak</v>
      </c>
      <c r="K269" t="str">
        <f>community_projects!K269</f>
        <v>lokale coöperatie</v>
      </c>
      <c r="L269" t="str">
        <f>community_projects!L269</f>
        <v>ZonnigZieuwent</v>
      </c>
      <c r="M269">
        <f>community_projects!P269</f>
        <v>99</v>
      </c>
      <c r="N269">
        <f>community_projects!R269</f>
        <v>1</v>
      </c>
    </row>
    <row r="270" spans="1:14" x14ac:dyDescent="0.3">
      <c r="A270" t="str">
        <f>community_projects!A270</f>
        <v>Gelderland</v>
      </c>
      <c r="B270" t="str">
        <f>community_projects!B270</f>
        <v>Achterhoek</v>
      </c>
      <c r="C270" t="str">
        <f>community_projects!C270</f>
        <v>Oost Gelre</v>
      </c>
      <c r="D270" t="str" cm="1">
        <f t="array" ref="D270">INDEX(municipalities!B:B, MATCH(EC_projects!C270,municipalities!C:C,0),0)</f>
        <v>GM1586</v>
      </c>
      <c r="E270">
        <f>community_projects!D270</f>
        <v>0</v>
      </c>
      <c r="F270" t="str">
        <f>community_projects!E270</f>
        <v>ZonnigZieuwent/ zonnedak 8 Zon op Ten Have Pigs</v>
      </c>
      <c r="G270" t="str">
        <f>community_projects!G270</f>
        <v>gerealiseerd</v>
      </c>
      <c r="H270">
        <f>community_projects!H270</f>
        <v>2023</v>
      </c>
      <c r="I270" t="str">
        <f>community_projects!I270</f>
        <v>PV</v>
      </c>
      <c r="J270" t="str">
        <f>community_projects!J270</f>
        <v>dak</v>
      </c>
      <c r="K270" t="str">
        <f>community_projects!K270</f>
        <v>lokale coöperatie</v>
      </c>
      <c r="L270" t="str">
        <f>community_projects!L270</f>
        <v>ZonnigZieuwent</v>
      </c>
      <c r="M270">
        <f>community_projects!P270</f>
        <v>75.600000000000009</v>
      </c>
      <c r="N270">
        <f>community_projects!R270</f>
        <v>1</v>
      </c>
    </row>
    <row r="271" spans="1:14" x14ac:dyDescent="0.3">
      <c r="A271" t="str">
        <f>community_projects!A271</f>
        <v>Gelderland</v>
      </c>
      <c r="B271" t="str">
        <f>community_projects!B271</f>
        <v>Achterhoek</v>
      </c>
      <c r="C271" t="str">
        <f>community_projects!C271</f>
        <v>Oude IJsselstreek</v>
      </c>
      <c r="D271" t="str" cm="1">
        <f t="array" ref="D271">INDEX(municipalities!B:B, MATCH(EC_projects!C271,municipalities!C:C,0),0)</f>
        <v>GM1509</v>
      </c>
      <c r="E271" t="str">
        <f>community_projects!D271</f>
        <v>Varsseveld</v>
      </c>
      <c r="F271" t="str">
        <f>community_projects!E271</f>
        <v>Agem/ Zonnedak Energized by Kramp</v>
      </c>
      <c r="G271" t="str">
        <f>community_projects!G271</f>
        <v>gerealiseerd</v>
      </c>
      <c r="H271">
        <f>community_projects!H271</f>
        <v>2020</v>
      </c>
      <c r="I271" t="str">
        <f>community_projects!I271</f>
        <v>PV</v>
      </c>
      <c r="J271" t="str">
        <f>community_projects!J271</f>
        <v>dak</v>
      </c>
      <c r="K271" t="str">
        <f>community_projects!K271</f>
        <v>productiecoöperatie/ ontwikkelaar</v>
      </c>
      <c r="L271" t="str">
        <f>community_projects!L271</f>
        <v>AGEM</v>
      </c>
      <c r="M271">
        <f>community_projects!P271</f>
        <v>449.90000000000003</v>
      </c>
      <c r="N271">
        <f>community_projects!R271</f>
        <v>1</v>
      </c>
    </row>
    <row r="272" spans="1:14" x14ac:dyDescent="0.3">
      <c r="A272" t="str">
        <f>community_projects!A272</f>
        <v>Gelderland</v>
      </c>
      <c r="B272" t="str">
        <f>community_projects!B272</f>
        <v>Achterhoek</v>
      </c>
      <c r="C272" t="str">
        <f>community_projects!C272</f>
        <v>Oude IJsselstreek</v>
      </c>
      <c r="D272" t="str" cm="1">
        <f t="array" ref="D272">INDEX(municipalities!B:B, MATCH(EC_projects!C272,municipalities!C:C,0),0)</f>
        <v>GM1509</v>
      </c>
      <c r="E272" t="str">
        <f>community_projects!D272</f>
        <v>Megchelen</v>
      </c>
      <c r="F272" t="str">
        <f>community_projects!E272</f>
        <v>EnergiekMegchelen/ zonnedak Krebber-Bramel</v>
      </c>
      <c r="G272" t="str">
        <f>community_projects!G272</f>
        <v>gerealiseerd</v>
      </c>
      <c r="H272">
        <f>community_projects!H272</f>
        <v>2022</v>
      </c>
      <c r="I272" t="str">
        <f>community_projects!I272</f>
        <v>PV</v>
      </c>
      <c r="J272" t="str">
        <f>community_projects!J272</f>
        <v>dak</v>
      </c>
      <c r="K272" t="str">
        <f>community_projects!K272</f>
        <v>lokale coöperatie</v>
      </c>
      <c r="L272" t="str">
        <f>community_projects!L272</f>
        <v>Coöperatie Energiek Megchelen</v>
      </c>
      <c r="M272">
        <f>community_projects!P272</f>
        <v>66</v>
      </c>
      <c r="N272">
        <f>community_projects!R272</f>
        <v>1</v>
      </c>
    </row>
    <row r="273" spans="1:14" x14ac:dyDescent="0.3">
      <c r="A273" t="str">
        <f>community_projects!A273</f>
        <v>Gelderland</v>
      </c>
      <c r="B273" t="str">
        <f>community_projects!B273</f>
        <v>Achterhoek</v>
      </c>
      <c r="C273" t="str">
        <f>community_projects!C273</f>
        <v>Oude IJsselstreek</v>
      </c>
      <c r="D273" t="str" cm="1">
        <f t="array" ref="D273">INDEX(municipalities!B:B, MATCH(EC_projects!C273,municipalities!C:C,0),0)</f>
        <v>GM1509</v>
      </c>
      <c r="E273" t="str">
        <f>community_projects!D273</f>
        <v>Megchelen</v>
      </c>
      <c r="F273" t="str">
        <f>community_projects!E273</f>
        <v>EnergiekMegchelen/ zonnedak Wissing</v>
      </c>
      <c r="G273" t="str">
        <f>community_projects!G273</f>
        <v>gerealiseerd</v>
      </c>
      <c r="H273">
        <f>community_projects!H273</f>
        <v>2022</v>
      </c>
      <c r="I273" t="str">
        <f>community_projects!I273</f>
        <v>PV</v>
      </c>
      <c r="J273" t="str">
        <f>community_projects!J273</f>
        <v>dak</v>
      </c>
      <c r="K273" t="str">
        <f>community_projects!K273</f>
        <v>lokale coöperatie</v>
      </c>
      <c r="L273" t="str">
        <f>community_projects!L273</f>
        <v>Coöperatie Energiek Megchelen</v>
      </c>
      <c r="M273">
        <f>community_projects!P273</f>
        <v>63</v>
      </c>
      <c r="N273">
        <f>community_projects!R273</f>
        <v>1</v>
      </c>
    </row>
    <row r="274" spans="1:14" x14ac:dyDescent="0.3">
      <c r="A274" t="str">
        <f>community_projects!A274</f>
        <v>Gelderland</v>
      </c>
      <c r="B274" t="str">
        <f>community_projects!B274</f>
        <v>Arnhem/ Nijmegen</v>
      </c>
      <c r="C274" t="str">
        <f>community_projects!C274</f>
        <v>Overbetuwe</v>
      </c>
      <c r="D274" t="str" cm="1">
        <f t="array" ref="D274">INDEX(municipalities!B:B, MATCH(EC_projects!C274,municipalities!C:C,0),0)</f>
        <v>GM1734</v>
      </c>
      <c r="E274" t="str">
        <f>community_projects!D274</f>
        <v xml:space="preserve">Heteren, Driel en Randwijk </v>
      </c>
      <c r="F274" t="str">
        <f>community_projects!E274</f>
        <v>WatBeters/ zonnedak Brede school</v>
      </c>
      <c r="G274" t="str">
        <f>community_projects!G274</f>
        <v>gerealiseerd</v>
      </c>
      <c r="H274">
        <f>community_projects!H274</f>
        <v>2018</v>
      </c>
      <c r="I274" t="str">
        <f>community_projects!I274</f>
        <v>PV</v>
      </c>
      <c r="J274" t="str">
        <f>community_projects!J274</f>
        <v>dak</v>
      </c>
      <c r="K274" t="str">
        <f>community_projects!K274</f>
        <v>lokale coöperatie</v>
      </c>
      <c r="L274" t="str">
        <f>community_projects!L274</f>
        <v>Watbeters voor Overbetuwe</v>
      </c>
      <c r="M274">
        <f>community_projects!P274</f>
        <v>60.750000000000007</v>
      </c>
      <c r="N274">
        <f>community_projects!R274</f>
        <v>1</v>
      </c>
    </row>
    <row r="275" spans="1:14" x14ac:dyDescent="0.3">
      <c r="A275" t="str">
        <f>community_projects!A275</f>
        <v>Gelderland</v>
      </c>
      <c r="B275" t="str">
        <f>community_projects!B275</f>
        <v>Arnhem/ Nijmegen</v>
      </c>
      <c r="C275" t="str">
        <f>community_projects!C275</f>
        <v>Overbetuwe</v>
      </c>
      <c r="D275" t="str" cm="1">
        <f t="array" ref="D275">INDEX(municipalities!B:B, MATCH(EC_projects!C275,municipalities!C:C,0),0)</f>
        <v>GM1734</v>
      </c>
      <c r="E275" t="str">
        <f>community_projects!D275</f>
        <v xml:space="preserve">Heteren, Driel en Randwijk </v>
      </c>
      <c r="F275" t="str">
        <f>community_projects!E275</f>
        <v xml:space="preserve">WatBeters/ zonnedak Jacobs </v>
      </c>
      <c r="G275" t="str">
        <f>community_projects!G275</f>
        <v>gerealiseerd</v>
      </c>
      <c r="H275">
        <f>community_projects!H275</f>
        <v>2018</v>
      </c>
      <c r="I275" t="str">
        <f>community_projects!I275</f>
        <v>PV</v>
      </c>
      <c r="J275" t="str">
        <f>community_projects!J275</f>
        <v>dak</v>
      </c>
      <c r="K275" t="str">
        <f>community_projects!K275</f>
        <v>lokale coöperatie</v>
      </c>
      <c r="L275" t="str">
        <f>community_projects!L275</f>
        <v>Watbeters voor Overbetuwe</v>
      </c>
      <c r="M275">
        <f>community_projects!P275</f>
        <v>83.62</v>
      </c>
      <c r="N275">
        <f>community_projects!R275</f>
        <v>1</v>
      </c>
    </row>
    <row r="276" spans="1:14" x14ac:dyDescent="0.3">
      <c r="A276" t="str">
        <f>community_projects!A276</f>
        <v>Gelderland</v>
      </c>
      <c r="B276" t="str">
        <f>community_projects!B276</f>
        <v>Arnhem/ Nijmegen</v>
      </c>
      <c r="C276" t="str">
        <f>community_projects!C276</f>
        <v>Renkum</v>
      </c>
      <c r="D276" t="str" cm="1">
        <f t="array" ref="D276">INDEX(municipalities!B:B, MATCH(EC_projects!C276,municipalities!C:C,0),0)</f>
        <v>GM0274</v>
      </c>
      <c r="E276" t="str">
        <f>community_projects!D276</f>
        <v>Oosterbeek</v>
      </c>
      <c r="F276" t="str">
        <f>community_projects!E276</f>
        <v>RIJE RijnenIJssel/ zonnedak Kindcentrum Oosterbeek</v>
      </c>
      <c r="G276" t="str">
        <f>community_projects!G276</f>
        <v>gerealiseerd</v>
      </c>
      <c r="H276">
        <f>community_projects!H276</f>
        <v>2023</v>
      </c>
      <c r="I276" t="str">
        <f>community_projects!I276</f>
        <v>PV</v>
      </c>
      <c r="J276" t="str">
        <f>community_projects!J276</f>
        <v>dak</v>
      </c>
      <c r="K276" t="str">
        <f>community_projects!K276</f>
        <v>lokale coöperatie</v>
      </c>
      <c r="L276" t="str">
        <f>community_projects!L276</f>
        <v>RIJE RijnenIJssel</v>
      </c>
      <c r="M276">
        <f>community_projects!P276</f>
        <v>127.68</v>
      </c>
      <c r="N276">
        <f>community_projects!R276</f>
        <v>1</v>
      </c>
    </row>
    <row r="277" spans="1:14" x14ac:dyDescent="0.3">
      <c r="A277" t="str">
        <f>community_projects!A277</f>
        <v>Gelderland</v>
      </c>
      <c r="B277" t="str">
        <f>community_projects!B277</f>
        <v>Food Valley</v>
      </c>
      <c r="C277" t="str">
        <f>community_projects!C277</f>
        <v>Renkum</v>
      </c>
      <c r="D277" t="str" cm="1">
        <f t="array" ref="D277">INDEX(municipalities!B:B, MATCH(EC_projects!C277,municipalities!C:C,0),0)</f>
        <v>GM0274</v>
      </c>
      <c r="E277" t="str">
        <f>community_projects!D277</f>
        <v>Doorweerth</v>
      </c>
      <c r="F277" t="str">
        <f>community_projects!E277</f>
        <v>ValleiEnergie/ zonnedak Groene Waarden (fase 1)</v>
      </c>
      <c r="G277" t="str">
        <f>community_projects!G277</f>
        <v>gerealiseerd</v>
      </c>
      <c r="H277">
        <f>community_projects!H277</f>
        <v>2022</v>
      </c>
      <c r="I277" t="str">
        <f>community_projects!I277</f>
        <v>PV</v>
      </c>
      <c r="J277" t="str">
        <f>community_projects!J277</f>
        <v>dak</v>
      </c>
      <c r="K277" t="str">
        <f>community_projects!K277</f>
        <v>lokale coöperatie</v>
      </c>
      <c r="L277" t="str">
        <f>community_projects!L277</f>
        <v>ValleiEnergie</v>
      </c>
      <c r="M277">
        <f>community_projects!P277</f>
        <v>300</v>
      </c>
      <c r="N277">
        <f>community_projects!R277</f>
        <v>1</v>
      </c>
    </row>
    <row r="278" spans="1:14" x14ac:dyDescent="0.3">
      <c r="A278" t="str">
        <f>community_projects!A278</f>
        <v>Gelderland</v>
      </c>
      <c r="B278" t="str">
        <f>community_projects!B278</f>
        <v>Arnhem/ Nijmegen</v>
      </c>
      <c r="C278" t="str">
        <f>community_projects!C278</f>
        <v>Rheden</v>
      </c>
      <c r="D278" t="str" cm="1">
        <f t="array" ref="D278">INDEX(municipalities!B:B, MATCH(EC_projects!C278,municipalities!C:C,0),0)</f>
        <v>GM0275</v>
      </c>
      <c r="E278" t="str">
        <f>community_projects!D278</f>
        <v>De Steeg</v>
      </c>
      <c r="F278" t="str">
        <f>community_projects!E278</f>
        <v>RIJE RijnenIJssel/ Bakker van Otterloo</v>
      </c>
      <c r="G278" t="str">
        <f>community_projects!G278</f>
        <v>gerealiseerd</v>
      </c>
      <c r="H278">
        <f>community_projects!H278</f>
        <v>2016</v>
      </c>
      <c r="I278" t="str">
        <f>community_projects!I278</f>
        <v>PV</v>
      </c>
      <c r="J278" t="str">
        <f>community_projects!J278</f>
        <v>dak</v>
      </c>
      <c r="K278" t="str">
        <f>community_projects!K278</f>
        <v>lokale coöperatie</v>
      </c>
      <c r="L278" t="str">
        <f>community_projects!L278</f>
        <v>RIJE RijnenIJssel</v>
      </c>
      <c r="M278">
        <f>community_projects!P278</f>
        <v>23.14</v>
      </c>
      <c r="N278">
        <f>community_projects!R278</f>
        <v>1</v>
      </c>
    </row>
    <row r="279" spans="1:14" x14ac:dyDescent="0.3">
      <c r="A279" t="str">
        <f>community_projects!A279</f>
        <v>Gelderland</v>
      </c>
      <c r="B279" t="str">
        <f>community_projects!B279</f>
        <v>Arnhem/ Nijmegen</v>
      </c>
      <c r="C279" t="str">
        <f>community_projects!C279</f>
        <v>Rheden</v>
      </c>
      <c r="D279" t="str" cm="1">
        <f t="array" ref="D279">INDEX(municipalities!B:B, MATCH(EC_projects!C279,municipalities!C:C,0),0)</f>
        <v>GM0275</v>
      </c>
      <c r="E279" t="str">
        <f>community_projects!D279</f>
        <v>Spankeren</v>
      </c>
      <c r="F279" t="str">
        <f>community_projects!E279</f>
        <v>ZonnepanelenDelen/ zonnedak Intrapec</v>
      </c>
      <c r="G279" t="str">
        <f>community_projects!G279</f>
        <v>gerealiseerd</v>
      </c>
      <c r="H279">
        <f>community_projects!H279</f>
        <v>2019</v>
      </c>
      <c r="I279" t="str">
        <f>community_projects!I279</f>
        <v>PV</v>
      </c>
      <c r="J279" t="str">
        <f>community_projects!J279</f>
        <v>dak</v>
      </c>
      <c r="K279" t="str">
        <f>community_projects!K279</f>
        <v>participatie/ crowdfunding</v>
      </c>
      <c r="L279" t="str">
        <f>community_projects!L279</f>
        <v>crowdfunding</v>
      </c>
      <c r="M279">
        <f>community_projects!P279</f>
        <v>460.79999999999995</v>
      </c>
      <c r="N279">
        <f>community_projects!R279</f>
        <v>0</v>
      </c>
    </row>
    <row r="280" spans="1:14" x14ac:dyDescent="0.3">
      <c r="A280" t="str">
        <f>community_projects!A280</f>
        <v>Gelderland</v>
      </c>
      <c r="B280" t="str">
        <f>community_projects!B280</f>
        <v>Rivierenland</v>
      </c>
      <c r="C280" t="str">
        <f>community_projects!C280</f>
        <v>Tiel</v>
      </c>
      <c r="D280" t="str" cm="1">
        <f t="array" ref="D280">INDEX(municipalities!B:B, MATCH(EC_projects!C280,municipalities!C:C,0),0)</f>
        <v>GM0281</v>
      </c>
      <c r="E280">
        <f>community_projects!D280</f>
        <v>0</v>
      </c>
      <c r="F280" t="str">
        <f>community_projects!E280</f>
        <v xml:space="preserve">EVHB (PCR)/Tiel zonnedak waterschap Rivierenland Blomboogerd </v>
      </c>
      <c r="G280" t="str">
        <f>community_projects!G280</f>
        <v>gerealiseerd</v>
      </c>
      <c r="H280">
        <f>community_projects!H280</f>
        <v>2015</v>
      </c>
      <c r="I280" t="str">
        <f>community_projects!I280</f>
        <v>PV</v>
      </c>
      <c r="J280" t="str">
        <f>community_projects!J280</f>
        <v>dak</v>
      </c>
      <c r="K280" t="str">
        <f>community_projects!K280</f>
        <v>productiecoöperatie/ ontwikkelaar</v>
      </c>
      <c r="L280" t="str">
        <f>community_projects!L280</f>
        <v>EVHB/ projectcoöperatie Tiel</v>
      </c>
      <c r="M280">
        <f>community_projects!P280</f>
        <v>36.85</v>
      </c>
      <c r="N280">
        <f>community_projects!R280</f>
        <v>1</v>
      </c>
    </row>
    <row r="281" spans="1:14" x14ac:dyDescent="0.3">
      <c r="A281" t="str">
        <f>community_projects!A281</f>
        <v>Gelderland</v>
      </c>
      <c r="B281" t="str">
        <f>community_projects!B281</f>
        <v>Rivierenland</v>
      </c>
      <c r="C281" t="str">
        <f>community_projects!C281</f>
        <v>Tiel</v>
      </c>
      <c r="D281" t="str" cm="1">
        <f t="array" ref="D281">INDEX(municipalities!B:B, MATCH(EC_projects!C281,municipalities!C:C,0),0)</f>
        <v>GM0281</v>
      </c>
      <c r="E281">
        <f>community_projects!D281</f>
        <v>0</v>
      </c>
      <c r="F281" t="str">
        <f>community_projects!E281</f>
        <v>FruitstadEnergie/ zonnedak MAVO Lingecollege</v>
      </c>
      <c r="G281" t="str">
        <f>community_projects!G281</f>
        <v>gerealiseerd</v>
      </c>
      <c r="H281">
        <f>community_projects!H281</f>
        <v>2018</v>
      </c>
      <c r="I281" t="str">
        <f>community_projects!I281</f>
        <v>PV</v>
      </c>
      <c r="J281" t="str">
        <f>community_projects!J281</f>
        <v>dak</v>
      </c>
      <c r="K281" t="str">
        <f>community_projects!K281</f>
        <v>lokale coöperatie</v>
      </c>
      <c r="L281" t="str">
        <f>community_projects!L281</f>
        <v>Fruitstad Energie</v>
      </c>
      <c r="M281">
        <f>community_projects!P281</f>
        <v>77.349999999999994</v>
      </c>
      <c r="N281">
        <f>community_projects!R281</f>
        <v>1</v>
      </c>
    </row>
    <row r="282" spans="1:14" x14ac:dyDescent="0.3">
      <c r="A282" t="str">
        <f>community_projects!A282</f>
        <v>Gelderland</v>
      </c>
      <c r="B282" t="str">
        <f>community_projects!B282</f>
        <v>Rivierenland</v>
      </c>
      <c r="C282" t="str">
        <f>community_projects!C282</f>
        <v>Tiel</v>
      </c>
      <c r="D282" t="str" cm="1">
        <f t="array" ref="D282">INDEX(municipalities!B:B, MATCH(EC_projects!C282,municipalities!C:C,0),0)</f>
        <v>GM0281</v>
      </c>
      <c r="E282">
        <f>community_projects!D282</f>
        <v>0</v>
      </c>
      <c r="F282" t="str">
        <f>community_projects!E282</f>
        <v xml:space="preserve">FruitstadEnergie/ zonnedak ROC Rivor </v>
      </c>
      <c r="G282" t="str">
        <f>community_projects!G282</f>
        <v>gerealiseerd</v>
      </c>
      <c r="H282">
        <f>community_projects!H282</f>
        <v>2018</v>
      </c>
      <c r="I282" t="str">
        <f>community_projects!I282</f>
        <v>PV</v>
      </c>
      <c r="J282" t="str">
        <f>community_projects!J282</f>
        <v>dak</v>
      </c>
      <c r="K282" t="str">
        <f>community_projects!K282</f>
        <v>lokale coöperatie</v>
      </c>
      <c r="L282" t="str">
        <f>community_projects!L282</f>
        <v>Fruitstad Energie</v>
      </c>
      <c r="M282">
        <f>community_projects!P282</f>
        <v>45.76</v>
      </c>
      <c r="N282">
        <f>community_projects!R282</f>
        <v>1</v>
      </c>
    </row>
    <row r="283" spans="1:14" x14ac:dyDescent="0.3">
      <c r="A283" t="str">
        <f>community_projects!A283</f>
        <v>Gelderland</v>
      </c>
      <c r="B283" t="str">
        <f>community_projects!B283</f>
        <v>Rivierenland</v>
      </c>
      <c r="C283" t="str">
        <f>community_projects!C283</f>
        <v>Tiel</v>
      </c>
      <c r="D283" t="str" cm="1">
        <f t="array" ref="D283">INDEX(municipalities!B:B, MATCH(EC_projects!C283,municipalities!C:C,0),0)</f>
        <v>GM0281</v>
      </c>
      <c r="E283" t="str">
        <f>community_projects!D283</f>
        <v>Greencrowd</v>
      </c>
      <c r="F283" t="str">
        <f>community_projects!E283</f>
        <v>Greencrowd/ basisschool de Achtbaan</v>
      </c>
      <c r="G283" t="str">
        <f>community_projects!G283</f>
        <v>gerealiseerd</v>
      </c>
      <c r="H283">
        <f>community_projects!H283</f>
        <v>2013</v>
      </c>
      <c r="I283" t="str">
        <f>community_projects!I283</f>
        <v>PV</v>
      </c>
      <c r="J283" t="str">
        <f>community_projects!J283</f>
        <v>dak</v>
      </c>
      <c r="K283" t="str">
        <f>community_projects!K283</f>
        <v>participatie/ crowdfunding</v>
      </c>
      <c r="L283" t="str">
        <f>community_projects!L283</f>
        <v>crowdfunding</v>
      </c>
      <c r="M283">
        <f>community_projects!P283</f>
        <v>8.84</v>
      </c>
      <c r="N283">
        <f>community_projects!R283</f>
        <v>0</v>
      </c>
    </row>
    <row r="284" spans="1:14" x14ac:dyDescent="0.3">
      <c r="A284" t="str">
        <f>community_projects!A284</f>
        <v>Gelderland</v>
      </c>
      <c r="B284" t="str">
        <f>community_projects!B284</f>
        <v>Rivierenland</v>
      </c>
      <c r="C284" t="str">
        <f>community_projects!C284</f>
        <v>Tiel</v>
      </c>
      <c r="D284" t="str" cm="1">
        <f t="array" ref="D284">INDEX(municipalities!B:B, MATCH(EC_projects!C284,municipalities!C:C,0),0)</f>
        <v>GM0281</v>
      </c>
      <c r="E284" t="str">
        <f>community_projects!D284</f>
        <v>Greencrowd</v>
      </c>
      <c r="F284" t="str">
        <f>community_projects!E284</f>
        <v>Greencrowd/ Brede Zorgschool</v>
      </c>
      <c r="G284" t="str">
        <f>community_projects!G284</f>
        <v>gerealiseerd</v>
      </c>
      <c r="H284">
        <f>community_projects!H284</f>
        <v>2015</v>
      </c>
      <c r="I284" t="str">
        <f>community_projects!I284</f>
        <v>PV</v>
      </c>
      <c r="J284" t="str">
        <f>community_projects!J284</f>
        <v>dak</v>
      </c>
      <c r="K284" t="str">
        <f>community_projects!K284</f>
        <v>participatie/ crowdfunding</v>
      </c>
      <c r="L284" t="str">
        <f>community_projects!L284</f>
        <v>crowdfunding</v>
      </c>
      <c r="M284">
        <f>community_projects!P284</f>
        <v>60.06</v>
      </c>
      <c r="N284">
        <f>community_projects!R284</f>
        <v>0</v>
      </c>
    </row>
    <row r="285" spans="1:14" x14ac:dyDescent="0.3">
      <c r="A285" t="str">
        <f>community_projects!A285</f>
        <v>Gelderland</v>
      </c>
      <c r="B285" t="str">
        <f>community_projects!B285</f>
        <v>Cleantech regio</v>
      </c>
      <c r="C285" t="str">
        <f>community_projects!C285</f>
        <v>Voorst</v>
      </c>
      <c r="D285" t="str" cm="1">
        <f t="array" ref="D285">INDEX(municipalities!B:B, MATCH(EC_projects!C285,municipalities!C:C,0),0)</f>
        <v>GM0285</v>
      </c>
      <c r="E285" t="str">
        <f>community_projects!D285</f>
        <v>Twello</v>
      </c>
      <c r="F285" t="str">
        <f>community_projects!E285</f>
        <v>EnergieRijkVoorst/ Zon op gemeentehuis</v>
      </c>
      <c r="G285" t="str">
        <f>community_projects!G285</f>
        <v>gerealiseerd</v>
      </c>
      <c r="H285">
        <f>community_projects!H285</f>
        <v>2015</v>
      </c>
      <c r="I285" t="str">
        <f>community_projects!I285</f>
        <v>PV</v>
      </c>
      <c r="J285" t="str">
        <f>community_projects!J285</f>
        <v>dak</v>
      </c>
      <c r="K285" t="str">
        <f>community_projects!K285</f>
        <v>lokale coöperatie</v>
      </c>
      <c r="L285" t="str">
        <f>community_projects!L285</f>
        <v>EnergierijkVoorst</v>
      </c>
      <c r="M285">
        <f>community_projects!P285</f>
        <v>100</v>
      </c>
      <c r="N285">
        <f>community_projects!R285</f>
        <v>1</v>
      </c>
    </row>
    <row r="286" spans="1:14" x14ac:dyDescent="0.3">
      <c r="A286" t="str">
        <f>community_projects!A286</f>
        <v>Gelderland</v>
      </c>
      <c r="B286" t="str">
        <f>community_projects!B286</f>
        <v>Cleantech regio</v>
      </c>
      <c r="C286" t="str">
        <f>community_projects!C286</f>
        <v>Voorst</v>
      </c>
      <c r="D286" t="str" cm="1">
        <f t="array" ref="D286">INDEX(municipalities!B:B, MATCH(EC_projects!C286,municipalities!C:C,0),0)</f>
        <v>GM0285</v>
      </c>
      <c r="E286" t="str">
        <f>community_projects!D286</f>
        <v>Twello</v>
      </c>
      <c r="F286" t="str">
        <f>community_projects!E286</f>
        <v xml:space="preserve">EnergieRijkVoorst/ Zon op huurwoningen </v>
      </c>
      <c r="G286" t="str">
        <f>community_projects!G286</f>
        <v>gerealiseerd</v>
      </c>
      <c r="H286">
        <f>community_projects!H286</f>
        <v>2018</v>
      </c>
      <c r="I286" t="str">
        <f>community_projects!I286</f>
        <v>PV</v>
      </c>
      <c r="J286" t="str">
        <f>community_projects!J286</f>
        <v>dak</v>
      </c>
      <c r="K286" t="str">
        <f>community_projects!K286</f>
        <v>lokale coöperatie</v>
      </c>
      <c r="L286" t="str">
        <f>community_projects!L286</f>
        <v>EnergierijkVoorst</v>
      </c>
      <c r="M286">
        <f>community_projects!P286</f>
        <v>55.000000000000007</v>
      </c>
      <c r="N286">
        <f>community_projects!R286</f>
        <v>1</v>
      </c>
    </row>
    <row r="287" spans="1:14" x14ac:dyDescent="0.3">
      <c r="A287" t="str">
        <f>community_projects!A287</f>
        <v>Gelderland</v>
      </c>
      <c r="B287" t="str">
        <f>community_projects!B287</f>
        <v>Cleantech regio</v>
      </c>
      <c r="C287" t="str">
        <f>community_projects!C287</f>
        <v>Voorst</v>
      </c>
      <c r="D287" t="str" cm="1">
        <f t="array" ref="D287">INDEX(municipalities!B:B, MATCH(EC_projects!C287,municipalities!C:C,0),0)</f>
        <v>GM0285</v>
      </c>
      <c r="E287" t="str">
        <f>community_projects!D287</f>
        <v>Twello</v>
      </c>
      <c r="F287" t="str">
        <f>community_projects!E287</f>
        <v>EnergieRijkVoorst/ ZonRijk Voorst zonnedaken Parkeerhuis, Korderijk, Sporthal</v>
      </c>
      <c r="G287" t="str">
        <f>community_projects!G287</f>
        <v>gerealiseerd</v>
      </c>
      <c r="H287">
        <f>community_projects!H287</f>
        <v>2018</v>
      </c>
      <c r="I287" t="str">
        <f>community_projects!I287</f>
        <v>PV</v>
      </c>
      <c r="J287" t="str">
        <f>community_projects!J287</f>
        <v>dak</v>
      </c>
      <c r="K287" t="str">
        <f>community_projects!K287</f>
        <v>lokale coöperatie</v>
      </c>
      <c r="L287" t="str">
        <f>community_projects!L287</f>
        <v>EnergierijkVoorst</v>
      </c>
      <c r="M287">
        <f>community_projects!P287</f>
        <v>113.39999999999999</v>
      </c>
      <c r="N287">
        <f>community_projects!R287</f>
        <v>1</v>
      </c>
    </row>
    <row r="288" spans="1:14" x14ac:dyDescent="0.3">
      <c r="A288" t="str">
        <f>community_projects!A288</f>
        <v>Gelderland</v>
      </c>
      <c r="B288" t="str">
        <f>community_projects!B288</f>
        <v>Cleantech regio</v>
      </c>
      <c r="C288" t="str">
        <f>community_projects!C288</f>
        <v>Voorst</v>
      </c>
      <c r="D288" t="str" cm="1">
        <f t="array" ref="D288">INDEX(municipalities!B:B, MATCH(EC_projects!C288,municipalities!C:C,0),0)</f>
        <v>GM0285</v>
      </c>
      <c r="E288">
        <f>community_projects!D288</f>
        <v>0</v>
      </c>
      <c r="F288" t="str">
        <f>community_projects!E288</f>
        <v>ZonnepanelenDelen/ Zon op Zorg Zorghuis De Benring</v>
      </c>
      <c r="G288" t="str">
        <f>community_projects!G288</f>
        <v>gerealiseerd</v>
      </c>
      <c r="H288">
        <f>community_projects!H288</f>
        <v>2016</v>
      </c>
      <c r="I288" t="str">
        <f>community_projects!I288</f>
        <v>PV</v>
      </c>
      <c r="J288" t="str">
        <f>community_projects!J288</f>
        <v>dak</v>
      </c>
      <c r="K288" t="str">
        <f>community_projects!K288</f>
        <v>participatie/ crowdfunding</v>
      </c>
      <c r="L288" t="str">
        <f>community_projects!L288</f>
        <v>crowdfunding</v>
      </c>
      <c r="M288">
        <f>community_projects!P288</f>
        <v>145.5</v>
      </c>
      <c r="N288">
        <f>community_projects!R288</f>
        <v>0</v>
      </c>
    </row>
    <row r="289" spans="1:14" x14ac:dyDescent="0.3">
      <c r="A289" t="str">
        <f>community_projects!A289</f>
        <v>Gelderland</v>
      </c>
      <c r="B289" t="str">
        <f>community_projects!B289</f>
        <v>Cleantech regio</v>
      </c>
      <c r="C289" t="str">
        <f>community_projects!C289</f>
        <v>Voorst</v>
      </c>
      <c r="D289" t="str" cm="1">
        <f t="array" ref="D289">INDEX(municipalities!B:B, MATCH(EC_projects!C289,municipalities!C:C,0),0)</f>
        <v>GM0285</v>
      </c>
      <c r="E289" t="str">
        <f>community_projects!D289</f>
        <v>Twello</v>
      </c>
      <c r="F289" t="str">
        <f>community_projects!E289</f>
        <v>ZonnepanelenDelen/ Zonnedak AOC Twello oost</v>
      </c>
      <c r="G289" t="str">
        <f>community_projects!G289</f>
        <v>gerealiseerd</v>
      </c>
      <c r="H289">
        <f>community_projects!H289</f>
        <v>2018</v>
      </c>
      <c r="I289" t="str">
        <f>community_projects!I289</f>
        <v>PV</v>
      </c>
      <c r="J289" t="str">
        <f>community_projects!J289</f>
        <v>dak</v>
      </c>
      <c r="K289" t="str">
        <f>community_projects!K289</f>
        <v>participatie/ crowdfunding</v>
      </c>
      <c r="L289" t="str">
        <f>community_projects!L289</f>
        <v>crowdfunding</v>
      </c>
      <c r="M289">
        <f>community_projects!P289</f>
        <v>155.4</v>
      </c>
      <c r="N289">
        <f>community_projects!R289</f>
        <v>0</v>
      </c>
    </row>
    <row r="290" spans="1:14" x14ac:dyDescent="0.3">
      <c r="A290" t="str">
        <f>community_projects!A290</f>
        <v>Gelderland</v>
      </c>
      <c r="B290" t="str">
        <f>community_projects!B290</f>
        <v>Food Valley</v>
      </c>
      <c r="C290" t="str">
        <f>community_projects!C290</f>
        <v>Wageningen</v>
      </c>
      <c r="D290" t="str" cm="1">
        <f t="array" ref="D290">INDEX(municipalities!B:B, MATCH(EC_projects!C290,municipalities!C:C,0),0)</f>
        <v>GM0289</v>
      </c>
      <c r="E290">
        <f>community_projects!D290</f>
        <v>0</v>
      </c>
      <c r="F290" t="str">
        <f>community_projects!E290</f>
        <v>GeldGroenWassen/ Natuurslagerij</v>
      </c>
      <c r="G290" t="str">
        <f>community_projects!G290</f>
        <v>gerealiseerd</v>
      </c>
      <c r="H290">
        <f>community_projects!H290</f>
        <v>2014</v>
      </c>
      <c r="I290" t="str">
        <f>community_projects!I290</f>
        <v>PV</v>
      </c>
      <c r="J290" t="str">
        <f>community_projects!J290</f>
        <v>dak</v>
      </c>
      <c r="K290" t="str">
        <f>community_projects!K290</f>
        <v>participatie/ crowdfunding</v>
      </c>
      <c r="L290" t="str">
        <f>community_projects!L290</f>
        <v>crowdfunding</v>
      </c>
      <c r="M290">
        <f>community_projects!P290</f>
        <v>3.12</v>
      </c>
      <c r="N290">
        <f>community_projects!R290</f>
        <v>0</v>
      </c>
    </row>
    <row r="291" spans="1:14" x14ac:dyDescent="0.3">
      <c r="A291" t="str">
        <f>community_projects!A291</f>
        <v>Gelderland</v>
      </c>
      <c r="B291" t="str">
        <f>community_projects!B291</f>
        <v>Food Valley</v>
      </c>
      <c r="C291" t="str">
        <f>community_projects!C291</f>
        <v>Wageningen</v>
      </c>
      <c r="D291" t="str" cm="1">
        <f t="array" ref="D291">INDEX(municipalities!B:B, MATCH(EC_projects!C291,municipalities!C:C,0),0)</f>
        <v>GM0289</v>
      </c>
      <c r="E291" t="str">
        <f>community_projects!D291</f>
        <v>Wageningen</v>
      </c>
      <c r="F291" t="str">
        <f>community_projects!E291</f>
        <v>Wageningen Studentenroeivereniging Argo/ Artemis Helios zonnestroom op WSR</v>
      </c>
      <c r="G291" t="str">
        <f>community_projects!G291</f>
        <v>gerealiseerd</v>
      </c>
      <c r="H291">
        <f>community_projects!H291</f>
        <v>2015</v>
      </c>
      <c r="I291" t="str">
        <f>community_projects!I291</f>
        <v>PV</v>
      </c>
      <c r="J291" t="str">
        <f>community_projects!J291</f>
        <v>dak</v>
      </c>
      <c r="K291" t="str">
        <f>community_projects!K291</f>
        <v>participatie/ crowdfunding</v>
      </c>
      <c r="L291" t="str">
        <f>community_projects!L291</f>
        <v>crowdfunding</v>
      </c>
      <c r="M291">
        <f>community_projects!P291</f>
        <v>39</v>
      </c>
      <c r="N291">
        <f>community_projects!R291</f>
        <v>0</v>
      </c>
    </row>
    <row r="292" spans="1:14" x14ac:dyDescent="0.3">
      <c r="A292" t="str">
        <f>community_projects!A292</f>
        <v>Gelderland</v>
      </c>
      <c r="B292" t="str">
        <f>community_projects!B292</f>
        <v>Food Valley</v>
      </c>
      <c r="C292" t="str">
        <f>community_projects!C292</f>
        <v>Wageningen</v>
      </c>
      <c r="D292" t="str" cm="1">
        <f t="array" ref="D292">INDEX(municipalities!B:B, MATCH(EC_projects!C292,municipalities!C:C,0),0)</f>
        <v>GM0289</v>
      </c>
      <c r="E292" t="str">
        <f>community_projects!D292</f>
        <v>Wageningen</v>
      </c>
      <c r="F292" t="str">
        <f>community_projects!E292</f>
        <v xml:space="preserve">Zonnedak MARIN op Zon </v>
      </c>
      <c r="G292" t="str">
        <f>community_projects!G292</f>
        <v>gerealiseerd</v>
      </c>
      <c r="H292">
        <f>community_projects!H292</f>
        <v>2018</v>
      </c>
      <c r="I292" t="str">
        <f>community_projects!I292</f>
        <v>PV</v>
      </c>
      <c r="J292" t="str">
        <f>community_projects!J292</f>
        <v>dak</v>
      </c>
      <c r="K292" t="str">
        <f>community_projects!K292</f>
        <v>lokale coöperatie</v>
      </c>
      <c r="L292" t="str">
        <f>community_projects!L292</f>
        <v xml:space="preserve">Wageningen op Zon/ Marin op Zon </v>
      </c>
      <c r="M292">
        <f>community_projects!P292</f>
        <v>298.08000000000004</v>
      </c>
      <c r="N292">
        <f>community_projects!R292</f>
        <v>1</v>
      </c>
    </row>
    <row r="293" spans="1:14" x14ac:dyDescent="0.3">
      <c r="A293" t="str">
        <f>community_projects!A293</f>
        <v>Gelderland</v>
      </c>
      <c r="B293" t="str">
        <f>community_projects!B293</f>
        <v>Food Valley</v>
      </c>
      <c r="C293" t="str">
        <f>community_projects!C293</f>
        <v>Wageningen</v>
      </c>
      <c r="D293" t="str" cm="1">
        <f t="array" ref="D293">INDEX(municipalities!B:B, MATCH(EC_projects!C293,municipalities!C:C,0),0)</f>
        <v>GM0289</v>
      </c>
      <c r="E293" t="str">
        <f>community_projects!D293</f>
        <v>Wageningen</v>
      </c>
      <c r="F293" t="str">
        <f>community_projects!E293</f>
        <v>Zonnedak MARIN op Zon II</v>
      </c>
      <c r="G293" t="str">
        <f>community_projects!G293</f>
        <v>gerealiseerd</v>
      </c>
      <c r="H293">
        <f>community_projects!H293</f>
        <v>2020</v>
      </c>
      <c r="I293" t="str">
        <f>community_projects!I293</f>
        <v>PV</v>
      </c>
      <c r="J293" t="str">
        <f>community_projects!J293</f>
        <v>dak</v>
      </c>
      <c r="K293" t="str">
        <f>community_projects!K293</f>
        <v>lokale coöperatie</v>
      </c>
      <c r="L293" t="str">
        <f>community_projects!L293</f>
        <v xml:space="preserve">Wageningen op Zon/ Marin op Zon </v>
      </c>
      <c r="M293">
        <f>community_projects!P293</f>
        <v>272.25</v>
      </c>
      <c r="N293">
        <f>community_projects!R293</f>
        <v>1</v>
      </c>
    </row>
    <row r="294" spans="1:14" x14ac:dyDescent="0.3">
      <c r="A294" t="str">
        <f>community_projects!A294</f>
        <v>Gelderland</v>
      </c>
      <c r="B294" t="str">
        <f>community_projects!B294</f>
        <v>Food Valley</v>
      </c>
      <c r="C294" t="str">
        <f>community_projects!C294</f>
        <v>Wageningen</v>
      </c>
      <c r="D294" t="str" cm="1">
        <f t="array" ref="D294">INDEX(municipalities!B:B, MATCH(EC_projects!C294,municipalities!C:C,0),0)</f>
        <v>GM0289</v>
      </c>
      <c r="E294" t="str">
        <f>community_projects!D294</f>
        <v>Wageningen</v>
      </c>
      <c r="F294" t="str">
        <f>community_projects!E294</f>
        <v>Zonnedak Wageningen op Zon</v>
      </c>
      <c r="G294" t="str">
        <f>community_projects!G294</f>
        <v>gerealiseerd</v>
      </c>
      <c r="H294">
        <f>community_projects!H294</f>
        <v>2015</v>
      </c>
      <c r="I294" t="str">
        <f>community_projects!I294</f>
        <v>PV</v>
      </c>
      <c r="J294" t="str">
        <f>community_projects!J294</f>
        <v>dak</v>
      </c>
      <c r="K294" t="str">
        <f>community_projects!K294</f>
        <v>lokale coöperatie</v>
      </c>
      <c r="L294" t="str">
        <f>community_projects!L294</f>
        <v xml:space="preserve">Wageningen op Zon/ Marin op Zon </v>
      </c>
      <c r="M294">
        <f>community_projects!P294</f>
        <v>198.55</v>
      </c>
      <c r="N294">
        <f>community_projects!R294</f>
        <v>1</v>
      </c>
    </row>
    <row r="295" spans="1:14" x14ac:dyDescent="0.3">
      <c r="A295" t="str">
        <f>community_projects!A295</f>
        <v>Gelderland</v>
      </c>
      <c r="B295" t="str">
        <f>community_projects!B295</f>
        <v>Rivierenland</v>
      </c>
      <c r="C295" t="str">
        <f>community_projects!C295</f>
        <v>West Betuwe</v>
      </c>
      <c r="D295" t="str" cm="1">
        <f t="array" ref="D295">INDEX(municipalities!B:B, MATCH(EC_projects!C295,municipalities!C:C,0),0)</f>
        <v>GM1960</v>
      </c>
      <c r="E295" t="str">
        <f>community_projects!D295</f>
        <v>Acquoy</v>
      </c>
      <c r="F295" t="str">
        <f>community_projects!E295</f>
        <v>DuurzaamWestBetuwe/ zonnedak Acquoy (AEN Bulle)</v>
      </c>
      <c r="G295" t="str">
        <f>community_projects!G295</f>
        <v>gerealiseerd</v>
      </c>
      <c r="H295">
        <f>community_projects!H295</f>
        <v>2023</v>
      </c>
      <c r="I295" t="str">
        <f>community_projects!I295</f>
        <v>PV</v>
      </c>
      <c r="J295" t="str">
        <f>community_projects!J295</f>
        <v>dak</v>
      </c>
      <c r="K295" t="str">
        <f>community_projects!K295</f>
        <v>lokale coöperatie</v>
      </c>
      <c r="L295" t="str">
        <f>community_projects!L295</f>
        <v>Cooperatie Duurzaam West Betuwe</v>
      </c>
      <c r="M295">
        <f>community_projects!P295</f>
        <v>100</v>
      </c>
      <c r="N295">
        <f>community_projects!R295</f>
        <v>1</v>
      </c>
    </row>
    <row r="296" spans="1:14" x14ac:dyDescent="0.3">
      <c r="A296" t="str">
        <f>community_projects!A296</f>
        <v>Gelderland</v>
      </c>
      <c r="B296" t="str">
        <f>community_projects!B296</f>
        <v>Rivierenland</v>
      </c>
      <c r="C296" t="str">
        <f>community_projects!C296</f>
        <v>West Betuwe</v>
      </c>
      <c r="D296" t="str" cm="1">
        <f t="array" ref="D296">INDEX(municipalities!B:B, MATCH(EC_projects!C296,municipalities!C:C,0),0)</f>
        <v>GM1960</v>
      </c>
      <c r="E296" t="str">
        <f>community_projects!D296</f>
        <v>Haaften</v>
      </c>
      <c r="F296" t="str">
        <f>community_projects!E296</f>
        <v>DuurzaamWestBetuwe/ zonnedak Dorpshuis Haaften</v>
      </c>
      <c r="G296" t="str">
        <f>community_projects!G296</f>
        <v>gerealiseerd</v>
      </c>
      <c r="H296">
        <f>community_projects!H296</f>
        <v>2022</v>
      </c>
      <c r="I296" t="str">
        <f>community_projects!I296</f>
        <v>PV</v>
      </c>
      <c r="J296" t="str">
        <f>community_projects!J296</f>
        <v>dak</v>
      </c>
      <c r="K296" t="str">
        <f>community_projects!K296</f>
        <v>lokale coöperatie</v>
      </c>
      <c r="L296" t="str">
        <f>community_projects!L296</f>
        <v>Cooperatie Duurzaam West Betuwe</v>
      </c>
      <c r="M296">
        <f>community_projects!P296</f>
        <v>85</v>
      </c>
      <c r="N296">
        <f>community_projects!R296</f>
        <v>1</v>
      </c>
    </row>
    <row r="297" spans="1:14" x14ac:dyDescent="0.3">
      <c r="A297" t="str">
        <f>community_projects!A297</f>
        <v>Gelderland</v>
      </c>
      <c r="B297" t="str">
        <f>community_projects!B297</f>
        <v>Rivierenland</v>
      </c>
      <c r="C297" t="str">
        <f>community_projects!C297</f>
        <v>West Betuwe</v>
      </c>
      <c r="D297" t="str" cm="1">
        <f t="array" ref="D297">INDEX(municipalities!B:B, MATCH(EC_projects!C297,municipalities!C:C,0),0)</f>
        <v>GM1960</v>
      </c>
      <c r="E297" t="str">
        <f>community_projects!D297</f>
        <v>Beesd</v>
      </c>
      <c r="F297" t="str">
        <f>community_projects!E297</f>
        <v>DuurzaamWestBetuwe/ zonnedak Homburg Kroeze</v>
      </c>
      <c r="G297" t="str">
        <f>community_projects!G297</f>
        <v>gerealiseerd</v>
      </c>
      <c r="H297">
        <f>community_projects!H297</f>
        <v>2023</v>
      </c>
      <c r="I297" t="str">
        <f>community_projects!I297</f>
        <v>PV</v>
      </c>
      <c r="J297" t="str">
        <f>community_projects!J297</f>
        <v>dak</v>
      </c>
      <c r="K297" t="str">
        <f>community_projects!K297</f>
        <v>lokale coöperatie</v>
      </c>
      <c r="L297" t="str">
        <f>community_projects!L297</f>
        <v>Cooperatie Duurzaam West Betuwe</v>
      </c>
      <c r="M297">
        <f>community_projects!P297</f>
        <v>90</v>
      </c>
      <c r="N297">
        <f>community_projects!R297</f>
        <v>1</v>
      </c>
    </row>
    <row r="298" spans="1:14" x14ac:dyDescent="0.3">
      <c r="A298" t="str">
        <f>community_projects!A298</f>
        <v>Gelderland</v>
      </c>
      <c r="B298" t="str">
        <f>community_projects!B298</f>
        <v>Rivierenland</v>
      </c>
      <c r="C298" t="str">
        <f>community_projects!C298</f>
        <v>West Betuwe</v>
      </c>
      <c r="D298" t="str" cm="1">
        <f t="array" ref="D298">INDEX(municipalities!B:B, MATCH(EC_projects!C298,municipalities!C:C,0),0)</f>
        <v>GM1960</v>
      </c>
      <c r="E298" t="str">
        <f>community_projects!D298</f>
        <v>Neerijnen</v>
      </c>
      <c r="F298" t="str">
        <f>community_projects!E298</f>
        <v>DuurzaamWestBetuwe/ zonnedak Van Tuyl</v>
      </c>
      <c r="G298" t="str">
        <f>community_projects!G298</f>
        <v>gerealiseerd</v>
      </c>
      <c r="H298">
        <f>community_projects!H298</f>
        <v>2023</v>
      </c>
      <c r="I298" t="str">
        <f>community_projects!I298</f>
        <v>PV</v>
      </c>
      <c r="J298" t="str">
        <f>community_projects!J298</f>
        <v>dak</v>
      </c>
      <c r="K298" t="str">
        <f>community_projects!K298</f>
        <v>lokale coöperatie</v>
      </c>
      <c r="L298" t="str">
        <f>community_projects!L298</f>
        <v>Cooperatie Duurzaam West Betuwe</v>
      </c>
      <c r="M298">
        <f>community_projects!P298</f>
        <v>73</v>
      </c>
      <c r="N298">
        <f>community_projects!R298</f>
        <v>1</v>
      </c>
    </row>
    <row r="299" spans="1:14" x14ac:dyDescent="0.3">
      <c r="A299" t="str">
        <f>community_projects!A299</f>
        <v>Gelderland</v>
      </c>
      <c r="B299" t="str">
        <f>community_projects!B299</f>
        <v>Rivierenland</v>
      </c>
      <c r="C299" t="str">
        <f>community_projects!C299</f>
        <v>West Maas en Waal</v>
      </c>
      <c r="D299" t="str" cm="1">
        <f t="array" ref="D299">INDEX(municipalities!B:B, MATCH(EC_projects!C299,municipalities!C:C,0),0)</f>
        <v>GM0668</v>
      </c>
      <c r="E299" t="str">
        <f>community_projects!D299</f>
        <v>Wamel</v>
      </c>
      <c r="F299" t="str">
        <f>community_projects!E299</f>
        <v>Opgewekt Maas en Waal/ basisschool De Laak</v>
      </c>
      <c r="G299" t="str">
        <f>community_projects!G299</f>
        <v>gerealiseerd</v>
      </c>
      <c r="H299">
        <f>community_projects!H299</f>
        <v>2017</v>
      </c>
      <c r="I299" t="str">
        <f>community_projects!I299</f>
        <v>PV</v>
      </c>
      <c r="J299" t="str">
        <f>community_projects!J299</f>
        <v>dak</v>
      </c>
      <c r="K299" t="str">
        <f>community_projects!K299</f>
        <v>lokale coöperatie</v>
      </c>
      <c r="L299" t="str">
        <f>community_projects!L299</f>
        <v>Opgewekt Maas en Waal</v>
      </c>
      <c r="M299">
        <f>community_projects!P299</f>
        <v>22.62</v>
      </c>
      <c r="N299">
        <f>community_projects!R299</f>
        <v>1</v>
      </c>
    </row>
    <row r="300" spans="1:14" x14ac:dyDescent="0.3">
      <c r="A300" t="str">
        <f>community_projects!A300</f>
        <v>Gelderland</v>
      </c>
      <c r="B300" t="str">
        <f>community_projects!B300</f>
        <v>Arnhem/ Nijmegen</v>
      </c>
      <c r="C300" t="str">
        <f>community_projects!C300</f>
        <v>Wijchen</v>
      </c>
      <c r="D300" t="str" cm="1">
        <f t="array" ref="D300">INDEX(municipalities!B:B, MATCH(EC_projects!C300,municipalities!C:C,0),0)</f>
        <v>GM0296</v>
      </c>
      <c r="E300">
        <f>community_projects!D300</f>
        <v>0</v>
      </c>
      <c r="F300" t="str">
        <f>community_projects!E300</f>
        <v>EC Leur/ zonnedak Achterom</v>
      </c>
      <c r="G300" t="str">
        <f>community_projects!G300</f>
        <v>gerealiseerd</v>
      </c>
      <c r="H300">
        <f>community_projects!H300</f>
        <v>2020</v>
      </c>
      <c r="I300" t="str">
        <f>community_projects!I300</f>
        <v>PV</v>
      </c>
      <c r="J300" t="str">
        <f>community_projects!J300</f>
        <v>dak</v>
      </c>
      <c r="K300" t="str">
        <f>community_projects!K300</f>
        <v>lokale coöperatie</v>
      </c>
      <c r="L300" t="str">
        <f>community_projects!L300</f>
        <v>Energiecoöperatie Leur</v>
      </c>
      <c r="M300">
        <f>community_projects!P300</f>
        <v>138.6</v>
      </c>
      <c r="N300">
        <f>community_projects!R300</f>
        <v>1</v>
      </c>
    </row>
    <row r="301" spans="1:14" x14ac:dyDescent="0.3">
      <c r="A301" t="str">
        <f>community_projects!A301</f>
        <v>Gelderland</v>
      </c>
      <c r="B301" t="str">
        <f>community_projects!B301</f>
        <v>Arnhem/ Nijmegen</v>
      </c>
      <c r="C301" t="str">
        <f>community_projects!C301</f>
        <v>Wijchen</v>
      </c>
      <c r="D301" t="str" cm="1">
        <f t="array" ref="D301">INDEX(municipalities!B:B, MATCH(EC_projects!C301,municipalities!C:C,0),0)</f>
        <v>GM0296</v>
      </c>
      <c r="E301">
        <f>community_projects!D301</f>
        <v>0</v>
      </c>
      <c r="F301" t="str">
        <f>community_projects!E301</f>
        <v>EC Leur/ zonnedak Suikerberg</v>
      </c>
      <c r="G301" t="str">
        <f>community_projects!G301</f>
        <v>gerealiseerd</v>
      </c>
      <c r="H301">
        <f>community_projects!H301</f>
        <v>2020</v>
      </c>
      <c r="I301" t="str">
        <f>community_projects!I301</f>
        <v>PV</v>
      </c>
      <c r="J301" t="str">
        <f>community_projects!J301</f>
        <v>dak</v>
      </c>
      <c r="K301" t="str">
        <f>community_projects!K301</f>
        <v>lokale coöperatie</v>
      </c>
      <c r="L301" t="str">
        <f>community_projects!L301</f>
        <v>Energiecoöperatie Leur</v>
      </c>
      <c r="M301">
        <f>community_projects!P301</f>
        <v>199.66000000000003</v>
      </c>
      <c r="N301">
        <f>community_projects!R301</f>
        <v>1</v>
      </c>
    </row>
    <row r="302" spans="1:14" x14ac:dyDescent="0.3">
      <c r="A302" t="str">
        <f>community_projects!A302</f>
        <v>Gelderland</v>
      </c>
      <c r="B302" t="str">
        <f>community_projects!B302</f>
        <v>Arnhem/ Nijmegen</v>
      </c>
      <c r="C302" t="str">
        <f>community_projects!C302</f>
        <v>Wijchen</v>
      </c>
      <c r="D302" t="str" cm="1">
        <f t="array" ref="D302">INDEX(municipalities!B:B, MATCH(EC_projects!C302,municipalities!C:C,0),0)</f>
        <v>GM0296</v>
      </c>
      <c r="E302">
        <f>community_projects!D302</f>
        <v>0</v>
      </c>
      <c r="F302" t="str">
        <f>community_projects!E302</f>
        <v>ECLeur/ Zonnedak Arcus</v>
      </c>
      <c r="G302" t="str">
        <f>community_projects!G302</f>
        <v>gerealiseerd</v>
      </c>
      <c r="H302">
        <f>community_projects!H302</f>
        <v>2018</v>
      </c>
      <c r="I302" t="str">
        <f>community_projects!I302</f>
        <v>PV</v>
      </c>
      <c r="J302" t="str">
        <f>community_projects!J302</f>
        <v>dak</v>
      </c>
      <c r="K302" t="str">
        <f>community_projects!K302</f>
        <v>lokale coöperatie</v>
      </c>
      <c r="L302" t="str">
        <f>community_projects!L302</f>
        <v>Energiecoöperatie Leur</v>
      </c>
      <c r="M302">
        <f>community_projects!P302</f>
        <v>347.548</v>
      </c>
      <c r="N302">
        <f>community_projects!R302</f>
        <v>1</v>
      </c>
    </row>
    <row r="303" spans="1:14" x14ac:dyDescent="0.3">
      <c r="A303" t="str">
        <f>community_projects!A303</f>
        <v>Gelderland</v>
      </c>
      <c r="B303" t="str">
        <f>community_projects!B303</f>
        <v>Arnhem/ Nijmegen</v>
      </c>
      <c r="C303" t="str">
        <f>community_projects!C303</f>
        <v>Wijchen</v>
      </c>
      <c r="D303" t="str" cm="1">
        <f t="array" ref="D303">INDEX(municipalities!B:B, MATCH(EC_projects!C303,municipalities!C:C,0),0)</f>
        <v>GM0296</v>
      </c>
      <c r="E303">
        <f>community_projects!D303</f>
        <v>0</v>
      </c>
      <c r="F303" t="str">
        <f>community_projects!E303</f>
        <v>ECLeur/ Zonnedak 't Mozaiek</v>
      </c>
      <c r="G303" t="str">
        <f>community_projects!G303</f>
        <v>gerealiseerd</v>
      </c>
      <c r="H303">
        <f>community_projects!H303</f>
        <v>2016</v>
      </c>
      <c r="I303" t="str">
        <f>community_projects!I303</f>
        <v>PV</v>
      </c>
      <c r="J303" t="str">
        <f>community_projects!J303</f>
        <v>dak</v>
      </c>
      <c r="K303" t="str">
        <f>community_projects!K303</f>
        <v>lokale coöperatie</v>
      </c>
      <c r="L303" t="str">
        <f>community_projects!L303</f>
        <v>Energiecoöperatie Leur</v>
      </c>
      <c r="M303">
        <f>community_projects!P303</f>
        <v>105</v>
      </c>
      <c r="N303">
        <f>community_projects!R303</f>
        <v>1</v>
      </c>
    </row>
    <row r="304" spans="1:14" x14ac:dyDescent="0.3">
      <c r="A304" t="str">
        <f>community_projects!A304</f>
        <v>Gelderland</v>
      </c>
      <c r="B304" t="str">
        <f>community_projects!B304</f>
        <v>Arnhem/ Nijmegen</v>
      </c>
      <c r="C304" t="str">
        <f>community_projects!C304</f>
        <v>Wijchen</v>
      </c>
      <c r="D304" t="str" cm="1">
        <f t="array" ref="D304">INDEX(municipalities!B:B, MATCH(EC_projects!C304,municipalities!C:C,0),0)</f>
        <v>GM0296</v>
      </c>
      <c r="E304">
        <f>community_projects!D304</f>
        <v>0</v>
      </c>
      <c r="F304" t="str">
        <f>community_projects!E304</f>
        <v>ECLeur/ Zonnedak Twee Wijchense Zonnedaken (TWZ) De Suikerberg</v>
      </c>
      <c r="G304" t="str">
        <f>community_projects!G304</f>
        <v>gerealiseerd</v>
      </c>
      <c r="H304">
        <f>community_projects!H304</f>
        <v>2020</v>
      </c>
      <c r="I304" t="str">
        <f>community_projects!I304</f>
        <v>PV</v>
      </c>
      <c r="J304" t="str">
        <f>community_projects!J304</f>
        <v>dak</v>
      </c>
      <c r="K304" t="str">
        <f>community_projects!K304</f>
        <v>lokale coöperatie</v>
      </c>
      <c r="L304" t="str">
        <f>community_projects!L304</f>
        <v>Energiecoöperatie Leur</v>
      </c>
      <c r="M304">
        <f>community_projects!P304</f>
        <v>208.6</v>
      </c>
      <c r="N304">
        <f>community_projects!R304</f>
        <v>1</v>
      </c>
    </row>
    <row r="305" spans="1:14" x14ac:dyDescent="0.3">
      <c r="A305" t="str">
        <f>community_projects!A305</f>
        <v>Gelderland</v>
      </c>
      <c r="B305" t="str">
        <f>community_projects!B305</f>
        <v>Arnhem/ Nijmegen</v>
      </c>
      <c r="C305" t="str">
        <f>community_projects!C305</f>
        <v>Wijchen</v>
      </c>
      <c r="D305" t="str" cm="1">
        <f t="array" ref="D305">INDEX(municipalities!B:B, MATCH(EC_projects!C305,municipalities!C:C,0),0)</f>
        <v>GM0296</v>
      </c>
      <c r="E305">
        <f>community_projects!D305</f>
        <v>0</v>
      </c>
      <c r="F305" t="str">
        <f>community_projects!E305</f>
        <v>ECLeur/ Zonnedak Twee Wijchense Zonnedaken (TWZ) 't Achterom</v>
      </c>
      <c r="G305" t="str">
        <f>community_projects!G305</f>
        <v>gerealiseerd</v>
      </c>
      <c r="H305">
        <f>community_projects!H305</f>
        <v>2020</v>
      </c>
      <c r="I305" t="str">
        <f>community_projects!I305</f>
        <v>PV</v>
      </c>
      <c r="J305" t="str">
        <f>community_projects!J305</f>
        <v>dak</v>
      </c>
      <c r="K305" t="str">
        <f>community_projects!K305</f>
        <v>lokale coöperatie</v>
      </c>
      <c r="L305" t="str">
        <f>community_projects!L305</f>
        <v>Energiecoöperatie Leur</v>
      </c>
      <c r="M305">
        <f>community_projects!P305</f>
        <v>138.6</v>
      </c>
      <c r="N305">
        <f>community_projects!R305</f>
        <v>1</v>
      </c>
    </row>
    <row r="306" spans="1:14" x14ac:dyDescent="0.3">
      <c r="A306" t="str">
        <f>community_projects!A306</f>
        <v>Gelderland</v>
      </c>
      <c r="B306" t="str">
        <f>community_projects!B306</f>
        <v>Achterhoek</v>
      </c>
      <c r="C306" t="str">
        <f>community_projects!C306</f>
        <v>Winterswijk</v>
      </c>
      <c r="D306" t="str" cm="1">
        <f t="array" ref="D306">INDEX(municipalities!B:B, MATCH(EC_projects!C306,municipalities!C:C,0),0)</f>
        <v>GM0294</v>
      </c>
      <c r="E306" t="str">
        <f>community_projects!D306</f>
        <v>Huppel</v>
      </c>
      <c r="F306" t="str">
        <f>community_projects!E306</f>
        <v xml:space="preserve">EnergiekeBuurtschappen/ zonnedak 1 Huppel </v>
      </c>
      <c r="G306" t="str">
        <f>community_projects!G306</f>
        <v>gerealiseerd</v>
      </c>
      <c r="H306">
        <f>community_projects!H306</f>
        <v>2019</v>
      </c>
      <c r="I306" t="str">
        <f>community_projects!I306</f>
        <v>PV</v>
      </c>
      <c r="J306" t="str">
        <f>community_projects!J306</f>
        <v>dak</v>
      </c>
      <c r="K306" t="str">
        <f>community_projects!K306</f>
        <v>lokale coöperatie</v>
      </c>
      <c r="L306" t="str">
        <f>community_projects!L306</f>
        <v>Energieke Buurtschappen</v>
      </c>
      <c r="M306">
        <f>community_projects!P306</f>
        <v>70.2</v>
      </c>
      <c r="N306">
        <f>community_projects!R306</f>
        <v>1</v>
      </c>
    </row>
    <row r="307" spans="1:14" x14ac:dyDescent="0.3">
      <c r="A307" t="str">
        <f>community_projects!A307</f>
        <v>Gelderland</v>
      </c>
      <c r="B307" t="str">
        <f>community_projects!B307</f>
        <v>Achterhoek</v>
      </c>
      <c r="C307" t="str">
        <f>community_projects!C307</f>
        <v>Winterswijk</v>
      </c>
      <c r="D307" t="str" cm="1">
        <f t="array" ref="D307">INDEX(municipalities!B:B, MATCH(EC_projects!C307,municipalities!C:C,0),0)</f>
        <v>GM0294</v>
      </c>
      <c r="E307" t="str">
        <f>community_projects!D307</f>
        <v>Kotten</v>
      </c>
      <c r="F307" t="str">
        <f>community_projects!E307</f>
        <v xml:space="preserve">EnergiekeBuurtschappen/ zonnedak 2 Kotten </v>
      </c>
      <c r="G307" t="str">
        <f>community_projects!G307</f>
        <v>gerealiseerd</v>
      </c>
      <c r="H307">
        <f>community_projects!H307</f>
        <v>2019</v>
      </c>
      <c r="I307" t="str">
        <f>community_projects!I307</f>
        <v>PV</v>
      </c>
      <c r="J307" t="str">
        <f>community_projects!J307</f>
        <v>dak</v>
      </c>
      <c r="K307" t="str">
        <f>community_projects!K307</f>
        <v>lokale coöperatie</v>
      </c>
      <c r="L307" t="str">
        <f>community_projects!L307</f>
        <v>Energieke Buurtschappen</v>
      </c>
      <c r="M307">
        <f>community_projects!P307</f>
        <v>75.599999999999994</v>
      </c>
      <c r="N307">
        <f>community_projects!R307</f>
        <v>1</v>
      </c>
    </row>
    <row r="308" spans="1:14" x14ac:dyDescent="0.3">
      <c r="A308" t="str">
        <f>community_projects!A308</f>
        <v>Gelderland</v>
      </c>
      <c r="B308" t="str">
        <f>community_projects!B308</f>
        <v>Achterhoek</v>
      </c>
      <c r="C308" t="str">
        <f>community_projects!C308</f>
        <v>Winterswijk</v>
      </c>
      <c r="D308" t="str" cm="1">
        <f t="array" ref="D308">INDEX(municipalities!B:B, MATCH(EC_projects!C308,municipalities!C:C,0),0)</f>
        <v>GM0294</v>
      </c>
      <c r="E308" t="str">
        <f>community_projects!D308</f>
        <v>Brinkheurne</v>
      </c>
      <c r="F308" t="str">
        <f>community_projects!E308</f>
        <v>EnergiekeBuurtschappen/ zonnedak 3 Brinkheurne</v>
      </c>
      <c r="G308" t="str">
        <f>community_projects!G308</f>
        <v>gerealiseerd</v>
      </c>
      <c r="H308">
        <f>community_projects!H308</f>
        <v>2021</v>
      </c>
      <c r="I308" t="str">
        <f>community_projects!I308</f>
        <v>PV</v>
      </c>
      <c r="J308" t="str">
        <f>community_projects!J308</f>
        <v>dak</v>
      </c>
      <c r="K308" t="str">
        <f>community_projects!K308</f>
        <v>lokale coöperatie</v>
      </c>
      <c r="L308" t="str">
        <f>community_projects!L308</f>
        <v>Energieke Buurtschappen</v>
      </c>
      <c r="M308">
        <f>community_projects!P308</f>
        <v>55</v>
      </c>
      <c r="N308">
        <f>community_projects!R308</f>
        <v>1</v>
      </c>
    </row>
    <row r="309" spans="1:14" x14ac:dyDescent="0.3">
      <c r="A309" t="str">
        <f>community_projects!A309</f>
        <v>Gelderland</v>
      </c>
      <c r="B309" t="str">
        <f>community_projects!B309</f>
        <v>Achterhoek</v>
      </c>
      <c r="C309" t="str">
        <f>community_projects!C309</f>
        <v>Winterswijk</v>
      </c>
      <c r="D309" t="str" cm="1">
        <f t="array" ref="D309">INDEX(municipalities!B:B, MATCH(EC_projects!C309,municipalities!C:C,0),0)</f>
        <v>GM0294</v>
      </c>
      <c r="E309" t="str">
        <f>community_projects!D309</f>
        <v>Miste</v>
      </c>
      <c r="F309" t="str">
        <f>community_projects!E309</f>
        <v>EnergiekeBuurtschappen/ zonnedak 4 Miste</v>
      </c>
      <c r="G309" t="str">
        <f>community_projects!G309</f>
        <v>gerealiseerd</v>
      </c>
      <c r="H309">
        <f>community_projects!H309</f>
        <v>2021</v>
      </c>
      <c r="I309" t="str">
        <f>community_projects!I309</f>
        <v>PV</v>
      </c>
      <c r="J309" t="str">
        <f>community_projects!J309</f>
        <v>dak</v>
      </c>
      <c r="K309" t="str">
        <f>community_projects!K309</f>
        <v>lokale coöperatie</v>
      </c>
      <c r="L309" t="str">
        <f>community_projects!L309</f>
        <v>Energieke Buurtschappen</v>
      </c>
      <c r="M309">
        <f>community_projects!P309</f>
        <v>54</v>
      </c>
      <c r="N309">
        <f>community_projects!R309</f>
        <v>1</v>
      </c>
    </row>
    <row r="310" spans="1:14" x14ac:dyDescent="0.3">
      <c r="A310" t="str">
        <f>community_projects!A310</f>
        <v>Gelderland</v>
      </c>
      <c r="B310" t="str">
        <f>community_projects!B310</f>
        <v>Achterhoek</v>
      </c>
      <c r="C310" t="str">
        <f>community_projects!C310</f>
        <v>Winterswijk</v>
      </c>
      <c r="D310" t="str" cm="1">
        <f t="array" ref="D310">INDEX(municipalities!B:B, MATCH(EC_projects!C310,municipalities!C:C,0),0)</f>
        <v>GM0294</v>
      </c>
      <c r="E310" t="str">
        <f>community_projects!D310</f>
        <v>Ratum</v>
      </c>
      <c r="F310" t="str">
        <f>community_projects!E310</f>
        <v>EnergiekeBuurtschappen/ zonnedak Ratum</v>
      </c>
      <c r="G310" t="str">
        <f>community_projects!G310</f>
        <v>gerealiseerd</v>
      </c>
      <c r="H310">
        <f>community_projects!H310</f>
        <v>2021</v>
      </c>
      <c r="I310" t="str">
        <f>community_projects!I310</f>
        <v>PV</v>
      </c>
      <c r="J310" t="str">
        <f>community_projects!J310</f>
        <v>dak</v>
      </c>
      <c r="K310" t="str">
        <f>community_projects!K310</f>
        <v>lokale coöperatie</v>
      </c>
      <c r="L310" t="str">
        <f>community_projects!L310</f>
        <v>Energieke Buurtschappen</v>
      </c>
      <c r="M310">
        <f>community_projects!P310</f>
        <v>36</v>
      </c>
      <c r="N310">
        <f>community_projects!R310</f>
        <v>1</v>
      </c>
    </row>
    <row r="311" spans="1:14" x14ac:dyDescent="0.3">
      <c r="A311" t="str">
        <f>community_projects!A311</f>
        <v>Gelderland</v>
      </c>
      <c r="B311" t="str">
        <f>community_projects!B311</f>
        <v>Rivierenland</v>
      </c>
      <c r="C311" t="str">
        <f>community_projects!C311</f>
        <v>Zaltbommel</v>
      </c>
      <c r="D311" t="str" cm="1">
        <f t="array" ref="D311">INDEX(municipalities!B:B, MATCH(EC_projects!C311,municipalities!C:C,0),0)</f>
        <v>GM0297</v>
      </c>
      <c r="E311" t="str">
        <f>community_projects!D311</f>
        <v>Gameren</v>
      </c>
      <c r="F311" t="str">
        <f>community_projects!E311</f>
        <v>Bommelerwaar/ zonnedak gemeentewerf Gameren</v>
      </c>
      <c r="G311" t="str">
        <f>community_projects!G311</f>
        <v>gerealiseerd</v>
      </c>
      <c r="H311">
        <f>community_projects!H311</f>
        <v>2018</v>
      </c>
      <c r="I311" t="str">
        <f>community_projects!I311</f>
        <v>PV</v>
      </c>
      <c r="J311" t="str">
        <f>community_projects!J311</f>
        <v>dak</v>
      </c>
      <c r="K311" t="str">
        <f>community_projects!K311</f>
        <v>lokale coöperatie</v>
      </c>
      <c r="L311" t="str">
        <f>community_projects!L311</f>
        <v>Bommelerwaar</v>
      </c>
      <c r="M311">
        <f>community_projects!P311</f>
        <v>112.5</v>
      </c>
      <c r="N311">
        <f>community_projects!R311</f>
        <v>1</v>
      </c>
    </row>
    <row r="312" spans="1:14" x14ac:dyDescent="0.3">
      <c r="A312" t="str">
        <f>community_projects!A312</f>
        <v>Gelderland</v>
      </c>
      <c r="B312" t="str">
        <f>community_projects!B312</f>
        <v>Rivierenland</v>
      </c>
      <c r="C312" t="str">
        <f>community_projects!C312</f>
        <v>Zaltbommel</v>
      </c>
      <c r="D312" t="str" cm="1">
        <f t="array" ref="D312">INDEX(municipalities!B:B, MATCH(EC_projects!C312,municipalities!C:C,0),0)</f>
        <v>GM0297</v>
      </c>
      <c r="E312" t="str">
        <f>community_projects!D312</f>
        <v>Greencrowd</v>
      </c>
      <c r="F312" t="str">
        <f>community_projects!E312</f>
        <v>Greencrowd/ gemeentekantoor Zaltbommel</v>
      </c>
      <c r="G312" t="str">
        <f>community_projects!G312</f>
        <v>gerealiseerd</v>
      </c>
      <c r="H312">
        <f>community_projects!H312</f>
        <v>2016</v>
      </c>
      <c r="I312" t="str">
        <f>community_projects!I312</f>
        <v>PV</v>
      </c>
      <c r="J312" t="str">
        <f>community_projects!J312</f>
        <v>dak</v>
      </c>
      <c r="K312" t="str">
        <f>community_projects!K312</f>
        <v>participatie/ crowdfunding</v>
      </c>
      <c r="L312" t="str">
        <f>community_projects!L312</f>
        <v>crowdfunding</v>
      </c>
      <c r="M312">
        <f>community_projects!P312</f>
        <v>37</v>
      </c>
      <c r="N312">
        <f>community_projects!R312</f>
        <v>0</v>
      </c>
    </row>
    <row r="313" spans="1:14" x14ac:dyDescent="0.3">
      <c r="A313" t="str">
        <f>community_projects!A313</f>
        <v>Gelderland</v>
      </c>
      <c r="B313" t="str">
        <f>community_projects!B313</f>
        <v>Arnhem/ Nijmegen</v>
      </c>
      <c r="C313" t="str">
        <f>community_projects!C313</f>
        <v>Zevenaar</v>
      </c>
      <c r="D313" t="str" cm="1">
        <f t="array" ref="D313">INDEX(municipalities!B:B, MATCH(EC_projects!C313,municipalities!C:C,0),0)</f>
        <v>GM0299</v>
      </c>
      <c r="E313">
        <f>community_projects!D313</f>
        <v>0</v>
      </c>
      <c r="F313" t="str">
        <f>community_projects!E313</f>
        <v>EVHB (PCR)/ Hal 12 BAT Zevenaar zonnedak</v>
      </c>
      <c r="G313" t="str">
        <f>community_projects!G313</f>
        <v>gerealiseerd</v>
      </c>
      <c r="H313">
        <f>community_projects!H313</f>
        <v>2017</v>
      </c>
      <c r="I313" t="str">
        <f>community_projects!I313</f>
        <v>PV</v>
      </c>
      <c r="J313" t="str">
        <f>community_projects!J313</f>
        <v>dak</v>
      </c>
      <c r="K313" t="str">
        <f>community_projects!K313</f>
        <v>productiecoöperatie/ ontwikkelaar</v>
      </c>
      <c r="L313" t="str">
        <f>community_projects!L313</f>
        <v>EVHB/ projectcoöperatie HAL 12 BAT</v>
      </c>
      <c r="M313">
        <f>community_projects!P313</f>
        <v>115.50000000000001</v>
      </c>
      <c r="N313">
        <f>community_projects!R313</f>
        <v>1</v>
      </c>
    </row>
    <row r="314" spans="1:14" x14ac:dyDescent="0.3">
      <c r="A314" t="str">
        <f>community_projects!A314</f>
        <v>Gelderland</v>
      </c>
      <c r="B314" t="str">
        <f>community_projects!B314</f>
        <v>Arnhem/ Nijmegen</v>
      </c>
      <c r="C314" t="str">
        <f>community_projects!C314</f>
        <v>Zevenaar</v>
      </c>
      <c r="D314" t="str" cm="1">
        <f t="array" ref="D314">INDEX(municipalities!B:B, MATCH(EC_projects!C314,municipalities!C:C,0),0)</f>
        <v>GM0299</v>
      </c>
      <c r="E314">
        <f>community_projects!D314</f>
        <v>0</v>
      </c>
      <c r="F314" t="str">
        <f>community_projects!E314</f>
        <v>Zonnebuur/ zonnedaken woningcorporatie (meerdere locaties) - 2023</v>
      </c>
      <c r="G314" t="str">
        <f>community_projects!G314</f>
        <v>gerealiseerd</v>
      </c>
      <c r="H314">
        <f>community_projects!H314</f>
        <v>2023</v>
      </c>
      <c r="I314" t="str">
        <f>community_projects!I314</f>
        <v>PV</v>
      </c>
      <c r="J314" t="str">
        <f>community_projects!J314</f>
        <v>dak</v>
      </c>
      <c r="K314" t="str">
        <f>community_projects!K314</f>
        <v>woco-coöperatie</v>
      </c>
      <c r="L314" t="str">
        <f>community_projects!L314</f>
        <v>Zonnebuur</v>
      </c>
      <c r="M314">
        <f>community_projects!P314</f>
        <v>149</v>
      </c>
      <c r="N314">
        <f>community_projects!R314</f>
        <v>1</v>
      </c>
    </row>
    <row r="315" spans="1:14" x14ac:dyDescent="0.3">
      <c r="A315" t="str">
        <f>community_projects!A315</f>
        <v>Gelderland</v>
      </c>
      <c r="B315" t="str">
        <f>community_projects!B315</f>
        <v>Cleantech regio</v>
      </c>
      <c r="C315" t="str">
        <f>community_projects!C315</f>
        <v>Zutphen</v>
      </c>
      <c r="D315" t="str" cm="1">
        <f t="array" ref="D315">INDEX(municipalities!B:B, MATCH(EC_projects!C315,municipalities!C:C,0),0)</f>
        <v>GM0301</v>
      </c>
      <c r="E315" t="str">
        <f>community_projects!D315</f>
        <v>Zonnedael</v>
      </c>
      <c r="F315" t="str">
        <f>community_projects!E315</f>
        <v xml:space="preserve">Zonnedael/ zonnedak </v>
      </c>
      <c r="G315" t="str">
        <f>community_projects!G315</f>
        <v>gerealiseerd</v>
      </c>
      <c r="H315">
        <f>community_projects!H315</f>
        <v>2017</v>
      </c>
      <c r="I315" t="str">
        <f>community_projects!I315</f>
        <v>PV</v>
      </c>
      <c r="J315" t="str">
        <f>community_projects!J315</f>
        <v>dak</v>
      </c>
      <c r="K315" t="str">
        <f>community_projects!K315</f>
        <v>VVE-coöperatie</v>
      </c>
      <c r="L315" t="str">
        <f>community_projects!L315</f>
        <v>projectcoöperaties divers</v>
      </c>
      <c r="M315">
        <f>community_projects!P315</f>
        <v>59.400000000000006</v>
      </c>
      <c r="N315">
        <f>community_projects!R315</f>
        <v>1</v>
      </c>
    </row>
    <row r="316" spans="1:14" x14ac:dyDescent="0.3">
      <c r="A316" t="str">
        <f>community_projects!A316</f>
        <v>Gelderland</v>
      </c>
      <c r="B316" t="str">
        <f>community_projects!B316</f>
        <v>Cleantech regio</v>
      </c>
      <c r="C316" t="str">
        <f>community_projects!C316</f>
        <v>Zutphen</v>
      </c>
      <c r="D316" t="str" cm="1">
        <f t="array" ref="D316">INDEX(municipalities!B:B, MATCH(EC_projects!C316,municipalities!C:C,0),0)</f>
        <v>GM0301</v>
      </c>
      <c r="E316">
        <f>community_projects!D316</f>
        <v>0</v>
      </c>
      <c r="F316" t="str">
        <f>community_projects!E316</f>
        <v>ZutphenEnergie/ Zonnedak Leesten</v>
      </c>
      <c r="G316" t="str">
        <f>community_projects!G316</f>
        <v>gerealiseerd</v>
      </c>
      <c r="H316">
        <f>community_projects!H316</f>
        <v>2018</v>
      </c>
      <c r="I316" t="str">
        <f>community_projects!I316</f>
        <v>PV</v>
      </c>
      <c r="J316" t="str">
        <f>community_projects!J316</f>
        <v>dak</v>
      </c>
      <c r="K316" t="str">
        <f>community_projects!K316</f>
        <v>lokale coöperatie</v>
      </c>
      <c r="L316" t="str">
        <f>community_projects!L316</f>
        <v>ZET ZutphenEnergie</v>
      </c>
      <c r="M316">
        <f>community_projects!P316</f>
        <v>107.25000000000001</v>
      </c>
      <c r="N316">
        <f>community_projects!R316</f>
        <v>1</v>
      </c>
    </row>
    <row r="317" spans="1:14" x14ac:dyDescent="0.3">
      <c r="A317" t="str">
        <f>community_projects!A317</f>
        <v>Gelderland</v>
      </c>
      <c r="B317" t="str">
        <f>community_projects!B317</f>
        <v>Cleantech regio</v>
      </c>
      <c r="C317" t="str">
        <f>community_projects!C317</f>
        <v>Zutphen</v>
      </c>
      <c r="D317" t="str" cm="1">
        <f t="array" ref="D317">INDEX(municipalities!B:B, MATCH(EC_projects!C317,municipalities!C:C,0),0)</f>
        <v>GM0301</v>
      </c>
      <c r="E317" t="str">
        <f>community_projects!D317</f>
        <v>Warnsveld</v>
      </c>
      <c r="F317" t="str">
        <f>community_projects!E317</f>
        <v>ZutphenEnergie/ Zonnedak Warken I</v>
      </c>
      <c r="G317" t="str">
        <f>community_projects!G317</f>
        <v>gerealiseerd</v>
      </c>
      <c r="H317">
        <f>community_projects!H317</f>
        <v>2017</v>
      </c>
      <c r="I317" t="str">
        <f>community_projects!I317</f>
        <v>PV</v>
      </c>
      <c r="J317" t="str">
        <f>community_projects!J317</f>
        <v>dak</v>
      </c>
      <c r="K317" t="str">
        <f>community_projects!K317</f>
        <v>lokale coöperatie</v>
      </c>
      <c r="L317" t="str">
        <f>community_projects!L317</f>
        <v>ZET ZutphenEnergie</v>
      </c>
      <c r="M317">
        <f>community_projects!P317</f>
        <v>164.45000000000002</v>
      </c>
      <c r="N317">
        <f>community_projects!R317</f>
        <v>1</v>
      </c>
    </row>
    <row r="318" spans="1:14" x14ac:dyDescent="0.3">
      <c r="A318" t="str">
        <f>community_projects!A318</f>
        <v>Gelderland</v>
      </c>
      <c r="B318" t="str">
        <f>community_projects!B318</f>
        <v>Cleantech regio</v>
      </c>
      <c r="C318" t="str">
        <f>community_projects!C318</f>
        <v>Zutphen</v>
      </c>
      <c r="D318" t="str" cm="1">
        <f t="array" ref="D318">INDEX(municipalities!B:B, MATCH(EC_projects!C318,municipalities!C:C,0),0)</f>
        <v>GM0301</v>
      </c>
      <c r="E318">
        <f>community_projects!D318</f>
        <v>0</v>
      </c>
      <c r="F318" t="str">
        <f>community_projects!E318</f>
        <v>ZutphenEnergie/ Zonnedak Zutphen-Zuid (Vrije school)</v>
      </c>
      <c r="G318" t="str">
        <f>community_projects!G318</f>
        <v>gerealiseerd</v>
      </c>
      <c r="H318">
        <f>community_projects!H318</f>
        <v>2019</v>
      </c>
      <c r="I318" t="str">
        <f>community_projects!I318</f>
        <v>PV</v>
      </c>
      <c r="J318" t="str">
        <f>community_projects!J318</f>
        <v>dak</v>
      </c>
      <c r="K318" t="str">
        <f>community_projects!K318</f>
        <v>lokale coöperatie</v>
      </c>
      <c r="L318" t="str">
        <f>community_projects!L318</f>
        <v>ZET ZutphenEnergie</v>
      </c>
      <c r="M318">
        <f>community_projects!P318</f>
        <v>159.5</v>
      </c>
      <c r="N318">
        <f>community_projects!R318</f>
        <v>1</v>
      </c>
    </row>
    <row r="319" spans="1:14" x14ac:dyDescent="0.3">
      <c r="A319" t="str">
        <f>community_projects!A319</f>
        <v>Groningen</v>
      </c>
      <c r="B319" t="str">
        <f>community_projects!B319</f>
        <v>Groningen</v>
      </c>
      <c r="C319" t="str">
        <f>community_projects!C319</f>
        <v>Eemsdelta</v>
      </c>
      <c r="D319" t="str" cm="1">
        <f t="array" ref="D319">INDEX(municipalities!B:B, MATCH(EC_projects!C319,municipalities!C:C,0),0)</f>
        <v>GM1979</v>
      </c>
      <c r="E319">
        <f>community_projects!D319</f>
        <v>0</v>
      </c>
      <c r="F319" t="str">
        <f>community_projects!E319</f>
        <v>EendrachtEnergie/ Zonnedak Damster Boerenzuivel&amp; Vlees</v>
      </c>
      <c r="G319" t="str">
        <f>community_projects!G319</f>
        <v>gerealiseerd</v>
      </c>
      <c r="H319">
        <f>community_projects!H319</f>
        <v>2021</v>
      </c>
      <c r="I319" t="str">
        <f>community_projects!I319</f>
        <v>PV</v>
      </c>
      <c r="J319" t="str">
        <f>community_projects!J319</f>
        <v>dak</v>
      </c>
      <c r="K319" t="str">
        <f>community_projects!K319</f>
        <v>lokale coöperatie</v>
      </c>
      <c r="L319" t="str">
        <f>community_projects!L319</f>
        <v>Stadscoöperatie Eendracht</v>
      </c>
      <c r="M319">
        <f>community_projects!P319</f>
        <v>81.600000000000009</v>
      </c>
      <c r="N319">
        <f>community_projects!R319</f>
        <v>1</v>
      </c>
    </row>
    <row r="320" spans="1:14" x14ac:dyDescent="0.3">
      <c r="A320" t="str">
        <f>community_projects!A320</f>
        <v>Groningen</v>
      </c>
      <c r="B320" t="str">
        <f>community_projects!B320</f>
        <v>Groningen</v>
      </c>
      <c r="C320" t="str">
        <f>community_projects!C320</f>
        <v>Eemsdelta</v>
      </c>
      <c r="D320" t="str" cm="1">
        <f t="array" ref="D320">INDEX(municipalities!B:B, MATCH(EC_projects!C320,municipalities!C:C,0),0)</f>
        <v>GM1979</v>
      </c>
      <c r="E320" t="str">
        <f>community_projects!D320</f>
        <v>Loppersum</v>
      </c>
      <c r="F320" t="str">
        <f>community_projects!E320</f>
        <v>LOPEC/ zonnedak ZON 1 (PCR)</v>
      </c>
      <c r="G320" t="str">
        <f>community_projects!G320</f>
        <v>gerealiseerd</v>
      </c>
      <c r="H320">
        <f>community_projects!H320</f>
        <v>2017</v>
      </c>
      <c r="I320" t="str">
        <f>community_projects!I320</f>
        <v>PV</v>
      </c>
      <c r="J320" t="str">
        <f>community_projects!J320</f>
        <v>dak</v>
      </c>
      <c r="K320" t="str">
        <f>community_projects!K320</f>
        <v>lokale coöperatie</v>
      </c>
      <c r="L320" t="str">
        <f>community_projects!L320</f>
        <v>LOPEC/ Lopster Energie Collectief</v>
      </c>
      <c r="M320">
        <f>community_projects!P320</f>
        <v>50.49</v>
      </c>
      <c r="N320">
        <f>community_projects!R320</f>
        <v>1</v>
      </c>
    </row>
    <row r="321" spans="1:14" x14ac:dyDescent="0.3">
      <c r="A321" t="str">
        <f>community_projects!A321</f>
        <v>Groningen</v>
      </c>
      <c r="B321" t="str">
        <f>community_projects!B321</f>
        <v>Groningen</v>
      </c>
      <c r="C321" t="str">
        <f>community_projects!C321</f>
        <v>Eemsdelta</v>
      </c>
      <c r="D321" t="str" cm="1">
        <f t="array" ref="D321">INDEX(municipalities!B:B, MATCH(EC_projects!C321,municipalities!C:C,0),0)</f>
        <v>GM1979</v>
      </c>
      <c r="E321" t="str">
        <f>community_projects!D321</f>
        <v>Westerwijdwerd</v>
      </c>
      <c r="F321" t="str">
        <f>community_projects!E321</f>
        <v>Middelstroom/ zonnedak Zonnevanger 2 Remminga</v>
      </c>
      <c r="G321" t="str">
        <f>community_projects!G321</f>
        <v>gerealiseerd</v>
      </c>
      <c r="H321">
        <f>community_projects!H321</f>
        <v>2022</v>
      </c>
      <c r="I321" t="str">
        <f>community_projects!I321</f>
        <v>PV</v>
      </c>
      <c r="J321" t="str">
        <f>community_projects!J321</f>
        <v>dak</v>
      </c>
      <c r="K321" t="str">
        <f>community_projects!K321</f>
        <v>lokale coöperatie</v>
      </c>
      <c r="L321" t="str">
        <f>community_projects!L321</f>
        <v>Middelstroom</v>
      </c>
      <c r="M321">
        <f>community_projects!P321</f>
        <v>76.5</v>
      </c>
      <c r="N321">
        <f>community_projects!R321</f>
        <v>1</v>
      </c>
    </row>
    <row r="322" spans="1:14" x14ac:dyDescent="0.3">
      <c r="A322" t="str">
        <f>community_projects!A322</f>
        <v>Groningen</v>
      </c>
      <c r="B322" t="str">
        <f>community_projects!B322</f>
        <v>Groningen</v>
      </c>
      <c r="C322" t="str">
        <f>community_projects!C322</f>
        <v>Eemsdelta</v>
      </c>
      <c r="D322" t="str" cm="1">
        <f t="array" ref="D322">INDEX(municipalities!B:B, MATCH(EC_projects!C322,municipalities!C:C,0),0)</f>
        <v>GM1979</v>
      </c>
      <c r="E322" t="str">
        <f>community_projects!D322</f>
        <v>Loppersum/ Middelstum</v>
      </c>
      <c r="F322" t="str">
        <f>community_projects!E322</f>
        <v>Middelstroom/ zonnedak Zonnevanger I</v>
      </c>
      <c r="G322" t="str">
        <f>community_projects!G322</f>
        <v>gerealiseerd</v>
      </c>
      <c r="H322">
        <f>community_projects!H322</f>
        <v>2019</v>
      </c>
      <c r="I322" t="str">
        <f>community_projects!I322</f>
        <v>PV</v>
      </c>
      <c r="J322" t="str">
        <f>community_projects!J322</f>
        <v>dak</v>
      </c>
      <c r="K322" t="str">
        <f>community_projects!K322</f>
        <v>lokale coöperatie</v>
      </c>
      <c r="L322" t="str">
        <f>community_projects!L322</f>
        <v>Middelstroom</v>
      </c>
      <c r="M322">
        <f>community_projects!P322</f>
        <v>67.5</v>
      </c>
      <c r="N322">
        <f>community_projects!R322</f>
        <v>1</v>
      </c>
    </row>
    <row r="323" spans="1:14" x14ac:dyDescent="0.3">
      <c r="A323" t="str">
        <f>community_projects!A323</f>
        <v>Groningen</v>
      </c>
      <c r="B323" t="str">
        <f>community_projects!B323</f>
        <v>Groningen</v>
      </c>
      <c r="C323" t="str">
        <f>community_projects!C323</f>
        <v>Eemsdelta</v>
      </c>
      <c r="D323" t="str" cm="1">
        <f t="array" ref="D323">INDEX(municipalities!B:B, MATCH(EC_projects!C323,municipalities!C:C,0),0)</f>
        <v>GM1979</v>
      </c>
      <c r="E323" t="str">
        <f>community_projects!D323</f>
        <v>Garrelsweer</v>
      </c>
      <c r="F323" t="str">
        <f>community_projects!E323</f>
        <v>LOPEC/ zonnedak ZON 2 Rodenboog Garrelsweer</v>
      </c>
      <c r="G323" t="str">
        <f>community_projects!G323</f>
        <v>gerealiseerd</v>
      </c>
      <c r="H323">
        <f>community_projects!H323</f>
        <v>2022</v>
      </c>
      <c r="I323" t="str">
        <f>community_projects!I323</f>
        <v>PV</v>
      </c>
      <c r="J323" t="str">
        <f>community_projects!J323</f>
        <v>dak</v>
      </c>
      <c r="K323" t="str">
        <f>community_projects!K323</f>
        <v>lokale coöperatie</v>
      </c>
      <c r="L323" t="str">
        <f>community_projects!L323</f>
        <v>LOPEC/ Lopster Energie Collectief</v>
      </c>
      <c r="M323">
        <f>community_projects!P323</f>
        <v>100.03999999999999</v>
      </c>
      <c r="N323">
        <f>community_projects!R323</f>
        <v>1</v>
      </c>
    </row>
    <row r="324" spans="1:14" x14ac:dyDescent="0.3">
      <c r="A324" t="str">
        <f>community_projects!A324</f>
        <v>Groningen</v>
      </c>
      <c r="B324" t="str">
        <f>community_projects!B324</f>
        <v>Groningen</v>
      </c>
      <c r="C324" t="str">
        <f>community_projects!C324</f>
        <v>Groningen</v>
      </c>
      <c r="D324" t="str" cm="1">
        <f t="array" ref="D324">INDEX(municipalities!B:B, MATCH(EC_projects!C324,municipalities!C:C,0),0)</f>
        <v>GM0014</v>
      </c>
      <c r="E324" t="str">
        <f>community_projects!D324</f>
        <v>Noordlaren</v>
      </c>
      <c r="F324" t="str">
        <f>community_projects!E324</f>
        <v>Dorpscoöperatie Noordlaren/ zonnedak Noordlaren</v>
      </c>
      <c r="G324" t="str">
        <f>community_projects!G324</f>
        <v>gerealiseerd</v>
      </c>
      <c r="H324">
        <f>community_projects!H324</f>
        <v>2020</v>
      </c>
      <c r="I324" t="str">
        <f>community_projects!I324</f>
        <v>PV</v>
      </c>
      <c r="J324" t="str">
        <f>community_projects!J324</f>
        <v>dak</v>
      </c>
      <c r="K324" t="str">
        <f>community_projects!K324</f>
        <v>lokale coöperatie</v>
      </c>
      <c r="L324" t="str">
        <f>community_projects!L324</f>
        <v>EC Noordlaren</v>
      </c>
      <c r="M324">
        <f>community_projects!P324</f>
        <v>54</v>
      </c>
      <c r="N324">
        <f>community_projects!R324</f>
        <v>1</v>
      </c>
    </row>
    <row r="325" spans="1:14" x14ac:dyDescent="0.3">
      <c r="A325" t="str">
        <f>community_projects!A325</f>
        <v>Groningen</v>
      </c>
      <c r="B325" t="str">
        <f>community_projects!B325</f>
        <v>Groningen</v>
      </c>
      <c r="C325" t="str">
        <f>community_projects!C325</f>
        <v>Groningen</v>
      </c>
      <c r="D325" t="str" cm="1">
        <f t="array" ref="D325">INDEX(municipalities!B:B, MATCH(EC_projects!C325,municipalities!C:C,0),0)</f>
        <v>GM0014</v>
      </c>
      <c r="E325" t="str">
        <f>community_projects!D325</f>
        <v>Onnen</v>
      </c>
      <c r="F325" t="str">
        <f>community_projects!E325</f>
        <v>DuurzaamHaren/ zonnedak Knol</v>
      </c>
      <c r="G325" t="str">
        <f>community_projects!G325</f>
        <v>gerealiseerd</v>
      </c>
      <c r="H325">
        <f>community_projects!H325</f>
        <v>2023</v>
      </c>
      <c r="I325" t="str">
        <f>community_projects!I325</f>
        <v>PV</v>
      </c>
      <c r="J325" t="str">
        <f>community_projects!J325</f>
        <v>dak</v>
      </c>
      <c r="K325" t="str">
        <f>community_projects!K325</f>
        <v>lokale coöperatie</v>
      </c>
      <c r="L325" t="str">
        <f>community_projects!L325</f>
        <v>Duurzaam Haren</v>
      </c>
      <c r="M325">
        <f>community_projects!P325</f>
        <v>100</v>
      </c>
      <c r="N325">
        <f>community_projects!R325</f>
        <v>1</v>
      </c>
    </row>
    <row r="326" spans="1:14" x14ac:dyDescent="0.3">
      <c r="A326" t="str">
        <f>community_projects!A326</f>
        <v>Groningen</v>
      </c>
      <c r="B326" t="str">
        <f>community_projects!B326</f>
        <v>Groningen</v>
      </c>
      <c r="C326" t="str">
        <f>community_projects!C326</f>
        <v>Groningen</v>
      </c>
      <c r="D326" t="str" cm="1">
        <f t="array" ref="D326">INDEX(municipalities!B:B, MATCH(EC_projects!C326,municipalities!C:C,0),0)</f>
        <v>GM0014</v>
      </c>
      <c r="E326" t="str">
        <f>community_projects!D326</f>
        <v>Noorddijk</v>
      </c>
      <c r="F326" t="str">
        <f>community_projects!E326</f>
        <v>ECNoorddijk/ zonnedak "Peter Kuil"</v>
      </c>
      <c r="G326" t="str">
        <f>community_projects!G326</f>
        <v>gerealiseerd</v>
      </c>
      <c r="H326">
        <f>community_projects!H326</f>
        <v>2018</v>
      </c>
      <c r="I326" t="str">
        <f>community_projects!I326</f>
        <v>PV</v>
      </c>
      <c r="J326" t="str">
        <f>community_projects!J326</f>
        <v>dak</v>
      </c>
      <c r="K326" t="str">
        <f>community_projects!K326</f>
        <v>lokale coöperatie</v>
      </c>
      <c r="L326" t="str">
        <f>community_projects!L326</f>
        <v>EC Noorddijk</v>
      </c>
      <c r="M326">
        <f>community_projects!P326</f>
        <v>184.67999999999998</v>
      </c>
      <c r="N326">
        <f>community_projects!R326</f>
        <v>1</v>
      </c>
    </row>
    <row r="327" spans="1:14" x14ac:dyDescent="0.3">
      <c r="A327" t="str">
        <f>community_projects!A327</f>
        <v>Groningen</v>
      </c>
      <c r="B327" t="str">
        <f>community_projects!B327</f>
        <v>Groningen</v>
      </c>
      <c r="C327" t="str">
        <f>community_projects!C327</f>
        <v>Groningen</v>
      </c>
      <c r="D327" t="str" cm="1">
        <f t="array" ref="D327">INDEX(municipalities!B:B, MATCH(EC_projects!C327,municipalities!C:C,0),0)</f>
        <v>GM0014</v>
      </c>
      <c r="E327" t="str">
        <f>community_projects!D327</f>
        <v>Noorddijk</v>
      </c>
      <c r="F327" t="str">
        <f>community_projects!E327</f>
        <v>ECNoorddijk/ zonnedak René Reinders (Reinders reclame)</v>
      </c>
      <c r="G327" t="str">
        <f>community_projects!G327</f>
        <v>gerealiseerd</v>
      </c>
      <c r="H327">
        <f>community_projects!H327</f>
        <v>2021</v>
      </c>
      <c r="I327" t="str">
        <f>community_projects!I327</f>
        <v>PV</v>
      </c>
      <c r="J327" t="str">
        <f>community_projects!J327</f>
        <v>dak</v>
      </c>
      <c r="K327" t="str">
        <f>community_projects!K327</f>
        <v>lokale coöperatie</v>
      </c>
      <c r="L327" t="str">
        <f>community_projects!L327</f>
        <v>EC Noorddijk</v>
      </c>
      <c r="M327">
        <f>community_projects!P327</f>
        <v>51.8</v>
      </c>
      <c r="N327">
        <f>community_projects!R327</f>
        <v>1</v>
      </c>
    </row>
    <row r="328" spans="1:14" x14ac:dyDescent="0.3">
      <c r="A328" t="str">
        <f>community_projects!A328</f>
        <v>Groningen</v>
      </c>
      <c r="B328" t="str">
        <f>community_projects!B328</f>
        <v>Groningen</v>
      </c>
      <c r="C328" t="str">
        <f>community_projects!C328</f>
        <v>Groningen</v>
      </c>
      <c r="D328" t="str" cm="1">
        <f t="array" ref="D328">INDEX(municipalities!B:B, MATCH(EC_projects!C328,municipalities!C:C,0),0)</f>
        <v>GM0014</v>
      </c>
      <c r="E328" t="str">
        <f>community_projects!D328</f>
        <v>Noorddijk</v>
      </c>
      <c r="F328" t="str">
        <f>community_projects!E328</f>
        <v>ECNoorddijk/ zonnedak Roelf Mulder</v>
      </c>
      <c r="G328" t="str">
        <f>community_projects!G328</f>
        <v>gerealiseerd</v>
      </c>
      <c r="H328">
        <f>community_projects!H328</f>
        <v>2020</v>
      </c>
      <c r="I328" t="str">
        <f>community_projects!I328</f>
        <v>PV</v>
      </c>
      <c r="J328" t="str">
        <f>community_projects!J328</f>
        <v>dak</v>
      </c>
      <c r="K328" t="str">
        <f>community_projects!K328</f>
        <v>lokale coöperatie</v>
      </c>
      <c r="L328" t="str">
        <f>community_projects!L328</f>
        <v>EC Noorddijk</v>
      </c>
      <c r="M328">
        <f>community_projects!P328</f>
        <v>56.615000000000002</v>
      </c>
      <c r="N328">
        <f>community_projects!R328</f>
        <v>1</v>
      </c>
    </row>
    <row r="329" spans="1:14" x14ac:dyDescent="0.3">
      <c r="A329" t="str">
        <f>community_projects!A329</f>
        <v>Groningen</v>
      </c>
      <c r="B329" t="str">
        <f>community_projects!B329</f>
        <v>Groningen</v>
      </c>
      <c r="C329" t="str">
        <f>community_projects!C329</f>
        <v>Groningen</v>
      </c>
      <c r="D329" t="str" cm="1">
        <f t="array" ref="D329">INDEX(municipalities!B:B, MATCH(EC_projects!C329,municipalities!C:C,0),0)</f>
        <v>GM0014</v>
      </c>
      <c r="E329" t="str">
        <f>community_projects!D329</f>
        <v>Noorddijk</v>
      </c>
      <c r="F329" t="str">
        <f>community_projects!E329</f>
        <v>ECNoorddijk/ zonnedak TSO Noord + Zuid  (Koningsweg 9+10)</v>
      </c>
      <c r="G329" t="str">
        <f>community_projects!G329</f>
        <v>gerealiseerd</v>
      </c>
      <c r="H329">
        <f>community_projects!H329</f>
        <v>2022</v>
      </c>
      <c r="I329" t="str">
        <f>community_projects!I329</f>
        <v>PV</v>
      </c>
      <c r="J329" t="str">
        <f>community_projects!J329</f>
        <v>dak</v>
      </c>
      <c r="K329" t="str">
        <f>community_projects!K329</f>
        <v>lokale coöperatie</v>
      </c>
      <c r="L329" t="str">
        <f>community_projects!L329</f>
        <v>EC Noorddijk</v>
      </c>
      <c r="M329">
        <f>community_projects!P329</f>
        <v>138</v>
      </c>
      <c r="N329">
        <f>community_projects!R329</f>
        <v>1</v>
      </c>
    </row>
    <row r="330" spans="1:14" x14ac:dyDescent="0.3">
      <c r="A330" t="str">
        <f>community_projects!A330</f>
        <v>Groningen</v>
      </c>
      <c r="B330" t="str">
        <f>community_projects!B330</f>
        <v>Groningen</v>
      </c>
      <c r="C330" t="str">
        <f>community_projects!C330</f>
        <v>Groningen</v>
      </c>
      <c r="D330" t="str" cm="1">
        <f t="array" ref="D330">INDEX(municipalities!B:B, MATCH(EC_projects!C330,municipalities!C:C,0),0)</f>
        <v>GM0014</v>
      </c>
      <c r="E330" t="str">
        <f>community_projects!D330</f>
        <v>Ten Boer</v>
      </c>
      <c r="F330" t="str">
        <f>community_projects!E330</f>
        <v>ECtenBoer/ Zonnedak Wolddijk</v>
      </c>
      <c r="G330" t="str">
        <f>community_projects!G330</f>
        <v>gerealiseerd</v>
      </c>
      <c r="H330">
        <f>community_projects!H330</f>
        <v>2018</v>
      </c>
      <c r="I330" t="str">
        <f>community_projects!I330</f>
        <v>PV</v>
      </c>
      <c r="J330" t="str">
        <f>community_projects!J330</f>
        <v>dak</v>
      </c>
      <c r="K330" t="str">
        <f>community_projects!K330</f>
        <v>lokale coöperatie</v>
      </c>
      <c r="L330" t="str">
        <f>community_projects!L330</f>
        <v>EC Ten Boer</v>
      </c>
      <c r="M330">
        <f>community_projects!P330</f>
        <v>48.675000000000004</v>
      </c>
      <c r="N330">
        <f>community_projects!R330</f>
        <v>1</v>
      </c>
    </row>
    <row r="331" spans="1:14" x14ac:dyDescent="0.3">
      <c r="A331" t="str">
        <f>community_projects!A331</f>
        <v>Groningen</v>
      </c>
      <c r="B331" t="str">
        <f>community_projects!B331</f>
        <v>Groningen</v>
      </c>
      <c r="C331" t="str">
        <f>community_projects!C331</f>
        <v>Groningen</v>
      </c>
      <c r="D331" t="str" cm="1">
        <f t="array" ref="D331">INDEX(municipalities!B:B, MATCH(EC_projects!C331,municipalities!C:C,0),0)</f>
        <v>GM0014</v>
      </c>
      <c r="E331" t="str">
        <f>community_projects!D331</f>
        <v>Haren (Maarwold)</v>
      </c>
      <c r="F331" t="str">
        <f>community_projects!E331</f>
        <v>EnergiekMaarwold/ zonnedak kerk Maarwold (irenrelaan)</v>
      </c>
      <c r="G331" t="str">
        <f>community_projects!G331</f>
        <v>gerealiseerd</v>
      </c>
      <c r="H331">
        <f>community_projects!H331</f>
        <v>2022</v>
      </c>
      <c r="I331" t="str">
        <f>community_projects!I331</f>
        <v>PV</v>
      </c>
      <c r="J331" t="str">
        <f>community_projects!J331</f>
        <v>dak</v>
      </c>
      <c r="K331" t="str">
        <f>community_projects!K331</f>
        <v>lokale coöperatie</v>
      </c>
      <c r="L331" t="str">
        <f>community_projects!L331</f>
        <v>Energiek Maarwold</v>
      </c>
      <c r="M331">
        <f>community_projects!P331</f>
        <v>76</v>
      </c>
      <c r="N331">
        <f>community_projects!R331</f>
        <v>1</v>
      </c>
    </row>
    <row r="332" spans="1:14" x14ac:dyDescent="0.3">
      <c r="A332" t="str">
        <f>community_projects!A332</f>
        <v>Groningen</v>
      </c>
      <c r="B332" t="str">
        <f>community_projects!B332</f>
        <v>Groningen</v>
      </c>
      <c r="C332" t="str">
        <f>community_projects!C332</f>
        <v>Groningen</v>
      </c>
      <c r="D332" t="str" cm="1">
        <f t="array" ref="D332">INDEX(municipalities!B:B, MATCH(EC_projects!C332,municipalities!C:C,0),0)</f>
        <v>GM0014</v>
      </c>
      <c r="E332" t="str">
        <f>community_projects!D332</f>
        <v>Groningen</v>
      </c>
      <c r="F332" t="str">
        <f>community_projects!E332</f>
        <v>GOED / Schoolholm 10</v>
      </c>
      <c r="G332" t="str">
        <f>community_projects!G332</f>
        <v>gerealiseerd</v>
      </c>
      <c r="H332">
        <f>community_projects!H332</f>
        <v>2023</v>
      </c>
      <c r="I332" t="str">
        <f>community_projects!I332</f>
        <v>PV</v>
      </c>
      <c r="J332" t="str">
        <f>community_projects!J332</f>
        <v>dak</v>
      </c>
      <c r="K332" t="str">
        <f>community_projects!K332</f>
        <v>lokale coöperatie</v>
      </c>
      <c r="L332" t="str">
        <f>community_projects!L332</f>
        <v>Energiecoöperatie GOED</v>
      </c>
      <c r="M332">
        <f>community_projects!P332</f>
        <v>42</v>
      </c>
      <c r="N332">
        <f>community_projects!R332</f>
        <v>1</v>
      </c>
    </row>
    <row r="333" spans="1:14" x14ac:dyDescent="0.3">
      <c r="A333" t="str">
        <f>community_projects!A333</f>
        <v>Groningen</v>
      </c>
      <c r="B333" t="str">
        <f>community_projects!B333</f>
        <v>Groningen</v>
      </c>
      <c r="C333" t="str">
        <f>community_projects!C333</f>
        <v>Groningen</v>
      </c>
      <c r="D333" t="str" cm="1">
        <f t="array" ref="D333">INDEX(municipalities!B:B, MATCH(EC_projects!C333,municipalities!C:C,0),0)</f>
        <v>GM0014</v>
      </c>
      <c r="E333" t="str">
        <f>community_projects!D333</f>
        <v>Lichtenvoorde</v>
      </c>
      <c r="F333" t="str">
        <f>community_projects!E333</f>
        <v>GOED/ zonnedak Eventbar Lichtenvoorde</v>
      </c>
      <c r="G333" t="str">
        <f>community_projects!G333</f>
        <v>gerealiseerd</v>
      </c>
      <c r="H333">
        <f>community_projects!H333</f>
        <v>2023</v>
      </c>
      <c r="I333" t="str">
        <f>community_projects!I333</f>
        <v>PV</v>
      </c>
      <c r="J333" t="str">
        <f>community_projects!J333</f>
        <v>dak</v>
      </c>
      <c r="K333" t="str">
        <f>community_projects!K333</f>
        <v>lokale coöperatie</v>
      </c>
      <c r="L333" t="str">
        <f>community_projects!L333</f>
        <v>Energiecoöperatie GOED</v>
      </c>
      <c r="M333">
        <f>community_projects!P333</f>
        <v>90</v>
      </c>
      <c r="N333">
        <f>community_projects!R333</f>
        <v>1</v>
      </c>
    </row>
    <row r="334" spans="1:14" x14ac:dyDescent="0.3">
      <c r="A334" t="str">
        <f>community_projects!A334</f>
        <v>Groningen</v>
      </c>
      <c r="B334" t="str">
        <f>community_projects!B334</f>
        <v>Groningen</v>
      </c>
      <c r="C334" t="str">
        <f>community_projects!C334</f>
        <v>Groningen</v>
      </c>
      <c r="D334" t="str" cm="1">
        <f t="array" ref="D334">INDEX(municipalities!B:B, MATCH(EC_projects!C334,municipalities!C:C,0),0)</f>
        <v>GM0014</v>
      </c>
      <c r="E334">
        <f>community_projects!D334</f>
        <v>0</v>
      </c>
      <c r="F334" t="str">
        <f>community_projects!E334</f>
        <v>GOED/ Zonnejutters</v>
      </c>
      <c r="G334" t="str">
        <f>community_projects!G334</f>
        <v>gerealiseerd</v>
      </c>
      <c r="H334">
        <f>community_projects!H334</f>
        <v>2021</v>
      </c>
      <c r="I334" t="str">
        <f>community_projects!I334</f>
        <v>PV</v>
      </c>
      <c r="J334" t="str">
        <f>community_projects!J334</f>
        <v>dak</v>
      </c>
      <c r="K334" t="str">
        <f>community_projects!K334</f>
        <v>lokale coöperatie</v>
      </c>
      <c r="L334" t="str">
        <f>community_projects!L334</f>
        <v>Energiecoöperatie GOED</v>
      </c>
      <c r="M334">
        <f>community_projects!P334</f>
        <v>9.84</v>
      </c>
      <c r="N334">
        <f>community_projects!R334</f>
        <v>1</v>
      </c>
    </row>
    <row r="335" spans="1:14" x14ac:dyDescent="0.3">
      <c r="A335" t="str">
        <f>community_projects!A335</f>
        <v>Groningen</v>
      </c>
      <c r="B335" t="str">
        <f>community_projects!B335</f>
        <v>Groningen</v>
      </c>
      <c r="C335" t="str">
        <f>community_projects!C335</f>
        <v>Groningen</v>
      </c>
      <c r="D335" t="str" cm="1">
        <f t="array" ref="D335">INDEX(municipalities!B:B, MATCH(EC_projects!C335,municipalities!C:C,0),0)</f>
        <v>GM0014</v>
      </c>
      <c r="E335">
        <f>community_projects!D335</f>
        <v>0</v>
      </c>
      <c r="F335" t="str">
        <f>community_projects!E335</f>
        <v>GrunnegerPower VVE zonnecoach/ zonnedaken (Groningen)</v>
      </c>
      <c r="G335" t="str">
        <f>community_projects!G335</f>
        <v>gerealiseerd</v>
      </c>
      <c r="H335">
        <f>community_projects!H335</f>
        <v>2019</v>
      </c>
      <c r="I335" t="str">
        <f>community_projects!I335</f>
        <v>PV</v>
      </c>
      <c r="J335" t="str">
        <f>community_projects!J335</f>
        <v>dak</v>
      </c>
      <c r="K335" t="str">
        <f>community_projects!K335</f>
        <v>lokale coöperatie</v>
      </c>
      <c r="L335" t="str">
        <f>community_projects!L335</f>
        <v>GrunnegerPower</v>
      </c>
      <c r="M335">
        <f>community_projects!P335</f>
        <v>246.52499999999998</v>
      </c>
      <c r="N335">
        <f>community_projects!R335</f>
        <v>0</v>
      </c>
    </row>
    <row r="336" spans="1:14" x14ac:dyDescent="0.3">
      <c r="A336" t="str">
        <f>community_projects!A336</f>
        <v>Groningen</v>
      </c>
      <c r="B336" t="str">
        <f>community_projects!B336</f>
        <v>Groningen</v>
      </c>
      <c r="C336" t="str">
        <f>community_projects!C336</f>
        <v>Groningen</v>
      </c>
      <c r="D336" t="str" cm="1">
        <f t="array" ref="D336">INDEX(municipalities!B:B, MATCH(EC_projects!C336,municipalities!C:C,0),0)</f>
        <v>GM0014</v>
      </c>
      <c r="E336">
        <f>community_projects!D336</f>
        <v>0</v>
      </c>
      <c r="F336" t="str">
        <f>community_projects!E336</f>
        <v xml:space="preserve">GrunnegerPower/ Alfa-postcoderoos I </v>
      </c>
      <c r="G336" t="str">
        <f>community_projects!G336</f>
        <v>gerealiseerd</v>
      </c>
      <c r="H336">
        <f>community_projects!H336</f>
        <v>2016</v>
      </c>
      <c r="I336" t="str">
        <f>community_projects!I336</f>
        <v>PV</v>
      </c>
      <c r="J336" t="str">
        <f>community_projects!J336</f>
        <v>dak</v>
      </c>
      <c r="K336" t="str">
        <f>community_projects!K336</f>
        <v>lokale coöperatie</v>
      </c>
      <c r="L336" t="str">
        <f>community_projects!L336</f>
        <v>GrunnegerPower</v>
      </c>
      <c r="M336">
        <f>community_projects!P336</f>
        <v>91.52</v>
      </c>
      <c r="N336">
        <f>community_projects!R336</f>
        <v>1</v>
      </c>
    </row>
    <row r="337" spans="1:14" x14ac:dyDescent="0.3">
      <c r="A337" t="str">
        <f>community_projects!A337</f>
        <v>Groningen</v>
      </c>
      <c r="B337" t="str">
        <f>community_projects!B337</f>
        <v>Groningen</v>
      </c>
      <c r="C337" t="str">
        <f>community_projects!C337</f>
        <v>Groningen</v>
      </c>
      <c r="D337" t="str" cm="1">
        <f t="array" ref="D337">INDEX(municipalities!B:B, MATCH(EC_projects!C337,municipalities!C:C,0),0)</f>
        <v>GM0014</v>
      </c>
      <c r="E337">
        <f>community_projects!D337</f>
        <v>0</v>
      </c>
      <c r="F337" t="str">
        <f>community_projects!E337</f>
        <v xml:space="preserve">GrunnegerPower/ Alfa-postcoderoos II </v>
      </c>
      <c r="G337" t="str">
        <f>community_projects!G337</f>
        <v>gerealiseerd</v>
      </c>
      <c r="H337">
        <f>community_projects!H337</f>
        <v>2017</v>
      </c>
      <c r="I337" t="str">
        <f>community_projects!I337</f>
        <v>PV</v>
      </c>
      <c r="J337" t="str">
        <f>community_projects!J337</f>
        <v>dak</v>
      </c>
      <c r="K337" t="str">
        <f>community_projects!K337</f>
        <v>lokale coöperatie</v>
      </c>
      <c r="L337" t="str">
        <f>community_projects!L337</f>
        <v>GrunnegerPower</v>
      </c>
      <c r="M337">
        <f>community_projects!P337</f>
        <v>63.8</v>
      </c>
      <c r="N337">
        <f>community_projects!R337</f>
        <v>1</v>
      </c>
    </row>
    <row r="338" spans="1:14" x14ac:dyDescent="0.3">
      <c r="A338" t="str">
        <f>community_projects!A338</f>
        <v>Groningen</v>
      </c>
      <c r="B338" t="str">
        <f>community_projects!B338</f>
        <v>Groningen</v>
      </c>
      <c r="C338" t="str">
        <f>community_projects!C338</f>
        <v>Groningen</v>
      </c>
      <c r="D338" t="str" cm="1">
        <f t="array" ref="D338">INDEX(municipalities!B:B, MATCH(EC_projects!C338,municipalities!C:C,0),0)</f>
        <v>GM0014</v>
      </c>
      <c r="E338">
        <f>community_projects!D338</f>
        <v>0</v>
      </c>
      <c r="F338" t="str">
        <f>community_projects!E338</f>
        <v>GrunnegerPower/ Huren met Zon 2016 (Nijestee)</v>
      </c>
      <c r="G338" t="str">
        <f>community_projects!G338</f>
        <v>gerealiseerd</v>
      </c>
      <c r="H338">
        <f>community_projects!H338</f>
        <v>2016</v>
      </c>
      <c r="I338" t="str">
        <f>community_projects!I338</f>
        <v>PV</v>
      </c>
      <c r="J338" t="str">
        <f>community_projects!J338</f>
        <v>dak</v>
      </c>
      <c r="K338" t="str">
        <f>community_projects!K338</f>
        <v>lokale coöperatie</v>
      </c>
      <c r="L338" t="str">
        <f>community_projects!L338</f>
        <v>GrunnegerPower</v>
      </c>
      <c r="M338">
        <f>community_projects!P338</f>
        <v>274</v>
      </c>
      <c r="N338">
        <f>community_projects!R338</f>
        <v>0</v>
      </c>
    </row>
    <row r="339" spans="1:14" x14ac:dyDescent="0.3">
      <c r="A339" t="str">
        <f>community_projects!A339</f>
        <v>Groningen</v>
      </c>
      <c r="B339" t="str">
        <f>community_projects!B339</f>
        <v>Groningen</v>
      </c>
      <c r="C339" t="str">
        <f>community_projects!C339</f>
        <v>Groningen</v>
      </c>
      <c r="D339" t="str" cm="1">
        <f t="array" ref="D339">INDEX(municipalities!B:B, MATCH(EC_projects!C339,municipalities!C:C,0),0)</f>
        <v>GM0014</v>
      </c>
      <c r="E339">
        <f>community_projects!D339</f>
        <v>0</v>
      </c>
      <c r="F339" t="str">
        <f>community_projects!E339</f>
        <v>GrunnegerPower/ Huren met Zon 2017 (Nijestee)</v>
      </c>
      <c r="G339" t="str">
        <f>community_projects!G339</f>
        <v>gerealiseerd</v>
      </c>
      <c r="H339">
        <f>community_projects!H339</f>
        <v>2017</v>
      </c>
      <c r="I339" t="str">
        <f>community_projects!I339</f>
        <v>PV</v>
      </c>
      <c r="J339" t="str">
        <f>community_projects!J339</f>
        <v>dak</v>
      </c>
      <c r="K339" t="str">
        <f>community_projects!K339</f>
        <v>lokale coöperatie</v>
      </c>
      <c r="L339" t="str">
        <f>community_projects!L339</f>
        <v>GrunnegerPower</v>
      </c>
      <c r="M339">
        <f>community_projects!P339</f>
        <v>114.48</v>
      </c>
      <c r="N339">
        <f>community_projects!R339</f>
        <v>0</v>
      </c>
    </row>
    <row r="340" spans="1:14" x14ac:dyDescent="0.3">
      <c r="A340" t="str">
        <f>community_projects!A340</f>
        <v>Groningen</v>
      </c>
      <c r="B340" t="str">
        <f>community_projects!B340</f>
        <v>Groningen</v>
      </c>
      <c r="C340" t="str">
        <f>community_projects!C340</f>
        <v>Groningen</v>
      </c>
      <c r="D340" t="str" cm="1">
        <f t="array" ref="D340">INDEX(municipalities!B:B, MATCH(EC_projects!C340,municipalities!C:C,0),0)</f>
        <v>GM0014</v>
      </c>
      <c r="E340">
        <f>community_projects!D340</f>
        <v>0</v>
      </c>
      <c r="F340" t="str">
        <f>community_projects!E340</f>
        <v>GrunnegerPower/ Huren met Zon 2018 (Nijestee)</v>
      </c>
      <c r="G340" t="str">
        <f>community_projects!G340</f>
        <v>gerealiseerd</v>
      </c>
      <c r="H340">
        <f>community_projects!H340</f>
        <v>2018</v>
      </c>
      <c r="I340" t="str">
        <f>community_projects!I340</f>
        <v>PV</v>
      </c>
      <c r="J340" t="str">
        <f>community_projects!J340</f>
        <v>dak</v>
      </c>
      <c r="K340" t="str">
        <f>community_projects!K340</f>
        <v>lokale coöperatie</v>
      </c>
      <c r="L340" t="str">
        <f>community_projects!L340</f>
        <v>GrunnegerPower</v>
      </c>
      <c r="M340">
        <f>community_projects!P340</f>
        <v>68.399999999999991</v>
      </c>
      <c r="N340">
        <f>community_projects!R340</f>
        <v>0</v>
      </c>
    </row>
    <row r="341" spans="1:14" x14ac:dyDescent="0.3">
      <c r="A341" t="str">
        <f>community_projects!A341</f>
        <v>Groningen</v>
      </c>
      <c r="B341" t="str">
        <f>community_projects!B341</f>
        <v>Groningen</v>
      </c>
      <c r="C341" t="str">
        <f>community_projects!C341</f>
        <v>Groningen</v>
      </c>
      <c r="D341" t="str" cm="1">
        <f t="array" ref="D341">INDEX(municipalities!B:B, MATCH(EC_projects!C341,municipalities!C:C,0),0)</f>
        <v>GM0014</v>
      </c>
      <c r="E341">
        <f>community_projects!D341</f>
        <v>0</v>
      </c>
      <c r="F341" t="str">
        <f>community_projects!E341</f>
        <v>GrunnegerPower/ Huren met Zon 2018 De Boog (Nijestee)</v>
      </c>
      <c r="G341" t="str">
        <f>community_projects!G341</f>
        <v>gerealiseerd</v>
      </c>
      <c r="H341">
        <f>community_projects!H341</f>
        <v>2018</v>
      </c>
      <c r="I341" t="str">
        <f>community_projects!I341</f>
        <v>PV</v>
      </c>
      <c r="J341" t="str">
        <f>community_projects!J341</f>
        <v>dak</v>
      </c>
      <c r="K341" t="str">
        <f>community_projects!K341</f>
        <v>lokale coöperatie</v>
      </c>
      <c r="L341" t="str">
        <f>community_projects!L341</f>
        <v>GrunnegerPower</v>
      </c>
      <c r="M341">
        <f>community_projects!P341</f>
        <v>63.000000000000007</v>
      </c>
      <c r="N341">
        <f>community_projects!R341</f>
        <v>0</v>
      </c>
    </row>
    <row r="342" spans="1:14" x14ac:dyDescent="0.3">
      <c r="A342" t="str">
        <f>community_projects!A342</f>
        <v>Groningen</v>
      </c>
      <c r="B342" t="str">
        <f>community_projects!B342</f>
        <v>Groningen</v>
      </c>
      <c r="C342" t="str">
        <f>community_projects!C342</f>
        <v>Groningen</v>
      </c>
      <c r="D342" t="str" cm="1">
        <f t="array" ref="D342">INDEX(municipalities!B:B, MATCH(EC_projects!C342,municipalities!C:C,0),0)</f>
        <v>GM0014</v>
      </c>
      <c r="E342">
        <f>community_projects!D342</f>
        <v>0</v>
      </c>
      <c r="F342" t="str">
        <f>community_projects!E342</f>
        <v>GrunnegerPower/ Huren met Zon 2019 (Nijestee)</v>
      </c>
      <c r="G342" t="str">
        <f>community_projects!G342</f>
        <v>gerealiseerd</v>
      </c>
      <c r="H342">
        <f>community_projects!H342</f>
        <v>2019</v>
      </c>
      <c r="I342" t="str">
        <f>community_projects!I342</f>
        <v>PV</v>
      </c>
      <c r="J342" t="str">
        <f>community_projects!J342</f>
        <v>dak</v>
      </c>
      <c r="K342" t="str">
        <f>community_projects!K342</f>
        <v>lokale coöperatie</v>
      </c>
      <c r="L342" t="str">
        <f>community_projects!L342</f>
        <v>GrunnegerPower</v>
      </c>
      <c r="M342">
        <f>community_projects!P342</f>
        <v>87.779999999999987</v>
      </c>
      <c r="N342">
        <f>community_projects!R342</f>
        <v>0</v>
      </c>
    </row>
    <row r="343" spans="1:14" x14ac:dyDescent="0.3">
      <c r="A343" t="str">
        <f>community_projects!A343</f>
        <v>Groningen</v>
      </c>
      <c r="B343" t="str">
        <f>community_projects!B343</f>
        <v>Groningen</v>
      </c>
      <c r="C343" t="str">
        <f>community_projects!C343</f>
        <v>Groningen</v>
      </c>
      <c r="D343" t="str" cm="1">
        <f t="array" ref="D343">INDEX(municipalities!B:B, MATCH(EC_projects!C343,municipalities!C:C,0),0)</f>
        <v>GM0014</v>
      </c>
      <c r="E343">
        <f>community_projects!D343</f>
        <v>0</v>
      </c>
      <c r="F343" t="str">
        <f>community_projects!E343</f>
        <v>GrunnegerPower/ Huren met Zon 2020 - Eisenhower (Nijenstee)</v>
      </c>
      <c r="G343" t="str">
        <f>community_projects!G343</f>
        <v>gerealiseerd</v>
      </c>
      <c r="H343">
        <f>community_projects!H343</f>
        <v>2020</v>
      </c>
      <c r="I343" t="str">
        <f>community_projects!I343</f>
        <v>PV</v>
      </c>
      <c r="J343" t="str">
        <f>community_projects!J343</f>
        <v>dak</v>
      </c>
      <c r="K343" t="str">
        <f>community_projects!K343</f>
        <v>lokale coöperatie</v>
      </c>
      <c r="L343" t="str">
        <f>community_projects!L343</f>
        <v>GrunnegerPower</v>
      </c>
      <c r="M343">
        <f>community_projects!P343</f>
        <v>50.4</v>
      </c>
      <c r="N343">
        <f>community_projects!R343</f>
        <v>0</v>
      </c>
    </row>
    <row r="344" spans="1:14" x14ac:dyDescent="0.3">
      <c r="A344" t="str">
        <f>community_projects!A344</f>
        <v>Groningen</v>
      </c>
      <c r="B344" t="str">
        <f>community_projects!B344</f>
        <v>Groningen</v>
      </c>
      <c r="C344" t="str">
        <f>community_projects!C344</f>
        <v>Groningen</v>
      </c>
      <c r="D344" t="str" cm="1">
        <f t="array" ref="D344">INDEX(municipalities!B:B, MATCH(EC_projects!C344,municipalities!C:C,0),0)</f>
        <v>GM0014</v>
      </c>
      <c r="E344">
        <f>community_projects!D344</f>
        <v>0</v>
      </c>
      <c r="F344" t="str">
        <f>community_projects!E344</f>
        <v>GrunnegerPower/ Huren met Zon 2021 (Nijenstee)</v>
      </c>
      <c r="G344" t="str">
        <f>community_projects!G344</f>
        <v>gerealiseerd</v>
      </c>
      <c r="H344">
        <f>community_projects!H344</f>
        <v>2021</v>
      </c>
      <c r="I344" t="str">
        <f>community_projects!I344</f>
        <v>PV</v>
      </c>
      <c r="J344" t="str">
        <f>community_projects!J344</f>
        <v>dak</v>
      </c>
      <c r="K344" t="str">
        <f>community_projects!K344</f>
        <v>lokale coöperatie</v>
      </c>
      <c r="L344" t="str">
        <f>community_projects!L344</f>
        <v>GrunnegerPower</v>
      </c>
      <c r="M344">
        <f>community_projects!P344</f>
        <v>22.5</v>
      </c>
      <c r="N344">
        <f>community_projects!R344</f>
        <v>0</v>
      </c>
    </row>
    <row r="345" spans="1:14" x14ac:dyDescent="0.3">
      <c r="A345" t="str">
        <f>community_projects!A345</f>
        <v>Groningen</v>
      </c>
      <c r="B345" t="str">
        <f>community_projects!B345</f>
        <v>Groningen</v>
      </c>
      <c r="C345" t="str">
        <f>community_projects!C345</f>
        <v>Groningen</v>
      </c>
      <c r="D345" t="str" cm="1">
        <f t="array" ref="D345">INDEX(municipalities!B:B, MATCH(EC_projects!C345,municipalities!C:C,0),0)</f>
        <v>GM0014</v>
      </c>
      <c r="E345">
        <f>community_projects!D345</f>
        <v>0</v>
      </c>
      <c r="F345" t="str">
        <f>community_projects!E345</f>
        <v>GrunnegerPower/ Huren met Zon 2022 (Nijenstee)</v>
      </c>
      <c r="G345" t="str">
        <f>community_projects!G345</f>
        <v>gerealiseerd</v>
      </c>
      <c r="H345">
        <f>community_projects!H345</f>
        <v>2021</v>
      </c>
      <c r="I345" t="str">
        <f>community_projects!I345</f>
        <v>PV</v>
      </c>
      <c r="J345" t="str">
        <f>community_projects!J345</f>
        <v>dak</v>
      </c>
      <c r="K345" t="str">
        <f>community_projects!K345</f>
        <v>lokale coöperatie</v>
      </c>
      <c r="L345" t="str">
        <f>community_projects!L345</f>
        <v>GrunnegerPower</v>
      </c>
      <c r="M345">
        <f>community_projects!P345</f>
        <v>0</v>
      </c>
      <c r="N345">
        <f>community_projects!R345</f>
        <v>0</v>
      </c>
    </row>
    <row r="346" spans="1:14" x14ac:dyDescent="0.3">
      <c r="A346" t="str">
        <f>community_projects!A346</f>
        <v>Groningen</v>
      </c>
      <c r="B346" t="str">
        <f>community_projects!B346</f>
        <v>Groningen</v>
      </c>
      <c r="C346" t="str">
        <f>community_projects!C346</f>
        <v>Groningen</v>
      </c>
      <c r="D346" t="str" cm="1">
        <f t="array" ref="D346">INDEX(municipalities!B:B, MATCH(EC_projects!C346,municipalities!C:C,0),0)</f>
        <v>GM0014</v>
      </c>
      <c r="E346">
        <f>community_projects!D346</f>
        <v>0</v>
      </c>
      <c r="F346" t="str">
        <f>community_projects!E346</f>
        <v>GrunnegerPower/ ZonneDok Lewenborg</v>
      </c>
      <c r="G346" t="str">
        <f>community_projects!G346</f>
        <v>gerealiseerd</v>
      </c>
      <c r="H346">
        <f>community_projects!H346</f>
        <v>2015</v>
      </c>
      <c r="I346" t="str">
        <f>community_projects!I346</f>
        <v>PV</v>
      </c>
      <c r="J346" t="str">
        <f>community_projects!J346</f>
        <v>dak</v>
      </c>
      <c r="K346" t="str">
        <f>community_projects!K346</f>
        <v>lokale coöperatie</v>
      </c>
      <c r="L346" t="str">
        <f>community_projects!L346</f>
        <v>GrunnegerPower</v>
      </c>
      <c r="M346">
        <f>community_projects!P346</f>
        <v>7.15</v>
      </c>
      <c r="N346">
        <f>community_projects!R346</f>
        <v>1</v>
      </c>
    </row>
    <row r="347" spans="1:14" x14ac:dyDescent="0.3">
      <c r="A347" t="str">
        <f>community_projects!A347</f>
        <v>Groningen</v>
      </c>
      <c r="B347" t="str">
        <f>community_projects!B347</f>
        <v>Groningen</v>
      </c>
      <c r="C347" t="str">
        <f>community_projects!C347</f>
        <v>Groningen</v>
      </c>
      <c r="D347" t="str" cm="1">
        <f t="array" ref="D347">INDEX(municipalities!B:B, MATCH(EC_projects!C347,municipalities!C:C,0),0)</f>
        <v>GM0014</v>
      </c>
      <c r="E347">
        <f>community_projects!D347</f>
        <v>0</v>
      </c>
      <c r="F347" t="str">
        <f>community_projects!E347</f>
        <v>HogelandsterEC/ Zonnedak 5 Ebbingehof (VVE)</v>
      </c>
      <c r="G347" t="str">
        <f>community_projects!G347</f>
        <v>gerealiseerd</v>
      </c>
      <c r="H347">
        <f>community_projects!H347</f>
        <v>2022</v>
      </c>
      <c r="I347" t="str">
        <f>community_projects!I347</f>
        <v>PV</v>
      </c>
      <c r="J347" t="str">
        <f>community_projects!J347</f>
        <v>dak</v>
      </c>
      <c r="K347" t="str">
        <f>community_projects!K347</f>
        <v>lokale coöperatie</v>
      </c>
      <c r="L347" t="str">
        <f>community_projects!L347</f>
        <v>Hogelandtster Energie Coöperatie (HEC)</v>
      </c>
      <c r="M347">
        <f>community_projects!P347</f>
        <v>54</v>
      </c>
      <c r="N347">
        <f>community_projects!R347</f>
        <v>1</v>
      </c>
    </row>
    <row r="348" spans="1:14" x14ac:dyDescent="0.3">
      <c r="A348" t="str">
        <f>community_projects!A348</f>
        <v>Groningen</v>
      </c>
      <c r="B348" t="str">
        <f>community_projects!B348</f>
        <v>Groningen</v>
      </c>
      <c r="C348" t="str">
        <f>community_projects!C348</f>
        <v>Groningen</v>
      </c>
      <c r="D348" t="str" cm="1">
        <f t="array" ref="D348">INDEX(municipalities!B:B, MATCH(EC_projects!C348,municipalities!C:C,0),0)</f>
        <v>GM0014</v>
      </c>
      <c r="E348" t="str">
        <f>community_projects!D348</f>
        <v>Meerstad</v>
      </c>
      <c r="F348" t="str">
        <f>community_projects!E348</f>
        <v>Meerkracht/ Zonnedak manege</v>
      </c>
      <c r="G348" t="str">
        <f>community_projects!G348</f>
        <v>gerealiseerd</v>
      </c>
      <c r="H348">
        <f>community_projects!H348</f>
        <v>2021</v>
      </c>
      <c r="I348" t="str">
        <f>community_projects!I348</f>
        <v>PV</v>
      </c>
      <c r="J348" t="str">
        <f>community_projects!J348</f>
        <v>dak</v>
      </c>
      <c r="K348" t="str">
        <f>community_projects!K348</f>
        <v>lokale coöperatie</v>
      </c>
      <c r="L348" t="str">
        <f>community_projects!L348</f>
        <v>Meerkracht</v>
      </c>
      <c r="M348">
        <f>community_projects!P348</f>
        <v>77.72</v>
      </c>
      <c r="N348">
        <f>community_projects!R348</f>
        <v>1</v>
      </c>
    </row>
    <row r="349" spans="1:14" x14ac:dyDescent="0.3">
      <c r="A349" t="str">
        <f>community_projects!A349</f>
        <v>Groningen</v>
      </c>
      <c r="B349" t="str">
        <f>community_projects!B349</f>
        <v>Groningen</v>
      </c>
      <c r="C349" t="str">
        <f>community_projects!C349</f>
        <v>Groningen</v>
      </c>
      <c r="D349" t="str" cm="1">
        <f t="array" ref="D349">INDEX(municipalities!B:B, MATCH(EC_projects!C349,municipalities!C:C,0),0)</f>
        <v>GM0014</v>
      </c>
      <c r="E349">
        <f>community_projects!D349</f>
        <v>0</v>
      </c>
      <c r="F349" t="str">
        <f>community_projects!E349</f>
        <v>VvE Prinsesseweg/ Wilhelminakade</v>
      </c>
      <c r="G349" t="str">
        <f>community_projects!G349</f>
        <v>gerealiseerd</v>
      </c>
      <c r="H349">
        <f>community_projects!H349</f>
        <v>2023</v>
      </c>
      <c r="I349" t="str">
        <f>community_projects!I349</f>
        <v>PV</v>
      </c>
      <c r="J349" t="str">
        <f>community_projects!J349</f>
        <v>dak</v>
      </c>
      <c r="K349" t="str">
        <f>community_projects!K349</f>
        <v>VVE-coöperatie</v>
      </c>
      <c r="L349" t="str">
        <f>community_projects!L349</f>
        <v>VVE divers</v>
      </c>
      <c r="M349">
        <f>community_projects!P349</f>
        <v>99.8</v>
      </c>
      <c r="N349">
        <f>community_projects!R349</f>
        <v>1</v>
      </c>
    </row>
    <row r="350" spans="1:14" x14ac:dyDescent="0.3">
      <c r="A350" t="str">
        <f>community_projects!A350</f>
        <v>Groningen</v>
      </c>
      <c r="B350" t="str">
        <f>community_projects!B350</f>
        <v>Groningen</v>
      </c>
      <c r="C350" t="str">
        <f>community_projects!C350</f>
        <v>Groningen</v>
      </c>
      <c r="D350" t="str" cm="1">
        <f t="array" ref="D350">INDEX(municipalities!B:B, MATCH(EC_projects!C350,municipalities!C:C,0),0)</f>
        <v>GM0014</v>
      </c>
      <c r="E350">
        <f>community_projects!D350</f>
        <v>0</v>
      </c>
      <c r="F350" t="str">
        <f>community_projects!E350</f>
        <v>ZonnepanelenDelen/ Zonne-Energieborg VOF (B.V.) (fase 1)</v>
      </c>
      <c r="G350" t="str">
        <f>community_projects!G350</f>
        <v>gerealiseerd</v>
      </c>
      <c r="H350">
        <f>community_projects!H350</f>
        <v>2014</v>
      </c>
      <c r="I350" t="str">
        <f>community_projects!I350</f>
        <v>PV</v>
      </c>
      <c r="J350" t="str">
        <f>community_projects!J350</f>
        <v>dak</v>
      </c>
      <c r="K350" t="str">
        <f>community_projects!K350</f>
        <v>participatie/ crowdfunding</v>
      </c>
      <c r="L350" t="str">
        <f>community_projects!L350</f>
        <v>crowdfunding</v>
      </c>
      <c r="M350">
        <f>community_projects!P350</f>
        <v>159</v>
      </c>
      <c r="N350">
        <f>community_projects!R350</f>
        <v>0</v>
      </c>
    </row>
    <row r="351" spans="1:14" x14ac:dyDescent="0.3">
      <c r="A351" t="str">
        <f>community_projects!A351</f>
        <v>Groningen</v>
      </c>
      <c r="B351" t="str">
        <f>community_projects!B351</f>
        <v>Groningen</v>
      </c>
      <c r="C351" t="str">
        <f>community_projects!C351</f>
        <v>Groningen</v>
      </c>
      <c r="D351" t="str" cm="1">
        <f t="array" ref="D351">INDEX(municipalities!B:B, MATCH(EC_projects!C351,municipalities!C:C,0),0)</f>
        <v>GM0014</v>
      </c>
      <c r="E351">
        <f>community_projects!D351</f>
        <v>0</v>
      </c>
      <c r="F351" t="str">
        <f>community_projects!E351</f>
        <v>ZonnepanelenDelen/ Zonne-Energieborg VOF (B.V.) (fase 2)</v>
      </c>
      <c r="G351" t="str">
        <f>community_projects!G351</f>
        <v>gerealiseerd</v>
      </c>
      <c r="H351">
        <f>community_projects!H351</f>
        <v>2014</v>
      </c>
      <c r="I351" t="str">
        <f>community_projects!I351</f>
        <v>PV</v>
      </c>
      <c r="J351" t="str">
        <f>community_projects!J351</f>
        <v>dak</v>
      </c>
      <c r="K351" t="str">
        <f>community_projects!K351</f>
        <v>participatie/ crowdfunding</v>
      </c>
      <c r="L351" t="str">
        <f>community_projects!L351</f>
        <v>crowdfunding</v>
      </c>
      <c r="M351">
        <f>community_projects!P351</f>
        <v>143</v>
      </c>
      <c r="N351">
        <f>community_projects!R351</f>
        <v>0</v>
      </c>
    </row>
    <row r="352" spans="1:14" x14ac:dyDescent="0.3">
      <c r="A352" t="str">
        <f>community_projects!A352</f>
        <v>Groningen</v>
      </c>
      <c r="B352" t="str">
        <f>community_projects!B352</f>
        <v>Groningen</v>
      </c>
      <c r="C352" t="str">
        <f>community_projects!C352</f>
        <v>Het Hogeland</v>
      </c>
      <c r="D352" t="str" cm="1">
        <f t="array" ref="D352">INDEX(municipalities!B:B, MATCH(EC_projects!C352,municipalities!C:C,0),0)</f>
        <v>GM1966</v>
      </c>
      <c r="E352" t="str">
        <f>community_projects!D352</f>
        <v>Zuidwolde</v>
      </c>
      <c r="F352" t="str">
        <f>community_projects!E352</f>
        <v>Durabel/ zonnedak De Wolddak 1</v>
      </c>
      <c r="G352" t="str">
        <f>community_projects!G352</f>
        <v>gerealiseerd</v>
      </c>
      <c r="H352">
        <f>community_projects!H352</f>
        <v>2022</v>
      </c>
      <c r="I352" t="str">
        <f>community_projects!I352</f>
        <v>PV</v>
      </c>
      <c r="J352" t="str">
        <f>community_projects!J352</f>
        <v>dak</v>
      </c>
      <c r="K352" t="str">
        <f>community_projects!K352</f>
        <v>lokale coöperatie</v>
      </c>
      <c r="L352" t="str">
        <f>community_projects!L352</f>
        <v>Durabel</v>
      </c>
      <c r="M352">
        <f>community_projects!P352</f>
        <v>48.96</v>
      </c>
      <c r="N352">
        <f>community_projects!R352</f>
        <v>1</v>
      </c>
    </row>
    <row r="353" spans="1:14" x14ac:dyDescent="0.3">
      <c r="A353" t="str">
        <f>community_projects!A353</f>
        <v>Groningen</v>
      </c>
      <c r="B353" t="str">
        <f>community_projects!B353</f>
        <v>Groningen</v>
      </c>
      <c r="C353" t="str">
        <f>community_projects!C353</f>
        <v>Het Hogeland</v>
      </c>
      <c r="D353" t="str" cm="1">
        <f t="array" ref="D353">INDEX(municipalities!B:B, MATCH(EC_projects!C353,municipalities!C:C,0),0)</f>
        <v>GM1966</v>
      </c>
      <c r="E353" t="str">
        <f>community_projects!D353</f>
        <v>Bedum/ Noordwolde</v>
      </c>
      <c r="F353" t="str">
        <f>community_projects!E353</f>
        <v>DuurzaamBedum/ zonnedak Knol Wolddijk</v>
      </c>
      <c r="G353" t="str">
        <f>community_projects!G353</f>
        <v>gerealiseerd</v>
      </c>
      <c r="H353">
        <f>community_projects!H353</f>
        <v>2023</v>
      </c>
      <c r="I353" t="str">
        <f>community_projects!I353</f>
        <v>PV</v>
      </c>
      <c r="J353" t="str">
        <f>community_projects!J353</f>
        <v>dak</v>
      </c>
      <c r="K353" t="str">
        <f>community_projects!K353</f>
        <v>lokale coöperatie</v>
      </c>
      <c r="L353" t="str">
        <f>community_projects!L353</f>
        <v>Duurzaam Bedum</v>
      </c>
      <c r="M353">
        <f>community_projects!P353</f>
        <v>51</v>
      </c>
      <c r="N353">
        <f>community_projects!R353</f>
        <v>1</v>
      </c>
    </row>
    <row r="354" spans="1:14" x14ac:dyDescent="0.3">
      <c r="A354" t="str">
        <f>community_projects!A354</f>
        <v>Groningen</v>
      </c>
      <c r="B354" t="str">
        <f>community_projects!B354</f>
        <v>Groningen</v>
      </c>
      <c r="C354" t="str">
        <f>community_projects!C354</f>
        <v>Het Hogeland</v>
      </c>
      <c r="D354" t="str" cm="1">
        <f t="array" ref="D354">INDEX(municipalities!B:B, MATCH(EC_projects!C354,municipalities!C:C,0),0)</f>
        <v>GM1966</v>
      </c>
      <c r="E354" t="str">
        <f>community_projects!D354</f>
        <v>Bedum/ Noordwolde</v>
      </c>
      <c r="F354" t="str">
        <f>community_projects!E354</f>
        <v>DuurzaamBedum/ zonnedak van der Werf</v>
      </c>
      <c r="G354" t="str">
        <f>community_projects!G354</f>
        <v>gerealiseerd</v>
      </c>
      <c r="H354">
        <f>community_projects!H354</f>
        <v>2022</v>
      </c>
      <c r="I354" t="str">
        <f>community_projects!I354</f>
        <v>PV</v>
      </c>
      <c r="J354" t="str">
        <f>community_projects!J354</f>
        <v>dak</v>
      </c>
      <c r="K354" t="str">
        <f>community_projects!K354</f>
        <v>lokale coöperatie</v>
      </c>
      <c r="L354" t="str">
        <f>community_projects!L354</f>
        <v>Duurzaam Bedum</v>
      </c>
      <c r="M354">
        <f>community_projects!P354</f>
        <v>51</v>
      </c>
      <c r="N354">
        <f>community_projects!R354</f>
        <v>1</v>
      </c>
    </row>
    <row r="355" spans="1:14" x14ac:dyDescent="0.3">
      <c r="A355" t="str">
        <f>community_projects!A355</f>
        <v>Groningen</v>
      </c>
      <c r="B355" t="str">
        <f>community_projects!B355</f>
        <v>Groningen</v>
      </c>
      <c r="C355" t="str">
        <f>community_projects!C355</f>
        <v>Het Hogeland</v>
      </c>
      <c r="D355" t="str" cm="1">
        <f t="array" ref="D355">INDEX(municipalities!B:B, MATCH(EC_projects!C355,municipalities!C:C,0),0)</f>
        <v>GM1966</v>
      </c>
      <c r="E355" t="str">
        <f>community_projects!D355</f>
        <v>Bedum</v>
      </c>
      <c r="F355" t="str">
        <f>community_projects!E355</f>
        <v>DuurzaamBedum/ zonnedaken  PCR (2 locaties)</v>
      </c>
      <c r="G355" t="str">
        <f>community_projects!G355</f>
        <v>gerealiseerd</v>
      </c>
      <c r="H355">
        <f>community_projects!H355</f>
        <v>2019</v>
      </c>
      <c r="I355" t="str">
        <f>community_projects!I355</f>
        <v>PV</v>
      </c>
      <c r="J355" t="str">
        <f>community_projects!J355</f>
        <v>dak</v>
      </c>
      <c r="K355" t="str">
        <f>community_projects!K355</f>
        <v>lokale coöperatie</v>
      </c>
      <c r="L355" t="str">
        <f>community_projects!L355</f>
        <v>Duurzaam Bedum</v>
      </c>
      <c r="M355">
        <f>community_projects!P355</f>
        <v>214.50000000000003</v>
      </c>
      <c r="N355">
        <f>community_projects!R355</f>
        <v>1</v>
      </c>
    </row>
    <row r="356" spans="1:14" x14ac:dyDescent="0.3">
      <c r="A356" t="str">
        <f>community_projects!A356</f>
        <v>Groningen</v>
      </c>
      <c r="B356" t="str">
        <f>community_projects!B356</f>
        <v>Groningen</v>
      </c>
      <c r="C356" t="str">
        <f>community_projects!C356</f>
        <v>Het Hogeland</v>
      </c>
      <c r="D356" t="str" cm="1">
        <f t="array" ref="D356">INDEX(municipalities!B:B, MATCH(EC_projects!C356,municipalities!C:C,0),0)</f>
        <v>GM1966</v>
      </c>
      <c r="E356" t="str">
        <f>community_projects!D356</f>
        <v>Winsum</v>
      </c>
      <c r="F356" t="str">
        <f>community_projects!E356</f>
        <v>DuurzaamWinsum/WindZon Winsum (zonnedak en 2 EAZ molen)</v>
      </c>
      <c r="G356" t="str">
        <f>community_projects!G356</f>
        <v>gerealiseerd</v>
      </c>
      <c r="H356">
        <f>community_projects!H356</f>
        <v>2020</v>
      </c>
      <c r="I356" t="str">
        <f>community_projects!I356</f>
        <v>PV</v>
      </c>
      <c r="J356" t="str">
        <f>community_projects!J356</f>
        <v>dak</v>
      </c>
      <c r="K356" t="str">
        <f>community_projects!K356</f>
        <v>lokale coöperatie</v>
      </c>
      <c r="L356" t="str">
        <f>community_projects!L356</f>
        <v>Duurzaam Winsum</v>
      </c>
      <c r="M356">
        <f>community_projects!P356</f>
        <v>36.96</v>
      </c>
      <c r="N356">
        <f>community_projects!R356</f>
        <v>1</v>
      </c>
    </row>
    <row r="357" spans="1:14" x14ac:dyDescent="0.3">
      <c r="A357" t="str">
        <f>community_projects!A357</f>
        <v>Groningen</v>
      </c>
      <c r="B357" t="str">
        <f>community_projects!B357</f>
        <v>Groningen</v>
      </c>
      <c r="C357" t="str">
        <f>community_projects!C357</f>
        <v>Het Hogeland</v>
      </c>
      <c r="D357" t="str" cm="1">
        <f t="array" ref="D357">INDEX(municipalities!B:B, MATCH(EC_projects!C357,municipalities!C:C,0),0)</f>
        <v>GM1966</v>
      </c>
      <c r="E357" t="str">
        <f>community_projects!D357</f>
        <v>Kantens</v>
      </c>
      <c r="F357" t="str">
        <f>community_projects!E357</f>
        <v xml:space="preserve">EIK Kantens/ zonnedak Postcoderoos Kantens I Lenstra </v>
      </c>
      <c r="G357" t="str">
        <f>community_projects!G357</f>
        <v>gerealiseerd</v>
      </c>
      <c r="H357">
        <f>community_projects!H357</f>
        <v>2018</v>
      </c>
      <c r="I357" t="str">
        <f>community_projects!I357</f>
        <v>PV</v>
      </c>
      <c r="J357" t="str">
        <f>community_projects!J357</f>
        <v>dak</v>
      </c>
      <c r="K357" t="str">
        <f>community_projects!K357</f>
        <v>lokale coöperatie</v>
      </c>
      <c r="L357" t="str">
        <f>community_projects!L357</f>
        <v>EIK DuurzaamKantens</v>
      </c>
      <c r="M357">
        <f>community_projects!P357</f>
        <v>34.199999999999996</v>
      </c>
      <c r="N357">
        <f>community_projects!R357</f>
        <v>1</v>
      </c>
    </row>
    <row r="358" spans="1:14" x14ac:dyDescent="0.3">
      <c r="A358" t="str">
        <f>community_projects!A358</f>
        <v>Groningen</v>
      </c>
      <c r="B358" t="str">
        <f>community_projects!B358</f>
        <v>Groningen</v>
      </c>
      <c r="C358" t="str">
        <f>community_projects!C358</f>
        <v>Het Hogeland</v>
      </c>
      <c r="D358" t="str" cm="1">
        <f t="array" ref="D358">INDEX(municipalities!B:B, MATCH(EC_projects!C358,municipalities!C:C,0),0)</f>
        <v>GM1966</v>
      </c>
      <c r="E358" t="str">
        <f>community_projects!D358</f>
        <v>Kantens</v>
      </c>
      <c r="F358" t="str">
        <f>community_projects!E358</f>
        <v>EIK Kantens/ zonnedak Postcoderoos Kantens II Doornbosch</v>
      </c>
      <c r="G358" t="str">
        <f>community_projects!G358</f>
        <v>gerealiseerd</v>
      </c>
      <c r="H358">
        <f>community_projects!H358</f>
        <v>2021</v>
      </c>
      <c r="I358" t="str">
        <f>community_projects!I358</f>
        <v>PV</v>
      </c>
      <c r="J358" t="str">
        <f>community_projects!J358</f>
        <v>dak</v>
      </c>
      <c r="K358" t="str">
        <f>community_projects!K358</f>
        <v>lokale coöperatie</v>
      </c>
      <c r="L358" t="str">
        <f>community_projects!L358</f>
        <v>EIK DuurzaamKantens</v>
      </c>
      <c r="M358">
        <f>community_projects!P358</f>
        <v>78</v>
      </c>
      <c r="N358">
        <f>community_projects!R358</f>
        <v>1</v>
      </c>
    </row>
    <row r="359" spans="1:14" x14ac:dyDescent="0.3">
      <c r="A359" t="str">
        <f>community_projects!A359</f>
        <v>Groningen</v>
      </c>
      <c r="B359" t="str">
        <f>community_projects!B359</f>
        <v>Groningen</v>
      </c>
      <c r="C359" t="str">
        <f>community_projects!C359</f>
        <v>Het Hogeland</v>
      </c>
      <c r="D359" t="str" cm="1">
        <f t="array" ref="D359">INDEX(municipalities!B:B, MATCH(EC_projects!C359,municipalities!C:C,0),0)</f>
        <v>GM1966</v>
      </c>
      <c r="E359" t="str">
        <f>community_projects!D359</f>
        <v>Rottum</v>
      </c>
      <c r="F359" t="str">
        <f>community_projects!E359</f>
        <v>EIK Kantens/ Zonnedak SDE 1 Rottum Doodstilsterweg</v>
      </c>
      <c r="G359" t="str">
        <f>community_projects!G359</f>
        <v>gerealiseerd</v>
      </c>
      <c r="H359">
        <f>community_projects!H359</f>
        <v>2019</v>
      </c>
      <c r="I359" t="str">
        <f>community_projects!I359</f>
        <v>PV</v>
      </c>
      <c r="J359" t="str">
        <f>community_projects!J359</f>
        <v>dak</v>
      </c>
      <c r="K359" t="str">
        <f>community_projects!K359</f>
        <v>lokale coöperatie</v>
      </c>
      <c r="L359" t="str">
        <f>community_projects!L359</f>
        <v>EIK DuurzaamKantens</v>
      </c>
      <c r="M359">
        <f>community_projects!P359</f>
        <v>215.45999999999998</v>
      </c>
      <c r="N359">
        <f>community_projects!R359</f>
        <v>1</v>
      </c>
    </row>
    <row r="360" spans="1:14" x14ac:dyDescent="0.3">
      <c r="A360" t="str">
        <f>community_projects!A360</f>
        <v>Groningen</v>
      </c>
      <c r="B360" t="str">
        <f>community_projects!B360</f>
        <v>Groningen</v>
      </c>
      <c r="C360" t="str">
        <f>community_projects!C360</f>
        <v>Het Hogeland</v>
      </c>
      <c r="D360" t="str" cm="1">
        <f t="array" ref="D360">INDEX(municipalities!B:B, MATCH(EC_projects!C360,municipalities!C:C,0),0)</f>
        <v>GM1966</v>
      </c>
      <c r="E360" t="str">
        <f>community_projects!D360</f>
        <v>Kantens</v>
      </c>
      <c r="F360" t="str">
        <f>community_projects!E360</f>
        <v>EIK Kantens/ zonnedak Smit- Flipsen (SDE)</v>
      </c>
      <c r="G360" t="str">
        <f>community_projects!G360</f>
        <v>gerealiseerd</v>
      </c>
      <c r="H360">
        <f>community_projects!H360</f>
        <v>2018</v>
      </c>
      <c r="I360" t="str">
        <f>community_projects!I360</f>
        <v>PV</v>
      </c>
      <c r="J360" t="str">
        <f>community_projects!J360</f>
        <v>dak</v>
      </c>
      <c r="K360" t="str">
        <f>community_projects!K360</f>
        <v>lokale coöperatie</v>
      </c>
      <c r="L360" t="str">
        <f>community_projects!L360</f>
        <v>EIK DuurzaamKantens</v>
      </c>
      <c r="M360">
        <f>community_projects!P360</f>
        <v>226.79999999999998</v>
      </c>
      <c r="N360">
        <f>community_projects!R360</f>
        <v>1</v>
      </c>
    </row>
    <row r="361" spans="1:14" x14ac:dyDescent="0.3">
      <c r="A361" t="str">
        <f>community_projects!A361</f>
        <v>Groningen</v>
      </c>
      <c r="B361" t="str">
        <f>community_projects!B361</f>
        <v>Groningen</v>
      </c>
      <c r="C361" t="str">
        <f>community_projects!C361</f>
        <v>Het Hogeland</v>
      </c>
      <c r="D361" t="str" cm="1">
        <f t="array" ref="D361">INDEX(municipalities!B:B, MATCH(EC_projects!C361,municipalities!C:C,0),0)</f>
        <v>GM1966</v>
      </c>
      <c r="E361" t="str">
        <f>community_projects!D361</f>
        <v>Stitswerd</v>
      </c>
      <c r="F361" t="str">
        <f>community_projects!E361</f>
        <v>EIK Kantens/ Zonnedak Stitswerd</v>
      </c>
      <c r="G361" t="str">
        <f>community_projects!G361</f>
        <v>gerealiseerd</v>
      </c>
      <c r="H361">
        <f>community_projects!H361</f>
        <v>2020</v>
      </c>
      <c r="I361" t="str">
        <f>community_projects!I361</f>
        <v>PV</v>
      </c>
      <c r="J361" t="str">
        <f>community_projects!J361</f>
        <v>dak</v>
      </c>
      <c r="K361" t="str">
        <f>community_projects!K361</f>
        <v>lokale coöperatie</v>
      </c>
      <c r="L361" t="str">
        <f>community_projects!L361</f>
        <v>EIK DuurzaamKantens</v>
      </c>
      <c r="M361">
        <f>community_projects!P361</f>
        <v>58.994999999999997</v>
      </c>
      <c r="N361">
        <f>community_projects!R361</f>
        <v>1</v>
      </c>
    </row>
    <row r="362" spans="1:14" x14ac:dyDescent="0.3">
      <c r="A362" t="str">
        <f>community_projects!A362</f>
        <v>Groningen</v>
      </c>
      <c r="B362" t="str">
        <f>community_projects!B362</f>
        <v>Groningen</v>
      </c>
      <c r="C362" t="str">
        <f>community_projects!C362</f>
        <v>Het Hogeland</v>
      </c>
      <c r="D362" t="str" cm="1">
        <f t="array" ref="D362">INDEX(municipalities!B:B, MATCH(EC_projects!C362,municipalities!C:C,0),0)</f>
        <v>GM1966</v>
      </c>
      <c r="E362" t="str">
        <f>community_projects!D362</f>
        <v>Uithuizen</v>
      </c>
      <c r="F362" t="str">
        <f>community_projects!E362</f>
        <v>EIK Kantens/ Zonnedak Uithuizen sporthal De Mencke</v>
      </c>
      <c r="G362" t="str">
        <f>community_projects!G362</f>
        <v>gerealiseerd</v>
      </c>
      <c r="H362">
        <f>community_projects!H362</f>
        <v>2022</v>
      </c>
      <c r="I362" t="str">
        <f>community_projects!I362</f>
        <v>PV</v>
      </c>
      <c r="J362" t="str">
        <f>community_projects!J362</f>
        <v>dak</v>
      </c>
      <c r="K362" t="str">
        <f>community_projects!K362</f>
        <v>lokale coöperatie</v>
      </c>
      <c r="L362" t="str">
        <f>community_projects!L362</f>
        <v>EIK DuurzaamKantens</v>
      </c>
      <c r="M362">
        <f>community_projects!P362</f>
        <v>280</v>
      </c>
      <c r="N362">
        <f>community_projects!R362</f>
        <v>1</v>
      </c>
    </row>
    <row r="363" spans="1:14" x14ac:dyDescent="0.3">
      <c r="A363" t="str">
        <f>community_projects!A363</f>
        <v>Groningen</v>
      </c>
      <c r="B363" t="str">
        <f>community_projects!B363</f>
        <v>Groningen</v>
      </c>
      <c r="C363" t="str">
        <f>community_projects!C363</f>
        <v>Het Hogeland</v>
      </c>
      <c r="D363" t="str" cm="1">
        <f t="array" ref="D363">INDEX(municipalities!B:B, MATCH(EC_projects!C363,municipalities!C:C,0),0)</f>
        <v>GM1966</v>
      </c>
      <c r="E363" t="str">
        <f>community_projects!D363</f>
        <v>Kantens</v>
      </c>
      <c r="F363" t="str">
        <f>community_projects!E363</f>
        <v>EIK Kantens/ zonnedak Van Velde</v>
      </c>
      <c r="G363" t="str">
        <f>community_projects!G363</f>
        <v>gerealiseerd</v>
      </c>
      <c r="H363">
        <f>community_projects!H363</f>
        <v>2021</v>
      </c>
      <c r="I363" t="str">
        <f>community_projects!I363</f>
        <v>PV</v>
      </c>
      <c r="J363" t="str">
        <f>community_projects!J363</f>
        <v>dak</v>
      </c>
      <c r="K363" t="str">
        <f>community_projects!K363</f>
        <v>lokale coöperatie</v>
      </c>
      <c r="L363" t="str">
        <f>community_projects!L363</f>
        <v>EIK DuurzaamKantens</v>
      </c>
      <c r="M363">
        <f>community_projects!P363</f>
        <v>66</v>
      </c>
      <c r="N363">
        <f>community_projects!R363</f>
        <v>1</v>
      </c>
    </row>
    <row r="364" spans="1:14" x14ac:dyDescent="0.3">
      <c r="A364" t="str">
        <f>community_projects!A364</f>
        <v>Groningen</v>
      </c>
      <c r="B364" t="str">
        <f>community_projects!B364</f>
        <v>Groningen</v>
      </c>
      <c r="C364" t="str">
        <f>community_projects!C364</f>
        <v>Het Hogeland</v>
      </c>
      <c r="D364" t="str" cm="1">
        <f t="array" ref="D364">INDEX(municipalities!B:B, MATCH(EC_projects!C364,municipalities!C:C,0),0)</f>
        <v>GM1966</v>
      </c>
      <c r="E364" t="str">
        <f>community_projects!D364</f>
        <v>Bedum</v>
      </c>
      <c r="F364" t="str">
        <f>community_projects!E364</f>
        <v>EnergiekOnderdendam/ zonnedak Beukema</v>
      </c>
      <c r="G364" t="str">
        <f>community_projects!G364</f>
        <v>gerealiseerd</v>
      </c>
      <c r="H364">
        <f>community_projects!H364</f>
        <v>2018</v>
      </c>
      <c r="I364" t="str">
        <f>community_projects!I364</f>
        <v>PV</v>
      </c>
      <c r="J364" t="str">
        <f>community_projects!J364</f>
        <v>dak</v>
      </c>
      <c r="K364" t="str">
        <f>community_projects!K364</f>
        <v>lokale coöperatie</v>
      </c>
      <c r="L364" t="str">
        <f>community_projects!L364</f>
        <v>EnergiekOnderdendam</v>
      </c>
      <c r="M364">
        <f>community_projects!P364</f>
        <v>96.464999999999989</v>
      </c>
      <c r="N364">
        <f>community_projects!R364</f>
        <v>1</v>
      </c>
    </row>
    <row r="365" spans="1:14" x14ac:dyDescent="0.3">
      <c r="A365" t="str">
        <f>community_projects!A365</f>
        <v>Groningen</v>
      </c>
      <c r="B365" t="str">
        <f>community_projects!B365</f>
        <v>Groningen</v>
      </c>
      <c r="C365" t="str">
        <f>community_projects!C365</f>
        <v>Het Hogeland</v>
      </c>
      <c r="D365" t="str" cm="1">
        <f t="array" ref="D365">INDEX(municipalities!B:B, MATCH(EC_projects!C365,municipalities!C:C,0),0)</f>
        <v>GM1966</v>
      </c>
      <c r="E365" t="str">
        <f>community_projects!D365</f>
        <v>Winsum</v>
      </c>
      <c r="F365" t="str">
        <f>community_projects!E365</f>
        <v>GLOED Garnwerd/ Zonnedak Keizer</v>
      </c>
      <c r="G365" t="str">
        <f>community_projects!G365</f>
        <v>gerealiseerd</v>
      </c>
      <c r="H365">
        <f>community_projects!H365</f>
        <v>2017</v>
      </c>
      <c r="I365" t="str">
        <f>community_projects!I365</f>
        <v>PV</v>
      </c>
      <c r="J365" t="str">
        <f>community_projects!J365</f>
        <v>dak</v>
      </c>
      <c r="K365" t="str">
        <f>community_projects!K365</f>
        <v>lokale coöperatie</v>
      </c>
      <c r="L365" t="str">
        <f>community_projects!L365</f>
        <v>GLOED Garnwerd</v>
      </c>
      <c r="M365">
        <f>community_projects!P365</f>
        <v>58</v>
      </c>
      <c r="N365">
        <f>community_projects!R365</f>
        <v>1</v>
      </c>
    </row>
    <row r="366" spans="1:14" x14ac:dyDescent="0.3">
      <c r="A366" t="str">
        <f>community_projects!A366</f>
        <v>Groningen</v>
      </c>
      <c r="B366" t="str">
        <f>community_projects!B366</f>
        <v>Groningen</v>
      </c>
      <c r="C366" t="str">
        <f>community_projects!C366</f>
        <v>Het Hogeland</v>
      </c>
      <c r="D366" t="str" cm="1">
        <f t="array" ref="D366">INDEX(municipalities!B:B, MATCH(EC_projects!C366,municipalities!C:C,0),0)</f>
        <v>GM1966</v>
      </c>
      <c r="E366" t="str">
        <f>community_projects!D366</f>
        <v>Winsum</v>
      </c>
      <c r="F366" t="str">
        <f>community_projects!E366</f>
        <v>GLOED Garnwerd/ Zonnedak Vellinga 1</v>
      </c>
      <c r="G366" t="str">
        <f>community_projects!G366</f>
        <v>gerealiseerd</v>
      </c>
      <c r="H366">
        <f>community_projects!H366</f>
        <v>2021</v>
      </c>
      <c r="I366" t="str">
        <f>community_projects!I366</f>
        <v>PV</v>
      </c>
      <c r="J366" t="str">
        <f>community_projects!J366</f>
        <v>dak</v>
      </c>
      <c r="K366" t="str">
        <f>community_projects!K366</f>
        <v>lokale coöperatie</v>
      </c>
      <c r="L366" t="str">
        <f>community_projects!L366</f>
        <v>GLOED Garnwerd</v>
      </c>
      <c r="M366">
        <f>community_projects!P366</f>
        <v>85</v>
      </c>
      <c r="N366">
        <f>community_projects!R366</f>
        <v>1</v>
      </c>
    </row>
    <row r="367" spans="1:14" x14ac:dyDescent="0.3">
      <c r="A367" t="str">
        <f>community_projects!A367</f>
        <v>Groningen</v>
      </c>
      <c r="B367" t="str">
        <f>community_projects!B367</f>
        <v>Groningen</v>
      </c>
      <c r="C367" t="str">
        <f>community_projects!C367</f>
        <v>Het Hogeland</v>
      </c>
      <c r="D367" t="str" cm="1">
        <f t="array" ref="D367">INDEX(municipalities!B:B, MATCH(EC_projects!C367,municipalities!C:C,0),0)</f>
        <v>GM1966</v>
      </c>
      <c r="E367" t="str">
        <f>community_projects!D367</f>
        <v>Winsum</v>
      </c>
      <c r="F367" t="str">
        <f>community_projects!E367</f>
        <v>GLOED Garnwerd/ Zonnedak Vellinga 2</v>
      </c>
      <c r="G367" t="str">
        <f>community_projects!G367</f>
        <v>gerealiseerd</v>
      </c>
      <c r="H367">
        <f>community_projects!H367</f>
        <v>2022</v>
      </c>
      <c r="I367" t="str">
        <f>community_projects!I367</f>
        <v>PV</v>
      </c>
      <c r="J367" t="str">
        <f>community_projects!J367</f>
        <v>dak</v>
      </c>
      <c r="K367" t="str">
        <f>community_projects!K367</f>
        <v>lokale coöperatie</v>
      </c>
      <c r="L367" t="str">
        <f>community_projects!L367</f>
        <v>GLOED Garnwerd</v>
      </c>
      <c r="M367">
        <f>community_projects!P367</f>
        <v>100.125</v>
      </c>
      <c r="N367">
        <f>community_projects!R367</f>
        <v>1</v>
      </c>
    </row>
    <row r="368" spans="1:14" x14ac:dyDescent="0.3">
      <c r="A368" t="str">
        <f>community_projects!A368</f>
        <v>Groningen</v>
      </c>
      <c r="B368" t="str">
        <f>community_projects!B368</f>
        <v>Groningen</v>
      </c>
      <c r="C368" t="str">
        <f>community_projects!C368</f>
        <v>Het Hogeland</v>
      </c>
      <c r="D368" t="str" cm="1">
        <f t="array" ref="D368">INDEX(municipalities!B:B, MATCH(EC_projects!C368,municipalities!C:C,0),0)</f>
        <v>GM1966</v>
      </c>
      <c r="E368" t="str">
        <f>community_projects!D368</f>
        <v>Zuurdijk</v>
      </c>
      <c r="F368" t="str">
        <f>community_projects!E368</f>
        <v xml:space="preserve">HogelandsterEC/ Zonnedak 1 Zuurdijk </v>
      </c>
      <c r="G368" t="str">
        <f>community_projects!G368</f>
        <v>gerealiseerd</v>
      </c>
      <c r="H368">
        <f>community_projects!H368</f>
        <v>2018</v>
      </c>
      <c r="I368" t="str">
        <f>community_projects!I368</f>
        <v>PV</v>
      </c>
      <c r="J368" t="str">
        <f>community_projects!J368</f>
        <v>dak</v>
      </c>
      <c r="K368" t="str">
        <f>community_projects!K368</f>
        <v>lokale coöperatie</v>
      </c>
      <c r="L368" t="str">
        <f>community_projects!L368</f>
        <v>Hogelandtster Energie Coöperatie (HEC)</v>
      </c>
      <c r="M368">
        <f>community_projects!P368</f>
        <v>168.85000000000002</v>
      </c>
      <c r="N368">
        <f>community_projects!R368</f>
        <v>1</v>
      </c>
    </row>
    <row r="369" spans="1:14" x14ac:dyDescent="0.3">
      <c r="A369" t="str">
        <f>community_projects!A369</f>
        <v>Groningen</v>
      </c>
      <c r="B369" t="str">
        <f>community_projects!B369</f>
        <v>Groningen</v>
      </c>
      <c r="C369" t="str">
        <f>community_projects!C369</f>
        <v>Het Hogeland</v>
      </c>
      <c r="D369" t="str" cm="1">
        <f t="array" ref="D369">INDEX(municipalities!B:B, MATCH(EC_projects!C369,municipalities!C:C,0),0)</f>
        <v>GM1966</v>
      </c>
      <c r="E369" t="str">
        <f>community_projects!D369</f>
        <v xml:space="preserve">Den Andel </v>
      </c>
      <c r="F369" t="str">
        <f>community_projects!E369</f>
        <v xml:space="preserve">HogelandsterEC/ zonnedak 2 Den Andel </v>
      </c>
      <c r="G369" t="str">
        <f>community_projects!G369</f>
        <v>gerealiseerd</v>
      </c>
      <c r="H369">
        <f>community_projects!H369</f>
        <v>2020</v>
      </c>
      <c r="I369" t="str">
        <f>community_projects!I369</f>
        <v>PV</v>
      </c>
      <c r="J369" t="str">
        <f>community_projects!J369</f>
        <v>dak</v>
      </c>
      <c r="K369" t="str">
        <f>community_projects!K369</f>
        <v>lokale coöperatie</v>
      </c>
      <c r="L369" t="str">
        <f>community_projects!L369</f>
        <v>Hogelandster Energie Coöperatie</v>
      </c>
      <c r="M369">
        <f>community_projects!P369</f>
        <v>56.000000000000007</v>
      </c>
      <c r="N369">
        <f>community_projects!R369</f>
        <v>1</v>
      </c>
    </row>
    <row r="370" spans="1:14" x14ac:dyDescent="0.3">
      <c r="A370" t="str">
        <f>community_projects!A370</f>
        <v>Groningen</v>
      </c>
      <c r="B370" t="str">
        <f>community_projects!B370</f>
        <v>Groningen</v>
      </c>
      <c r="C370" t="str">
        <f>community_projects!C370</f>
        <v>Het Hogeland</v>
      </c>
      <c r="D370" t="str" cm="1">
        <f t="array" ref="D370">INDEX(municipalities!B:B, MATCH(EC_projects!C370,municipalities!C:C,0),0)</f>
        <v>GM1966</v>
      </c>
      <c r="E370" t="str">
        <f>community_projects!D370</f>
        <v>Kloosterburen</v>
      </c>
      <c r="F370" t="str">
        <f>community_projects!E370</f>
        <v xml:space="preserve">HogelandsterEC/ Zonnedak 3 Oldeheem Kloosterburen </v>
      </c>
      <c r="G370" t="str">
        <f>community_projects!G370</f>
        <v>gerealiseerd</v>
      </c>
      <c r="H370">
        <f>community_projects!H370</f>
        <v>2022</v>
      </c>
      <c r="I370" t="str">
        <f>community_projects!I370</f>
        <v>PV</v>
      </c>
      <c r="J370" t="str">
        <f>community_projects!J370</f>
        <v>dak</v>
      </c>
      <c r="K370" t="str">
        <f>community_projects!K370</f>
        <v>lokale coöperatie</v>
      </c>
      <c r="L370" t="str">
        <f>community_projects!L370</f>
        <v>Hogelandtster Energie Coöperatie (HEC)</v>
      </c>
      <c r="M370">
        <f>community_projects!P370</f>
        <v>75</v>
      </c>
      <c r="N370">
        <f>community_projects!R370</f>
        <v>1</v>
      </c>
    </row>
    <row r="371" spans="1:14" x14ac:dyDescent="0.3">
      <c r="A371" t="str">
        <f>community_projects!A371</f>
        <v>Groningen</v>
      </c>
      <c r="B371" t="str">
        <f>community_projects!B371</f>
        <v>Groningen</v>
      </c>
      <c r="C371" t="str">
        <f>community_projects!C371</f>
        <v>Het Hogeland</v>
      </c>
      <c r="D371" t="str" cm="1">
        <f t="array" ref="D371">INDEX(municipalities!B:B, MATCH(EC_projects!C371,municipalities!C:C,0),0)</f>
        <v>GM1966</v>
      </c>
      <c r="E371" t="str">
        <f>community_projects!D371</f>
        <v>Leens</v>
      </c>
      <c r="F371" t="str">
        <f>community_projects!E371</f>
        <v>HogelandsterEC/ Zonnedak 4 Boerderij Pothuma</v>
      </c>
      <c r="G371" t="str">
        <f>community_projects!G371</f>
        <v>gerealiseerd</v>
      </c>
      <c r="H371">
        <f>community_projects!H371</f>
        <v>2022</v>
      </c>
      <c r="I371" t="str">
        <f>community_projects!I371</f>
        <v>PV</v>
      </c>
      <c r="J371" t="str">
        <f>community_projects!J371</f>
        <v>dak</v>
      </c>
      <c r="K371" t="str">
        <f>community_projects!K371</f>
        <v>lokale coöperatie</v>
      </c>
      <c r="L371" t="str">
        <f>community_projects!L371</f>
        <v>Hogelandtster Energie Coöperatie (HEC)</v>
      </c>
      <c r="M371">
        <f>community_projects!P371</f>
        <v>90.72</v>
      </c>
      <c r="N371">
        <f>community_projects!R371</f>
        <v>1</v>
      </c>
    </row>
    <row r="372" spans="1:14" x14ac:dyDescent="0.3">
      <c r="A372" t="str">
        <f>community_projects!A372</f>
        <v>Groningen</v>
      </c>
      <c r="B372" t="str">
        <f>community_projects!B372</f>
        <v>Groningen</v>
      </c>
      <c r="C372" t="str">
        <f>community_projects!C372</f>
        <v>Het Hogeland</v>
      </c>
      <c r="D372" t="str" cm="1">
        <f t="array" ref="D372">INDEX(municipalities!B:B, MATCH(EC_projects!C372,municipalities!C:C,0),0)</f>
        <v>GM1966</v>
      </c>
      <c r="E372" t="str">
        <f>community_projects!D372</f>
        <v>Eenrum</v>
      </c>
      <c r="F372" t="str">
        <f>community_projects!E372</f>
        <v xml:space="preserve">HogelandsterEC/ Zonnedak 6 Boerderij Clevering- Meijer  </v>
      </c>
      <c r="G372" t="str">
        <f>community_projects!G372</f>
        <v>gerealiseerd</v>
      </c>
      <c r="H372">
        <f>community_projects!H372</f>
        <v>2023</v>
      </c>
      <c r="I372" t="str">
        <f>community_projects!I372</f>
        <v>PV</v>
      </c>
      <c r="J372" t="str">
        <f>community_projects!J372</f>
        <v>dak</v>
      </c>
      <c r="K372" t="str">
        <f>community_projects!K372</f>
        <v>lokale coöperatie</v>
      </c>
      <c r="L372" t="str">
        <f>community_projects!L372</f>
        <v>Hogelandtster Energie Coöperatie (HEC)</v>
      </c>
      <c r="M372">
        <f>community_projects!P372</f>
        <v>99.75</v>
      </c>
      <c r="N372">
        <f>community_projects!R372</f>
        <v>1</v>
      </c>
    </row>
    <row r="373" spans="1:14" x14ac:dyDescent="0.3">
      <c r="A373" t="str">
        <f>community_projects!A373</f>
        <v>Groningen</v>
      </c>
      <c r="B373" t="str">
        <f>community_projects!B373</f>
        <v>Groningen</v>
      </c>
      <c r="C373" t="str">
        <f>community_projects!C373</f>
        <v>Het Hogeland</v>
      </c>
      <c r="D373" t="str" cm="1">
        <f t="array" ref="D373">INDEX(municipalities!B:B, MATCH(EC_projects!C373,municipalities!C:C,0),0)</f>
        <v>GM1966</v>
      </c>
      <c r="E373">
        <f>community_projects!D373</f>
        <v>0</v>
      </c>
      <c r="F373" t="str">
        <f>community_projects!E373</f>
        <v xml:space="preserve">HogelandsterEC/ Zonnedak 7 Boerderij Molenrij Hegge </v>
      </c>
      <c r="G373" t="str">
        <f>community_projects!G373</f>
        <v>gerealiseerd</v>
      </c>
      <c r="H373">
        <f>community_projects!H373</f>
        <v>2022</v>
      </c>
      <c r="I373" t="str">
        <f>community_projects!I373</f>
        <v>PV</v>
      </c>
      <c r="J373" t="str">
        <f>community_projects!J373</f>
        <v>dak</v>
      </c>
      <c r="K373" t="str">
        <f>community_projects!K373</f>
        <v>lokale coöperatie</v>
      </c>
      <c r="L373" t="str">
        <f>community_projects!L373</f>
        <v>Hogelandtster Energie Coöperatie (HEC)</v>
      </c>
      <c r="M373">
        <f>community_projects!P373</f>
        <v>78.75</v>
      </c>
      <c r="N373">
        <f>community_projects!R373</f>
        <v>1</v>
      </c>
    </row>
    <row r="374" spans="1:14" x14ac:dyDescent="0.3">
      <c r="A374" t="str">
        <f>community_projects!A374</f>
        <v>Groningen</v>
      </c>
      <c r="B374" t="str">
        <f>community_projects!B374</f>
        <v>Groningen</v>
      </c>
      <c r="C374" t="str">
        <f>community_projects!C374</f>
        <v>Het Hogeland</v>
      </c>
      <c r="D374" t="str" cm="1">
        <f t="array" ref="D374">INDEX(municipalities!B:B, MATCH(EC_projects!C374,municipalities!C:C,0),0)</f>
        <v>GM1966</v>
      </c>
      <c r="E374" t="str">
        <f>community_projects!D374</f>
        <v>Winsum</v>
      </c>
      <c r="F374" t="str">
        <f>community_projects!E374</f>
        <v>HogelandsterEC/ Zonnedak 8 Vellinga</v>
      </c>
      <c r="G374" t="str">
        <f>community_projects!G374</f>
        <v>gerealiseerd</v>
      </c>
      <c r="H374">
        <f>community_projects!H374</f>
        <v>2022</v>
      </c>
      <c r="I374" t="str">
        <f>community_projects!I374</f>
        <v>PV</v>
      </c>
      <c r="J374" t="str">
        <f>community_projects!J374</f>
        <v>dak</v>
      </c>
      <c r="K374" t="str">
        <f>community_projects!K374</f>
        <v>lokale coöperatie</v>
      </c>
      <c r="L374" t="str">
        <f>community_projects!L374</f>
        <v>Hogelandtster Energie Coöperatie (HEC)</v>
      </c>
      <c r="M374">
        <f>community_projects!P374</f>
        <v>57</v>
      </c>
      <c r="N374">
        <f>community_projects!R374</f>
        <v>1</v>
      </c>
    </row>
    <row r="375" spans="1:14" x14ac:dyDescent="0.3">
      <c r="A375" t="str">
        <f>community_projects!A375</f>
        <v>Groningen</v>
      </c>
      <c r="B375" t="str">
        <f>community_projects!B375</f>
        <v>Groningen</v>
      </c>
      <c r="C375" t="str">
        <f>community_projects!C375</f>
        <v>Het Hogeland</v>
      </c>
      <c r="D375" t="str" cm="1">
        <f t="array" ref="D375">INDEX(municipalities!B:B, MATCH(EC_projects!C375,municipalities!C:C,0),0)</f>
        <v>GM1966</v>
      </c>
      <c r="E375" t="str">
        <f>community_projects!D375</f>
        <v>Winsum</v>
      </c>
      <c r="F375" t="str">
        <f>community_projects!E375</f>
        <v>WinsumDuurzaam/ WindZon (zonnedak+ 2 EAZ molens)</v>
      </c>
      <c r="G375" t="str">
        <f>community_projects!G375</f>
        <v>gerealiseerd</v>
      </c>
      <c r="H375">
        <f>community_projects!H375</f>
        <v>2019</v>
      </c>
      <c r="I375" t="str">
        <f>community_projects!I375</f>
        <v>PV</v>
      </c>
      <c r="J375" t="str">
        <f>community_projects!J375</f>
        <v>dak</v>
      </c>
      <c r="K375" t="str">
        <f>community_projects!K375</f>
        <v>lokale coöperatie</v>
      </c>
      <c r="L375" t="str">
        <f>community_projects!L375</f>
        <v>Winsum Duurzaam</v>
      </c>
      <c r="M375">
        <f>community_projects!P375</f>
        <v>37</v>
      </c>
      <c r="N375">
        <f>community_projects!R375</f>
        <v>1</v>
      </c>
    </row>
    <row r="376" spans="1:14" x14ac:dyDescent="0.3">
      <c r="A376" t="str">
        <f>community_projects!A376</f>
        <v>Groningen</v>
      </c>
      <c r="B376" t="str">
        <f>community_projects!B376</f>
        <v>Groningen</v>
      </c>
      <c r="C376" t="str">
        <f>community_projects!C376</f>
        <v>Eemsdelta</v>
      </c>
      <c r="D376" t="str" cm="1">
        <f t="array" ref="D376">INDEX(municipalities!B:B, MATCH(EC_projects!C376,municipalities!C:C,0),0)</f>
        <v>GM1979</v>
      </c>
      <c r="E376" t="str">
        <f>community_projects!D376</f>
        <v>Stedum</v>
      </c>
      <c r="F376" t="str">
        <f>community_projects!E376</f>
        <v>Stedum EC/ zonnedak Moarstee 2. 0 (Scouting)</v>
      </c>
      <c r="G376" t="str">
        <f>community_projects!G376</f>
        <v>gerealiseerd</v>
      </c>
      <c r="H376">
        <f>community_projects!H376</f>
        <v>2022</v>
      </c>
      <c r="I376" t="str">
        <f>community_projects!I376</f>
        <v>PV</v>
      </c>
      <c r="J376" t="str">
        <f>community_projects!J376</f>
        <v>dak</v>
      </c>
      <c r="K376" t="str">
        <f>community_projects!K376</f>
        <v>lokale coöperatie</v>
      </c>
      <c r="L376" t="str">
        <f>community_projects!L376</f>
        <v>Stedum EnergieNeutraal</v>
      </c>
      <c r="M376">
        <f>community_projects!P376</f>
        <v>17.16</v>
      </c>
      <c r="N376">
        <f>community_projects!R376</f>
        <v>1</v>
      </c>
    </row>
    <row r="377" spans="1:14" x14ac:dyDescent="0.3">
      <c r="A377" t="str">
        <f>community_projects!A377</f>
        <v>Groningen</v>
      </c>
      <c r="B377" t="str">
        <f>community_projects!B377</f>
        <v>Groningen</v>
      </c>
      <c r="C377" t="str">
        <f>community_projects!C377</f>
        <v>Midden-Groningen</v>
      </c>
      <c r="D377" t="str" cm="1">
        <f t="array" ref="D377">INDEX(municipalities!B:B, MATCH(EC_projects!C377,municipalities!C:C,0),0)</f>
        <v>GM1952</v>
      </c>
      <c r="E377" t="str">
        <f>community_projects!D377</f>
        <v>Schildwolde</v>
      </c>
      <c r="F377" t="str">
        <f>community_projects!E377</f>
        <v>Duurswolde/ zonnedak Zandhoeve Holsteins</v>
      </c>
      <c r="G377" t="str">
        <f>community_projects!G377</f>
        <v>gerealiseerd</v>
      </c>
      <c r="H377">
        <f>community_projects!H377</f>
        <v>2018</v>
      </c>
      <c r="I377" t="str">
        <f>community_projects!I377</f>
        <v>PV</v>
      </c>
      <c r="J377" t="str">
        <f>community_projects!J377</f>
        <v>dak</v>
      </c>
      <c r="K377" t="str">
        <f>community_projects!K377</f>
        <v>lokale coöperatie</v>
      </c>
      <c r="L377" t="str">
        <f>community_projects!L377</f>
        <v>Duurzaam Duurswolde</v>
      </c>
      <c r="M377">
        <f>community_projects!P377</f>
        <v>16.64</v>
      </c>
      <c r="N377">
        <f>community_projects!R377</f>
        <v>1</v>
      </c>
    </row>
    <row r="378" spans="1:14" x14ac:dyDescent="0.3">
      <c r="A378" t="str">
        <f>community_projects!A378</f>
        <v>Groningen</v>
      </c>
      <c r="B378" t="str">
        <f>community_projects!B378</f>
        <v>Groningen</v>
      </c>
      <c r="C378" t="str">
        <f>community_projects!C378</f>
        <v>Midden-Groningen</v>
      </c>
      <c r="D378" t="str" cm="1">
        <f t="array" ref="D378">INDEX(municipalities!B:B, MATCH(EC_projects!C378,municipalities!C:C,0),0)</f>
        <v>GM1952</v>
      </c>
      <c r="E378" t="str">
        <f>community_projects!D378</f>
        <v>Lageland</v>
      </c>
      <c r="F378" t="str">
        <f>community_projects!E378</f>
        <v>DuurzaamLageland/ zonnedak De Tienhoeve</v>
      </c>
      <c r="G378" t="str">
        <f>community_projects!G378</f>
        <v>gerealiseerd</v>
      </c>
      <c r="H378">
        <f>community_projects!H378</f>
        <v>2023</v>
      </c>
      <c r="I378" t="str">
        <f>community_projects!I378</f>
        <v>PV</v>
      </c>
      <c r="J378" t="str">
        <f>community_projects!J378</f>
        <v>dak</v>
      </c>
      <c r="K378" t="str">
        <f>community_projects!K378</f>
        <v>lokale coöperatie</v>
      </c>
      <c r="L378" t="str">
        <f>community_projects!L378</f>
        <v>Duurzaam Lageland</v>
      </c>
      <c r="M378">
        <f>community_projects!P378</f>
        <v>71</v>
      </c>
      <c r="N378">
        <f>community_projects!R378</f>
        <v>1</v>
      </c>
    </row>
    <row r="379" spans="1:14" x14ac:dyDescent="0.3">
      <c r="A379" t="str">
        <f>community_projects!A379</f>
        <v>Groningen</v>
      </c>
      <c r="B379" t="str">
        <f>community_projects!B379</f>
        <v>Groningen</v>
      </c>
      <c r="C379" t="str">
        <f>community_projects!C379</f>
        <v>Midden-Groningen</v>
      </c>
      <c r="D379" t="str" cm="1">
        <f t="array" ref="D379">INDEX(municipalities!B:B, MATCH(EC_projects!C379,municipalities!C:C,0),0)</f>
        <v>GM1952</v>
      </c>
      <c r="E379" t="str">
        <f>community_projects!D379</f>
        <v>Noordbroek</v>
      </c>
      <c r="F379" t="str">
        <f>community_projects!E379</f>
        <v>ECBroukster/ zonnedak (in combinatie met EAZ windmolen )</v>
      </c>
      <c r="G379" t="str">
        <f>community_projects!G379</f>
        <v>gerealiseerd</v>
      </c>
      <c r="H379">
        <f>community_projects!H379</f>
        <v>2020</v>
      </c>
      <c r="I379" t="str">
        <f>community_projects!I379</f>
        <v>PV</v>
      </c>
      <c r="J379" t="str">
        <f>community_projects!J379</f>
        <v>dak</v>
      </c>
      <c r="K379" t="str">
        <f>community_projects!K379</f>
        <v>lokale coöperatie</v>
      </c>
      <c r="L379" t="str">
        <f>community_projects!L379</f>
        <v>EC Broukster (Breneco)</v>
      </c>
      <c r="M379">
        <f>community_projects!P379</f>
        <v>108.16</v>
      </c>
      <c r="N379">
        <f>community_projects!R379</f>
        <v>1</v>
      </c>
    </row>
    <row r="380" spans="1:14" x14ac:dyDescent="0.3">
      <c r="A380" t="str">
        <f>community_projects!A380</f>
        <v>Groningen</v>
      </c>
      <c r="B380" t="str">
        <f>community_projects!B380</f>
        <v>Groningen</v>
      </c>
      <c r="C380" t="str">
        <f>community_projects!C380</f>
        <v>Midden-Groningen</v>
      </c>
      <c r="D380" t="str" cm="1">
        <f t="array" ref="D380">INDEX(municipalities!B:B, MATCH(EC_projects!C380,municipalities!C:C,0),0)</f>
        <v>GM1952</v>
      </c>
      <c r="E380" t="str">
        <f>community_projects!D380</f>
        <v>Sappemeer</v>
      </c>
      <c r="F380" t="str">
        <f>community_projects!E380</f>
        <v>GOED/ Zonnedak Boonacker</v>
      </c>
      <c r="G380" t="str">
        <f>community_projects!G380</f>
        <v>gerealiseerd</v>
      </c>
      <c r="H380">
        <f>community_projects!H380</f>
        <v>2022</v>
      </c>
      <c r="I380" t="str">
        <f>community_projects!I380</f>
        <v>PV</v>
      </c>
      <c r="J380" t="str">
        <f>community_projects!J380</f>
        <v>dak</v>
      </c>
      <c r="K380" t="str">
        <f>community_projects!K380</f>
        <v>lokale coöperatie</v>
      </c>
      <c r="L380" t="str">
        <f>community_projects!L380</f>
        <v>Energiecoöperatie GOED</v>
      </c>
      <c r="M380">
        <f>community_projects!P380</f>
        <v>74</v>
      </c>
      <c r="N380">
        <f>community_projects!R380</f>
        <v>1</v>
      </c>
    </row>
    <row r="381" spans="1:14" x14ac:dyDescent="0.3">
      <c r="A381" t="str">
        <f>community_projects!A381</f>
        <v>Groningen</v>
      </c>
      <c r="B381" t="str">
        <f>community_projects!B381</f>
        <v>Groningen</v>
      </c>
      <c r="C381" t="str">
        <f>community_projects!C381</f>
        <v>Midden-Groningen</v>
      </c>
      <c r="D381" t="str" cm="1">
        <f t="array" ref="D381">INDEX(municipalities!B:B, MATCH(EC_projects!C381,municipalities!C:C,0),0)</f>
        <v>GM1952</v>
      </c>
      <c r="E381" t="str">
        <f>community_projects!D381</f>
        <v xml:space="preserve">De Groeve </v>
      </c>
      <c r="F381" t="str">
        <f>community_projects!E381</f>
        <v>KielsterEC/ zonnedak Semsweg (P Ziel)</v>
      </c>
      <c r="G381" t="str">
        <f>community_projects!G381</f>
        <v>gerealiseerd</v>
      </c>
      <c r="H381">
        <f>community_projects!H381</f>
        <v>2021</v>
      </c>
      <c r="I381" t="str">
        <f>community_projects!I381</f>
        <v>PV</v>
      </c>
      <c r="J381" t="str">
        <f>community_projects!J381</f>
        <v>dak</v>
      </c>
      <c r="K381" t="str">
        <f>community_projects!K381</f>
        <v>lokale coöperatie</v>
      </c>
      <c r="L381" t="str">
        <f>community_projects!L381</f>
        <v>Kielster Energiecoöperatie</v>
      </c>
      <c r="M381">
        <f>community_projects!P381</f>
        <v>80</v>
      </c>
      <c r="N381">
        <f>community_projects!R381</f>
        <v>1</v>
      </c>
    </row>
    <row r="382" spans="1:14" x14ac:dyDescent="0.3">
      <c r="A382" t="str">
        <f>community_projects!A382</f>
        <v>Groningen</v>
      </c>
      <c r="B382" t="str">
        <f>community_projects!B382</f>
        <v>Groningen</v>
      </c>
      <c r="C382" t="str">
        <f>community_projects!C382</f>
        <v>Noardeast-Fryslân</v>
      </c>
      <c r="D382" t="str" cm="1">
        <f t="array" ref="D382">INDEX(municipalities!B:B, MATCH(EC_projects!C382,municipalities!C:C,0),0)</f>
        <v>GM1970</v>
      </c>
      <c r="E382" t="str">
        <f>community_projects!D382</f>
        <v>Lauwersoog</v>
      </c>
      <c r="F382" t="str">
        <f>community_projects!E382</f>
        <v>AnjumerEendragt/ zonnedak Postcoderoos Lauwersoog (Loonstra)</v>
      </c>
      <c r="G382" t="str">
        <f>community_projects!G382</f>
        <v>gerealiseerd</v>
      </c>
      <c r="H382">
        <f>community_projects!H382</f>
        <v>2023</v>
      </c>
      <c r="I382" t="str">
        <f>community_projects!I382</f>
        <v>PV</v>
      </c>
      <c r="J382" t="str">
        <f>community_projects!J382</f>
        <v>dak</v>
      </c>
      <c r="K382" t="str">
        <f>community_projects!K382</f>
        <v>lokale coöperatie</v>
      </c>
      <c r="L382" t="str">
        <f>community_projects!L382</f>
        <v>Anjumer Eendragt</v>
      </c>
      <c r="M382">
        <f>community_projects!P382</f>
        <v>213.2</v>
      </c>
      <c r="N382">
        <f>community_projects!R382</f>
        <v>1</v>
      </c>
    </row>
    <row r="383" spans="1:14" x14ac:dyDescent="0.3">
      <c r="A383" t="str">
        <f>community_projects!A383</f>
        <v>Groningen</v>
      </c>
      <c r="B383" t="str">
        <f>community_projects!B383</f>
        <v>Groningen</v>
      </c>
      <c r="C383" t="str">
        <f>community_projects!C383</f>
        <v>Pekela</v>
      </c>
      <c r="D383" t="str" cm="1">
        <f t="array" ref="D383">INDEX(municipalities!B:B, MATCH(EC_projects!C383,municipalities!C:C,0),0)</f>
        <v>GM0765</v>
      </c>
      <c r="E383" t="str">
        <f>community_projects!D383</f>
        <v>Nieuwe Pekela</v>
      </c>
      <c r="F383" t="str">
        <f>community_projects!E383</f>
        <v>PekelaDuurzaam/ zonnedak De Spil</v>
      </c>
      <c r="G383" t="str">
        <f>community_projects!G383</f>
        <v>gerealiseerd</v>
      </c>
      <c r="H383">
        <f>community_projects!H383</f>
        <v>2018</v>
      </c>
      <c r="I383" t="str">
        <f>community_projects!I383</f>
        <v>PV</v>
      </c>
      <c r="J383" t="str">
        <f>community_projects!J383</f>
        <v>dak</v>
      </c>
      <c r="K383" t="str">
        <f>community_projects!K383</f>
        <v>lokale coöperatie</v>
      </c>
      <c r="L383" t="str">
        <f>community_projects!L383</f>
        <v>Pekela Duurzaam</v>
      </c>
      <c r="M383">
        <f>community_projects!P383</f>
        <v>56.1</v>
      </c>
      <c r="N383">
        <f>community_projects!R383</f>
        <v>1</v>
      </c>
    </row>
    <row r="384" spans="1:14" x14ac:dyDescent="0.3">
      <c r="A384" t="str">
        <f>community_projects!A384</f>
        <v>Groningen</v>
      </c>
      <c r="B384" t="str">
        <f>community_projects!B384</f>
        <v>Groningen</v>
      </c>
      <c r="C384" t="str">
        <f>community_projects!C384</f>
        <v>Pekela</v>
      </c>
      <c r="D384" t="str" cm="1">
        <f t="array" ref="D384">INDEX(municipalities!B:B, MATCH(EC_projects!C384,municipalities!C:C,0),0)</f>
        <v>GM0765</v>
      </c>
      <c r="E384" t="str">
        <f>community_projects!D384</f>
        <v>Nieuwe Pekela</v>
      </c>
      <c r="F384" t="str">
        <f>community_projects!E384</f>
        <v>PekelaDuurzaam/ zonnedak Keetels</v>
      </c>
      <c r="G384" t="str">
        <f>community_projects!G384</f>
        <v>gerealiseerd</v>
      </c>
      <c r="H384">
        <f>community_projects!H384</f>
        <v>2022</v>
      </c>
      <c r="I384" t="str">
        <f>community_projects!I384</f>
        <v>PV</v>
      </c>
      <c r="J384" t="str">
        <f>community_projects!J384</f>
        <v>dak</v>
      </c>
      <c r="K384" t="str">
        <f>community_projects!K384</f>
        <v>lokale coöperatie</v>
      </c>
      <c r="L384" t="str">
        <f>community_projects!L384</f>
        <v>Pekela Duurzaam</v>
      </c>
      <c r="M384">
        <f>community_projects!P384</f>
        <v>101</v>
      </c>
      <c r="N384">
        <f>community_projects!R384</f>
        <v>1</v>
      </c>
    </row>
    <row r="385" spans="1:14" x14ac:dyDescent="0.3">
      <c r="A385" t="str">
        <f>community_projects!A385</f>
        <v>Groningen</v>
      </c>
      <c r="B385" t="str">
        <f>community_projects!B385</f>
        <v>Groningen</v>
      </c>
      <c r="C385" t="str">
        <f>community_projects!C385</f>
        <v>Westerkwartier</v>
      </c>
      <c r="D385" t="str" cm="1">
        <f t="array" ref="D385">INDEX(municipalities!B:B, MATCH(EC_projects!C385,municipalities!C:C,0),0)</f>
        <v>GM1969</v>
      </c>
      <c r="E385" t="str">
        <f>community_projects!D385</f>
        <v>Tolbert</v>
      </c>
      <c r="F385" t="str">
        <f>community_projects!E385</f>
        <v>ECTolbert/ zonnedak Garage Brové</v>
      </c>
      <c r="G385" t="str">
        <f>community_projects!G385</f>
        <v>gerealiseerd</v>
      </c>
      <c r="H385">
        <f>community_projects!H385</f>
        <v>2022</v>
      </c>
      <c r="I385" t="str">
        <f>community_projects!I385</f>
        <v>PV</v>
      </c>
      <c r="J385" t="str">
        <f>community_projects!J385</f>
        <v>dak</v>
      </c>
      <c r="K385" t="str">
        <f>community_projects!K385</f>
        <v>lokale coöperatie</v>
      </c>
      <c r="L385" t="str">
        <f>community_projects!L385</f>
        <v>Energie Collectief Tolbert</v>
      </c>
      <c r="M385">
        <f>community_projects!P385</f>
        <v>80</v>
      </c>
      <c r="N385">
        <f>community_projects!R385</f>
        <v>1</v>
      </c>
    </row>
    <row r="386" spans="1:14" x14ac:dyDescent="0.3">
      <c r="A386" t="str">
        <f>community_projects!A386</f>
        <v>Groningen</v>
      </c>
      <c r="B386" t="str">
        <f>community_projects!B386</f>
        <v>Groningen</v>
      </c>
      <c r="C386" t="str">
        <f>community_projects!C386</f>
        <v>Westerkwartier</v>
      </c>
      <c r="D386" t="str" cm="1">
        <f t="array" ref="D386">INDEX(municipalities!B:B, MATCH(EC_projects!C386,municipalities!C:C,0),0)</f>
        <v>GM1969</v>
      </c>
      <c r="E386" t="str">
        <f>community_projects!D386</f>
        <v>Lucaswolde</v>
      </c>
      <c r="F386" t="str">
        <f>community_projects!E386</f>
        <v>EnergiebosBoerakker/ zonnedak Energiebos Boerakker</v>
      </c>
      <c r="G386" t="str">
        <f>community_projects!G386</f>
        <v>gerealiseerd</v>
      </c>
      <c r="H386">
        <f>community_projects!H386</f>
        <v>2021</v>
      </c>
      <c r="I386" t="str">
        <f>community_projects!I386</f>
        <v>PV</v>
      </c>
      <c r="J386" t="str">
        <f>community_projects!J386</f>
        <v>dak</v>
      </c>
      <c r="K386" t="str">
        <f>community_projects!K386</f>
        <v>lokale coöperatie</v>
      </c>
      <c r="L386" t="str">
        <f>community_projects!L386</f>
        <v>Energiebos Boerakker</v>
      </c>
      <c r="M386">
        <f>community_projects!P386</f>
        <v>60</v>
      </c>
      <c r="N386">
        <f>community_projects!R386</f>
        <v>1</v>
      </c>
    </row>
    <row r="387" spans="1:14" x14ac:dyDescent="0.3">
      <c r="A387" t="str">
        <f>community_projects!A387</f>
        <v>Groningen</v>
      </c>
      <c r="B387" t="str">
        <f>community_projects!B387</f>
        <v>Groningen</v>
      </c>
      <c r="C387" t="str">
        <f>community_projects!C387</f>
        <v>Westerkwartier</v>
      </c>
      <c r="D387" t="str" cm="1">
        <f t="array" ref="D387">INDEX(municipalities!B:B, MATCH(EC_projects!C387,municipalities!C:C,0),0)</f>
        <v>GM1969</v>
      </c>
      <c r="E387" t="str">
        <f>community_projects!D387</f>
        <v>Niekerk</v>
      </c>
      <c r="F387" t="str">
        <f>community_projects!E387</f>
        <v>ENOFPower/ zonnedak</v>
      </c>
      <c r="G387" t="str">
        <f>community_projects!G387</f>
        <v>gerealiseerd</v>
      </c>
      <c r="H387">
        <f>community_projects!H387</f>
        <v>2020</v>
      </c>
      <c r="I387" t="str">
        <f>community_projects!I387</f>
        <v>PV</v>
      </c>
      <c r="J387" t="str">
        <f>community_projects!J387</f>
        <v>dak</v>
      </c>
      <c r="K387" t="str">
        <f>community_projects!K387</f>
        <v>lokale coöperatie</v>
      </c>
      <c r="L387" t="str">
        <f>community_projects!L387</f>
        <v>ENOF Power</v>
      </c>
      <c r="M387">
        <f>community_projects!P387</f>
        <v>114.18</v>
      </c>
      <c r="N387">
        <f>community_projects!R387</f>
        <v>1</v>
      </c>
    </row>
    <row r="388" spans="1:14" x14ac:dyDescent="0.3">
      <c r="A388" t="str">
        <f>community_projects!A388</f>
        <v>Groningen</v>
      </c>
      <c r="B388" t="str">
        <f>community_projects!B388</f>
        <v>Groningen</v>
      </c>
      <c r="C388" t="str">
        <f>community_projects!C388</f>
        <v>Westerkwartier</v>
      </c>
      <c r="D388" t="str" cm="1">
        <f t="array" ref="D388">INDEX(municipalities!B:B, MATCH(EC_projects!C388,municipalities!C:C,0),0)</f>
        <v>GM1969</v>
      </c>
      <c r="E388">
        <f>community_projects!D388</f>
        <v>0</v>
      </c>
      <c r="F388" t="str">
        <f>community_projects!E388</f>
        <v>Zevenster Zonnestroom/ zonnedak 1 (PCR)</v>
      </c>
      <c r="G388" t="str">
        <f>community_projects!G388</f>
        <v>gerealiseerd</v>
      </c>
      <c r="H388">
        <f>community_projects!H388</f>
        <v>2016</v>
      </c>
      <c r="I388" t="str">
        <f>community_projects!I388</f>
        <v>PV</v>
      </c>
      <c r="J388" t="str">
        <f>community_projects!J388</f>
        <v>dak</v>
      </c>
      <c r="K388" t="str">
        <f>community_projects!K388</f>
        <v>lokale coöperatie</v>
      </c>
      <c r="L388" t="str">
        <f>community_projects!L388</f>
        <v>Zevenster  Zonnestroom</v>
      </c>
      <c r="M388">
        <f>community_projects!P388</f>
        <v>54</v>
      </c>
      <c r="N388">
        <f>community_projects!R388</f>
        <v>1</v>
      </c>
    </row>
    <row r="389" spans="1:14" x14ac:dyDescent="0.3">
      <c r="A389" t="str">
        <f>community_projects!A389</f>
        <v>Groningen</v>
      </c>
      <c r="B389" t="str">
        <f>community_projects!B389</f>
        <v>Groningen</v>
      </c>
      <c r="C389" t="str">
        <f>community_projects!C389</f>
        <v>Westerkwartier</v>
      </c>
      <c r="D389" t="str" cm="1">
        <f t="array" ref="D389">INDEX(municipalities!B:B, MATCH(EC_projects!C389,municipalities!C:C,0),0)</f>
        <v>GM1969</v>
      </c>
      <c r="E389" t="str">
        <f>community_projects!D389</f>
        <v>Zuidhorn</v>
      </c>
      <c r="F389" t="str">
        <f>community_projects!E389</f>
        <v xml:space="preserve">Zevenster Zonnestroom/ zonnedak 2 De Zevenster Kuipers (PCR) </v>
      </c>
      <c r="G389" t="str">
        <f>community_projects!G389</f>
        <v>gerealiseerd</v>
      </c>
      <c r="H389">
        <f>community_projects!H389</f>
        <v>2018</v>
      </c>
      <c r="I389" t="str">
        <f>community_projects!I389</f>
        <v>PV</v>
      </c>
      <c r="J389" t="str">
        <f>community_projects!J389</f>
        <v>dak</v>
      </c>
      <c r="K389" t="str">
        <f>community_projects!K389</f>
        <v>lokale coöperatie</v>
      </c>
      <c r="L389" t="str">
        <f>community_projects!L389</f>
        <v>Zevenster  Zonnestroom</v>
      </c>
      <c r="M389">
        <f>community_projects!P389</f>
        <v>28.499999999999996</v>
      </c>
      <c r="N389">
        <f>community_projects!R389</f>
        <v>1</v>
      </c>
    </row>
    <row r="390" spans="1:14" x14ac:dyDescent="0.3">
      <c r="A390" t="str">
        <f>community_projects!A390</f>
        <v>Groningen</v>
      </c>
      <c r="B390" t="str">
        <f>community_projects!B390</f>
        <v>Groningen</v>
      </c>
      <c r="C390" t="str">
        <f>community_projects!C390</f>
        <v>Westerkwartier</v>
      </c>
      <c r="D390" t="str" cm="1">
        <f t="array" ref="D390">INDEX(municipalities!B:B, MATCH(EC_projects!C390,municipalities!C:C,0),0)</f>
        <v>GM1969</v>
      </c>
      <c r="E390" t="str">
        <f>community_projects!D390</f>
        <v>Noordhorn</v>
      </c>
      <c r="F390" t="str">
        <f>community_projects!E390</f>
        <v>Zevenster Zonnestroom/ zonnedak 3 Hubo Bouwmarkt (PCR)</v>
      </c>
      <c r="G390" t="str">
        <f>community_projects!G390</f>
        <v>gerealiseerd</v>
      </c>
      <c r="H390">
        <f>community_projects!H390</f>
        <v>2020</v>
      </c>
      <c r="I390" t="str">
        <f>community_projects!I390</f>
        <v>PV</v>
      </c>
      <c r="J390" t="str">
        <f>community_projects!J390</f>
        <v>dak</v>
      </c>
      <c r="K390" t="str">
        <f>community_projects!K390</f>
        <v>lokale coöperatie</v>
      </c>
      <c r="L390" t="str">
        <f>community_projects!L390</f>
        <v>Zevenster  Zonnestroom</v>
      </c>
      <c r="M390">
        <f>community_projects!P390</f>
        <v>73.440000000000012</v>
      </c>
      <c r="N390">
        <f>community_projects!R390</f>
        <v>1</v>
      </c>
    </row>
    <row r="391" spans="1:14" x14ac:dyDescent="0.3">
      <c r="A391" t="str">
        <f>community_projects!A391</f>
        <v>Groningen</v>
      </c>
      <c r="B391" t="str">
        <f>community_projects!B391</f>
        <v>Groningen</v>
      </c>
      <c r="C391" t="str">
        <f>community_projects!C391</f>
        <v>Westerkwartier</v>
      </c>
      <c r="D391" t="str" cm="1">
        <f t="array" ref="D391">INDEX(municipalities!B:B, MATCH(EC_projects!C391,municipalities!C:C,0),0)</f>
        <v>GM1969</v>
      </c>
      <c r="E391" t="str">
        <f>community_projects!D391</f>
        <v>Aduard</v>
      </c>
      <c r="F391" t="str">
        <f>community_projects!E391</f>
        <v>Zevenster/ zonnedak 4 pensionstalling Osseweide Kingma</v>
      </c>
      <c r="G391" t="str">
        <f>community_projects!G391</f>
        <v>gerealiseerd</v>
      </c>
      <c r="H391">
        <f>community_projects!H391</f>
        <v>2023</v>
      </c>
      <c r="I391" t="str">
        <f>community_projects!I391</f>
        <v>PV</v>
      </c>
      <c r="J391" t="str">
        <f>community_projects!J391</f>
        <v>dak</v>
      </c>
      <c r="K391" t="str">
        <f>community_projects!K391</f>
        <v>lokale coöperatie</v>
      </c>
      <c r="L391" t="str">
        <f>community_projects!L391</f>
        <v>Zevenster  Zonnestroom</v>
      </c>
      <c r="M391">
        <f>community_projects!P391</f>
        <v>86.45</v>
      </c>
      <c r="N391">
        <f>community_projects!R391</f>
        <v>1</v>
      </c>
    </row>
    <row r="392" spans="1:14" x14ac:dyDescent="0.3">
      <c r="A392" t="str">
        <f>community_projects!A392</f>
        <v>Groningen</v>
      </c>
      <c r="B392" t="str">
        <f>community_projects!B392</f>
        <v>Groningen</v>
      </c>
      <c r="C392" t="str">
        <f>community_projects!C392</f>
        <v>Westerkwartier</v>
      </c>
      <c r="D392" t="str" cm="1">
        <f t="array" ref="D392">INDEX(municipalities!B:B, MATCH(EC_projects!C392,municipalities!C:C,0),0)</f>
        <v>GM1969</v>
      </c>
      <c r="E392">
        <f>community_projects!D392</f>
        <v>0</v>
      </c>
      <c r="F392" t="str">
        <f>community_projects!E392</f>
        <v>Zevenster/ zonnedak 5 Ridder</v>
      </c>
      <c r="G392" t="str">
        <f>community_projects!G392</f>
        <v>gerealiseerd</v>
      </c>
      <c r="H392">
        <f>community_projects!H392</f>
        <v>2022</v>
      </c>
      <c r="I392" t="str">
        <f>community_projects!I392</f>
        <v>PV</v>
      </c>
      <c r="J392" t="str">
        <f>community_projects!J392</f>
        <v>dak</v>
      </c>
      <c r="K392" t="str">
        <f>community_projects!K392</f>
        <v>lokale coöperatie</v>
      </c>
      <c r="L392" t="str">
        <f>community_projects!L392</f>
        <v>Zevenster  Zonnestroom</v>
      </c>
      <c r="M392">
        <f>community_projects!P392</f>
        <v>83.72</v>
      </c>
      <c r="N392">
        <f>community_projects!R392</f>
        <v>1</v>
      </c>
    </row>
    <row r="393" spans="1:14" x14ac:dyDescent="0.3">
      <c r="A393" t="str">
        <f>community_projects!A393</f>
        <v>Groningen</v>
      </c>
      <c r="B393" t="str">
        <f>community_projects!B393</f>
        <v>Groningen</v>
      </c>
      <c r="C393" t="str">
        <f>community_projects!C393</f>
        <v>Westerkwartier</v>
      </c>
      <c r="D393" t="str" cm="1">
        <f t="array" ref="D393">INDEX(municipalities!B:B, MATCH(EC_projects!C393,municipalities!C:C,0),0)</f>
        <v>GM1969</v>
      </c>
      <c r="E393" t="str">
        <f>community_projects!D393</f>
        <v>Oldehove</v>
      </c>
      <c r="F393" t="str">
        <f>community_projects!E393</f>
        <v>Zon4Ons/ zonnedaken (8 daken)</v>
      </c>
      <c r="G393" t="str">
        <f>community_projects!G393</f>
        <v>gerealiseerd</v>
      </c>
      <c r="H393">
        <f>community_projects!H393</f>
        <v>2019</v>
      </c>
      <c r="I393" t="str">
        <f>community_projects!I393</f>
        <v>PV</v>
      </c>
      <c r="J393" t="str">
        <f>community_projects!J393</f>
        <v>dak</v>
      </c>
      <c r="K393" t="str">
        <f>community_projects!K393</f>
        <v>productiecoöperatie/ ontwikkelaar</v>
      </c>
      <c r="L393" t="str">
        <f>community_projects!L393</f>
        <v>Zon4ONs</v>
      </c>
      <c r="M393">
        <f>community_projects!P393</f>
        <v>409.76</v>
      </c>
      <c r="N393">
        <f>community_projects!R393</f>
        <v>1</v>
      </c>
    </row>
    <row r="394" spans="1:14" x14ac:dyDescent="0.3">
      <c r="A394" t="str">
        <f>community_projects!A394</f>
        <v>Groningen</v>
      </c>
      <c r="B394" t="str">
        <f>community_projects!B394</f>
        <v>Groningen</v>
      </c>
      <c r="C394" t="str">
        <f>community_projects!C394</f>
        <v>Westerkwartier</v>
      </c>
      <c r="D394" t="str" cm="1">
        <f t="array" ref="D394">INDEX(municipalities!B:B, MATCH(EC_projects!C394,municipalities!C:C,0),0)</f>
        <v>GM1969</v>
      </c>
      <c r="E394" t="str">
        <f>community_projects!D394</f>
        <v>Leek</v>
      </c>
      <c r="F394" t="str">
        <f>community_projects!E394</f>
        <v>ZonnepanelenDelen/ Kleinste Soepfabriek</v>
      </c>
      <c r="G394" t="str">
        <f>community_projects!G394</f>
        <v>gerealiseerd</v>
      </c>
      <c r="H394">
        <f>community_projects!H394</f>
        <v>2016</v>
      </c>
      <c r="I394" t="str">
        <f>community_projects!I394</f>
        <v>PV</v>
      </c>
      <c r="J394" t="str">
        <f>community_projects!J394</f>
        <v>dak</v>
      </c>
      <c r="K394" t="str">
        <f>community_projects!K394</f>
        <v>participatie/ crowdfunding</v>
      </c>
      <c r="L394" t="str">
        <f>community_projects!L394</f>
        <v>crowdfunding</v>
      </c>
      <c r="M394">
        <f>community_projects!P394</f>
        <v>177.66000000000003</v>
      </c>
      <c r="N394">
        <f>community_projects!R394</f>
        <v>0</v>
      </c>
    </row>
    <row r="395" spans="1:14" x14ac:dyDescent="0.3">
      <c r="A395" t="str">
        <f>community_projects!A395</f>
        <v>Groningen</v>
      </c>
      <c r="B395" t="str">
        <f>community_projects!B395</f>
        <v>Groningen</v>
      </c>
      <c r="C395" t="str">
        <f>community_projects!C395</f>
        <v>Westerwolde</v>
      </c>
      <c r="D395" t="str" cm="1">
        <f t="array" ref="D395">INDEX(municipalities!B:B, MATCH(EC_projects!C395,municipalities!C:C,0),0)</f>
        <v>GM1950</v>
      </c>
      <c r="E395" t="str">
        <f>community_projects!D395</f>
        <v>Oudeschans</v>
      </c>
      <c r="F395" t="str">
        <f>community_projects!E395</f>
        <v>EC Oudeschans/ Zonnedak Koudehoek (Wijnbergen)</v>
      </c>
      <c r="G395" t="str">
        <f>community_projects!G395</f>
        <v>gerealiseerd</v>
      </c>
      <c r="H395">
        <f>community_projects!H395</f>
        <v>2021</v>
      </c>
      <c r="I395" t="str">
        <f>community_projects!I395</f>
        <v>PV</v>
      </c>
      <c r="J395" t="str">
        <f>community_projects!J395</f>
        <v>dak</v>
      </c>
      <c r="K395" t="str">
        <f>community_projects!K395</f>
        <v>lokale coöperatie</v>
      </c>
      <c r="L395" t="str">
        <f>community_projects!L395</f>
        <v>EC Oudeschans</v>
      </c>
      <c r="M395">
        <f>community_projects!P395</f>
        <v>79.680000000000007</v>
      </c>
      <c r="N395">
        <f>community_projects!R395</f>
        <v>1</v>
      </c>
    </row>
    <row r="396" spans="1:14" x14ac:dyDescent="0.3">
      <c r="A396" t="str">
        <f>community_projects!A396</f>
        <v>Groningen</v>
      </c>
      <c r="B396" t="str">
        <f>community_projects!B396</f>
        <v>Groningen</v>
      </c>
      <c r="C396" t="str">
        <f>community_projects!C396</f>
        <v>Westerwolde</v>
      </c>
      <c r="D396" t="str" cm="1">
        <f t="array" ref="D396">INDEX(municipalities!B:B, MATCH(EC_projects!C396,municipalities!C:C,0),0)</f>
        <v>GM1950</v>
      </c>
      <c r="E396" t="str">
        <f>community_projects!D396</f>
        <v>Westerwolde</v>
      </c>
      <c r="F396" t="str">
        <f>community_projects!E396</f>
        <v>STUW Westerwolde/ zonnedak Hilverts</v>
      </c>
      <c r="G396" t="str">
        <f>community_projects!G396</f>
        <v>gerealiseerd</v>
      </c>
      <c r="H396">
        <f>community_projects!H396</f>
        <v>2022</v>
      </c>
      <c r="I396" t="str">
        <f>community_projects!I396</f>
        <v>PV</v>
      </c>
      <c r="J396" t="str">
        <f>community_projects!J396</f>
        <v>dak</v>
      </c>
      <c r="K396" t="str">
        <f>community_projects!K396</f>
        <v>lokale coöperatie</v>
      </c>
      <c r="L396" t="str">
        <f>community_projects!L396</f>
        <v>STUW (Stroom uit Westerwolde)</v>
      </c>
      <c r="M396">
        <f>community_projects!P396</f>
        <v>99.8</v>
      </c>
      <c r="N396">
        <f>community_projects!R396</f>
        <v>1</v>
      </c>
    </row>
    <row r="397" spans="1:14" x14ac:dyDescent="0.3">
      <c r="A397" t="str">
        <f>community_projects!A397</f>
        <v>Groningen</v>
      </c>
      <c r="B397" t="str">
        <f>community_projects!B397</f>
        <v>Groningen</v>
      </c>
      <c r="C397" t="str">
        <f>community_projects!C397</f>
        <v>Westerwolde</v>
      </c>
      <c r="D397" t="str" cm="1">
        <f t="array" ref="D397">INDEX(municipalities!B:B, MATCH(EC_projects!C397,municipalities!C:C,0),0)</f>
        <v>GM1950</v>
      </c>
      <c r="E397" t="str">
        <f>community_projects!D397</f>
        <v>Onstwedde</v>
      </c>
      <c r="F397" t="str">
        <f>community_projects!E397</f>
        <v>STUW Westerwolde/ zonnedak Migchels Ter Borg</v>
      </c>
      <c r="G397" t="str">
        <f>community_projects!G397</f>
        <v>gerealiseerd</v>
      </c>
      <c r="H397">
        <f>community_projects!H397</f>
        <v>2022</v>
      </c>
      <c r="I397" t="str">
        <f>community_projects!I397</f>
        <v>PV</v>
      </c>
      <c r="J397" t="str">
        <f>community_projects!J397</f>
        <v>dak</v>
      </c>
      <c r="K397" t="str">
        <f>community_projects!K397</f>
        <v>lokale coöperatie</v>
      </c>
      <c r="L397" t="str">
        <f>community_projects!L397</f>
        <v>STUW (Stroom uit Westerwolde)</v>
      </c>
      <c r="M397">
        <f>community_projects!P397</f>
        <v>99.8</v>
      </c>
      <c r="N397">
        <f>community_projects!R397</f>
        <v>1</v>
      </c>
    </row>
    <row r="398" spans="1:14" x14ac:dyDescent="0.3">
      <c r="A398" t="str">
        <f>community_projects!A398</f>
        <v>Limburg</v>
      </c>
      <c r="B398" t="str">
        <f>community_projects!B398</f>
        <v>Zuid-Limburg</v>
      </c>
      <c r="C398" t="str">
        <f>community_projects!C398</f>
        <v>Beek</v>
      </c>
      <c r="D398" t="str" cm="1">
        <f t="array" ref="D398">INDEX(municipalities!B:B, MATCH(EC_projects!C398,municipalities!C:C,0),0)</f>
        <v>GM0888</v>
      </c>
      <c r="E398">
        <f>community_projects!D398</f>
        <v>0</v>
      </c>
      <c r="F398" t="str">
        <f>community_projects!E398</f>
        <v>BeekseEnergie/ zonnedak Keuler</v>
      </c>
      <c r="G398" t="str">
        <f>community_projects!G398</f>
        <v>gerealiseerd</v>
      </c>
      <c r="H398">
        <f>community_projects!H398</f>
        <v>2020</v>
      </c>
      <c r="I398" t="str">
        <f>community_projects!I398</f>
        <v>PV</v>
      </c>
      <c r="J398" t="str">
        <f>community_projects!J398</f>
        <v>dak</v>
      </c>
      <c r="K398" t="str">
        <f>community_projects!K398</f>
        <v>lokale coöperatie</v>
      </c>
      <c r="L398" t="str">
        <f>community_projects!L398</f>
        <v>Beekse Energie</v>
      </c>
      <c r="M398">
        <f>community_projects!P398</f>
        <v>156.75</v>
      </c>
      <c r="N398">
        <f>community_projects!R398</f>
        <v>1</v>
      </c>
    </row>
    <row r="399" spans="1:14" x14ac:dyDescent="0.3">
      <c r="A399" t="str">
        <f>community_projects!A399</f>
        <v>Limburg</v>
      </c>
      <c r="B399" t="str">
        <f>community_projects!B399</f>
        <v>Noord en Midden Limburg</v>
      </c>
      <c r="C399" t="str">
        <f>community_projects!C399</f>
        <v>Beesel</v>
      </c>
      <c r="D399" t="str" cm="1">
        <f t="array" ref="D399">INDEX(municipalities!B:B, MATCH(EC_projects!C399,municipalities!C:C,0),0)</f>
        <v>GM0889</v>
      </c>
      <c r="E399" t="str">
        <f>community_projects!D399</f>
        <v>Reuver</v>
      </c>
      <c r="F399" t="str">
        <f>community_projects!E399</f>
        <v>Beeselse EC 'Joris wekt op'/ Zonneproject sporthal “De Schans”.</v>
      </c>
      <c r="G399" t="str">
        <f>community_projects!G399</f>
        <v>gerealiseerd</v>
      </c>
      <c r="H399">
        <f>community_projects!H399</f>
        <v>2019</v>
      </c>
      <c r="I399" t="str">
        <f>community_projects!I399</f>
        <v>PV</v>
      </c>
      <c r="J399" t="str">
        <f>community_projects!J399</f>
        <v>dak</v>
      </c>
      <c r="K399" t="str">
        <f>community_projects!K399</f>
        <v>lokale coöperatie</v>
      </c>
      <c r="L399" t="str">
        <f>community_projects!L399</f>
        <v>Joris wekt op</v>
      </c>
      <c r="M399">
        <f>community_projects!P399</f>
        <v>181.17000000000002</v>
      </c>
      <c r="N399">
        <f>community_projects!R399</f>
        <v>1</v>
      </c>
    </row>
    <row r="400" spans="1:14" x14ac:dyDescent="0.3">
      <c r="A400" t="str">
        <f>community_projects!A400</f>
        <v>Limburg</v>
      </c>
      <c r="B400" t="str">
        <f>community_projects!B400</f>
        <v>Noord en Midden Limburg</v>
      </c>
      <c r="C400" t="str">
        <f>community_projects!C400</f>
        <v>Bergen (L.)</v>
      </c>
      <c r="D400" t="str" cm="1">
        <f t="array" ref="D400">INDEX(municipalities!B:B, MATCH(EC_projects!C400,municipalities!C:C,0),0)</f>
        <v>GM0893</v>
      </c>
      <c r="E400" t="str">
        <f>community_projects!D400</f>
        <v>Afferden</v>
      </c>
      <c r="F400" t="str">
        <f>community_projects!E400</f>
        <v>ECZonnestraal/ zonnedak Afferden</v>
      </c>
      <c r="G400" t="str">
        <f>community_projects!G400</f>
        <v>gerealiseerd</v>
      </c>
      <c r="H400">
        <f>community_projects!H400</f>
        <v>2019</v>
      </c>
      <c r="I400" t="str">
        <f>community_projects!I400</f>
        <v>PV</v>
      </c>
      <c r="J400" t="str">
        <f>community_projects!J400</f>
        <v>dak</v>
      </c>
      <c r="K400" t="str">
        <f>community_projects!K400</f>
        <v>lokale coöperatie</v>
      </c>
      <c r="L400" t="str">
        <f>community_projects!L400</f>
        <v>EC Zonnestraal</v>
      </c>
      <c r="M400">
        <f>community_projects!P400</f>
        <v>51</v>
      </c>
      <c r="N400">
        <f>community_projects!R400</f>
        <v>1</v>
      </c>
    </row>
    <row r="401" spans="1:14" x14ac:dyDescent="0.3">
      <c r="A401" t="str">
        <f>community_projects!A401</f>
        <v>Limburg</v>
      </c>
      <c r="B401" t="str">
        <f>community_projects!B401</f>
        <v>Noord en Midden Limburg</v>
      </c>
      <c r="C401" t="str">
        <f>community_projects!C401</f>
        <v>Bergen (L.)</v>
      </c>
      <c r="D401" t="str" cm="1">
        <f t="array" ref="D401">INDEX(municipalities!B:B, MATCH(EC_projects!C401,municipalities!C:C,0),0)</f>
        <v>GM0893</v>
      </c>
      <c r="E401" t="str">
        <f>community_projects!D401</f>
        <v>Wells</v>
      </c>
      <c r="F401" t="str">
        <f>community_projects!E401</f>
        <v xml:space="preserve">Wells Forum/ zonnedak Van Wanroy </v>
      </c>
      <c r="G401" t="str">
        <f>community_projects!G401</f>
        <v>gerealiseerd</v>
      </c>
      <c r="H401">
        <f>community_projects!H401</f>
        <v>2021</v>
      </c>
      <c r="I401" t="str">
        <f>community_projects!I401</f>
        <v>PV</v>
      </c>
      <c r="J401" t="str">
        <f>community_projects!J401</f>
        <v>dak</v>
      </c>
      <c r="K401" t="str">
        <f>community_projects!K401</f>
        <v>productiecoöperatie/ ontwikkelaar</v>
      </c>
      <c r="L401" t="str">
        <f>community_projects!L401</f>
        <v xml:space="preserve">Wells Forum </v>
      </c>
      <c r="M401">
        <f>community_projects!P401</f>
        <v>100.5</v>
      </c>
      <c r="N401">
        <f>community_projects!R401</f>
        <v>1</v>
      </c>
    </row>
    <row r="402" spans="1:14" x14ac:dyDescent="0.3">
      <c r="A402" t="str">
        <f>community_projects!A402</f>
        <v>Limburg</v>
      </c>
      <c r="B402" t="str">
        <f>community_projects!B402</f>
        <v>Noord en Midden Limburg</v>
      </c>
      <c r="C402" t="str">
        <f>community_projects!C402</f>
        <v>Horst aan de Maas</v>
      </c>
      <c r="D402" t="str" cm="1">
        <f t="array" ref="D402">INDEX(municipalities!B:B, MATCH(EC_projects!C402,municipalities!C:C,0),0)</f>
        <v>GM1507</v>
      </c>
      <c r="E402" t="str">
        <f>community_projects!D402</f>
        <v>Sevenum</v>
      </c>
      <c r="F402" t="str">
        <f>community_projects!E402</f>
        <v>ReindonkEnergie/ Zonnedak Brugeind Meerlo</v>
      </c>
      <c r="G402" t="str">
        <f>community_projects!G402</f>
        <v>gerealiseerd</v>
      </c>
      <c r="H402">
        <f>community_projects!H402</f>
        <v>2020</v>
      </c>
      <c r="I402" t="str">
        <f>community_projects!I402</f>
        <v>PV</v>
      </c>
      <c r="J402" t="str">
        <f>community_projects!J402</f>
        <v>dak</v>
      </c>
      <c r="K402" t="str">
        <f>community_projects!K402</f>
        <v>lokale coöperatie</v>
      </c>
      <c r="L402" t="str">
        <f>community_projects!L402</f>
        <v>Reindonk Energie</v>
      </c>
      <c r="M402">
        <f>community_projects!P402</f>
        <v>99</v>
      </c>
      <c r="N402">
        <f>community_projects!R402</f>
        <v>1</v>
      </c>
    </row>
    <row r="403" spans="1:14" x14ac:dyDescent="0.3">
      <c r="A403" t="str">
        <f>community_projects!A403</f>
        <v>Limburg</v>
      </c>
      <c r="B403" t="str">
        <f>community_projects!B403</f>
        <v>Noord en Midden Limburg</v>
      </c>
      <c r="C403" t="str">
        <f>community_projects!C403</f>
        <v>Leudal</v>
      </c>
      <c r="D403" t="str" cm="1">
        <f t="array" ref="D403">INDEX(municipalities!B:B, MATCH(EC_projects!C403,municipalities!C:C,0),0)</f>
        <v>GM1640</v>
      </c>
      <c r="E403" t="str">
        <f>community_projects!D403</f>
        <v>Haelen</v>
      </c>
      <c r="F403" t="str">
        <f>community_projects!E403</f>
        <v>LeudalEnergie/ De Leerlingst</v>
      </c>
      <c r="G403" t="str">
        <f>community_projects!G403</f>
        <v>gerealiseerd</v>
      </c>
      <c r="H403">
        <f>community_projects!H403</f>
        <v>2015</v>
      </c>
      <c r="I403" t="str">
        <f>community_projects!I403</f>
        <v>PV</v>
      </c>
      <c r="J403" t="str">
        <f>community_projects!J403</f>
        <v>dak</v>
      </c>
      <c r="K403" t="str">
        <f>community_projects!K403</f>
        <v>lokale coöperatie</v>
      </c>
      <c r="L403" t="str">
        <f>community_projects!L403</f>
        <v>LeudalEnergie</v>
      </c>
      <c r="M403">
        <f>community_projects!P403</f>
        <v>60</v>
      </c>
      <c r="N403">
        <f>community_projects!R403</f>
        <v>1</v>
      </c>
    </row>
    <row r="404" spans="1:14" x14ac:dyDescent="0.3">
      <c r="A404" t="str">
        <f>community_projects!A404</f>
        <v>Limburg</v>
      </c>
      <c r="B404" t="str">
        <f>community_projects!B404</f>
        <v>Noord en Midden Limburg</v>
      </c>
      <c r="C404" t="str">
        <f>community_projects!C404</f>
        <v>Leudal</v>
      </c>
      <c r="D404" t="str" cm="1">
        <f t="array" ref="D404">INDEX(municipalities!B:B, MATCH(EC_projects!C404,municipalities!C:C,0),0)</f>
        <v>GM1640</v>
      </c>
      <c r="E404" t="str">
        <f>community_projects!D404</f>
        <v>Heythuysen</v>
      </c>
      <c r="F404" t="str">
        <f>community_projects!E404</f>
        <v>LeudalEnergie/ De Neerakker</v>
      </c>
      <c r="G404" t="str">
        <f>community_projects!G404</f>
        <v>gerealiseerd</v>
      </c>
      <c r="H404">
        <f>community_projects!H404</f>
        <v>2015</v>
      </c>
      <c r="I404" t="str">
        <f>community_projects!I404</f>
        <v>PV</v>
      </c>
      <c r="J404" t="str">
        <f>community_projects!J404</f>
        <v>dak</v>
      </c>
      <c r="K404" t="str">
        <f>community_projects!K404</f>
        <v>lokale coöperatie</v>
      </c>
      <c r="L404" t="str">
        <f>community_projects!L404</f>
        <v>LeudalEnergie</v>
      </c>
      <c r="M404">
        <f>community_projects!P404</f>
        <v>60</v>
      </c>
      <c r="N404">
        <f>community_projects!R404</f>
        <v>1</v>
      </c>
    </row>
    <row r="405" spans="1:14" x14ac:dyDescent="0.3">
      <c r="A405" t="str">
        <f>community_projects!A405</f>
        <v>Limburg</v>
      </c>
      <c r="B405" t="str">
        <f>community_projects!B405</f>
        <v>Noord en Midden Limburg</v>
      </c>
      <c r="C405" t="str">
        <f>community_projects!C405</f>
        <v>Leudal</v>
      </c>
      <c r="D405" t="str" cm="1">
        <f t="array" ref="D405">INDEX(municipalities!B:B, MATCH(EC_projects!C405,municipalities!C:C,0),0)</f>
        <v>GM1640</v>
      </c>
      <c r="E405" t="str">
        <f>community_projects!D405</f>
        <v>Neer</v>
      </c>
      <c r="F405" t="str">
        <f>community_projects!E405</f>
        <v>LeudalEnergie/ zonnedak Postcoderoos Neer</v>
      </c>
      <c r="G405" t="str">
        <f>community_projects!G405</f>
        <v>gerealiseerd</v>
      </c>
      <c r="H405">
        <f>community_projects!H405</f>
        <v>2021</v>
      </c>
      <c r="I405" t="str">
        <f>community_projects!I405</f>
        <v>PV</v>
      </c>
      <c r="J405" t="str">
        <f>community_projects!J405</f>
        <v>dak</v>
      </c>
      <c r="K405" t="str">
        <f>community_projects!K405</f>
        <v>lokale coöperatie</v>
      </c>
      <c r="L405" t="str">
        <f>community_projects!L405</f>
        <v>LeudalEnergie</v>
      </c>
      <c r="M405">
        <f>community_projects!P405</f>
        <v>105.4</v>
      </c>
      <c r="N405">
        <f>community_projects!R405</f>
        <v>1</v>
      </c>
    </row>
    <row r="406" spans="1:14" x14ac:dyDescent="0.3">
      <c r="A406" t="str">
        <f>community_projects!A406</f>
        <v>Limburg</v>
      </c>
      <c r="B406" t="str">
        <f>community_projects!B406</f>
        <v>Noord en Midden Limburg</v>
      </c>
      <c r="C406" t="str">
        <f>community_projects!C406</f>
        <v>Leudal</v>
      </c>
      <c r="D406" t="str" cm="1">
        <f t="array" ref="D406">INDEX(municipalities!B:B, MATCH(EC_projects!C406,municipalities!C:C,0),0)</f>
        <v>GM1640</v>
      </c>
      <c r="E406" t="str">
        <f>community_projects!D406</f>
        <v xml:space="preserve">Buggenum </v>
      </c>
      <c r="F406" t="str">
        <f>community_projects!E406</f>
        <v>ZonnepanelenDelen/ zonnedak Leyenzon</v>
      </c>
      <c r="G406" t="str">
        <f>community_projects!G406</f>
        <v>gerealiseerd</v>
      </c>
      <c r="H406">
        <f>community_projects!H406</f>
        <v>2019</v>
      </c>
      <c r="I406" t="str">
        <f>community_projects!I406</f>
        <v>PV</v>
      </c>
      <c r="J406" t="str">
        <f>community_projects!J406</f>
        <v>dak</v>
      </c>
      <c r="K406" t="str">
        <f>community_projects!K406</f>
        <v>participatie/ crowdfunding</v>
      </c>
      <c r="L406" t="str">
        <f>community_projects!L406</f>
        <v>crowdfunding</v>
      </c>
      <c r="M406">
        <f>community_projects!P406</f>
        <v>1430.3999999999999</v>
      </c>
      <c r="N406">
        <f>community_projects!R406</f>
        <v>0</v>
      </c>
    </row>
    <row r="407" spans="1:14" x14ac:dyDescent="0.3">
      <c r="A407" t="str">
        <f>community_projects!A407</f>
        <v>Limburg</v>
      </c>
      <c r="B407" t="str">
        <f>community_projects!B407</f>
        <v>Zuid-Limburg</v>
      </c>
      <c r="C407" t="str">
        <f>community_projects!C407</f>
        <v>Maastricht</v>
      </c>
      <c r="D407" t="str" cm="1">
        <f t="array" ref="D407">INDEX(municipalities!B:B, MATCH(EC_projects!C407,municipalities!C:C,0),0)</f>
        <v>GM0935</v>
      </c>
      <c r="E407" t="str">
        <f>community_projects!D407</f>
        <v>Bunde</v>
      </c>
      <c r="F407" t="str">
        <f>community_projects!E407</f>
        <v>MaastrichtEnergie/ zonnecentrale Bunde Marnis I</v>
      </c>
      <c r="G407" t="str">
        <f>community_projects!G407</f>
        <v>gerealiseerd</v>
      </c>
      <c r="H407">
        <f>community_projects!H407</f>
        <v>2021</v>
      </c>
      <c r="I407" t="str">
        <f>community_projects!I407</f>
        <v>PV</v>
      </c>
      <c r="J407" t="str">
        <f>community_projects!J407</f>
        <v>dak</v>
      </c>
      <c r="K407" t="str">
        <f>community_projects!K407</f>
        <v>lokale coöperatie</v>
      </c>
      <c r="L407" t="str">
        <f>community_projects!L407</f>
        <v>Maastricht Energie (EMEC)</v>
      </c>
      <c r="M407">
        <f>community_projects!P407</f>
        <v>77</v>
      </c>
      <c r="N407">
        <f>community_projects!R407</f>
        <v>1</v>
      </c>
    </row>
    <row r="408" spans="1:14" x14ac:dyDescent="0.3">
      <c r="A408" t="str">
        <f>community_projects!A408</f>
        <v>Limburg</v>
      </c>
      <c r="B408" t="str">
        <f>community_projects!B408</f>
        <v>Zuid-Limburg</v>
      </c>
      <c r="C408" t="str">
        <f>community_projects!C408</f>
        <v>Maastricht</v>
      </c>
      <c r="D408" t="str" cm="1">
        <f t="array" ref="D408">INDEX(municipalities!B:B, MATCH(EC_projects!C408,municipalities!C:C,0),0)</f>
        <v>GM0935</v>
      </c>
      <c r="E408" t="str">
        <f>community_projects!D408</f>
        <v>Bunde</v>
      </c>
      <c r="F408" t="str">
        <f>community_projects!E408</f>
        <v>MaastrichtEnergie/ zonnecentrale Bunde Marnis II</v>
      </c>
      <c r="G408" t="str">
        <f>community_projects!G408</f>
        <v>gerealiseerd</v>
      </c>
      <c r="H408">
        <f>community_projects!H408</f>
        <v>2023</v>
      </c>
      <c r="I408" t="str">
        <f>community_projects!I408</f>
        <v>PV</v>
      </c>
      <c r="J408" t="str">
        <f>community_projects!J408</f>
        <v>dak</v>
      </c>
      <c r="K408" t="str">
        <f>community_projects!K408</f>
        <v>lokale coöperatie</v>
      </c>
      <c r="L408" t="str">
        <f>community_projects!L408</f>
        <v>Maastricht Energie (EMEC)</v>
      </c>
      <c r="M408">
        <f>community_projects!P408</f>
        <v>80.190000000000012</v>
      </c>
      <c r="N408">
        <f>community_projects!R408</f>
        <v>1</v>
      </c>
    </row>
    <row r="409" spans="1:14" x14ac:dyDescent="0.3">
      <c r="A409" t="str">
        <f>community_projects!A409</f>
        <v>Limburg</v>
      </c>
      <c r="B409" t="str">
        <f>community_projects!B409</f>
        <v>Zuid-Limburg</v>
      </c>
      <c r="C409" t="str">
        <f>community_projects!C409</f>
        <v>Maastricht</v>
      </c>
      <c r="D409" t="str" cm="1">
        <f t="array" ref="D409">INDEX(municipalities!B:B, MATCH(EC_projects!C409,municipalities!C:C,0),0)</f>
        <v>GM0935</v>
      </c>
      <c r="E409" t="str">
        <f>community_projects!D409</f>
        <v>Meerssen</v>
      </c>
      <c r="F409" t="str">
        <f>community_projects!E409</f>
        <v>MaastrichtEnergie/ zonnecentrale Geulle (PCR)</v>
      </c>
      <c r="G409" t="str">
        <f>community_projects!G409</f>
        <v>gerealiseerd</v>
      </c>
      <c r="H409">
        <f>community_projects!H409</f>
        <v>2021</v>
      </c>
      <c r="I409" t="str">
        <f>community_projects!I409</f>
        <v>PV</v>
      </c>
      <c r="J409" t="str">
        <f>community_projects!J409</f>
        <v>dak</v>
      </c>
      <c r="K409" t="str">
        <f>community_projects!K409</f>
        <v>lokale coöperatie</v>
      </c>
      <c r="L409" t="str">
        <f>community_projects!L409</f>
        <v>Maastricht Energie (EMEC)</v>
      </c>
      <c r="M409">
        <f>community_projects!P409</f>
        <v>42.75</v>
      </c>
      <c r="N409">
        <f>community_projects!R409</f>
        <v>1</v>
      </c>
    </row>
    <row r="410" spans="1:14" x14ac:dyDescent="0.3">
      <c r="A410" t="str">
        <f>community_projects!A410</f>
        <v>Limburg</v>
      </c>
      <c r="B410" t="str">
        <f>community_projects!B410</f>
        <v>Zuid-Limburg</v>
      </c>
      <c r="C410" t="str">
        <f>community_projects!C410</f>
        <v>Maastricht</v>
      </c>
      <c r="D410" t="str" cm="1">
        <f t="array" ref="D410">INDEX(municipalities!B:B, MATCH(EC_projects!C410,municipalities!C:C,0),0)</f>
        <v>GM0935</v>
      </c>
      <c r="E410" t="str">
        <f>community_projects!D410</f>
        <v>Meerssen</v>
      </c>
      <c r="F410" t="str">
        <f>community_projects!E410</f>
        <v>MaastrichtEnergie/ zonnecentrale Meersen (PCR)</v>
      </c>
      <c r="G410" t="str">
        <f>community_projects!G410</f>
        <v>gerealiseerd</v>
      </c>
      <c r="H410">
        <f>community_projects!H410</f>
        <v>2019</v>
      </c>
      <c r="I410" t="str">
        <f>community_projects!I410</f>
        <v>PV</v>
      </c>
      <c r="J410" t="str">
        <f>community_projects!J410</f>
        <v>dak</v>
      </c>
      <c r="K410" t="str">
        <f>community_projects!K410</f>
        <v>lokale coöperatie</v>
      </c>
      <c r="L410" t="str">
        <f>community_projects!L410</f>
        <v>Maastricht Energie (EMEC)</v>
      </c>
      <c r="M410">
        <f>community_projects!P410</f>
        <v>71.25</v>
      </c>
      <c r="N410">
        <f>community_projects!R410</f>
        <v>1</v>
      </c>
    </row>
    <row r="411" spans="1:14" x14ac:dyDescent="0.3">
      <c r="A411" t="str">
        <f>community_projects!A411</f>
        <v>Limburg</v>
      </c>
      <c r="B411" t="str">
        <f>community_projects!B411</f>
        <v>Zuid-Limburg</v>
      </c>
      <c r="C411" t="str">
        <f>community_projects!C411</f>
        <v>Maastricht</v>
      </c>
      <c r="D411" t="str" cm="1">
        <f t="array" ref="D411">INDEX(municipalities!B:B, MATCH(EC_projects!C411,municipalities!C:C,0),0)</f>
        <v>GM0935</v>
      </c>
      <c r="E411" t="str">
        <f>community_projects!D411</f>
        <v>Ulestraten</v>
      </c>
      <c r="F411" t="str">
        <f>community_projects!E411</f>
        <v>MaastrichtEnergie/ zonnecentrale Z't Uulke</v>
      </c>
      <c r="G411" t="str">
        <f>community_projects!G411</f>
        <v>gerealiseerd</v>
      </c>
      <c r="H411">
        <f>community_projects!H411</f>
        <v>2023</v>
      </c>
      <c r="I411" t="str">
        <f>community_projects!I411</f>
        <v>PV</v>
      </c>
      <c r="J411" t="str">
        <f>community_projects!J411</f>
        <v>dak</v>
      </c>
      <c r="K411" t="str">
        <f>community_projects!K411</f>
        <v>lokale coöperatie</v>
      </c>
      <c r="L411" t="str">
        <f>community_projects!L411</f>
        <v>Maastricht Energie (EMEC)</v>
      </c>
      <c r="M411">
        <f>community_projects!P411</f>
        <v>35.64</v>
      </c>
      <c r="N411">
        <f>community_projects!R411</f>
        <v>1</v>
      </c>
    </row>
    <row r="412" spans="1:14" x14ac:dyDescent="0.3">
      <c r="A412" t="str">
        <f>community_projects!A412</f>
        <v>Limburg</v>
      </c>
      <c r="B412" t="str">
        <f>community_projects!B412</f>
        <v>Noord en Midden Limburg</v>
      </c>
      <c r="C412" t="str">
        <f>community_projects!C412</f>
        <v>Nederweert</v>
      </c>
      <c r="D412" t="str" cm="1">
        <f t="array" ref="D412">INDEX(municipalities!B:B, MATCH(EC_projects!C412,municipalities!C:C,0),0)</f>
        <v>GM0946</v>
      </c>
      <c r="E412" t="str">
        <f>community_projects!D412</f>
        <v>Greencrowd</v>
      </c>
      <c r="F412" t="str">
        <f>community_projects!E412</f>
        <v>Greencrowd/  Manege De Kraal</v>
      </c>
      <c r="G412" t="str">
        <f>community_projects!G412</f>
        <v>gerealiseerd</v>
      </c>
      <c r="H412">
        <f>community_projects!H412</f>
        <v>2019</v>
      </c>
      <c r="I412" t="str">
        <f>community_projects!I412</f>
        <v>PV</v>
      </c>
      <c r="J412" t="str">
        <f>community_projects!J412</f>
        <v>dak</v>
      </c>
      <c r="K412" t="str">
        <f>community_projects!K412</f>
        <v>participatie/ crowdfunding</v>
      </c>
      <c r="L412" t="str">
        <f>community_projects!L412</f>
        <v>crowdfunding</v>
      </c>
      <c r="M412">
        <f>community_projects!P412</f>
        <v>553</v>
      </c>
      <c r="N412">
        <f>community_projects!R412</f>
        <v>0</v>
      </c>
    </row>
    <row r="413" spans="1:14" x14ac:dyDescent="0.3">
      <c r="A413" t="str">
        <f>community_projects!A413</f>
        <v>Limburg</v>
      </c>
      <c r="B413" t="str">
        <f>community_projects!B413</f>
        <v>Noord en Midden Limburg</v>
      </c>
      <c r="C413" t="str">
        <f>community_projects!C413</f>
        <v>Nederweert</v>
      </c>
      <c r="D413" t="str" cm="1">
        <f t="array" ref="D413">INDEX(municipalities!B:B, MATCH(EC_projects!C413,municipalities!C:C,0),0)</f>
        <v>GM0946</v>
      </c>
      <c r="E413" t="str">
        <f>community_projects!D413</f>
        <v>Nederweert-Eind</v>
      </c>
      <c r="F413" t="str">
        <f>community_projects!E413</f>
        <v>NEWECOOP/ zonnedak De Winhoeve</v>
      </c>
      <c r="G413" t="str">
        <f>community_projects!G413</f>
        <v>gerealiseerd</v>
      </c>
      <c r="H413">
        <f>community_projects!H413</f>
        <v>2019</v>
      </c>
      <c r="I413" t="str">
        <f>community_projects!I413</f>
        <v>PV</v>
      </c>
      <c r="J413" t="str">
        <f>community_projects!J413</f>
        <v>dak</v>
      </c>
      <c r="K413" t="str">
        <f>community_projects!K413</f>
        <v>lokale coöperatie</v>
      </c>
      <c r="L413" t="str">
        <f>community_projects!L413</f>
        <v>Nederweerter Energiecoöperatie (NEWECOOP)</v>
      </c>
      <c r="M413">
        <f>community_projects!P413</f>
        <v>115.99999999999999</v>
      </c>
      <c r="N413">
        <f>community_projects!R413</f>
        <v>1</v>
      </c>
    </row>
    <row r="414" spans="1:14" x14ac:dyDescent="0.3">
      <c r="A414" t="str">
        <f>community_projects!A414</f>
        <v>Limburg</v>
      </c>
      <c r="B414" t="str">
        <f>community_projects!B414</f>
        <v>Noord en Midden Limburg</v>
      </c>
      <c r="C414" t="str">
        <f>community_projects!C414</f>
        <v>Peel en Maas</v>
      </c>
      <c r="D414" t="str" cm="1">
        <f t="array" ref="D414">INDEX(municipalities!B:B, MATCH(EC_projects!C414,municipalities!C:C,0),0)</f>
        <v>GM1894</v>
      </c>
      <c r="E414" t="str">
        <f>community_projects!D414</f>
        <v>Peel</v>
      </c>
      <c r="F414" t="str">
        <f>community_projects!E414</f>
        <v>PeelEnergie&amp;LeudalEnergie/ Zon voor Asbest meerdere daken (advies)</v>
      </c>
      <c r="G414" t="str">
        <f>community_projects!G414</f>
        <v>gerealiseerd</v>
      </c>
      <c r="H414">
        <f>community_projects!H414</f>
        <v>2019</v>
      </c>
      <c r="I414" t="str">
        <f>community_projects!I414</f>
        <v>PV</v>
      </c>
      <c r="J414" t="str">
        <f>community_projects!J414</f>
        <v>dak</v>
      </c>
      <c r="K414" t="str">
        <f>community_projects!K414</f>
        <v>lokale coöperatie</v>
      </c>
      <c r="L414" t="str">
        <f>community_projects!L414</f>
        <v>Peel Energie</v>
      </c>
      <c r="M414">
        <f>community_projects!P414</f>
        <v>0</v>
      </c>
      <c r="N414">
        <f>community_projects!R414</f>
        <v>0</v>
      </c>
    </row>
    <row r="415" spans="1:14" x14ac:dyDescent="0.3">
      <c r="A415" t="str">
        <f>community_projects!A415</f>
        <v>Limburg</v>
      </c>
      <c r="B415" t="str">
        <f>community_projects!B415</f>
        <v>Noord en Midden Limburg</v>
      </c>
      <c r="C415" t="str">
        <f>community_projects!C415</f>
        <v>Peel en Maas</v>
      </c>
      <c r="D415" t="str" cm="1">
        <f t="array" ref="D415">INDEX(municipalities!B:B, MATCH(EC_projects!C415,municipalities!C:C,0),0)</f>
        <v>GM1894</v>
      </c>
      <c r="E415" t="str">
        <f>community_projects!D415</f>
        <v>Peel</v>
      </c>
      <c r="F415" t="str">
        <f>community_projects!E415</f>
        <v>PeelEnergie/ zonnepanelen particulieren (met Greencrowd)</v>
      </c>
      <c r="G415" t="str">
        <f>community_projects!G415</f>
        <v>gerealiseerd</v>
      </c>
      <c r="H415">
        <f>community_projects!H415</f>
        <v>2016</v>
      </c>
      <c r="I415" t="str">
        <f>community_projects!I415</f>
        <v>PV</v>
      </c>
      <c r="J415" t="str">
        <f>community_projects!J415</f>
        <v>dak</v>
      </c>
      <c r="K415" t="str">
        <f>community_projects!K415</f>
        <v>lokale coöperatie</v>
      </c>
      <c r="L415" t="str">
        <f>community_projects!L415</f>
        <v>Peel Energie</v>
      </c>
      <c r="M415">
        <f>community_projects!P415</f>
        <v>31</v>
      </c>
      <c r="N415">
        <f>community_projects!R415</f>
        <v>0</v>
      </c>
    </row>
    <row r="416" spans="1:14" x14ac:dyDescent="0.3">
      <c r="A416" t="str">
        <f>community_projects!A416</f>
        <v>Limburg</v>
      </c>
      <c r="B416" t="str">
        <f>community_projects!B416</f>
        <v>Noord en Midden Limburg</v>
      </c>
      <c r="C416" t="str">
        <f>community_projects!C416</f>
        <v>Roerdalen</v>
      </c>
      <c r="D416" t="str" cm="1">
        <f t="array" ref="D416">INDEX(municipalities!B:B, MATCH(EC_projects!C416,municipalities!C:C,0),0)</f>
        <v>GM1669</v>
      </c>
      <c r="E416" t="str">
        <f>community_projects!D416</f>
        <v>St. Odiliënberg</v>
      </c>
      <c r="F416" t="str">
        <f>community_projects!E416</f>
        <v>Roerdalen/ zonnedak De Roerparel</v>
      </c>
      <c r="G416" t="str">
        <f>community_projects!G416</f>
        <v>gerealiseerd</v>
      </c>
      <c r="H416">
        <f>community_projects!H416</f>
        <v>2019</v>
      </c>
      <c r="I416" t="str">
        <f>community_projects!I416</f>
        <v>PV</v>
      </c>
      <c r="J416" t="str">
        <f>community_projects!J416</f>
        <v>dak</v>
      </c>
      <c r="K416" t="str">
        <f>community_projects!K416</f>
        <v>lokale coöperatie</v>
      </c>
      <c r="L416" t="str">
        <f>community_projects!L416</f>
        <v xml:space="preserve">Duurzaam Roerdalen </v>
      </c>
      <c r="M416">
        <f>community_projects!P416</f>
        <v>56.999999999999993</v>
      </c>
      <c r="N416">
        <f>community_projects!R416</f>
        <v>1</v>
      </c>
    </row>
    <row r="417" spans="1:14" x14ac:dyDescent="0.3">
      <c r="A417" t="str">
        <f>community_projects!A417</f>
        <v>Limburg</v>
      </c>
      <c r="B417" t="str">
        <f>community_projects!B417</f>
        <v>Noord en Midden Limburg</v>
      </c>
      <c r="C417" t="str">
        <f>community_projects!C417</f>
        <v>Roermond</v>
      </c>
      <c r="D417" t="str" cm="1">
        <f t="array" ref="D417">INDEX(municipalities!B:B, MATCH(EC_projects!C417,municipalities!C:C,0),0)</f>
        <v>GM0957</v>
      </c>
      <c r="E417" t="str">
        <f>community_projects!D417</f>
        <v>Herten</v>
      </c>
      <c r="F417" t="str">
        <f>community_projects!E417</f>
        <v>RoerOmEnergie/ zonneRoos Sporthal Herteheym</v>
      </c>
      <c r="G417" t="str">
        <f>community_projects!G417</f>
        <v>gerealiseerd</v>
      </c>
      <c r="H417">
        <f>community_projects!H417</f>
        <v>2022</v>
      </c>
      <c r="I417" t="str">
        <f>community_projects!I417</f>
        <v>PV</v>
      </c>
      <c r="J417" t="str">
        <f>community_projects!J417</f>
        <v>dak</v>
      </c>
      <c r="K417" t="str">
        <f>community_projects!K417</f>
        <v>lokale coöperatie</v>
      </c>
      <c r="L417" t="str">
        <f>community_projects!L417</f>
        <v>RoerOM Energie</v>
      </c>
      <c r="M417">
        <f>community_projects!P417</f>
        <v>260</v>
      </c>
      <c r="N417">
        <f>community_projects!R417</f>
        <v>1</v>
      </c>
    </row>
    <row r="418" spans="1:14" x14ac:dyDescent="0.3">
      <c r="A418" t="str">
        <f>community_projects!A418</f>
        <v>Limburg</v>
      </c>
      <c r="B418" t="str">
        <f>community_projects!B418</f>
        <v>Noord en Midden Limburg</v>
      </c>
      <c r="C418" t="str">
        <f>community_projects!C418</f>
        <v>Roermond</v>
      </c>
      <c r="D418" t="str" cm="1">
        <f t="array" ref="D418">INDEX(municipalities!B:B, MATCH(EC_projects!C418,municipalities!C:C,0),0)</f>
        <v>GM0957</v>
      </c>
      <c r="E418">
        <f>community_projects!D418</f>
        <v>0</v>
      </c>
      <c r="F418" t="str">
        <f>community_projects!E418</f>
        <v>VvE Neelderhof</v>
      </c>
      <c r="G418" t="str">
        <f>community_projects!G418</f>
        <v>gerealiseerd</v>
      </c>
      <c r="H418">
        <f>community_projects!H418</f>
        <v>2023</v>
      </c>
      <c r="I418" t="str">
        <f>community_projects!I418</f>
        <v>PV</v>
      </c>
      <c r="J418" t="str">
        <f>community_projects!J418</f>
        <v>dak</v>
      </c>
      <c r="K418" t="str">
        <f>community_projects!K418</f>
        <v>VVE-coöperatie</v>
      </c>
      <c r="L418" t="str">
        <f>community_projects!L418</f>
        <v>VVE divers</v>
      </c>
      <c r="M418">
        <f>community_projects!P418</f>
        <v>29.2</v>
      </c>
      <c r="N418">
        <f>community_projects!R418</f>
        <v>1</v>
      </c>
    </row>
    <row r="419" spans="1:14" x14ac:dyDescent="0.3">
      <c r="A419" t="str">
        <f>community_projects!A419</f>
        <v>Limburg</v>
      </c>
      <c r="B419" t="str">
        <f>community_projects!B419</f>
        <v>Zuid-Limburg</v>
      </c>
      <c r="C419" t="str">
        <f>community_projects!C419</f>
        <v>Sittard-Geleen</v>
      </c>
      <c r="D419" t="str" cm="1">
        <f t="array" ref="D419">INDEX(municipalities!B:B, MATCH(EC_projects!C419,municipalities!C:C,0),0)</f>
        <v>GM1883</v>
      </c>
      <c r="E419">
        <f>community_projects!D419</f>
        <v>0</v>
      </c>
      <c r="F419" t="str">
        <f>community_projects!E419</f>
        <v>DuurzaamSittard/ zonnedak 1 De Linde</v>
      </c>
      <c r="G419" t="str">
        <f>community_projects!G419</f>
        <v>gerealiseerd</v>
      </c>
      <c r="H419">
        <f>community_projects!H419</f>
        <v>2019</v>
      </c>
      <c r="I419" t="str">
        <f>community_projects!I419</f>
        <v>PV</v>
      </c>
      <c r="J419" t="str">
        <f>community_projects!J419</f>
        <v>dak</v>
      </c>
      <c r="K419" t="str">
        <f>community_projects!K419</f>
        <v>lokale coöperatie</v>
      </c>
      <c r="L419" t="str">
        <f>community_projects!L419</f>
        <v>DuurzaamSittard</v>
      </c>
      <c r="M419">
        <f>community_projects!P419</f>
        <v>130.5</v>
      </c>
      <c r="N419">
        <f>community_projects!R419</f>
        <v>1</v>
      </c>
    </row>
    <row r="420" spans="1:14" x14ac:dyDescent="0.3">
      <c r="A420" t="str">
        <f>community_projects!A420</f>
        <v>Limburg</v>
      </c>
      <c r="B420" t="str">
        <f>community_projects!B420</f>
        <v>Zuid-Limburg</v>
      </c>
      <c r="C420" t="str">
        <f>community_projects!C420</f>
        <v>Sittard-Geleen</v>
      </c>
      <c r="D420" t="str" cm="1">
        <f t="array" ref="D420">INDEX(municipalities!B:B, MATCH(EC_projects!C420,municipalities!C:C,0),0)</f>
        <v>GM1883</v>
      </c>
      <c r="E420">
        <f>community_projects!D420</f>
        <v>0</v>
      </c>
      <c r="F420" t="str">
        <f>community_projects!E420</f>
        <v>DuurzaamSittard/ zonnedak 2  Meures</v>
      </c>
      <c r="G420" t="str">
        <f>community_projects!G420</f>
        <v>gerealiseerd</v>
      </c>
      <c r="H420">
        <f>community_projects!H420</f>
        <v>2020</v>
      </c>
      <c r="I420" t="str">
        <f>community_projects!I420</f>
        <v>PV</v>
      </c>
      <c r="J420" t="str">
        <f>community_projects!J420</f>
        <v>dak</v>
      </c>
      <c r="K420" t="str">
        <f>community_projects!K420</f>
        <v>lokale coöperatie</v>
      </c>
      <c r="L420" t="str">
        <f>community_projects!L420</f>
        <v>DuurzaamSittard</v>
      </c>
      <c r="M420">
        <f>community_projects!P420</f>
        <v>92.784999999999997</v>
      </c>
      <c r="N420">
        <f>community_projects!R420</f>
        <v>1</v>
      </c>
    </row>
    <row r="421" spans="1:14" x14ac:dyDescent="0.3">
      <c r="A421" t="str">
        <f>community_projects!A421</f>
        <v>Limburg</v>
      </c>
      <c r="B421" t="str">
        <f>community_projects!B421</f>
        <v>Zuid-Limburg</v>
      </c>
      <c r="C421" t="str">
        <f>community_projects!C421</f>
        <v>Sittard-Geleen</v>
      </c>
      <c r="D421" t="str" cm="1">
        <f t="array" ref="D421">INDEX(municipalities!B:B, MATCH(EC_projects!C421,municipalities!C:C,0),0)</f>
        <v>GM1883</v>
      </c>
      <c r="E421">
        <f>community_projects!D421</f>
        <v>0</v>
      </c>
      <c r="F421" t="str">
        <f>community_projects!E421</f>
        <v>DuurzaamSittard/ zonnedak 3 BMM Groen</v>
      </c>
      <c r="G421" t="str">
        <f>community_projects!G421</f>
        <v>gerealiseerd</v>
      </c>
      <c r="H421">
        <f>community_projects!H421</f>
        <v>2021</v>
      </c>
      <c r="I421" t="str">
        <f>community_projects!I421</f>
        <v>PV</v>
      </c>
      <c r="J421" t="str">
        <f>community_projects!J421</f>
        <v>dak</v>
      </c>
      <c r="K421" t="str">
        <f>community_projects!K421</f>
        <v>lokale coöperatie</v>
      </c>
      <c r="L421" t="str">
        <f>community_projects!L421</f>
        <v>DuurzaamSittard</v>
      </c>
      <c r="M421">
        <f>community_projects!P421</f>
        <v>67.5</v>
      </c>
      <c r="N421">
        <f>community_projects!R421</f>
        <v>1</v>
      </c>
    </row>
    <row r="422" spans="1:14" x14ac:dyDescent="0.3">
      <c r="A422" t="str">
        <f>community_projects!A422</f>
        <v>Limburg</v>
      </c>
      <c r="B422" t="str">
        <f>community_projects!B422</f>
        <v>Noord en Midden Limburg</v>
      </c>
      <c r="C422" t="str">
        <f>community_projects!C422</f>
        <v>Venray</v>
      </c>
      <c r="D422" t="str" cm="1">
        <f t="array" ref="D422">INDEX(municipalities!B:B, MATCH(EC_projects!C422,municipalities!C:C,0),0)</f>
        <v>GM0984</v>
      </c>
      <c r="E422" t="str">
        <f>community_projects!D422</f>
        <v>Oostrom</v>
      </c>
      <c r="F422" t="str">
        <f>community_projects!E422</f>
        <v>Beepower/ Zonnedak VoordeZon Oostrom</v>
      </c>
      <c r="G422" t="str">
        <f>community_projects!G422</f>
        <v>gerealiseerd</v>
      </c>
      <c r="H422">
        <f>community_projects!H422</f>
        <v>2021</v>
      </c>
      <c r="I422" t="str">
        <f>community_projects!I422</f>
        <v>PV</v>
      </c>
      <c r="J422" t="str">
        <f>community_projects!J422</f>
        <v>dak</v>
      </c>
      <c r="K422" t="str">
        <f>community_projects!K422</f>
        <v>lokale coöperatie</v>
      </c>
      <c r="L422" t="str">
        <f>community_projects!L422</f>
        <v>BeePower/ Voordezon</v>
      </c>
      <c r="M422">
        <f>community_projects!P422</f>
        <v>97.99</v>
      </c>
      <c r="N422">
        <f>community_projects!R422</f>
        <v>1</v>
      </c>
    </row>
    <row r="423" spans="1:14" x14ac:dyDescent="0.3">
      <c r="A423" t="str">
        <f>community_projects!A423</f>
        <v>Limburg</v>
      </c>
      <c r="B423" t="str">
        <f>community_projects!B423</f>
        <v>Noord en Midden Limburg</v>
      </c>
      <c r="C423" t="str">
        <f>community_projects!C423</f>
        <v>Weert</v>
      </c>
      <c r="D423" t="str" cm="1">
        <f t="array" ref="D423">INDEX(municipalities!B:B, MATCH(EC_projects!C423,municipalities!C:C,0),0)</f>
        <v>GM0988</v>
      </c>
      <c r="E423" t="str">
        <f>community_projects!D423</f>
        <v>Weert</v>
      </c>
      <c r="F423" t="str">
        <f>community_projects!E423</f>
        <v>WeertEnergie/ Sociaal project Zonnedak Nering Bögel voor minima</v>
      </c>
      <c r="G423" t="str">
        <f>community_projects!G423</f>
        <v>gerealiseerd</v>
      </c>
      <c r="H423">
        <f>community_projects!H423</f>
        <v>2020</v>
      </c>
      <c r="I423" t="str">
        <f>community_projects!I423</f>
        <v>PV</v>
      </c>
      <c r="J423" t="str">
        <f>community_projects!J423</f>
        <v>dak</v>
      </c>
      <c r="K423" t="str">
        <f>community_projects!K423</f>
        <v>lokale coöperatie</v>
      </c>
      <c r="L423" t="str">
        <f>community_projects!L423</f>
        <v>WeertEnergie</v>
      </c>
      <c r="M423">
        <f>community_projects!P423</f>
        <v>237.6</v>
      </c>
      <c r="N423">
        <f>community_projects!R423</f>
        <v>1</v>
      </c>
    </row>
    <row r="424" spans="1:14" x14ac:dyDescent="0.3">
      <c r="A424" t="str">
        <f>community_projects!A424</f>
        <v>Limburg</v>
      </c>
      <c r="B424" t="str">
        <f>community_projects!B424</f>
        <v>Noord en Midden Limburg</v>
      </c>
      <c r="C424" t="str">
        <f>community_projects!C424</f>
        <v>Weert</v>
      </c>
      <c r="D424" t="str" cm="1">
        <f t="array" ref="D424">INDEX(municipalities!B:B, MATCH(EC_projects!C424,municipalities!C:C,0),0)</f>
        <v>GM0988</v>
      </c>
      <c r="E424" t="str">
        <f>community_projects!D424</f>
        <v>Laar</v>
      </c>
      <c r="F424" t="str">
        <f>community_projects!E424</f>
        <v>WeertEnergie/ zonnedak Wijen Postcoderoos op Laar</v>
      </c>
      <c r="G424" t="str">
        <f>community_projects!G424</f>
        <v>gerealiseerd</v>
      </c>
      <c r="H424">
        <f>community_projects!H424</f>
        <v>2020</v>
      </c>
      <c r="I424" t="str">
        <f>community_projects!I424</f>
        <v>PV</v>
      </c>
      <c r="J424" t="str">
        <f>community_projects!J424</f>
        <v>dak</v>
      </c>
      <c r="K424" t="str">
        <f>community_projects!K424</f>
        <v>lokale coöperatie</v>
      </c>
      <c r="L424" t="str">
        <f>community_projects!L424</f>
        <v>WeertEnergie</v>
      </c>
      <c r="M424">
        <f>community_projects!P424</f>
        <v>160.80000000000001</v>
      </c>
      <c r="N424">
        <f>community_projects!R424</f>
        <v>1</v>
      </c>
    </row>
    <row r="425" spans="1:14" x14ac:dyDescent="0.3">
      <c r="A425" t="str">
        <f>community_projects!A425</f>
        <v>Limburg</v>
      </c>
      <c r="B425" t="str">
        <f>community_projects!B425</f>
        <v>Noord en Midden Limburg</v>
      </c>
      <c r="C425" t="str">
        <f>community_projects!C425</f>
        <v>Weert</v>
      </c>
      <c r="D425" t="str" cm="1">
        <f t="array" ref="D425">INDEX(municipalities!B:B, MATCH(EC_projects!C425,municipalities!C:C,0),0)</f>
        <v>GM0988</v>
      </c>
      <c r="E425" t="str">
        <f>community_projects!D425</f>
        <v>Weert</v>
      </c>
      <c r="F425" t="str">
        <f>community_projects!E425</f>
        <v>WeertEnergie/ zonnepark Altweerterheide (schuren fam. Thissen)</v>
      </c>
      <c r="G425" t="str">
        <f>community_projects!G425</f>
        <v>gerealiseerd</v>
      </c>
      <c r="H425">
        <f>community_projects!H425</f>
        <v>2018</v>
      </c>
      <c r="I425" t="str">
        <f>community_projects!I425</f>
        <v>PV</v>
      </c>
      <c r="J425" t="str">
        <f>community_projects!J425</f>
        <v>dak</v>
      </c>
      <c r="K425" t="str">
        <f>community_projects!K425</f>
        <v>lokale coöperatie</v>
      </c>
      <c r="L425" t="str">
        <f>community_projects!L425</f>
        <v>WeertEnergie</v>
      </c>
      <c r="M425">
        <f>community_projects!P425</f>
        <v>812.5</v>
      </c>
      <c r="N425">
        <f>community_projects!R425</f>
        <v>1</v>
      </c>
    </row>
    <row r="426" spans="1:14" x14ac:dyDescent="0.3">
      <c r="A426" t="str">
        <f>community_projects!A426</f>
        <v>Noord-Brabant</v>
      </c>
      <c r="B426" t="str">
        <f>community_projects!B426</f>
        <v>West Brabant</v>
      </c>
      <c r="C426" t="str">
        <f>community_projects!C426</f>
        <v>Altena</v>
      </c>
      <c r="D426" t="str" cm="1">
        <f t="array" ref="D426">INDEX(municipalities!B:B, MATCH(EC_projects!C426,municipalities!C:C,0),0)</f>
        <v>GM1959</v>
      </c>
      <c r="E426">
        <f>community_projects!D426</f>
        <v>0</v>
      </c>
      <c r="F426" t="str">
        <f>community_projects!E426</f>
        <v>Altena Nieuwe Energie/ Energie van de Boer II</v>
      </c>
      <c r="G426" t="str">
        <f>community_projects!G426</f>
        <v>gerealiseerd</v>
      </c>
      <c r="H426">
        <f>community_projects!H426</f>
        <v>2021</v>
      </c>
      <c r="I426" t="str">
        <f>community_projects!I426</f>
        <v>PV</v>
      </c>
      <c r="J426" t="str">
        <f>community_projects!J426</f>
        <v>dak</v>
      </c>
      <c r="K426" t="str">
        <f>community_projects!K426</f>
        <v>lokale coöperatie</v>
      </c>
      <c r="L426" t="str">
        <f>community_projects!L426</f>
        <v>Altena Nieuwe Energie</v>
      </c>
      <c r="M426">
        <f>community_projects!P426</f>
        <v>75</v>
      </c>
      <c r="N426">
        <f>community_projects!R426</f>
        <v>1</v>
      </c>
    </row>
    <row r="427" spans="1:14" x14ac:dyDescent="0.3">
      <c r="A427" t="str">
        <f>community_projects!A427</f>
        <v>Noord-Brabant</v>
      </c>
      <c r="B427" t="str">
        <f>community_projects!B427</f>
        <v>West Brabant</v>
      </c>
      <c r="C427" t="str">
        <f>community_projects!C427</f>
        <v>Altena</v>
      </c>
      <c r="D427" t="str" cm="1">
        <f t="array" ref="D427">INDEX(municipalities!B:B, MATCH(EC_projects!C427,municipalities!C:C,0),0)</f>
        <v>GM1959</v>
      </c>
      <c r="E427" t="str">
        <f>community_projects!D427</f>
        <v>Sleeuwijk</v>
      </c>
      <c r="F427" t="str">
        <f>community_projects!E427</f>
        <v>Altena Nieuwe Energie/ zonnedak 't Rondeel</v>
      </c>
      <c r="G427" t="str">
        <f>community_projects!G427</f>
        <v>gerealiseerd</v>
      </c>
      <c r="H427">
        <f>community_projects!H427</f>
        <v>2023</v>
      </c>
      <c r="I427" t="str">
        <f>community_projects!I427</f>
        <v>PV</v>
      </c>
      <c r="J427" t="str">
        <f>community_projects!J427</f>
        <v>dak</v>
      </c>
      <c r="K427" t="str">
        <f>community_projects!K427</f>
        <v>lokale coöperatie</v>
      </c>
      <c r="L427" t="str">
        <f>community_projects!L427</f>
        <v>Altena Nieuwe Energie</v>
      </c>
      <c r="M427">
        <f>community_projects!P427</f>
        <v>100</v>
      </c>
      <c r="N427">
        <f>community_projects!R427</f>
        <v>1</v>
      </c>
    </row>
    <row r="428" spans="1:14" x14ac:dyDescent="0.3">
      <c r="A428" t="str">
        <f>community_projects!A428</f>
        <v>Noord-Brabant</v>
      </c>
      <c r="B428" t="str">
        <f>community_projects!B428</f>
        <v>West Brabant</v>
      </c>
      <c r="C428" t="str">
        <f>community_projects!C428</f>
        <v>Altena</v>
      </c>
      <c r="D428" t="str" cm="1">
        <f t="array" ref="D428">INDEX(municipalities!B:B, MATCH(EC_projects!C428,municipalities!C:C,0),0)</f>
        <v>GM1959</v>
      </c>
      <c r="E428" t="str">
        <f>community_projects!D428</f>
        <v>Hank</v>
      </c>
      <c r="F428" t="str">
        <f>community_projects!E428</f>
        <v>Altena Nieuwe Energie/ZonSamen Energie van de Boer Hank (1e tranche)</v>
      </c>
      <c r="G428" t="str">
        <f>community_projects!G428</f>
        <v>gerealiseerd</v>
      </c>
      <c r="H428">
        <f>community_projects!H428</f>
        <v>2018</v>
      </c>
      <c r="I428" t="str">
        <f>community_projects!I428</f>
        <v>PV</v>
      </c>
      <c r="J428" t="str">
        <f>community_projects!J428</f>
        <v>dak</v>
      </c>
      <c r="K428" t="str">
        <f>community_projects!K428</f>
        <v>lokale coöperatie</v>
      </c>
      <c r="L428" t="str">
        <f>community_projects!L428</f>
        <v>Altena Nieuwe Energie</v>
      </c>
      <c r="M428">
        <f>community_projects!P428</f>
        <v>68.75</v>
      </c>
      <c r="N428">
        <f>community_projects!R428</f>
        <v>1</v>
      </c>
    </row>
    <row r="429" spans="1:14" x14ac:dyDescent="0.3">
      <c r="A429" t="str">
        <f>community_projects!A429</f>
        <v>Noord-Brabant</v>
      </c>
      <c r="B429" t="str">
        <f>community_projects!B429</f>
        <v>West Brabant</v>
      </c>
      <c r="C429" t="str">
        <f>community_projects!C429</f>
        <v>Altena</v>
      </c>
      <c r="D429" t="str" cm="1">
        <f t="array" ref="D429">INDEX(municipalities!B:B, MATCH(EC_projects!C429,municipalities!C:C,0),0)</f>
        <v>GM1959</v>
      </c>
      <c r="E429" t="str">
        <f>community_projects!D429</f>
        <v>Hank</v>
      </c>
      <c r="F429" t="str">
        <f>community_projects!E429</f>
        <v>Altena Nieuwe Energie/ZonSamen Energie van de Boer Hank (2e tranche)</v>
      </c>
      <c r="G429" t="str">
        <f>community_projects!G429</f>
        <v>gerealiseerd</v>
      </c>
      <c r="H429">
        <f>community_projects!H429</f>
        <v>2020</v>
      </c>
      <c r="I429" t="str">
        <f>community_projects!I429</f>
        <v>PV</v>
      </c>
      <c r="J429" t="str">
        <f>community_projects!J429</f>
        <v>dak</v>
      </c>
      <c r="K429" t="str">
        <f>community_projects!K429</f>
        <v>lokale coöperatie</v>
      </c>
      <c r="L429" t="str">
        <f>community_projects!L429</f>
        <v>Altena Nieuwe Energie</v>
      </c>
      <c r="M429">
        <f>community_projects!P429</f>
        <v>27.500000000000004</v>
      </c>
      <c r="N429">
        <f>community_projects!R429</f>
        <v>1</v>
      </c>
    </row>
    <row r="430" spans="1:14" x14ac:dyDescent="0.3">
      <c r="A430" t="str">
        <f>community_projects!A430</f>
        <v>Noord-Brabant</v>
      </c>
      <c r="B430" t="str">
        <f>community_projects!B430</f>
        <v>West Brabant</v>
      </c>
      <c r="C430" t="str">
        <f>community_projects!C430</f>
        <v>Altena</v>
      </c>
      <c r="D430" t="str" cm="1">
        <f t="array" ref="D430">INDEX(municipalities!B:B, MATCH(EC_projects!C430,municipalities!C:C,0),0)</f>
        <v>GM1959</v>
      </c>
      <c r="E430" t="str">
        <f>community_projects!D430</f>
        <v>Sleeuwijk</v>
      </c>
      <c r="F430" t="str">
        <f>community_projects!E430</f>
        <v>Greencrowd/ Zonnedak de Boef</v>
      </c>
      <c r="G430" t="str">
        <f>community_projects!G430</f>
        <v>gerealiseerd</v>
      </c>
      <c r="H430">
        <f>community_projects!H430</f>
        <v>2019</v>
      </c>
      <c r="I430" t="str">
        <f>community_projects!I430</f>
        <v>PV</v>
      </c>
      <c r="J430" t="str">
        <f>community_projects!J430</f>
        <v>dak</v>
      </c>
      <c r="K430" t="str">
        <f>community_projects!K430</f>
        <v>participatie/ crowdfunding</v>
      </c>
      <c r="L430" t="str">
        <f>community_projects!L430</f>
        <v>crowdfunding</v>
      </c>
      <c r="M430">
        <f>community_projects!P430</f>
        <v>620</v>
      </c>
      <c r="N430">
        <f>community_projects!R430</f>
        <v>0</v>
      </c>
    </row>
    <row r="431" spans="1:14" x14ac:dyDescent="0.3">
      <c r="A431" t="str">
        <f>community_projects!A431</f>
        <v>Noord-Brabant</v>
      </c>
      <c r="B431" t="str">
        <f>community_projects!B431</f>
        <v>Metropoolregio Eindhoven</v>
      </c>
      <c r="C431" t="str">
        <f>community_projects!C431</f>
        <v>Bergeijk</v>
      </c>
      <c r="D431" t="str" cm="1">
        <f t="array" ref="D431">INDEX(municipalities!B:B, MATCH(EC_projects!C431,municipalities!C:C,0),0)</f>
        <v>GM1724</v>
      </c>
      <c r="E431" t="str">
        <f>community_projects!D431</f>
        <v>Westerhoven</v>
      </c>
      <c r="F431" t="str">
        <f>community_projects!E431</f>
        <v>KempenEnergie/ De Braambos</v>
      </c>
      <c r="G431" t="str">
        <f>community_projects!G431</f>
        <v>gerealiseerd</v>
      </c>
      <c r="H431">
        <f>community_projects!H431</f>
        <v>2020</v>
      </c>
      <c r="I431" t="str">
        <f>community_projects!I431</f>
        <v>PV</v>
      </c>
      <c r="J431" t="str">
        <f>community_projects!J431</f>
        <v>dak</v>
      </c>
      <c r="K431" t="str">
        <f>community_projects!K431</f>
        <v>lokale coöperatie</v>
      </c>
      <c r="L431" t="str">
        <f>community_projects!L431</f>
        <v>KempenEnergie</v>
      </c>
      <c r="M431">
        <f>community_projects!P431</f>
        <v>72.849999999999994</v>
      </c>
      <c r="N431">
        <f>community_projects!R431</f>
        <v>1</v>
      </c>
    </row>
    <row r="432" spans="1:14" x14ac:dyDescent="0.3">
      <c r="A432" t="str">
        <f>community_projects!A432</f>
        <v>Noord-Brabant</v>
      </c>
      <c r="B432" t="str">
        <f>community_projects!B432</f>
        <v>West Brabant</v>
      </c>
      <c r="C432" t="str">
        <f>community_projects!C432</f>
        <v>Bergen op Zoom</v>
      </c>
      <c r="D432" t="str" cm="1">
        <f t="array" ref="D432">INDEX(municipalities!B:B, MATCH(EC_projects!C432,municipalities!C:C,0),0)</f>
        <v>GM0748</v>
      </c>
      <c r="E432">
        <f>community_projects!D432</f>
        <v>0</v>
      </c>
      <c r="F432" t="str">
        <f>community_projects!E432</f>
        <v>ECB BergenopZon/ zonnedak Gemeentewerf 1</v>
      </c>
      <c r="G432" t="str">
        <f>community_projects!G432</f>
        <v>gerealiseerd</v>
      </c>
      <c r="H432">
        <f>community_projects!H432</f>
        <v>2019</v>
      </c>
      <c r="I432" t="str">
        <f>community_projects!I432</f>
        <v>PV</v>
      </c>
      <c r="J432" t="str">
        <f>community_projects!J432</f>
        <v>dak</v>
      </c>
      <c r="K432" t="str">
        <f>community_projects!K432</f>
        <v>lokale coöperatie</v>
      </c>
      <c r="L432" t="str">
        <f>community_projects!L432</f>
        <v>ECB Bergen op Zon</v>
      </c>
      <c r="M432">
        <f>community_projects!P432</f>
        <v>185.76000000000002</v>
      </c>
      <c r="N432">
        <f>community_projects!R432</f>
        <v>1</v>
      </c>
    </row>
    <row r="433" spans="1:14" x14ac:dyDescent="0.3">
      <c r="A433" t="str">
        <f>community_projects!A433</f>
        <v>Noord-Brabant</v>
      </c>
      <c r="B433" t="str">
        <f>community_projects!B433</f>
        <v>West Brabant</v>
      </c>
      <c r="C433" t="str">
        <f>community_projects!C433</f>
        <v>Bergen op Zoom</v>
      </c>
      <c r="D433" t="str" cm="1">
        <f t="array" ref="D433">INDEX(municipalities!B:B, MATCH(EC_projects!C433,municipalities!C:C,0),0)</f>
        <v>GM0748</v>
      </c>
      <c r="E433">
        <f>community_projects!D433</f>
        <v>0</v>
      </c>
      <c r="F433" t="str">
        <f>community_projects!E433</f>
        <v xml:space="preserve">ECB BergenopZon/ zonnedak Zonnecentrale Eventum </v>
      </c>
      <c r="G433" t="str">
        <f>community_projects!G433</f>
        <v>gerealiseerd</v>
      </c>
      <c r="H433">
        <f>community_projects!H433</f>
        <v>2021</v>
      </c>
      <c r="I433" t="str">
        <f>community_projects!I433</f>
        <v>PV</v>
      </c>
      <c r="J433" t="str">
        <f>community_projects!J433</f>
        <v>dak</v>
      </c>
      <c r="K433" t="str">
        <f>community_projects!K433</f>
        <v>lokale coöperatie</v>
      </c>
      <c r="L433" t="str">
        <f>community_projects!L433</f>
        <v>ECB Bergen op Zon</v>
      </c>
      <c r="M433">
        <f>community_projects!P433</f>
        <v>107.92</v>
      </c>
      <c r="N433">
        <f>community_projects!R433</f>
        <v>1</v>
      </c>
    </row>
    <row r="434" spans="1:14" x14ac:dyDescent="0.3">
      <c r="A434" t="str">
        <f>community_projects!A434</f>
        <v>Noord-Brabant</v>
      </c>
      <c r="B434" t="str">
        <f>community_projects!B434</f>
        <v>Noord-oost Brabant</v>
      </c>
      <c r="C434" t="str">
        <f>community_projects!C434</f>
        <v>Bernheze</v>
      </c>
      <c r="D434" t="str" cm="1">
        <f t="array" ref="D434">INDEX(municipalities!B:B, MATCH(EC_projects!C434,municipalities!C:C,0),0)</f>
        <v>GM1721</v>
      </c>
      <c r="E434">
        <f>community_projects!D434</f>
        <v>0</v>
      </c>
      <c r="F434" t="str">
        <f>community_projects!E434</f>
        <v>BECO/ Zonnedak De Morgenstond</v>
      </c>
      <c r="G434" t="str">
        <f>community_projects!G434</f>
        <v>gerealiseerd</v>
      </c>
      <c r="H434">
        <f>community_projects!H434</f>
        <v>2021</v>
      </c>
      <c r="I434" t="str">
        <f>community_projects!I434</f>
        <v>PV</v>
      </c>
      <c r="J434" t="str">
        <f>community_projects!J434</f>
        <v>dak</v>
      </c>
      <c r="K434" t="str">
        <f>community_projects!K434</f>
        <v>lokale coöperatie</v>
      </c>
      <c r="L434" t="str">
        <f>community_projects!L434</f>
        <v>BECO (Bernhezer Energie Coöperatie)</v>
      </c>
      <c r="M434">
        <f>community_projects!P434</f>
        <v>51.2</v>
      </c>
      <c r="N434">
        <f>community_projects!R434</f>
        <v>1</v>
      </c>
    </row>
    <row r="435" spans="1:14" x14ac:dyDescent="0.3">
      <c r="A435" t="str">
        <f>community_projects!A435</f>
        <v>Noord-Brabant</v>
      </c>
      <c r="B435" t="str">
        <f>community_projects!B435</f>
        <v>Noord-oost Brabant</v>
      </c>
      <c r="C435" t="str">
        <f>community_projects!C435</f>
        <v>Bernheze</v>
      </c>
      <c r="D435" t="str" cm="1">
        <f t="array" ref="D435">INDEX(municipalities!B:B, MATCH(EC_projects!C435,municipalities!C:C,0),0)</f>
        <v>GM1721</v>
      </c>
      <c r="E435">
        <f>community_projects!D435</f>
        <v>0</v>
      </c>
      <c r="F435" t="str">
        <f>community_projects!E435</f>
        <v>BECO/ Zonnedak De Waaistap</v>
      </c>
      <c r="G435" t="str">
        <f>community_projects!G435</f>
        <v>gerealiseerd</v>
      </c>
      <c r="H435">
        <f>community_projects!H435</f>
        <v>2018</v>
      </c>
      <c r="I435" t="str">
        <f>community_projects!I435</f>
        <v>PV</v>
      </c>
      <c r="J435" t="str">
        <f>community_projects!J435</f>
        <v>dak</v>
      </c>
      <c r="K435" t="str">
        <f>community_projects!K435</f>
        <v>lokale coöperatie</v>
      </c>
      <c r="L435" t="str">
        <f>community_projects!L435</f>
        <v>BECO (Bernhezer Energie Coöperatie)</v>
      </c>
      <c r="M435">
        <f>community_projects!P435</f>
        <v>52.93</v>
      </c>
      <c r="N435">
        <f>community_projects!R435</f>
        <v>1</v>
      </c>
    </row>
    <row r="436" spans="1:14" x14ac:dyDescent="0.3">
      <c r="A436" t="str">
        <f>community_projects!A436</f>
        <v>Noord-Brabant</v>
      </c>
      <c r="B436" t="str">
        <f>community_projects!B436</f>
        <v>Noord-oost Brabant</v>
      </c>
      <c r="C436" t="str">
        <f>community_projects!C436</f>
        <v>Bernheze</v>
      </c>
      <c r="D436" t="str" cm="1">
        <f t="array" ref="D436">INDEX(municipalities!B:B, MATCH(EC_projects!C436,municipalities!C:C,0),0)</f>
        <v>GM1721</v>
      </c>
      <c r="E436" t="str">
        <f>community_projects!D436</f>
        <v>Heeswijk Dinther</v>
      </c>
      <c r="F436" t="str">
        <f>community_projects!E436</f>
        <v>ZonnepanelenDelen/ Zonnedak Ketelaars</v>
      </c>
      <c r="G436" t="str">
        <f>community_projects!G436</f>
        <v>gerealiseerd</v>
      </c>
      <c r="H436">
        <f>community_projects!H436</f>
        <v>2016</v>
      </c>
      <c r="I436" t="str">
        <f>community_projects!I436</f>
        <v>PV</v>
      </c>
      <c r="J436" t="str">
        <f>community_projects!J436</f>
        <v>dak</v>
      </c>
      <c r="K436" t="str">
        <f>community_projects!K436</f>
        <v>participatie/ crowdfunding</v>
      </c>
      <c r="L436" t="str">
        <f>community_projects!L436</f>
        <v>crowdfunding</v>
      </c>
      <c r="M436">
        <f>community_projects!P436</f>
        <v>79.5</v>
      </c>
      <c r="N436">
        <f>community_projects!R436</f>
        <v>0</v>
      </c>
    </row>
    <row r="437" spans="1:14" x14ac:dyDescent="0.3">
      <c r="A437" t="str">
        <f>community_projects!A437</f>
        <v>Noord-Brabant</v>
      </c>
      <c r="B437" t="str">
        <f>community_projects!B437</f>
        <v>Metropoolregio Eindhoven</v>
      </c>
      <c r="C437" t="str">
        <f>community_projects!C437</f>
        <v>Best</v>
      </c>
      <c r="D437" t="str" cm="1">
        <f t="array" ref="D437">INDEX(municipalities!B:B, MATCH(EC_projects!C437,municipalities!C:C,0),0)</f>
        <v>GM0753</v>
      </c>
      <c r="E437">
        <f>community_projects!D437</f>
        <v>0</v>
      </c>
      <c r="F437" t="str">
        <f>community_projects!E437</f>
        <v>BestEnergie/ zonnedak MHC Hockeyclub</v>
      </c>
      <c r="G437" t="str">
        <f>community_projects!G437</f>
        <v>gerealiseerd</v>
      </c>
      <c r="H437">
        <f>community_projects!H437</f>
        <v>2022</v>
      </c>
      <c r="I437" t="str">
        <f>community_projects!I437</f>
        <v>PV</v>
      </c>
      <c r="J437" t="str">
        <f>community_projects!J437</f>
        <v>dak</v>
      </c>
      <c r="K437" t="str">
        <f>community_projects!K437</f>
        <v>lokale coöperatie</v>
      </c>
      <c r="L437" t="str">
        <f>community_projects!L437</f>
        <v>Best Energie</v>
      </c>
      <c r="M437">
        <f>community_projects!P437</f>
        <v>73.5</v>
      </c>
      <c r="N437">
        <f>community_projects!R437</f>
        <v>1</v>
      </c>
    </row>
    <row r="438" spans="1:14" x14ac:dyDescent="0.3">
      <c r="A438" t="str">
        <f>community_projects!A438</f>
        <v>Noord-Brabant</v>
      </c>
      <c r="B438" t="str">
        <f>community_projects!B438</f>
        <v>Metropoolregio Eindhoven</v>
      </c>
      <c r="C438" t="str">
        <f>community_projects!C438</f>
        <v>Best</v>
      </c>
      <c r="D438" t="str" cm="1">
        <f t="array" ref="D438">INDEX(municipalities!B:B, MATCH(EC_projects!C438,municipalities!C:C,0),0)</f>
        <v>GM0753</v>
      </c>
      <c r="E438">
        <f>community_projects!D438</f>
        <v>0</v>
      </c>
      <c r="F438" t="str">
        <f>community_projects!E438</f>
        <v>BestEnergie/ zonnedak Raaijmakers</v>
      </c>
      <c r="G438" t="str">
        <f>community_projects!G438</f>
        <v>gerealiseerd</v>
      </c>
      <c r="H438">
        <f>community_projects!H438</f>
        <v>2020</v>
      </c>
      <c r="I438" t="str">
        <f>community_projects!I438</f>
        <v>PV</v>
      </c>
      <c r="J438" t="str">
        <f>community_projects!J438</f>
        <v>dak</v>
      </c>
      <c r="K438" t="str">
        <f>community_projects!K438</f>
        <v>lokale coöperatie</v>
      </c>
      <c r="L438" t="str">
        <f>community_projects!L438</f>
        <v>Best Energie</v>
      </c>
      <c r="M438">
        <f>community_projects!P438</f>
        <v>116.16000000000001</v>
      </c>
      <c r="N438">
        <f>community_projects!R438</f>
        <v>1</v>
      </c>
    </row>
    <row r="439" spans="1:14" x14ac:dyDescent="0.3">
      <c r="A439" t="str">
        <f>community_projects!A439</f>
        <v>Noord-Brabant</v>
      </c>
      <c r="B439" t="str">
        <f>community_projects!B439</f>
        <v>Metropoolregio Eindhoven</v>
      </c>
      <c r="C439" t="str">
        <f>community_projects!C439</f>
        <v>Best</v>
      </c>
      <c r="D439" t="str" cm="1">
        <f t="array" ref="D439">INDEX(municipalities!B:B, MATCH(EC_projects!C439,municipalities!C:C,0),0)</f>
        <v>GM0753</v>
      </c>
      <c r="E439">
        <f>community_projects!D439</f>
        <v>0</v>
      </c>
      <c r="F439" t="str">
        <f>community_projects!E439</f>
        <v>BestEnergie/ zonnedakSt Oedenrodeseweg</v>
      </c>
      <c r="G439" t="str">
        <f>community_projects!G439</f>
        <v>gerealiseerd</v>
      </c>
      <c r="H439">
        <f>community_projects!H439</f>
        <v>2022</v>
      </c>
      <c r="I439" t="str">
        <f>community_projects!I439</f>
        <v>PV</v>
      </c>
      <c r="J439" t="str">
        <f>community_projects!J439</f>
        <v>dak</v>
      </c>
      <c r="K439" t="str">
        <f>community_projects!K439</f>
        <v>lokale coöperatie</v>
      </c>
      <c r="L439" t="str">
        <f>community_projects!L439</f>
        <v>Best Energie</v>
      </c>
      <c r="M439">
        <f>community_projects!P439</f>
        <v>87.48</v>
      </c>
      <c r="N439">
        <f>community_projects!R439</f>
        <v>1</v>
      </c>
    </row>
    <row r="440" spans="1:14" x14ac:dyDescent="0.3">
      <c r="A440" t="str">
        <f>community_projects!A440</f>
        <v>Noord-Brabant</v>
      </c>
      <c r="B440" t="str">
        <f>community_projects!B440</f>
        <v>Noord-oost Brabant</v>
      </c>
      <c r="C440" t="str">
        <f>community_projects!C440</f>
        <v>Boekel</v>
      </c>
      <c r="D440" t="str" cm="1">
        <f t="array" ref="D440">INDEX(municipalities!B:B, MATCH(EC_projects!C440,municipalities!C:C,0),0)</f>
        <v>GM0755</v>
      </c>
      <c r="E440">
        <f>community_projects!D440</f>
        <v>0</v>
      </c>
      <c r="F440" t="str">
        <f>community_projects!E440</f>
        <v>BoekelEnergie/ Zonnedak Nia Domo</v>
      </c>
      <c r="G440" t="str">
        <f>community_projects!G440</f>
        <v>gerealiseerd</v>
      </c>
      <c r="H440">
        <f>community_projects!H440</f>
        <v>2018</v>
      </c>
      <c r="I440" t="str">
        <f>community_projects!I440</f>
        <v>PV</v>
      </c>
      <c r="J440" t="str">
        <f>community_projects!J440</f>
        <v>dak</v>
      </c>
      <c r="K440" t="str">
        <f>community_projects!K440</f>
        <v>lokale coöperatie</v>
      </c>
      <c r="L440" t="str">
        <f>community_projects!L440</f>
        <v>Boekel Energie</v>
      </c>
      <c r="M440">
        <f>community_projects!P440</f>
        <v>85.499999999999986</v>
      </c>
      <c r="N440">
        <f>community_projects!R440</f>
        <v>1</v>
      </c>
    </row>
    <row r="441" spans="1:14" x14ac:dyDescent="0.3">
      <c r="A441" t="str">
        <f>community_projects!A441</f>
        <v>Noord-Brabant</v>
      </c>
      <c r="B441" t="str">
        <f>community_projects!B441</f>
        <v>Noord-oost Brabant</v>
      </c>
      <c r="C441" t="str">
        <f>community_projects!C441</f>
        <v>Boekel</v>
      </c>
      <c r="D441" t="str" cm="1">
        <f t="array" ref="D441">INDEX(municipalities!B:B, MATCH(EC_projects!C441,municipalities!C:C,0),0)</f>
        <v>GM0755</v>
      </c>
      <c r="E441">
        <f>community_projects!D441</f>
        <v>0</v>
      </c>
      <c r="F441" t="str">
        <f>community_projects!E441</f>
        <v>BoekelEnergie/ Zonnedak Tielemans</v>
      </c>
      <c r="G441" t="str">
        <f>community_projects!G441</f>
        <v>gerealiseerd</v>
      </c>
      <c r="H441">
        <f>community_projects!H441</f>
        <v>2019</v>
      </c>
      <c r="I441" t="str">
        <f>community_projects!I441</f>
        <v>PV</v>
      </c>
      <c r="J441" t="str">
        <f>community_projects!J441</f>
        <v>dak</v>
      </c>
      <c r="K441" t="str">
        <f>community_projects!K441</f>
        <v>lokale coöperatie</v>
      </c>
      <c r="L441" t="str">
        <f>community_projects!L441</f>
        <v>Boekel Energie</v>
      </c>
      <c r="M441">
        <f>community_projects!P441</f>
        <v>76.38</v>
      </c>
      <c r="N441">
        <f>community_projects!R441</f>
        <v>1</v>
      </c>
    </row>
    <row r="442" spans="1:14" x14ac:dyDescent="0.3">
      <c r="A442" t="str">
        <f>community_projects!A442</f>
        <v>Noord-Brabant</v>
      </c>
      <c r="B442" t="str">
        <f>community_projects!B442</f>
        <v>Noord-oost Brabant</v>
      </c>
      <c r="C442" t="str">
        <f>community_projects!C442</f>
        <v>Land van Cuijk</v>
      </c>
      <c r="D442" t="str" cm="1">
        <f t="array" ref="D442">INDEX(municipalities!B:B, MATCH(EC_projects!C442,municipalities!C:C,0),0)</f>
        <v>GM1982</v>
      </c>
      <c r="E442" t="str">
        <f>community_projects!D442</f>
        <v>Overloon</v>
      </c>
      <c r="F442" t="str">
        <f>community_projects!E442</f>
        <v xml:space="preserve">DuurzaamOverloon/ Zon op De Pit </v>
      </c>
      <c r="G442" t="str">
        <f>community_projects!G442</f>
        <v>gerealiseerd</v>
      </c>
      <c r="H442">
        <f>community_projects!H442</f>
        <v>2018</v>
      </c>
      <c r="I442" t="str">
        <f>community_projects!I442</f>
        <v>PV</v>
      </c>
      <c r="J442" t="str">
        <f>community_projects!J442</f>
        <v>dak</v>
      </c>
      <c r="K442" t="str">
        <f>community_projects!K442</f>
        <v>lokale coöperatie</v>
      </c>
      <c r="L442" t="str">
        <f>community_projects!L442</f>
        <v>DuurzaamOverloon!</v>
      </c>
      <c r="M442">
        <f>community_projects!P442</f>
        <v>396.00000000000006</v>
      </c>
      <c r="N442">
        <f>community_projects!R442</f>
        <v>1</v>
      </c>
    </row>
    <row r="443" spans="1:14" x14ac:dyDescent="0.3">
      <c r="A443" t="str">
        <f>community_projects!A443</f>
        <v>Noord-Brabant</v>
      </c>
      <c r="B443" t="str">
        <f>community_projects!B443</f>
        <v>Noord-oost Brabant</v>
      </c>
      <c r="C443" t="str">
        <f>community_projects!C443</f>
        <v>Boxtel</v>
      </c>
      <c r="D443" t="str" cm="1">
        <f t="array" ref="D443">INDEX(municipalities!B:B, MATCH(EC_projects!C443,municipalities!C:C,0),0)</f>
        <v>GM0757</v>
      </c>
      <c r="E443" t="str">
        <f>community_projects!D443</f>
        <v>Esch</v>
      </c>
      <c r="F443" t="str">
        <f>community_projects!E443</f>
        <v>DuurzameEnergieHaaren/ De GroeneLeye/ zonnedak Leyestroom 2</v>
      </c>
      <c r="G443" t="str">
        <f>community_projects!G443</f>
        <v>gerealiseerd</v>
      </c>
      <c r="H443">
        <f>community_projects!H443</f>
        <v>2020</v>
      </c>
      <c r="I443" t="str">
        <f>community_projects!I443</f>
        <v>PV</v>
      </c>
      <c r="J443" t="str">
        <f>community_projects!J443</f>
        <v>dak</v>
      </c>
      <c r="K443" t="str">
        <f>community_projects!K443</f>
        <v>lokale coöperatie</v>
      </c>
      <c r="L443" t="str">
        <f>community_projects!L443</f>
        <v>HOT (Duurzame Energie Haaren)</v>
      </c>
      <c r="M443">
        <f>community_projects!P443</f>
        <v>69.58</v>
      </c>
      <c r="N443">
        <f>community_projects!R443</f>
        <v>1</v>
      </c>
    </row>
    <row r="444" spans="1:14" x14ac:dyDescent="0.3">
      <c r="A444" t="str">
        <f>community_projects!A444</f>
        <v>Noord-Brabant</v>
      </c>
      <c r="B444" t="str">
        <f>community_projects!B444</f>
        <v>West Brabant</v>
      </c>
      <c r="C444" t="str">
        <f>community_projects!C444</f>
        <v>Breda</v>
      </c>
      <c r="D444" t="str" cm="1">
        <f t="array" ref="D444">INDEX(municipalities!B:B, MATCH(EC_projects!C444,municipalities!C:C,0),0)</f>
        <v>GM0758</v>
      </c>
      <c r="E444">
        <f>community_projects!D444</f>
        <v>0</v>
      </c>
      <c r="F444" t="str">
        <f>community_projects!E444</f>
        <v>BRES/ VVE den Hertogh</v>
      </c>
      <c r="G444" t="str">
        <f>community_projects!G444</f>
        <v>gerealiseerd</v>
      </c>
      <c r="H444">
        <f>community_projects!H444</f>
        <v>2020</v>
      </c>
      <c r="I444" t="str">
        <f>community_projects!I444</f>
        <v>PV</v>
      </c>
      <c r="J444" t="str">
        <f>community_projects!J444</f>
        <v>dak</v>
      </c>
      <c r="K444" t="str">
        <f>community_projects!K444</f>
        <v>lokale coöperatie</v>
      </c>
      <c r="L444" t="str">
        <f>community_projects!L444</f>
        <v>BRES Breda</v>
      </c>
      <c r="M444">
        <f>community_projects!P444</f>
        <v>92.8</v>
      </c>
      <c r="N444">
        <f>community_projects!R444</f>
        <v>1</v>
      </c>
    </row>
    <row r="445" spans="1:14" x14ac:dyDescent="0.3">
      <c r="A445" t="str">
        <f>community_projects!A445</f>
        <v>Noord-Brabant</v>
      </c>
      <c r="B445" t="str">
        <f>community_projects!B445</f>
        <v>West Brabant</v>
      </c>
      <c r="C445" t="str">
        <f>community_projects!C445</f>
        <v>Breda</v>
      </c>
      <c r="D445" t="str" cm="1">
        <f t="array" ref="D445">INDEX(municipalities!B:B, MATCH(EC_projects!C445,municipalities!C:C,0),0)</f>
        <v>GM0758</v>
      </c>
      <c r="E445">
        <f>community_projects!D445</f>
        <v>0</v>
      </c>
      <c r="F445" t="str">
        <f>community_projects!E445</f>
        <v>BRES/ Zonnecentrale Princenhage  (PCR)</v>
      </c>
      <c r="G445" t="str">
        <f>community_projects!G445</f>
        <v>gerealiseerd</v>
      </c>
      <c r="H445">
        <f>community_projects!H445</f>
        <v>2017</v>
      </c>
      <c r="I445" t="str">
        <f>community_projects!I445</f>
        <v>PV</v>
      </c>
      <c r="J445" t="str">
        <f>community_projects!J445</f>
        <v>dak</v>
      </c>
      <c r="K445" t="str">
        <f>community_projects!K445</f>
        <v>lokale coöperatie</v>
      </c>
      <c r="L445" t="str">
        <f>community_projects!L445</f>
        <v>BRES Breda</v>
      </c>
      <c r="M445">
        <f>community_projects!P445</f>
        <v>243</v>
      </c>
      <c r="N445">
        <f>community_projects!R445</f>
        <v>1</v>
      </c>
    </row>
    <row r="446" spans="1:14" x14ac:dyDescent="0.3">
      <c r="A446" t="str">
        <f>community_projects!A446</f>
        <v>Noord-Brabant</v>
      </c>
      <c r="B446" t="str">
        <f>community_projects!B446</f>
        <v>West Brabant</v>
      </c>
      <c r="C446" t="str">
        <f>community_projects!C446</f>
        <v>Breda</v>
      </c>
      <c r="D446" t="str" cm="1">
        <f t="array" ref="D446">INDEX(municipalities!B:B, MATCH(EC_projects!C446,municipalities!C:C,0),0)</f>
        <v>GM0758</v>
      </c>
      <c r="E446">
        <f>community_projects!D446</f>
        <v>0</v>
      </c>
      <c r="F446" t="str">
        <f>community_projects!E446</f>
        <v>BRES/ zonnedak Black &amp; White</v>
      </c>
      <c r="G446" t="str">
        <f>community_projects!G446</f>
        <v>gerealiseerd</v>
      </c>
      <c r="H446">
        <f>community_projects!H446</f>
        <v>2021</v>
      </c>
      <c r="I446" t="str">
        <f>community_projects!I446</f>
        <v>PV</v>
      </c>
      <c r="J446" t="str">
        <f>community_projects!J446</f>
        <v>dak</v>
      </c>
      <c r="K446" t="str">
        <f>community_projects!K446</f>
        <v>lokale coöperatie</v>
      </c>
      <c r="L446" t="str">
        <f>community_projects!L446</f>
        <v>BRES Breda</v>
      </c>
      <c r="M446">
        <f>community_projects!P446</f>
        <v>168.655</v>
      </c>
      <c r="N446">
        <f>community_projects!R446</f>
        <v>1</v>
      </c>
    </row>
    <row r="447" spans="1:14" x14ac:dyDescent="0.3">
      <c r="A447" t="str">
        <f>community_projects!A447</f>
        <v>Noord-Brabant</v>
      </c>
      <c r="B447" t="str">
        <f>community_projects!B447</f>
        <v>West Brabant</v>
      </c>
      <c r="C447" t="str">
        <f>community_projects!C447</f>
        <v>Breda</v>
      </c>
      <c r="D447" t="str" cm="1">
        <f t="array" ref="D447">INDEX(municipalities!B:B, MATCH(EC_projects!C447,municipalities!C:C,0),0)</f>
        <v>GM0758</v>
      </c>
      <c r="E447">
        <f>community_projects!D447</f>
        <v>0</v>
      </c>
      <c r="F447" t="str">
        <f>community_projects!E447</f>
        <v xml:space="preserve">BRES/ zonnedak VVE (advies) </v>
      </c>
      <c r="G447" t="str">
        <f>community_projects!G447</f>
        <v>gerealiseerd</v>
      </c>
      <c r="H447">
        <f>community_projects!H447</f>
        <v>2017</v>
      </c>
      <c r="I447" t="str">
        <f>community_projects!I447</f>
        <v>PV</v>
      </c>
      <c r="J447" t="str">
        <f>community_projects!J447</f>
        <v>dak</v>
      </c>
      <c r="K447" t="str">
        <f>community_projects!K447</f>
        <v>lokale coöperatie</v>
      </c>
      <c r="L447" t="str">
        <f>community_projects!L447</f>
        <v>BRES Breda</v>
      </c>
      <c r="M447">
        <f>community_projects!P447</f>
        <v>75</v>
      </c>
      <c r="N447">
        <f>community_projects!R447</f>
        <v>0</v>
      </c>
    </row>
    <row r="448" spans="1:14" x14ac:dyDescent="0.3">
      <c r="A448" t="str">
        <f>community_projects!A448</f>
        <v>Noord-Brabant</v>
      </c>
      <c r="B448" t="str">
        <f>community_projects!B448</f>
        <v>West Brabant</v>
      </c>
      <c r="C448" t="str">
        <f>community_projects!C448</f>
        <v>Breda</v>
      </c>
      <c r="D448" t="str" cm="1">
        <f t="array" ref="D448">INDEX(municipalities!B:B, MATCH(EC_projects!C448,municipalities!C:C,0),0)</f>
        <v>GM0758</v>
      </c>
      <c r="E448">
        <f>community_projects!D448</f>
        <v>0</v>
      </c>
      <c r="F448" t="str">
        <f>community_projects!E448</f>
        <v>BRES/ ZonneVeste Breda (SDE)</v>
      </c>
      <c r="G448" t="str">
        <f>community_projects!G448</f>
        <v>gerealiseerd</v>
      </c>
      <c r="H448">
        <f>community_projects!H448</f>
        <v>2017</v>
      </c>
      <c r="I448" t="str">
        <f>community_projects!I448</f>
        <v>PV</v>
      </c>
      <c r="J448" t="str">
        <f>community_projects!J448</f>
        <v>dak</v>
      </c>
      <c r="K448" t="str">
        <f>community_projects!K448</f>
        <v>lokale coöperatie</v>
      </c>
      <c r="L448" t="str">
        <f>community_projects!L448</f>
        <v>BRES Breda</v>
      </c>
      <c r="M448">
        <f>community_projects!P448</f>
        <v>294.89999999999998</v>
      </c>
      <c r="N448">
        <f>community_projects!R448</f>
        <v>1</v>
      </c>
    </row>
    <row r="449" spans="1:14" x14ac:dyDescent="0.3">
      <c r="A449" t="str">
        <f>community_projects!A449</f>
        <v>Noord-Brabant</v>
      </c>
      <c r="B449" t="str">
        <f>community_projects!B449</f>
        <v>West Brabant</v>
      </c>
      <c r="C449" t="str">
        <f>community_projects!C449</f>
        <v>Breda</v>
      </c>
      <c r="D449" t="str" cm="1">
        <f t="array" ref="D449">INDEX(municipalities!B:B, MATCH(EC_projects!C449,municipalities!C:C,0),0)</f>
        <v>GM0758</v>
      </c>
      <c r="E449" t="str">
        <f>community_projects!D449</f>
        <v>Ulvenhout</v>
      </c>
      <c r="F449" t="str">
        <f>community_projects!E449</f>
        <v>EC Anneville/ Zon op Jeugdland</v>
      </c>
      <c r="G449" t="str">
        <f>community_projects!G449</f>
        <v>gerealiseerd</v>
      </c>
      <c r="H449">
        <f>community_projects!H449</f>
        <v>2016</v>
      </c>
      <c r="I449" t="str">
        <f>community_projects!I449</f>
        <v>PV</v>
      </c>
      <c r="J449" t="str">
        <f>community_projects!J449</f>
        <v>dak</v>
      </c>
      <c r="K449" t="str">
        <f>community_projects!K449</f>
        <v>lokale coöperatie</v>
      </c>
      <c r="L449" t="str">
        <f>community_projects!L449</f>
        <v>EC Anneville Ulvenhout</v>
      </c>
      <c r="M449">
        <f>community_projects!P449</f>
        <v>91.26</v>
      </c>
      <c r="N449">
        <f>community_projects!R449</f>
        <v>1</v>
      </c>
    </row>
    <row r="450" spans="1:14" x14ac:dyDescent="0.3">
      <c r="A450" t="str">
        <f>community_projects!A450</f>
        <v>Noord-Brabant</v>
      </c>
      <c r="B450" t="str">
        <f>community_projects!B450</f>
        <v>West Brabant</v>
      </c>
      <c r="C450" t="str">
        <f>community_projects!C450</f>
        <v>Breda</v>
      </c>
      <c r="D450" t="str" cm="1">
        <f t="array" ref="D450">INDEX(municipalities!B:B, MATCH(EC_projects!C450,municipalities!C:C,0),0)</f>
        <v>GM0758</v>
      </c>
      <c r="E450" t="str">
        <f>community_projects!D450</f>
        <v>Postcodestroom</v>
      </c>
      <c r="F450" t="str">
        <f>community_projects!E450</f>
        <v>Postcodestroom EnergiekBreda/ Zonnedak Belcrum</v>
      </c>
      <c r="G450" t="str">
        <f>community_projects!G450</f>
        <v>gerealiseerd</v>
      </c>
      <c r="H450">
        <f>community_projects!H450</f>
        <v>2017</v>
      </c>
      <c r="I450" t="str">
        <f>community_projects!I450</f>
        <v>PV</v>
      </c>
      <c r="J450" t="str">
        <f>community_projects!J450</f>
        <v>dak</v>
      </c>
      <c r="K450" t="str">
        <f>community_projects!K450</f>
        <v>productiecoöperatie/ ontwikkelaar</v>
      </c>
      <c r="L450" t="str">
        <f>community_projects!L450</f>
        <v>Postcodestroom</v>
      </c>
      <c r="M450">
        <f>community_projects!P450</f>
        <v>47.84</v>
      </c>
      <c r="N450">
        <f>community_projects!R450</f>
        <v>1</v>
      </c>
    </row>
    <row r="451" spans="1:14" x14ac:dyDescent="0.3">
      <c r="A451" t="str">
        <f>community_projects!A451</f>
        <v>Noord-Brabant</v>
      </c>
      <c r="B451" t="str">
        <f>community_projects!B451</f>
        <v>West Brabant</v>
      </c>
      <c r="C451" t="str">
        <f>community_projects!C451</f>
        <v>Breda</v>
      </c>
      <c r="D451" t="str" cm="1">
        <f t="array" ref="D451">INDEX(municipalities!B:B, MATCH(EC_projects!C451,municipalities!C:C,0),0)</f>
        <v>GM0758</v>
      </c>
      <c r="E451">
        <f>community_projects!D451</f>
        <v>0</v>
      </c>
      <c r="F451" t="str">
        <f>community_projects!E451</f>
        <v>VvE Residentie Gageldonck</v>
      </c>
      <c r="G451" t="str">
        <f>community_projects!G451</f>
        <v>gerealiseerd</v>
      </c>
      <c r="H451">
        <f>community_projects!H451</f>
        <v>2022</v>
      </c>
      <c r="I451" t="str">
        <f>community_projects!I451</f>
        <v>PV</v>
      </c>
      <c r="J451" t="str">
        <f>community_projects!J451</f>
        <v>dak</v>
      </c>
      <c r="K451" t="str">
        <f>community_projects!K451</f>
        <v>VVE-coöperatie</v>
      </c>
      <c r="L451" t="str">
        <f>community_projects!L451</f>
        <v>VVE divers</v>
      </c>
      <c r="M451">
        <f>community_projects!P451</f>
        <v>56</v>
      </c>
      <c r="N451">
        <f>community_projects!R451</f>
        <v>1</v>
      </c>
    </row>
    <row r="452" spans="1:14" x14ac:dyDescent="0.3">
      <c r="A452" t="str">
        <f>community_projects!A452</f>
        <v>Noord-Brabant</v>
      </c>
      <c r="B452" t="str">
        <f>community_projects!B452</f>
        <v>West Brabant</v>
      </c>
      <c r="C452" t="str">
        <f>community_projects!C452</f>
        <v>Breda</v>
      </c>
      <c r="D452" t="str" cm="1">
        <f t="array" ref="D452">INDEX(municipalities!B:B, MATCH(EC_projects!C452,municipalities!C:C,0),0)</f>
        <v>GM0758</v>
      </c>
      <c r="E452">
        <f>community_projects!D452</f>
        <v>0</v>
      </c>
      <c r="F452" t="str">
        <f>community_projects!E452</f>
        <v>ZonnepanelenDelen/ Zonnedak Donk!</v>
      </c>
      <c r="G452" t="str">
        <f>community_projects!G452</f>
        <v>gerealiseerd</v>
      </c>
      <c r="H452">
        <f>community_projects!H452</f>
        <v>2017</v>
      </c>
      <c r="I452" t="str">
        <f>community_projects!I452</f>
        <v>PV</v>
      </c>
      <c r="J452" t="str">
        <f>community_projects!J452</f>
        <v>dak</v>
      </c>
      <c r="K452" t="str">
        <f>community_projects!K452</f>
        <v>participatie/ crowdfunding</v>
      </c>
      <c r="L452" t="str">
        <f>community_projects!L452</f>
        <v>crowdfunding</v>
      </c>
      <c r="M452">
        <f>community_projects!P452</f>
        <v>70.490000000000009</v>
      </c>
      <c r="N452">
        <f>community_projects!R452</f>
        <v>0</v>
      </c>
    </row>
    <row r="453" spans="1:14" x14ac:dyDescent="0.3">
      <c r="A453" t="str">
        <f>community_projects!A453</f>
        <v>Noord-Brabant</v>
      </c>
      <c r="B453" t="str">
        <f>community_projects!B453</f>
        <v>Metropoolregio Eindhoven</v>
      </c>
      <c r="C453" t="str">
        <f>community_projects!C453</f>
        <v>Deurne</v>
      </c>
      <c r="D453" t="str" cm="1">
        <f t="array" ref="D453">INDEX(municipalities!B:B, MATCH(EC_projects!C453,municipalities!C:C,0),0)</f>
        <v>GM0762</v>
      </c>
      <c r="E453">
        <f>community_projects!D453</f>
        <v>0</v>
      </c>
      <c r="F453" t="str">
        <f>community_projects!E453</f>
        <v>EnergyportPeelland/ zonneveld Gymnasium Deurne (alleen ontwikkeling)</v>
      </c>
      <c r="G453" t="str">
        <f>community_projects!G453</f>
        <v>gerealiseerd</v>
      </c>
      <c r="H453">
        <f>community_projects!H453</f>
        <v>2022</v>
      </c>
      <c r="I453" t="str">
        <f>community_projects!I453</f>
        <v>PV</v>
      </c>
      <c r="J453" t="str">
        <f>community_projects!J453</f>
        <v>dak</v>
      </c>
      <c r="K453" t="str">
        <f>community_projects!K453</f>
        <v>lokale coöperatie</v>
      </c>
      <c r="L453" t="str">
        <f>community_projects!L453</f>
        <v>EnergyPortPeelland</v>
      </c>
      <c r="M453">
        <f>community_projects!P453</f>
        <v>0</v>
      </c>
      <c r="N453">
        <f>community_projects!R453</f>
        <v>0</v>
      </c>
    </row>
    <row r="454" spans="1:14" x14ac:dyDescent="0.3">
      <c r="A454" t="str">
        <f>community_projects!A454</f>
        <v>Noord-Brabant</v>
      </c>
      <c r="B454" t="str">
        <f>community_projects!B454</f>
        <v>Hart van Brabant</v>
      </c>
      <c r="C454" t="str">
        <f>community_projects!C454</f>
        <v>Dongen</v>
      </c>
      <c r="D454" t="str" cm="1">
        <f t="array" ref="D454">INDEX(municipalities!B:B, MATCH(EC_projects!C454,municipalities!C:C,0),0)</f>
        <v>GM0766</v>
      </c>
      <c r="E454">
        <f>community_projects!D454</f>
        <v>0</v>
      </c>
      <c r="F454" t="str">
        <f>community_projects!E454</f>
        <v>EC Dongen/ Dongenstroom Doelstraat Dressuurstal Verharen</v>
      </c>
      <c r="G454" t="str">
        <f>community_projects!G454</f>
        <v>gerealiseerd</v>
      </c>
      <c r="H454">
        <f>community_projects!H454</f>
        <v>2018</v>
      </c>
      <c r="I454" t="str">
        <f>community_projects!I454</f>
        <v>PV</v>
      </c>
      <c r="J454" t="str">
        <f>community_projects!J454</f>
        <v>dak</v>
      </c>
      <c r="K454" t="str">
        <f>community_projects!K454</f>
        <v>lokale coöperatie</v>
      </c>
      <c r="L454" t="str">
        <f>community_projects!L454</f>
        <v>EC Dongen</v>
      </c>
      <c r="M454">
        <f>community_projects!P454</f>
        <v>118.27499999999999</v>
      </c>
      <c r="N454">
        <f>community_projects!R454</f>
        <v>1</v>
      </c>
    </row>
    <row r="455" spans="1:14" x14ac:dyDescent="0.3">
      <c r="A455" t="str">
        <f>community_projects!A455</f>
        <v>Noord-Brabant</v>
      </c>
      <c r="B455" t="str">
        <f>community_projects!B455</f>
        <v>Hart van Brabant</v>
      </c>
      <c r="C455" t="str">
        <f>community_projects!C455</f>
        <v>Dongen</v>
      </c>
      <c r="D455" t="str" cm="1">
        <f t="array" ref="D455">INDEX(municipalities!B:B, MATCH(EC_projects!C455,municipalities!C:C,0),0)</f>
        <v>GM0766</v>
      </c>
      <c r="E455">
        <f>community_projects!D455</f>
        <v>0</v>
      </c>
      <c r="F455" t="str">
        <f>community_projects!E455</f>
        <v>EC Dongen/ zonnepanelen wonincorporatie Vieya (Cascade)</v>
      </c>
      <c r="G455" t="str">
        <f>community_projects!G455</f>
        <v>gerealiseerd</v>
      </c>
      <c r="H455">
        <f>community_projects!H455</f>
        <v>2014</v>
      </c>
      <c r="I455" t="str">
        <f>community_projects!I455</f>
        <v>PV</v>
      </c>
      <c r="J455" t="str">
        <f>community_projects!J455</f>
        <v>dak</v>
      </c>
      <c r="K455" t="str">
        <f>community_projects!K455</f>
        <v>lokale coöperatie</v>
      </c>
      <c r="L455" t="str">
        <f>community_projects!L455</f>
        <v>EC Dongen</v>
      </c>
      <c r="M455">
        <f>community_projects!P455</f>
        <v>8.75</v>
      </c>
      <c r="N455">
        <f>community_projects!R455</f>
        <v>1</v>
      </c>
    </row>
    <row r="456" spans="1:14" x14ac:dyDescent="0.3">
      <c r="A456" t="str">
        <f>community_projects!A456</f>
        <v>Noord-Brabant</v>
      </c>
      <c r="B456" t="str">
        <f>community_projects!B456</f>
        <v>West Brabant</v>
      </c>
      <c r="C456" t="str">
        <f>community_projects!C456</f>
        <v>Drimmelen</v>
      </c>
      <c r="D456" t="str" cm="1">
        <f t="array" ref="D456">INDEX(municipalities!B:B, MATCH(EC_projects!C456,municipalities!C:C,0),0)</f>
        <v>GM1719</v>
      </c>
      <c r="E456" t="str">
        <f>community_projects!D456</f>
        <v>Hooge Zwaluwe</v>
      </c>
      <c r="F456" t="str">
        <f>community_projects!E456</f>
        <v>OpgewektDrimmelen/ zonnedak Hoge Zwaluwe Rasenberg</v>
      </c>
      <c r="G456" t="str">
        <f>community_projects!G456</f>
        <v>gerealiseerd</v>
      </c>
      <c r="H456">
        <f>community_projects!H456</f>
        <v>2021</v>
      </c>
      <c r="I456" t="str">
        <f>community_projects!I456</f>
        <v>PV</v>
      </c>
      <c r="J456" t="str">
        <f>community_projects!J456</f>
        <v>dak</v>
      </c>
      <c r="K456" t="str">
        <f>community_projects!K456</f>
        <v>lokale coöperatie</v>
      </c>
      <c r="L456" t="str">
        <f>community_projects!L456</f>
        <v>Opgewekt Drimmelen</v>
      </c>
      <c r="M456">
        <f>community_projects!P456</f>
        <v>81.600000000000009</v>
      </c>
      <c r="N456">
        <f>community_projects!R456</f>
        <v>1</v>
      </c>
    </row>
    <row r="457" spans="1:14" x14ac:dyDescent="0.3">
      <c r="A457" t="str">
        <f>community_projects!A457</f>
        <v>Noord-Brabant</v>
      </c>
      <c r="B457" t="str">
        <f>community_projects!B457</f>
        <v>West Brabant</v>
      </c>
      <c r="C457" t="str">
        <f>community_projects!C457</f>
        <v>Drimmelen</v>
      </c>
      <c r="D457" t="str" cm="1">
        <f t="array" ref="D457">INDEX(municipalities!B:B, MATCH(EC_projects!C457,municipalities!C:C,0),0)</f>
        <v>GM1719</v>
      </c>
      <c r="E457" t="str">
        <f>community_projects!D457</f>
        <v>Lage Zwaluwe</v>
      </c>
      <c r="F457" t="str">
        <f>community_projects!E457</f>
        <v>OpgewektDrimmelen/ zonnedak Lage Zwaluwe Koorevaar</v>
      </c>
      <c r="G457" t="str">
        <f>community_projects!G457</f>
        <v>gerealiseerd</v>
      </c>
      <c r="H457">
        <f>community_projects!H457</f>
        <v>2021</v>
      </c>
      <c r="I457" t="str">
        <f>community_projects!I457</f>
        <v>PV</v>
      </c>
      <c r="J457" t="str">
        <f>community_projects!J457</f>
        <v>dak</v>
      </c>
      <c r="K457" t="str">
        <f>community_projects!K457</f>
        <v>lokale coöperatie</v>
      </c>
      <c r="L457" t="str">
        <f>community_projects!L457</f>
        <v>Opgewekt Drimmelen</v>
      </c>
      <c r="M457">
        <f>community_projects!P457</f>
        <v>81.600000000000009</v>
      </c>
      <c r="N457">
        <f>community_projects!R457</f>
        <v>1</v>
      </c>
    </row>
    <row r="458" spans="1:14" x14ac:dyDescent="0.3">
      <c r="A458" t="str">
        <f>community_projects!A458</f>
        <v>Noord-Brabant</v>
      </c>
      <c r="B458" t="str">
        <f>community_projects!B458</f>
        <v>West Brabant</v>
      </c>
      <c r="C458" t="str">
        <f>community_projects!C458</f>
        <v>Drimmelen</v>
      </c>
      <c r="D458" t="str" cm="1">
        <f t="array" ref="D458">INDEX(municipalities!B:B, MATCH(EC_projects!C458,municipalities!C:C,0),0)</f>
        <v>GM1719</v>
      </c>
      <c r="E458" t="str">
        <f>community_projects!D458</f>
        <v>Terheijden</v>
      </c>
      <c r="F458" t="str">
        <f>community_projects!E458</f>
        <v>TraaisEnergieCollectief/ zonnedak S.V. Terheijden</v>
      </c>
      <c r="G458" t="str">
        <f>community_projects!G458</f>
        <v>gerealiseerd</v>
      </c>
      <c r="H458">
        <f>community_projects!H458</f>
        <v>2022</v>
      </c>
      <c r="I458" t="str">
        <f>community_projects!I458</f>
        <v>PV</v>
      </c>
      <c r="J458" t="str">
        <f>community_projects!J458</f>
        <v>dak</v>
      </c>
      <c r="K458" t="str">
        <f>community_projects!K458</f>
        <v>lokale coöperatie</v>
      </c>
      <c r="L458" t="str">
        <f>community_projects!L458</f>
        <v>Traais Energiecollectief</v>
      </c>
      <c r="M458">
        <f>community_projects!P458</f>
        <v>30</v>
      </c>
      <c r="N458">
        <f>community_projects!R458</f>
        <v>1</v>
      </c>
    </row>
    <row r="459" spans="1:14" x14ac:dyDescent="0.3">
      <c r="A459" t="str">
        <f>community_projects!A459</f>
        <v>Noord-Brabant</v>
      </c>
      <c r="B459" t="str">
        <f>community_projects!B459</f>
        <v>West Brabant</v>
      </c>
      <c r="C459" t="str">
        <f>community_projects!C459</f>
        <v>Drimmelen</v>
      </c>
      <c r="D459" t="str" cm="1">
        <f t="array" ref="D459">INDEX(municipalities!B:B, MATCH(EC_projects!C459,municipalities!C:C,0),0)</f>
        <v>GM1719</v>
      </c>
      <c r="E459" t="str">
        <f>community_projects!D459</f>
        <v>Terheijden</v>
      </c>
      <c r="F459" t="str">
        <f>community_projects!E459</f>
        <v>TraaisEnergieCollectief/ zonnedak Willem Tell</v>
      </c>
      <c r="G459" t="str">
        <f>community_projects!G459</f>
        <v>gerealiseerd</v>
      </c>
      <c r="H459">
        <f>community_projects!H459</f>
        <v>2022</v>
      </c>
      <c r="I459" t="str">
        <f>community_projects!I459</f>
        <v>PV</v>
      </c>
      <c r="J459" t="str">
        <f>community_projects!J459</f>
        <v>dak</v>
      </c>
      <c r="K459" t="str">
        <f>community_projects!K459</f>
        <v>lokale coöperatie</v>
      </c>
      <c r="L459" t="str">
        <f>community_projects!L459</f>
        <v>Traais Energiecollectief</v>
      </c>
      <c r="M459">
        <f>community_projects!P459</f>
        <v>44.4</v>
      </c>
      <c r="N459">
        <f>community_projects!R459</f>
        <v>1</v>
      </c>
    </row>
    <row r="460" spans="1:14" x14ac:dyDescent="0.3">
      <c r="A460" t="str">
        <f>community_projects!A460</f>
        <v>Noord-Brabant</v>
      </c>
      <c r="B460" t="str">
        <f>community_projects!B460</f>
        <v>Metropoolregio Eindhoven</v>
      </c>
      <c r="C460" t="str">
        <f>community_projects!C460</f>
        <v>Eersel</v>
      </c>
      <c r="D460" t="str" cm="1">
        <f t="array" ref="D460">INDEX(municipalities!B:B, MATCH(EC_projects!C460,municipalities!C:C,0),0)</f>
        <v>GM0770</v>
      </c>
      <c r="E460">
        <f>community_projects!D460</f>
        <v>0</v>
      </c>
      <c r="F460" t="str">
        <f>community_projects!E460</f>
        <v>KempenEnergie/ ZonopdeKempen (Eersel I) De Kraanvogel</v>
      </c>
      <c r="G460" t="str">
        <f>community_projects!G460</f>
        <v>gerealiseerd</v>
      </c>
      <c r="H460">
        <f>community_projects!H460</f>
        <v>2018</v>
      </c>
      <c r="I460" t="str">
        <f>community_projects!I460</f>
        <v>PV</v>
      </c>
      <c r="J460" t="str">
        <f>community_projects!J460</f>
        <v>dak</v>
      </c>
      <c r="K460" t="str">
        <f>community_projects!K460</f>
        <v>lokale coöperatie</v>
      </c>
      <c r="L460" t="str">
        <f>community_projects!L460</f>
        <v>KempenEnergie</v>
      </c>
      <c r="M460">
        <f>community_projects!P460</f>
        <v>71.25</v>
      </c>
      <c r="N460">
        <f>community_projects!R460</f>
        <v>1</v>
      </c>
    </row>
    <row r="461" spans="1:14" x14ac:dyDescent="0.3">
      <c r="A461" t="str">
        <f>community_projects!A461</f>
        <v>Noord-Brabant</v>
      </c>
      <c r="B461" t="str">
        <f>community_projects!B461</f>
        <v>Metropoolregio Eindhoven</v>
      </c>
      <c r="C461" t="str">
        <f>community_projects!C461</f>
        <v>Eersel</v>
      </c>
      <c r="D461" t="str" cm="1">
        <f t="array" ref="D461">INDEX(municipalities!B:B, MATCH(EC_projects!C461,municipalities!C:C,0),0)</f>
        <v>GM0770</v>
      </c>
      <c r="E461">
        <f>community_projects!D461</f>
        <v>0</v>
      </c>
      <c r="F461" t="str">
        <f>community_projects!E461</f>
        <v>KempenEnergie/ ZonopdeKempen (Eersel II) Zonnedak Stokkelen</v>
      </c>
      <c r="G461" t="str">
        <f>community_projects!G461</f>
        <v>gerealiseerd</v>
      </c>
      <c r="H461">
        <f>community_projects!H461</f>
        <v>2019</v>
      </c>
      <c r="I461" t="str">
        <f>community_projects!I461</f>
        <v>PV</v>
      </c>
      <c r="J461" t="str">
        <f>community_projects!J461</f>
        <v>dak</v>
      </c>
      <c r="K461" t="str">
        <f>community_projects!K461</f>
        <v>lokale coöperatie</v>
      </c>
      <c r="L461" t="str">
        <f>community_projects!L461</f>
        <v>KempenEnergie</v>
      </c>
      <c r="M461">
        <f>community_projects!P461</f>
        <v>73.529999999999987</v>
      </c>
      <c r="N461">
        <f>community_projects!R461</f>
        <v>1</v>
      </c>
    </row>
    <row r="462" spans="1:14" x14ac:dyDescent="0.3">
      <c r="A462" t="str">
        <f>community_projects!A462</f>
        <v>Noord-Brabant</v>
      </c>
      <c r="B462" t="str">
        <f>community_projects!B462</f>
        <v>Metropoolregio Eindhoven</v>
      </c>
      <c r="C462" t="str">
        <f>community_projects!C462</f>
        <v>Eersel</v>
      </c>
      <c r="D462" t="str" cm="1">
        <f t="array" ref="D462">INDEX(municipalities!B:B, MATCH(EC_projects!C462,municipalities!C:C,0),0)</f>
        <v>GM0770</v>
      </c>
      <c r="E462">
        <f>community_projects!D462</f>
        <v>0</v>
      </c>
      <c r="F462" t="str">
        <f>community_projects!E462</f>
        <v>KempenEnergie/ ZonopdeKempen-Meerheide 48</v>
      </c>
      <c r="G462" t="str">
        <f>community_projects!G462</f>
        <v>gerealiseerd</v>
      </c>
      <c r="H462">
        <f>community_projects!H462</f>
        <v>2021</v>
      </c>
      <c r="I462" t="str">
        <f>community_projects!I462</f>
        <v>PV</v>
      </c>
      <c r="J462" t="str">
        <f>community_projects!J462</f>
        <v>dak</v>
      </c>
      <c r="K462" t="str">
        <f>community_projects!K462</f>
        <v>lokale coöperatie</v>
      </c>
      <c r="L462" t="str">
        <f>community_projects!L462</f>
        <v>KempenEnergie</v>
      </c>
      <c r="M462">
        <f>community_projects!P462</f>
        <v>77</v>
      </c>
      <c r="N462">
        <f>community_projects!R462</f>
        <v>1</v>
      </c>
    </row>
    <row r="463" spans="1:14" x14ac:dyDescent="0.3">
      <c r="A463" t="str">
        <f>community_projects!A463</f>
        <v>Noord-Brabant</v>
      </c>
      <c r="B463" t="str">
        <f>community_projects!B463</f>
        <v>Metropoolregio Eindhoven</v>
      </c>
      <c r="C463" t="str">
        <f>community_projects!C463</f>
        <v>Eersel</v>
      </c>
      <c r="D463" t="str" cm="1">
        <f t="array" ref="D463">INDEX(municipalities!B:B, MATCH(EC_projects!C463,municipalities!C:C,0),0)</f>
        <v>GM0770</v>
      </c>
      <c r="E463" t="str">
        <f>community_projects!D463</f>
        <v>Steensel</v>
      </c>
      <c r="F463" t="str">
        <f>community_projects!E463</f>
        <v>KempenEnergie/ ZonopdeKempen-Nedermolen 1</v>
      </c>
      <c r="G463" t="str">
        <f>community_projects!G463</f>
        <v>gerealiseerd</v>
      </c>
      <c r="H463">
        <f>community_projects!H463</f>
        <v>2023</v>
      </c>
      <c r="I463" t="str">
        <f>community_projects!I463</f>
        <v>PV</v>
      </c>
      <c r="J463" t="str">
        <f>community_projects!J463</f>
        <v>dak</v>
      </c>
      <c r="K463" t="str">
        <f>community_projects!K463</f>
        <v>lokale coöperatie</v>
      </c>
      <c r="L463" t="str">
        <f>community_projects!L463</f>
        <v>KempenEnergie</v>
      </c>
      <c r="M463">
        <f>community_projects!P463</f>
        <v>65</v>
      </c>
      <c r="N463">
        <f>community_projects!R463</f>
        <v>1</v>
      </c>
    </row>
    <row r="464" spans="1:14" x14ac:dyDescent="0.3">
      <c r="A464" t="str">
        <f>community_projects!A464</f>
        <v>Noord-Brabant</v>
      </c>
      <c r="B464" t="str">
        <f>community_projects!B464</f>
        <v>Metropoolregio Eindhoven</v>
      </c>
      <c r="C464" t="str">
        <f>community_projects!C464</f>
        <v>Eindhoven</v>
      </c>
      <c r="D464" t="str" cm="1">
        <f t="array" ref="D464">INDEX(municipalities!B:B, MATCH(EC_projects!C464,municipalities!C:C,0),0)</f>
        <v>GM0772</v>
      </c>
      <c r="E464" t="str">
        <f>community_projects!D464</f>
        <v>Tongelre</v>
      </c>
      <c r="F464" t="str">
        <f>community_projects!E464</f>
        <v>MorgenGroeneEnergie/ 040 Energie/ Zonnepark Doornakkersweg 10-14</v>
      </c>
      <c r="G464" t="str">
        <f>community_projects!G464</f>
        <v>gerealiseerd</v>
      </c>
      <c r="H464">
        <f>community_projects!H464</f>
        <v>2019</v>
      </c>
      <c r="I464" t="str">
        <f>community_projects!I464</f>
        <v>PV</v>
      </c>
      <c r="J464" t="str">
        <f>community_projects!J464</f>
        <v>dak</v>
      </c>
      <c r="K464" t="str">
        <f>community_projects!K464</f>
        <v>lokale coöperatie</v>
      </c>
      <c r="L464" t="str">
        <f>community_projects!L464</f>
        <v>MorgenGroeneEnergie</v>
      </c>
      <c r="M464">
        <f>community_projects!P464</f>
        <v>114.67999999999999</v>
      </c>
      <c r="N464">
        <f>community_projects!R464</f>
        <v>1</v>
      </c>
    </row>
    <row r="465" spans="1:14" x14ac:dyDescent="0.3">
      <c r="A465" t="str">
        <f>community_projects!A465</f>
        <v>Noord-Brabant</v>
      </c>
      <c r="B465" t="str">
        <f>community_projects!B465</f>
        <v>Metropoolregio Eindhoven</v>
      </c>
      <c r="C465" t="str">
        <f>community_projects!C465</f>
        <v>Eindhoven</v>
      </c>
      <c r="D465" t="str" cm="1">
        <f t="array" ref="D465">INDEX(municipalities!B:B, MATCH(EC_projects!C465,municipalities!C:C,0),0)</f>
        <v>GM0772</v>
      </c>
      <c r="E465">
        <f>community_projects!D465</f>
        <v>0</v>
      </c>
      <c r="F465" t="str">
        <f>community_projects!E465</f>
        <v>MorgenGroeneEnergie/ Zonnepark Ouverture</v>
      </c>
      <c r="G465" t="str">
        <f>community_projects!G465</f>
        <v>gerealiseerd</v>
      </c>
      <c r="H465">
        <f>community_projects!H465</f>
        <v>2014</v>
      </c>
      <c r="I465" t="str">
        <f>community_projects!I465</f>
        <v>PV</v>
      </c>
      <c r="J465" t="str">
        <f>community_projects!J465</f>
        <v>dak</v>
      </c>
      <c r="K465" t="str">
        <f>community_projects!K465</f>
        <v>lokale coöperatie</v>
      </c>
      <c r="L465" t="str">
        <f>community_projects!L465</f>
        <v>MorgenGroeneEnergie</v>
      </c>
      <c r="M465">
        <f>community_projects!P465</f>
        <v>57</v>
      </c>
      <c r="N465">
        <f>community_projects!R465</f>
        <v>1</v>
      </c>
    </row>
    <row r="466" spans="1:14" x14ac:dyDescent="0.3">
      <c r="A466" t="str">
        <f>community_projects!A466</f>
        <v>Noord-Brabant</v>
      </c>
      <c r="B466" t="str">
        <f>community_projects!B466</f>
        <v>Metropoolregio Eindhoven</v>
      </c>
      <c r="C466" t="str">
        <f>community_projects!C466</f>
        <v>Eindhoven</v>
      </c>
      <c r="D466" t="str" cm="1">
        <f t="array" ref="D466">INDEX(municipalities!B:B, MATCH(EC_projects!C466,municipalities!C:C,0),0)</f>
        <v>GM0772</v>
      </c>
      <c r="E466">
        <f>community_projects!D466</f>
        <v>0</v>
      </c>
      <c r="F466" t="str">
        <f>community_projects!E466</f>
        <v>ZonnepanelenDelen/ Zonnedak Solar C</v>
      </c>
      <c r="G466" t="str">
        <f>community_projects!G466</f>
        <v>gerealiseerd</v>
      </c>
      <c r="H466">
        <f>community_projects!H466</f>
        <v>2018</v>
      </c>
      <c r="I466" t="str">
        <f>community_projects!I466</f>
        <v>PV</v>
      </c>
      <c r="J466" t="str">
        <f>community_projects!J466</f>
        <v>dak</v>
      </c>
      <c r="K466" t="str">
        <f>community_projects!K466</f>
        <v>participatie/ crowdfunding</v>
      </c>
      <c r="L466" t="str">
        <f>community_projects!L466</f>
        <v>crowdfunding</v>
      </c>
      <c r="M466">
        <f>community_projects!P466</f>
        <v>497.61</v>
      </c>
      <c r="N466">
        <f>community_projects!R466</f>
        <v>0</v>
      </c>
    </row>
    <row r="467" spans="1:14" x14ac:dyDescent="0.3">
      <c r="A467" t="str">
        <f>community_projects!A467</f>
        <v>Noord-Brabant</v>
      </c>
      <c r="B467" t="str">
        <f>community_projects!B467</f>
        <v>West Brabant</v>
      </c>
      <c r="C467" t="str">
        <f>community_projects!C467</f>
        <v>Etten-Leur</v>
      </c>
      <c r="D467" t="str" cm="1">
        <f t="array" ref="D467">INDEX(municipalities!B:B, MATCH(EC_projects!C467,municipalities!C:C,0),0)</f>
        <v>GM0777</v>
      </c>
      <c r="E467">
        <f>community_projects!D467</f>
        <v>0</v>
      </c>
      <c r="F467" t="str">
        <f>community_projects!E467</f>
        <v>Eneco/ Zonnehub Etten-Leur</v>
      </c>
      <c r="G467" t="str">
        <f>community_projects!G467</f>
        <v>gerealiseerd</v>
      </c>
      <c r="H467">
        <f>community_projects!H467</f>
        <v>2017</v>
      </c>
      <c r="I467" t="str">
        <f>community_projects!I467</f>
        <v>PV</v>
      </c>
      <c r="J467" t="str">
        <f>community_projects!J467</f>
        <v>dak</v>
      </c>
      <c r="K467" t="str">
        <f>community_projects!K467</f>
        <v>productiecoöperatie/ ontwikkelaar</v>
      </c>
      <c r="L467" t="str">
        <f>community_projects!L467</f>
        <v>projectcoöperaties divers</v>
      </c>
      <c r="M467">
        <f>community_projects!P467</f>
        <v>44.2</v>
      </c>
      <c r="N467">
        <f>community_projects!R467</f>
        <v>1</v>
      </c>
    </row>
    <row r="468" spans="1:14" x14ac:dyDescent="0.3">
      <c r="A468" t="str">
        <f>community_projects!A468</f>
        <v>Noord-Brabant</v>
      </c>
      <c r="B468" t="str">
        <f>community_projects!B468</f>
        <v>West Brabant</v>
      </c>
      <c r="C468" t="str">
        <f>community_projects!C468</f>
        <v>Etten-Leur</v>
      </c>
      <c r="D468" t="str" cm="1">
        <f t="array" ref="D468">INDEX(municipalities!B:B, MATCH(EC_projects!C468,municipalities!C:C,0),0)</f>
        <v>GM0777</v>
      </c>
      <c r="E468">
        <f>community_projects!D468</f>
        <v>0</v>
      </c>
      <c r="F468" t="str">
        <f>community_projects!E468</f>
        <v>DuurSaamEttenleur/ zonnedak school KSE (SDE)</v>
      </c>
      <c r="G468" t="str">
        <f>community_projects!G468</f>
        <v>gerealiseerd</v>
      </c>
      <c r="H468">
        <f>community_projects!H468</f>
        <v>2020</v>
      </c>
      <c r="I468" t="str">
        <f>community_projects!I468</f>
        <v>PV</v>
      </c>
      <c r="J468" t="str">
        <f>community_projects!J468</f>
        <v>dak</v>
      </c>
      <c r="K468" t="str">
        <f>community_projects!K468</f>
        <v>lokale coöperatie</v>
      </c>
      <c r="L468" t="str">
        <f>community_projects!L468</f>
        <v>Duursaam EttenLeur</v>
      </c>
      <c r="M468">
        <f>community_projects!P468</f>
        <v>240</v>
      </c>
      <c r="N468">
        <f>community_projects!R468</f>
        <v>1</v>
      </c>
    </row>
    <row r="469" spans="1:14" x14ac:dyDescent="0.3">
      <c r="A469" t="str">
        <f>community_projects!A469</f>
        <v>Noord-Brabant</v>
      </c>
      <c r="B469" t="str">
        <f>community_projects!B469</f>
        <v>Metropoolregio Eindhoven</v>
      </c>
      <c r="C469" t="str">
        <f>community_projects!C469</f>
        <v>Geldrop-Mierlo</v>
      </c>
      <c r="D469" t="str" cm="1">
        <f t="array" ref="D469">INDEX(municipalities!B:B, MATCH(EC_projects!C469,municipalities!C:C,0),0)</f>
        <v>GM1771</v>
      </c>
      <c r="E469" t="str">
        <f>community_projects!D469</f>
        <v>Geldrop</v>
      </c>
      <c r="F469" t="str">
        <f>community_projects!E469</f>
        <v>MorgenGroeneEnergie/ zonnedak De Coevering</v>
      </c>
      <c r="G469" t="str">
        <f>community_projects!G469</f>
        <v>gerealiseerd</v>
      </c>
      <c r="H469">
        <f>community_projects!H469</f>
        <v>2023</v>
      </c>
      <c r="I469" t="str">
        <f>community_projects!I469</f>
        <v>PV</v>
      </c>
      <c r="J469" t="str">
        <f>community_projects!J469</f>
        <v>dak</v>
      </c>
      <c r="K469" t="str">
        <f>community_projects!K469</f>
        <v>lokale coöperatie</v>
      </c>
      <c r="L469" t="str">
        <f>community_projects!L469</f>
        <v>MorgenGroeneEnergie</v>
      </c>
      <c r="M469">
        <f>community_projects!P469</f>
        <v>178.20000000000002</v>
      </c>
      <c r="N469">
        <f>community_projects!R469</f>
        <v>1</v>
      </c>
    </row>
    <row r="470" spans="1:14" x14ac:dyDescent="0.3">
      <c r="A470" t="str">
        <f>community_projects!A470</f>
        <v>Noord-Brabant</v>
      </c>
      <c r="B470" t="str">
        <f>community_projects!B470</f>
        <v>Metropoolregio Eindhoven</v>
      </c>
      <c r="C470" t="str">
        <f>community_projects!C470</f>
        <v>Gemert-Bakel</v>
      </c>
      <c r="D470" t="str" cm="1">
        <f t="array" ref="D470">INDEX(municipalities!B:B, MATCH(EC_projects!C470,municipalities!C:C,0),0)</f>
        <v>GM1652</v>
      </c>
      <c r="E470" t="str">
        <f>community_projects!D470</f>
        <v>Milheeze</v>
      </c>
      <c r="F470" t="str">
        <f>community_projects!E470</f>
        <v>DorpsoverlegMilheeze/ Zonnedak Van Kessel Olie Milheeze</v>
      </c>
      <c r="G470" t="str">
        <f>community_projects!G470</f>
        <v>gerealiseerd</v>
      </c>
      <c r="H470">
        <f>community_projects!H470</f>
        <v>2018</v>
      </c>
      <c r="I470" t="str">
        <f>community_projects!I470</f>
        <v>PV</v>
      </c>
      <c r="J470" t="str">
        <f>community_projects!J470</f>
        <v>dak</v>
      </c>
      <c r="K470" t="str">
        <f>community_projects!K470</f>
        <v>productiecoöperatie/ bewonersinitiatief</v>
      </c>
      <c r="L470" t="str">
        <f>community_projects!L470</f>
        <v>Dorpsoverleg Milheeze</v>
      </c>
      <c r="M470">
        <f>community_projects!P470</f>
        <v>115.29</v>
      </c>
      <c r="N470">
        <f>community_projects!R470</f>
        <v>1</v>
      </c>
    </row>
    <row r="471" spans="1:14" x14ac:dyDescent="0.3">
      <c r="A471" t="str">
        <f>community_projects!A471</f>
        <v>Noord-Brabant</v>
      </c>
      <c r="B471" t="str">
        <f>community_projects!B471</f>
        <v>Metropoolregio Eindhoven</v>
      </c>
      <c r="C471" t="str">
        <f>community_projects!C471</f>
        <v>Gemert-Bakel</v>
      </c>
      <c r="D471" t="str" cm="1">
        <f t="array" ref="D471">INDEX(municipalities!B:B, MATCH(EC_projects!C471,municipalities!C:C,0),0)</f>
        <v>GM1652</v>
      </c>
      <c r="E471" t="str">
        <f>community_projects!D471</f>
        <v>De Mortel</v>
      </c>
      <c r="F471" t="str">
        <f>community_projects!E471</f>
        <v>ECNoordBrabant/ zonnedak Zonnedak Fleuren De Mortel</v>
      </c>
      <c r="G471" t="str">
        <f>community_projects!G471</f>
        <v>gerealiseerd</v>
      </c>
      <c r="H471">
        <f>community_projects!H471</f>
        <v>2021</v>
      </c>
      <c r="I471" t="str">
        <f>community_projects!I471</f>
        <v>PV</v>
      </c>
      <c r="J471" t="str">
        <f>community_projects!J471</f>
        <v>dak</v>
      </c>
      <c r="K471" t="str">
        <f>community_projects!K471</f>
        <v>productiecoöperatie/ ontwikkelaar</v>
      </c>
      <c r="L471" t="str">
        <f>community_projects!L471</f>
        <v>projectcoöperaties divers</v>
      </c>
      <c r="M471">
        <f>community_projects!P471</f>
        <v>120</v>
      </c>
      <c r="N471">
        <f>community_projects!R471</f>
        <v>1</v>
      </c>
    </row>
    <row r="472" spans="1:14" x14ac:dyDescent="0.3">
      <c r="A472" t="str">
        <f>community_projects!A472</f>
        <v>Noord-Brabant</v>
      </c>
      <c r="B472" t="str">
        <f>community_projects!B472</f>
        <v>Metropoolregio Eindhoven</v>
      </c>
      <c r="C472" t="str">
        <f>community_projects!C472</f>
        <v>Gemert-Bakel</v>
      </c>
      <c r="D472" t="str" cm="1">
        <f t="array" ref="D472">INDEX(municipalities!B:B, MATCH(EC_projects!C472,municipalities!C:C,0),0)</f>
        <v>GM1652</v>
      </c>
      <c r="E472" t="str">
        <f>community_projects!D472</f>
        <v>Elsendorp</v>
      </c>
      <c r="F472" t="str">
        <f>community_projects!E472</f>
        <v>Elsendorp/ zonnedak Vd Wetering</v>
      </c>
      <c r="G472" t="str">
        <f>community_projects!G472</f>
        <v>gerealiseerd</v>
      </c>
      <c r="H472">
        <f>community_projects!H472</f>
        <v>2017</v>
      </c>
      <c r="I472" t="str">
        <f>community_projects!I472</f>
        <v>PV</v>
      </c>
      <c r="J472" t="str">
        <f>community_projects!J472</f>
        <v>dak</v>
      </c>
      <c r="K472" t="str">
        <f>community_projects!K472</f>
        <v>lokale coöperatie</v>
      </c>
      <c r="L472" t="str">
        <f>community_projects!L472</f>
        <v>Coöperatie Elsendorp</v>
      </c>
      <c r="M472">
        <f>community_projects!P472</f>
        <v>52.5</v>
      </c>
      <c r="N472">
        <f>community_projects!R472</f>
        <v>1</v>
      </c>
    </row>
    <row r="473" spans="1:14" x14ac:dyDescent="0.3">
      <c r="A473" t="str">
        <f>community_projects!A473</f>
        <v>Noord-Brabant</v>
      </c>
      <c r="B473" t="str">
        <f>community_projects!B473</f>
        <v>Metropoolregio Eindhoven</v>
      </c>
      <c r="C473" t="str">
        <f>community_projects!C473</f>
        <v>Gemert-Bakel</v>
      </c>
      <c r="D473" t="str" cm="1">
        <f t="array" ref="D473">INDEX(municipalities!B:B, MATCH(EC_projects!C473,municipalities!C:C,0),0)</f>
        <v>GM1652</v>
      </c>
      <c r="E473" t="str">
        <f>community_projects!D473</f>
        <v>De Rips</v>
      </c>
      <c r="F473" t="str">
        <f>community_projects!E473</f>
        <v>Energiecoöperatie De Rips/ Zonnedak Ploegmakers</v>
      </c>
      <c r="G473" t="str">
        <f>community_projects!G473</f>
        <v>gerealiseerd</v>
      </c>
      <c r="H473">
        <f>community_projects!H473</f>
        <v>2018</v>
      </c>
      <c r="I473" t="str">
        <f>community_projects!I473</f>
        <v>PV</v>
      </c>
      <c r="J473" t="str">
        <f>community_projects!J473</f>
        <v>dak</v>
      </c>
      <c r="K473" t="str">
        <f>community_projects!K473</f>
        <v>productiecoöperatie/ ontwikkelaar</v>
      </c>
      <c r="L473" t="str">
        <f>community_projects!L473</f>
        <v>projectcoöperaties divers</v>
      </c>
      <c r="M473">
        <f>community_projects!P473</f>
        <v>97.44</v>
      </c>
      <c r="N473">
        <f>community_projects!R473</f>
        <v>1</v>
      </c>
    </row>
    <row r="474" spans="1:14" x14ac:dyDescent="0.3">
      <c r="A474" t="str">
        <f>community_projects!A474</f>
        <v>Noord-Brabant</v>
      </c>
      <c r="B474" t="str">
        <f>community_projects!B474</f>
        <v>Hart van Brabant</v>
      </c>
      <c r="C474" t="str">
        <f>community_projects!C474</f>
        <v>Gilze en Rijen</v>
      </c>
      <c r="D474" t="str" cm="1">
        <f t="array" ref="D474">INDEX(municipalities!B:B, MATCH(EC_projects!C474,municipalities!C:C,0),0)</f>
        <v>GM0784</v>
      </c>
      <c r="E474">
        <f>community_projects!D474</f>
        <v>0</v>
      </c>
      <c r="F474" t="str">
        <f>community_projects!E474</f>
        <v>EnergieGilzeRijen/ zonnedak Hangaar 116</v>
      </c>
      <c r="G474" t="str">
        <f>community_projects!G474</f>
        <v>gerealiseerd</v>
      </c>
      <c r="H474">
        <f>community_projects!H474</f>
        <v>2017</v>
      </c>
      <c r="I474" t="str">
        <f>community_projects!I474</f>
        <v>PV</v>
      </c>
      <c r="J474" t="str">
        <f>community_projects!J474</f>
        <v>dak</v>
      </c>
      <c r="K474" t="str">
        <f>community_projects!K474</f>
        <v>lokale coöperatie</v>
      </c>
      <c r="L474" t="str">
        <f>community_projects!L474</f>
        <v>EnergieGielze Rijen</v>
      </c>
      <c r="M474">
        <f>community_projects!P474</f>
        <v>29.12</v>
      </c>
      <c r="N474">
        <f>community_projects!R474</f>
        <v>1</v>
      </c>
    </row>
    <row r="475" spans="1:14" x14ac:dyDescent="0.3">
      <c r="A475" t="str">
        <f>community_projects!A475</f>
        <v>Noord-Brabant</v>
      </c>
      <c r="B475" t="str">
        <f>community_projects!B475</f>
        <v>Hart van Brabant</v>
      </c>
      <c r="C475" t="str">
        <f>community_projects!C475</f>
        <v>Gilze en Rijen</v>
      </c>
      <c r="D475" t="str" cm="1">
        <f t="array" ref="D475">INDEX(municipalities!B:B, MATCH(EC_projects!C475,municipalities!C:C,0),0)</f>
        <v>GM0784</v>
      </c>
      <c r="E475" t="str">
        <f>community_projects!D475</f>
        <v>Rijen</v>
      </c>
      <c r="F475" t="str">
        <f>community_projects!E475</f>
        <v>EnergieGilzeRijen/ zonproject "De Vet" (deel postcoderoos)</v>
      </c>
      <c r="G475" t="str">
        <f>community_projects!G475</f>
        <v>gerealiseerd</v>
      </c>
      <c r="H475">
        <f>community_projects!H475</f>
        <v>2020</v>
      </c>
      <c r="I475" t="str">
        <f>community_projects!I475</f>
        <v>PV</v>
      </c>
      <c r="J475" t="str">
        <f>community_projects!J475</f>
        <v>dak</v>
      </c>
      <c r="K475" t="str">
        <f>community_projects!K475</f>
        <v>lokale coöperatie</v>
      </c>
      <c r="L475" t="str">
        <f>community_projects!L475</f>
        <v>EnergieGielze Rijen</v>
      </c>
      <c r="M475">
        <f>community_projects!P475</f>
        <v>16.8</v>
      </c>
      <c r="N475">
        <f>community_projects!R475</f>
        <v>1</v>
      </c>
    </row>
    <row r="476" spans="1:14" x14ac:dyDescent="0.3">
      <c r="A476" t="str">
        <f>community_projects!A476</f>
        <v>Noord-Brabant</v>
      </c>
      <c r="B476" t="str">
        <f>community_projects!B476</f>
        <v>Hart van Brabant</v>
      </c>
      <c r="C476" t="str">
        <f>community_projects!C476</f>
        <v>Gilze en Rijen</v>
      </c>
      <c r="D476" t="str" cm="1">
        <f t="array" ref="D476">INDEX(municipalities!B:B, MATCH(EC_projects!C476,municipalities!C:C,0),0)</f>
        <v>GM0784</v>
      </c>
      <c r="E476" t="str">
        <f>community_projects!D476</f>
        <v>Rijen</v>
      </c>
      <c r="F476" t="str">
        <f>community_projects!E476</f>
        <v>EnergieGilzeRijen/ zonproject "De Vet" (deel SDE)</v>
      </c>
      <c r="G476" t="str">
        <f>community_projects!G476</f>
        <v>gerealiseerd</v>
      </c>
      <c r="H476">
        <f>community_projects!H476</f>
        <v>2020</v>
      </c>
      <c r="I476" t="str">
        <f>community_projects!I476</f>
        <v>PV</v>
      </c>
      <c r="J476" t="str">
        <f>community_projects!J476</f>
        <v>dak</v>
      </c>
      <c r="K476" t="str">
        <f>community_projects!K476</f>
        <v>lokale coöperatie</v>
      </c>
      <c r="L476" t="str">
        <f>community_projects!L476</f>
        <v>EnergieGielze Rijen</v>
      </c>
      <c r="M476">
        <f>community_projects!P476</f>
        <v>81.2</v>
      </c>
      <c r="N476">
        <f>community_projects!R476</f>
        <v>1</v>
      </c>
    </row>
    <row r="477" spans="1:14" x14ac:dyDescent="0.3">
      <c r="A477" t="str">
        <f>community_projects!A477</f>
        <v>Noord-Brabant</v>
      </c>
      <c r="B477" t="str">
        <f>community_projects!B477</f>
        <v>Hart van Brabant</v>
      </c>
      <c r="C477" t="str">
        <f>community_projects!C477</f>
        <v>Goirle</v>
      </c>
      <c r="D477" t="str" cm="1">
        <f t="array" ref="D477">INDEX(municipalities!B:B, MATCH(EC_projects!C477,municipalities!C:C,0),0)</f>
        <v>GM0785</v>
      </c>
      <c r="E477" t="str">
        <f>community_projects!D477</f>
        <v>Riel</v>
      </c>
      <c r="F477" t="str">
        <f>community_projects!E477</f>
        <v>DuurzaamRielGoirle/ Van Roezel I en II</v>
      </c>
      <c r="G477" t="str">
        <f>community_projects!G477</f>
        <v>gerealiseerd</v>
      </c>
      <c r="H477">
        <f>community_projects!H477</f>
        <v>2016</v>
      </c>
      <c r="I477" t="str">
        <f>community_projects!I477</f>
        <v>PV</v>
      </c>
      <c r="J477" t="str">
        <f>community_projects!J477</f>
        <v>dak</v>
      </c>
      <c r="K477" t="str">
        <f>community_projects!K477</f>
        <v>lokale coöperatie</v>
      </c>
      <c r="L477" t="str">
        <f>community_projects!L477</f>
        <v>Duurzaam Riel Goirle</v>
      </c>
      <c r="M477">
        <f>community_projects!P477</f>
        <v>162</v>
      </c>
      <c r="N477">
        <f>community_projects!R477</f>
        <v>1</v>
      </c>
    </row>
    <row r="478" spans="1:14" x14ac:dyDescent="0.3">
      <c r="A478" t="str">
        <f>community_projects!A478</f>
        <v>Noord-Brabant</v>
      </c>
      <c r="B478" t="str">
        <f>community_projects!B478</f>
        <v>Hart van Brabant</v>
      </c>
      <c r="C478" t="str">
        <f>community_projects!C478</f>
        <v>Goirle</v>
      </c>
      <c r="D478" t="str" cm="1">
        <f t="array" ref="D478">INDEX(municipalities!B:B, MATCH(EC_projects!C478,municipalities!C:C,0),0)</f>
        <v>GM0785</v>
      </c>
      <c r="E478" t="str">
        <f>community_projects!D478</f>
        <v>Riel</v>
      </c>
      <c r="F478" t="str">
        <f>community_projects!E478</f>
        <v>DuurzaamRielGoirle/ Van Roezel III</v>
      </c>
      <c r="G478" t="str">
        <f>community_projects!G478</f>
        <v>gerealiseerd</v>
      </c>
      <c r="H478">
        <f>community_projects!H478</f>
        <v>2019</v>
      </c>
      <c r="I478" t="str">
        <f>community_projects!I478</f>
        <v>PV</v>
      </c>
      <c r="J478" t="str">
        <f>community_projects!J478</f>
        <v>dak</v>
      </c>
      <c r="K478" t="str">
        <f>community_projects!K478</f>
        <v>lokale coöperatie</v>
      </c>
      <c r="L478" t="str">
        <f>community_projects!L478</f>
        <v>Duurzaam Riel Goirle</v>
      </c>
      <c r="M478">
        <f>community_projects!P478</f>
        <v>81</v>
      </c>
      <c r="N478">
        <f>community_projects!R478</f>
        <v>1</v>
      </c>
    </row>
    <row r="479" spans="1:14" x14ac:dyDescent="0.3">
      <c r="A479" t="str">
        <f>community_projects!A479</f>
        <v>Noord-Brabant</v>
      </c>
      <c r="B479" t="str">
        <f>community_projects!B479</f>
        <v>Hart van Brabant</v>
      </c>
      <c r="C479" t="str">
        <f>community_projects!C479</f>
        <v>Goirle</v>
      </c>
      <c r="D479" t="str" cm="1">
        <f t="array" ref="D479">INDEX(municipalities!B:B, MATCH(EC_projects!C479,municipalities!C:C,0),0)</f>
        <v>GM0785</v>
      </c>
      <c r="E479">
        <f>community_projects!D479</f>
        <v>0</v>
      </c>
      <c r="F479" t="str">
        <f>community_projects!E479</f>
        <v>DuurzaamRielGoirle/ zonnedak  La Poubelle</v>
      </c>
      <c r="G479" t="str">
        <f>community_projects!G479</f>
        <v>gerealiseerd</v>
      </c>
      <c r="H479">
        <f>community_projects!H479</f>
        <v>2022</v>
      </c>
      <c r="I479" t="str">
        <f>community_projects!I479</f>
        <v>PV</v>
      </c>
      <c r="J479" t="str">
        <f>community_projects!J479</f>
        <v>dak</v>
      </c>
      <c r="K479" t="str">
        <f>community_projects!K479</f>
        <v>lokale coöperatie</v>
      </c>
      <c r="L479" t="str">
        <f>community_projects!L479</f>
        <v>Duurzaam Riel Goirle</v>
      </c>
      <c r="M479">
        <f>community_projects!P479</f>
        <v>99</v>
      </c>
      <c r="N479">
        <f>community_projects!R479</f>
        <v>1</v>
      </c>
    </row>
    <row r="480" spans="1:14" x14ac:dyDescent="0.3">
      <c r="A480" t="str">
        <f>community_projects!A480</f>
        <v>Noord-Brabant</v>
      </c>
      <c r="B480" t="str">
        <f>community_projects!B480</f>
        <v>Hart van Brabant</v>
      </c>
      <c r="C480" t="str">
        <f>community_projects!C480</f>
        <v>Goirle</v>
      </c>
      <c r="D480" t="str" cm="1">
        <f t="array" ref="D480">INDEX(municipalities!B:B, MATCH(EC_projects!C480,municipalities!C:C,0),0)</f>
        <v>GM0785</v>
      </c>
      <c r="E480">
        <f>community_projects!D480</f>
        <v>0</v>
      </c>
      <c r="F480" t="str">
        <f>community_projects!E480</f>
        <v>DuurzaamRielGoirle/ zonnedak Cultureel Centrum Jan van Besouw</v>
      </c>
      <c r="G480" t="str">
        <f>community_projects!G480</f>
        <v>gerealiseerd</v>
      </c>
      <c r="H480">
        <f>community_projects!H480</f>
        <v>2022</v>
      </c>
      <c r="I480" t="str">
        <f>community_projects!I480</f>
        <v>PV</v>
      </c>
      <c r="J480" t="str">
        <f>community_projects!J480</f>
        <v>dak</v>
      </c>
      <c r="K480" t="str">
        <f>community_projects!K480</f>
        <v>lokale coöperatie</v>
      </c>
      <c r="L480" t="str">
        <f>community_projects!L480</f>
        <v>Duurzaam Riel Goirle</v>
      </c>
      <c r="M480">
        <f>community_projects!P480</f>
        <v>91</v>
      </c>
      <c r="N480">
        <f>community_projects!R480</f>
        <v>1</v>
      </c>
    </row>
    <row r="481" spans="1:14" x14ac:dyDescent="0.3">
      <c r="A481" t="str">
        <f>community_projects!A481</f>
        <v>Noord-Brabant</v>
      </c>
      <c r="B481" t="str">
        <f>community_projects!B481</f>
        <v>Hart van Brabant</v>
      </c>
      <c r="C481" t="str">
        <f>community_projects!C481</f>
        <v>Goirle</v>
      </c>
      <c r="D481" t="str" cm="1">
        <f t="array" ref="D481">INDEX(municipalities!B:B, MATCH(EC_projects!C481,municipalities!C:C,0),0)</f>
        <v>GM0785</v>
      </c>
      <c r="E481" t="str">
        <f>community_projects!D481</f>
        <v>Riel</v>
      </c>
      <c r="F481" t="str">
        <f>community_projects!E481</f>
        <v>DuurzaamRielGoirle/ zonnedak Van den Abbeelen I en II</v>
      </c>
      <c r="G481" t="str">
        <f>community_projects!G481</f>
        <v>gerealiseerd</v>
      </c>
      <c r="H481">
        <f>community_projects!H481</f>
        <v>2017</v>
      </c>
      <c r="I481" t="str">
        <f>community_projects!I481</f>
        <v>PV</v>
      </c>
      <c r="J481" t="str">
        <f>community_projects!J481</f>
        <v>dak</v>
      </c>
      <c r="K481" t="str">
        <f>community_projects!K481</f>
        <v>lokale coöperatie</v>
      </c>
      <c r="L481" t="str">
        <f>community_projects!L481</f>
        <v>Duurzaam Riel Goirle</v>
      </c>
      <c r="M481">
        <f>community_projects!P481</f>
        <v>157.19999999999999</v>
      </c>
      <c r="N481">
        <f>community_projects!R481</f>
        <v>1</v>
      </c>
    </row>
    <row r="482" spans="1:14" x14ac:dyDescent="0.3">
      <c r="A482" t="str">
        <f>community_projects!A482</f>
        <v>Noord-Brabant</v>
      </c>
      <c r="B482" t="str">
        <f>community_projects!B482</f>
        <v>Hart van Brabant</v>
      </c>
      <c r="C482" t="str">
        <f>community_projects!C482</f>
        <v>Goirle</v>
      </c>
      <c r="D482" t="str" cm="1">
        <f t="array" ref="D482">INDEX(municipalities!B:B, MATCH(EC_projects!C482,municipalities!C:C,0),0)</f>
        <v>GM0785</v>
      </c>
      <c r="E482">
        <f>community_projects!D482</f>
        <v>0</v>
      </c>
      <c r="F482" t="str">
        <f>community_projects!E482</f>
        <v>DuurzaamRielGoirle/ zonnedak Vermeer I</v>
      </c>
      <c r="G482" t="str">
        <f>community_projects!G482</f>
        <v>gerealiseerd</v>
      </c>
      <c r="H482">
        <f>community_projects!H482</f>
        <v>2018</v>
      </c>
      <c r="I482" t="str">
        <f>community_projects!I482</f>
        <v>PV</v>
      </c>
      <c r="J482" t="str">
        <f>community_projects!J482</f>
        <v>dak</v>
      </c>
      <c r="K482" t="str">
        <f>community_projects!K482</f>
        <v>lokale coöperatie</v>
      </c>
      <c r="L482" t="str">
        <f>community_projects!L482</f>
        <v>Duurzaam Riel Goirle</v>
      </c>
      <c r="M482">
        <f>community_projects!P482</f>
        <v>84.6</v>
      </c>
      <c r="N482">
        <f>community_projects!R482</f>
        <v>1</v>
      </c>
    </row>
    <row r="483" spans="1:14" x14ac:dyDescent="0.3">
      <c r="A483" t="str">
        <f>community_projects!A483</f>
        <v>Noord-Brabant</v>
      </c>
      <c r="B483" t="str">
        <f>community_projects!B483</f>
        <v>Noord-oost Brabant</v>
      </c>
      <c r="C483" t="str">
        <f>community_projects!C483</f>
        <v>Land van Cuijk</v>
      </c>
      <c r="D483" t="str" cm="1">
        <f t="array" ref="D483">INDEX(municipalities!B:B, MATCH(EC_projects!C483,municipalities!C:C,0),0)</f>
        <v>GM1982</v>
      </c>
      <c r="E483" t="str">
        <f>community_projects!D483</f>
        <v>Greencrowd</v>
      </c>
      <c r="F483" t="str">
        <f>community_projects!E483</f>
        <v>Greencrowd/ gemeentehuis Grave VVE Zuid Ooster</v>
      </c>
      <c r="G483" t="str">
        <f>community_projects!G483</f>
        <v>gerealiseerd</v>
      </c>
      <c r="H483">
        <f>community_projects!H483</f>
        <v>2018</v>
      </c>
      <c r="I483" t="str">
        <f>community_projects!I483</f>
        <v>PV</v>
      </c>
      <c r="J483" t="str">
        <f>community_projects!J483</f>
        <v>dak</v>
      </c>
      <c r="K483" t="str">
        <f>community_projects!K483</f>
        <v>participatie/ crowdfunding</v>
      </c>
      <c r="L483" t="str">
        <f>community_projects!L483</f>
        <v>crowdfunding</v>
      </c>
      <c r="M483">
        <f>community_projects!P483</f>
        <v>54</v>
      </c>
      <c r="N483">
        <f>community_projects!R483</f>
        <v>0</v>
      </c>
    </row>
    <row r="484" spans="1:14" x14ac:dyDescent="0.3">
      <c r="A484" t="str">
        <f>community_projects!A484</f>
        <v>Noord-Brabant</v>
      </c>
      <c r="B484" t="str">
        <f>community_projects!B484</f>
        <v>Noord-oost Brabant</v>
      </c>
      <c r="C484" t="str">
        <f>community_projects!C484</f>
        <v>Land van Cuijk</v>
      </c>
      <c r="D484" t="str" cm="1">
        <f t="array" ref="D484">INDEX(municipalities!B:B, MATCH(EC_projects!C484,municipalities!C:C,0),0)</f>
        <v>GM1982</v>
      </c>
      <c r="E484" t="str">
        <f>community_projects!D484</f>
        <v>Greencrowd</v>
      </c>
      <c r="F484" t="str">
        <f>community_projects!E484</f>
        <v>Greencrowd/ zonnedak gemeentehuis Grave</v>
      </c>
      <c r="G484" t="str">
        <f>community_projects!G484</f>
        <v>gerealiseerd</v>
      </c>
      <c r="H484">
        <f>community_projects!H484</f>
        <v>2017</v>
      </c>
      <c r="I484" t="str">
        <f>community_projects!I484</f>
        <v>PV</v>
      </c>
      <c r="J484" t="str">
        <f>community_projects!J484</f>
        <v>dak</v>
      </c>
      <c r="K484" t="str">
        <f>community_projects!K484</f>
        <v>participatie/ crowdfunding</v>
      </c>
      <c r="L484" t="str">
        <f>community_projects!L484</f>
        <v>crowdfunding</v>
      </c>
      <c r="M484">
        <f>community_projects!P484</f>
        <v>54</v>
      </c>
      <c r="N484">
        <f>community_projects!R484</f>
        <v>0</v>
      </c>
    </row>
    <row r="485" spans="1:14" x14ac:dyDescent="0.3">
      <c r="A485" t="str">
        <f>community_projects!A485</f>
        <v>Noord-Brabant</v>
      </c>
      <c r="B485" t="str">
        <f>community_projects!B485</f>
        <v>Noord-oost Brabant</v>
      </c>
      <c r="C485" t="str">
        <f>community_projects!C485</f>
        <v>Land van Cuijk</v>
      </c>
      <c r="D485" t="str" cm="1">
        <f t="array" ref="D485">INDEX(municipalities!B:B, MATCH(EC_projects!C485,municipalities!C:C,0),0)</f>
        <v>GM1982</v>
      </c>
      <c r="E485">
        <f>community_projects!D485</f>
        <v>0</v>
      </c>
      <c r="F485" t="str">
        <f>community_projects!E485</f>
        <v>Greencrowd/ zonnedak werf en buurtcentrum Grave</v>
      </c>
      <c r="G485" t="str">
        <f>community_projects!G485</f>
        <v>gerealiseerd</v>
      </c>
      <c r="H485">
        <f>community_projects!H485</f>
        <v>2017</v>
      </c>
      <c r="I485" t="str">
        <f>community_projects!I485</f>
        <v>PV</v>
      </c>
      <c r="J485" t="str">
        <f>community_projects!J485</f>
        <v>dak</v>
      </c>
      <c r="K485" t="str">
        <f>community_projects!K485</f>
        <v>participatie/ crowdfunding</v>
      </c>
      <c r="L485" t="str">
        <f>community_projects!L485</f>
        <v>crowdfunding</v>
      </c>
      <c r="M485">
        <f>community_projects!P485</f>
        <v>144.18</v>
      </c>
      <c r="N485">
        <f>community_projects!R485</f>
        <v>0</v>
      </c>
    </row>
    <row r="486" spans="1:14" x14ac:dyDescent="0.3">
      <c r="A486" t="str">
        <f>community_projects!A486</f>
        <v>Noord-Brabant</v>
      </c>
      <c r="B486" t="str">
        <f>community_projects!B486</f>
        <v>West Brabant</v>
      </c>
      <c r="C486" t="str">
        <f>community_projects!C486</f>
        <v>Halderberge</v>
      </c>
      <c r="D486" t="str" cm="1">
        <f t="array" ref="D486">INDEX(municipalities!B:B, MATCH(EC_projects!C486,municipalities!C:C,0),0)</f>
        <v>GM1655</v>
      </c>
      <c r="E486" t="str">
        <f>community_projects!D486</f>
        <v>Oudenbosch</v>
      </c>
      <c r="F486" t="str">
        <f>community_projects!E486</f>
        <v>EnergiekHalderberge/ zonnedak gemeentehuis Oudenbosch (PCR)</v>
      </c>
      <c r="G486" t="str">
        <f>community_projects!G486</f>
        <v>gerealiseerd</v>
      </c>
      <c r="H486">
        <f>community_projects!H486</f>
        <v>2018</v>
      </c>
      <c r="I486" t="str">
        <f>community_projects!I486</f>
        <v>PV</v>
      </c>
      <c r="J486" t="str">
        <f>community_projects!J486</f>
        <v>dak</v>
      </c>
      <c r="K486" t="str">
        <f>community_projects!K486</f>
        <v>lokale coöperatie</v>
      </c>
      <c r="L486" t="str">
        <f>community_projects!L486</f>
        <v>EnergiekHalderberge</v>
      </c>
      <c r="M486">
        <f>community_projects!P486</f>
        <v>80.7</v>
      </c>
      <c r="N486">
        <f>community_projects!R486</f>
        <v>1</v>
      </c>
    </row>
    <row r="487" spans="1:14" x14ac:dyDescent="0.3">
      <c r="A487" t="str">
        <f>community_projects!A487</f>
        <v>Noord-Brabant</v>
      </c>
      <c r="B487" t="str">
        <f>community_projects!B487</f>
        <v>West Brabant</v>
      </c>
      <c r="C487" t="str">
        <f>community_projects!C487</f>
        <v>Halderberge</v>
      </c>
      <c r="D487" t="str" cm="1">
        <f t="array" ref="D487">INDEX(municipalities!B:B, MATCH(EC_projects!C487,municipalities!C:C,0),0)</f>
        <v>GM1655</v>
      </c>
      <c r="E487" t="str">
        <f>community_projects!D487</f>
        <v>Oud-Gastel</v>
      </c>
      <c r="F487" t="str">
        <f>community_projects!E487</f>
        <v>EnergiekHalderberge/ zonnedak OVS De Regenboog</v>
      </c>
      <c r="G487" t="str">
        <f>community_projects!G487</f>
        <v>gerealiseerd</v>
      </c>
      <c r="H487">
        <f>community_projects!H487</f>
        <v>2020</v>
      </c>
      <c r="I487" t="str">
        <f>community_projects!I487</f>
        <v>PV</v>
      </c>
      <c r="J487" t="str">
        <f>community_projects!J487</f>
        <v>dak</v>
      </c>
      <c r="K487" t="str">
        <f>community_projects!K487</f>
        <v>lokale coöperatie</v>
      </c>
      <c r="L487" t="str">
        <f>community_projects!L487</f>
        <v>EnergiekHalderberge</v>
      </c>
      <c r="M487">
        <f>community_projects!P487</f>
        <v>184.005</v>
      </c>
      <c r="N487">
        <f>community_projects!R487</f>
        <v>1</v>
      </c>
    </row>
    <row r="488" spans="1:14" x14ac:dyDescent="0.3">
      <c r="A488" t="str">
        <f>community_projects!A488</f>
        <v>Noord-Brabant</v>
      </c>
      <c r="B488" t="str">
        <f>community_projects!B488</f>
        <v>West Brabant</v>
      </c>
      <c r="C488" t="str">
        <f>community_projects!C488</f>
        <v>Halderberge</v>
      </c>
      <c r="D488" t="str" cm="1">
        <f t="array" ref="D488">INDEX(municipalities!B:B, MATCH(EC_projects!C488,municipalities!C:C,0),0)</f>
        <v>GM1655</v>
      </c>
      <c r="E488" t="str">
        <f>community_projects!D488</f>
        <v>Oud-Gastel</v>
      </c>
      <c r="F488" t="str">
        <f>community_projects!E488</f>
        <v>EnergiekHalderberge/ zonnedak Pietseweg 4 -fase 2 (SDE)</v>
      </c>
      <c r="G488" t="str">
        <f>community_projects!G488</f>
        <v>gerealiseerd</v>
      </c>
      <c r="H488">
        <f>community_projects!H488</f>
        <v>2022</v>
      </c>
      <c r="I488" t="str">
        <f>community_projects!I488</f>
        <v>PV</v>
      </c>
      <c r="J488" t="str">
        <f>community_projects!J488</f>
        <v>dak</v>
      </c>
      <c r="K488" t="str">
        <f>community_projects!K488</f>
        <v>lokale coöperatie</v>
      </c>
      <c r="L488" t="str">
        <f>community_projects!L488</f>
        <v>EnergiekHalderberge</v>
      </c>
      <c r="M488">
        <f>community_projects!P488</f>
        <v>418</v>
      </c>
      <c r="N488">
        <f>community_projects!R488</f>
        <v>1</v>
      </c>
    </row>
    <row r="489" spans="1:14" x14ac:dyDescent="0.3">
      <c r="A489" t="str">
        <f>community_projects!A489</f>
        <v>Noord-Brabant</v>
      </c>
      <c r="B489" t="str">
        <f>community_projects!B489</f>
        <v>West Brabant</v>
      </c>
      <c r="C489" t="str">
        <f>community_projects!C489</f>
        <v>Halderberge</v>
      </c>
      <c r="D489" t="str" cm="1">
        <f t="array" ref="D489">INDEX(municipalities!B:B, MATCH(EC_projects!C489,municipalities!C:C,0),0)</f>
        <v>GM1655</v>
      </c>
      <c r="E489" t="str">
        <f>community_projects!D489</f>
        <v>Stampersgat</v>
      </c>
      <c r="F489" t="str">
        <f>community_projects!E489</f>
        <v xml:space="preserve">EnergiekHalderberge/ zonnedak Stampersgat  </v>
      </c>
      <c r="G489" t="str">
        <f>community_projects!G489</f>
        <v>gerealiseerd</v>
      </c>
      <c r="H489">
        <f>community_projects!H489</f>
        <v>2016</v>
      </c>
      <c r="I489" t="str">
        <f>community_projects!I489</f>
        <v>PV</v>
      </c>
      <c r="J489" t="str">
        <f>community_projects!J489</f>
        <v>dak</v>
      </c>
      <c r="K489" t="str">
        <f>community_projects!K489</f>
        <v>lokale coöperatie</v>
      </c>
      <c r="L489" t="str">
        <f>community_projects!L489</f>
        <v>EnergiekHalderberge</v>
      </c>
      <c r="M489">
        <f>community_projects!P489</f>
        <v>166.4</v>
      </c>
      <c r="N489">
        <f>community_projects!R489</f>
        <v>0</v>
      </c>
    </row>
    <row r="490" spans="1:14" x14ac:dyDescent="0.3">
      <c r="A490" t="str">
        <f>community_projects!A490</f>
        <v>Noord-Brabant</v>
      </c>
      <c r="B490" t="str">
        <f>community_projects!B490</f>
        <v>West Brabant</v>
      </c>
      <c r="C490" t="str">
        <f>community_projects!C490</f>
        <v>Halderberge</v>
      </c>
      <c r="D490" t="str" cm="1">
        <f t="array" ref="D490">INDEX(municipalities!B:B, MATCH(EC_projects!C490,municipalities!C:C,0),0)</f>
        <v>GM1655</v>
      </c>
      <c r="E490" t="str">
        <f>community_projects!D490</f>
        <v>Oud-Gastel</v>
      </c>
      <c r="F490" t="str">
        <f>community_projects!E490</f>
        <v>EnergiekHalderberge/ zonnedak Watermolen 4A - fase 1</v>
      </c>
      <c r="G490" t="str">
        <f>community_projects!G490</f>
        <v>gerealiseerd</v>
      </c>
      <c r="H490">
        <f>community_projects!H490</f>
        <v>2022</v>
      </c>
      <c r="I490" t="str">
        <f>community_projects!I490</f>
        <v>PV</v>
      </c>
      <c r="J490" t="str">
        <f>community_projects!J490</f>
        <v>dak</v>
      </c>
      <c r="K490" t="str">
        <f>community_projects!K490</f>
        <v>lokale coöperatie</v>
      </c>
      <c r="L490" t="str">
        <f>community_projects!L490</f>
        <v>EnergiekHalderberge</v>
      </c>
      <c r="M490">
        <f>community_projects!P490</f>
        <v>97.28</v>
      </c>
      <c r="N490">
        <f>community_projects!R490</f>
        <v>1</v>
      </c>
    </row>
    <row r="491" spans="1:14" x14ac:dyDescent="0.3">
      <c r="A491" t="str">
        <f>community_projects!A491</f>
        <v>Noord-Brabant</v>
      </c>
      <c r="B491" t="str">
        <f>community_projects!B491</f>
        <v>West Brabant</v>
      </c>
      <c r="C491" t="str">
        <f>community_projects!C491</f>
        <v>Halderberge</v>
      </c>
      <c r="D491" t="str" cm="1">
        <f t="array" ref="D491">INDEX(municipalities!B:B, MATCH(EC_projects!C491,municipalities!C:C,0),0)</f>
        <v>GM1655</v>
      </c>
      <c r="E491" t="str">
        <f>community_projects!D491</f>
        <v>Oud-Gastel</v>
      </c>
      <c r="F491" t="str">
        <f>community_projects!E491</f>
        <v>EnergiekHalderberge/ zonnedak Watermolen 4A - fase 2</v>
      </c>
      <c r="G491" t="str">
        <f>community_projects!G491</f>
        <v>gerealiseerd</v>
      </c>
      <c r="H491">
        <f>community_projects!H491</f>
        <v>2023</v>
      </c>
      <c r="I491" t="str">
        <f>community_projects!I491</f>
        <v>PV</v>
      </c>
      <c r="J491" t="str">
        <f>community_projects!J491</f>
        <v>dak</v>
      </c>
      <c r="K491" t="str">
        <f>community_projects!K491</f>
        <v>lokale coöperatie</v>
      </c>
      <c r="L491" t="str">
        <f>community_projects!L491</f>
        <v>EnergiekHalderberge</v>
      </c>
      <c r="M491">
        <f>community_projects!P491</f>
        <v>98.8</v>
      </c>
      <c r="N491">
        <f>community_projects!R491</f>
        <v>1</v>
      </c>
    </row>
    <row r="492" spans="1:14" x14ac:dyDescent="0.3">
      <c r="A492" t="str">
        <f>community_projects!A492</f>
        <v>Noord-Brabant</v>
      </c>
      <c r="B492" t="str">
        <f>community_projects!B492</f>
        <v>Hart van Brabant</v>
      </c>
      <c r="C492" t="str">
        <f>community_projects!C492</f>
        <v>Heusden</v>
      </c>
      <c r="D492" t="str" cm="1">
        <f t="array" ref="D492">INDEX(municipalities!B:B, MATCH(EC_projects!C492,municipalities!C:C,0),0)</f>
        <v>GM0797</v>
      </c>
      <c r="E492">
        <f>community_projects!D492</f>
        <v>0</v>
      </c>
      <c r="F492" t="str">
        <f>community_projects!E492</f>
        <v xml:space="preserve">EnergiekHeusden/ Lambertusschool </v>
      </c>
      <c r="G492" t="str">
        <f>community_projects!G492</f>
        <v>gerealiseerd</v>
      </c>
      <c r="H492">
        <f>community_projects!H492</f>
        <v>2015</v>
      </c>
      <c r="I492" t="str">
        <f>community_projects!I492</f>
        <v>PV</v>
      </c>
      <c r="J492" t="str">
        <f>community_projects!J492</f>
        <v>dak</v>
      </c>
      <c r="K492" t="str">
        <f>community_projects!K492</f>
        <v>lokale coöperatie</v>
      </c>
      <c r="L492" t="str">
        <f>community_projects!L492</f>
        <v>EnergiekHeusden</v>
      </c>
      <c r="M492">
        <f>community_projects!P492</f>
        <v>5.5</v>
      </c>
      <c r="N492">
        <f>community_projects!R492</f>
        <v>1</v>
      </c>
    </row>
    <row r="493" spans="1:14" x14ac:dyDescent="0.3">
      <c r="A493" t="str">
        <f>community_projects!A493</f>
        <v>Noord-Brabant</v>
      </c>
      <c r="B493" t="str">
        <f>community_projects!B493</f>
        <v>Hart van Brabant</v>
      </c>
      <c r="C493" t="str">
        <f>community_projects!C493</f>
        <v>Heusden</v>
      </c>
      <c r="D493" t="str" cm="1">
        <f t="array" ref="D493">INDEX(municipalities!B:B, MATCH(EC_projects!C493,municipalities!C:C,0),0)</f>
        <v>GM0797</v>
      </c>
      <c r="E493">
        <f>community_projects!D493</f>
        <v>0</v>
      </c>
      <c r="F493" t="str">
        <f>community_projects!E493</f>
        <v>EnergiekHeusden/ Zon op Heusden1 (De Kubus)</v>
      </c>
      <c r="G493" t="str">
        <f>community_projects!G493</f>
        <v>gerealiseerd</v>
      </c>
      <c r="H493">
        <f>community_projects!H493</f>
        <v>2017</v>
      </c>
      <c r="I493" t="str">
        <f>community_projects!I493</f>
        <v>PV</v>
      </c>
      <c r="J493" t="str">
        <f>community_projects!J493</f>
        <v>dak</v>
      </c>
      <c r="K493" t="str">
        <f>community_projects!K493</f>
        <v>lokale coöperatie</v>
      </c>
      <c r="L493" t="str">
        <f>community_projects!L493</f>
        <v>EnergiekHeusden</v>
      </c>
      <c r="M493">
        <f>community_projects!P493</f>
        <v>72.5</v>
      </c>
      <c r="N493">
        <f>community_projects!R493</f>
        <v>1</v>
      </c>
    </row>
    <row r="494" spans="1:14" x14ac:dyDescent="0.3">
      <c r="A494" t="str">
        <f>community_projects!A494</f>
        <v>Noord-Brabant</v>
      </c>
      <c r="B494" t="str">
        <f>community_projects!B494</f>
        <v>Hart van Brabant</v>
      </c>
      <c r="C494" t="str">
        <f>community_projects!C494</f>
        <v>Heusden</v>
      </c>
      <c r="D494" t="str" cm="1">
        <f t="array" ref="D494">INDEX(municipalities!B:B, MATCH(EC_projects!C494,municipalities!C:C,0),0)</f>
        <v>GM0797</v>
      </c>
      <c r="E494" t="str">
        <f>community_projects!D494</f>
        <v>Vlijmen</v>
      </c>
      <c r="F494" t="str">
        <f>community_projects!E494</f>
        <v>EnergiekHeusden/Zon op Heusden 2 De Caleidoscoop (Zuid+Oost)</v>
      </c>
      <c r="G494" t="str">
        <f>community_projects!G494</f>
        <v>gerealiseerd</v>
      </c>
      <c r="H494">
        <f>community_projects!H494</f>
        <v>2019</v>
      </c>
      <c r="I494" t="str">
        <f>community_projects!I494</f>
        <v>PV</v>
      </c>
      <c r="J494" t="str">
        <f>community_projects!J494</f>
        <v>dak</v>
      </c>
      <c r="K494" t="str">
        <f>community_projects!K494</f>
        <v>lokale coöperatie</v>
      </c>
      <c r="L494" t="str">
        <f>community_projects!L494</f>
        <v>EnergiekHeusden</v>
      </c>
      <c r="M494">
        <f>community_projects!P494</f>
        <v>140.29999999999998</v>
      </c>
      <c r="N494">
        <f>community_projects!R494</f>
        <v>1</v>
      </c>
    </row>
    <row r="495" spans="1:14" x14ac:dyDescent="0.3">
      <c r="A495" t="str">
        <f>community_projects!A495</f>
        <v>Noord-Brabant</v>
      </c>
      <c r="B495" t="str">
        <f>community_projects!B495</f>
        <v>Hart van Brabant</v>
      </c>
      <c r="C495" t="str">
        <f>community_projects!C495</f>
        <v>Hilvarenbeek</v>
      </c>
      <c r="D495" t="str" cm="1">
        <f t="array" ref="D495">INDEX(municipalities!B:B, MATCH(EC_projects!C495,municipalities!C:C,0),0)</f>
        <v>GM0798</v>
      </c>
      <c r="E495" t="str">
        <f>community_projects!D495</f>
        <v>Baarschot</v>
      </c>
      <c r="F495" t="str">
        <f>community_projects!E495</f>
        <v>Hilverstroom/ Zon op de Hilver/ zonnedak Van Dorst Baarschot</v>
      </c>
      <c r="G495" t="str">
        <f>community_projects!G495</f>
        <v>gerealiseerd</v>
      </c>
      <c r="H495">
        <f>community_projects!H495</f>
        <v>2022</v>
      </c>
      <c r="I495" t="str">
        <f>community_projects!I495</f>
        <v>PV</v>
      </c>
      <c r="J495" t="str">
        <f>community_projects!J495</f>
        <v>dak</v>
      </c>
      <c r="K495" t="str">
        <f>community_projects!K495</f>
        <v>lokale coöperatie</v>
      </c>
      <c r="L495" t="str">
        <f>community_projects!L495</f>
        <v>Hilverstroom</v>
      </c>
      <c r="M495">
        <f>community_projects!P495</f>
        <v>99</v>
      </c>
      <c r="N495">
        <f>community_projects!R495</f>
        <v>1</v>
      </c>
    </row>
    <row r="496" spans="1:14" x14ac:dyDescent="0.3">
      <c r="A496" t="str">
        <f>community_projects!A496</f>
        <v>Noord-Brabant</v>
      </c>
      <c r="B496" t="str">
        <f>community_projects!B496</f>
        <v>Noord-oost Brabant</v>
      </c>
      <c r="C496" t="str">
        <f>community_projects!C496</f>
        <v>Land van Cuijk</v>
      </c>
      <c r="D496" t="str" cm="1">
        <f t="array" ref="D496">INDEX(municipalities!B:B, MATCH(EC_projects!C496,municipalities!C:C,0),0)</f>
        <v>GM1982</v>
      </c>
      <c r="E496" t="str">
        <f>community_projects!D496</f>
        <v>Cuijk</v>
      </c>
      <c r="F496" t="str">
        <f>community_projects!E496</f>
        <v xml:space="preserve">CEC/ zonnedak CEC 1 Gemeentewerf </v>
      </c>
      <c r="G496" t="str">
        <f>community_projects!G496</f>
        <v>gerealiseerd</v>
      </c>
      <c r="H496">
        <f>community_projects!H496</f>
        <v>2017</v>
      </c>
      <c r="I496" t="str">
        <f>community_projects!I496</f>
        <v>PV</v>
      </c>
      <c r="J496" t="str">
        <f>community_projects!J496</f>
        <v>dak</v>
      </c>
      <c r="K496" t="str">
        <f>community_projects!K496</f>
        <v>lokale coöperatie</v>
      </c>
      <c r="L496" t="str">
        <f>community_projects!L496</f>
        <v>CEC u.a</v>
      </c>
      <c r="M496">
        <f>community_projects!P496</f>
        <v>48.36</v>
      </c>
      <c r="N496">
        <f>community_projects!R496</f>
        <v>1</v>
      </c>
    </row>
    <row r="497" spans="1:14" x14ac:dyDescent="0.3">
      <c r="A497" t="str">
        <f>community_projects!A497</f>
        <v>Noord-Brabant</v>
      </c>
      <c r="B497" t="str">
        <f>community_projects!B497</f>
        <v>Noord-oost Brabant</v>
      </c>
      <c r="C497" t="str">
        <f>community_projects!C497</f>
        <v>Land van Cuijk</v>
      </c>
      <c r="D497" t="str" cm="1">
        <f t="array" ref="D497">INDEX(municipalities!B:B, MATCH(EC_projects!C497,municipalities!C:C,0),0)</f>
        <v>GM1982</v>
      </c>
      <c r="E497" t="str">
        <f>community_projects!D497</f>
        <v>Cuijk</v>
      </c>
      <c r="F497" t="str">
        <f>community_projects!E497</f>
        <v xml:space="preserve">CEC/ zonnedak CEC2 </v>
      </c>
      <c r="G497" t="str">
        <f>community_projects!G497</f>
        <v>gerealiseerd</v>
      </c>
      <c r="H497">
        <f>community_projects!H497</f>
        <v>2018</v>
      </c>
      <c r="I497" t="str">
        <f>community_projects!I497</f>
        <v>PV</v>
      </c>
      <c r="J497" t="str">
        <f>community_projects!J497</f>
        <v>dak</v>
      </c>
      <c r="K497" t="str">
        <f>community_projects!K497</f>
        <v>lokale coöperatie</v>
      </c>
      <c r="L497" t="str">
        <f>community_projects!L497</f>
        <v>CEC u.a</v>
      </c>
      <c r="M497">
        <f>community_projects!P497</f>
        <v>52.525000000000006</v>
      </c>
      <c r="N497">
        <f>community_projects!R497</f>
        <v>1</v>
      </c>
    </row>
    <row r="498" spans="1:14" x14ac:dyDescent="0.3">
      <c r="A498" t="str">
        <f>community_projects!A498</f>
        <v>Noord-Brabant</v>
      </c>
      <c r="B498" t="str">
        <f>community_projects!B498</f>
        <v>Noord-oost Brabant</v>
      </c>
      <c r="C498" t="str">
        <f>community_projects!C498</f>
        <v>Land van Cuijk</v>
      </c>
      <c r="D498" t="str" cm="1">
        <f t="array" ref="D498">INDEX(municipalities!B:B, MATCH(EC_projects!C498,municipalities!C:C,0),0)</f>
        <v>GM1982</v>
      </c>
      <c r="E498" t="str">
        <f>community_projects!D498</f>
        <v>Maashees</v>
      </c>
      <c r="F498" t="str">
        <f>community_projects!E498</f>
        <v>ECMaashees/ Zonnedak De Breid</v>
      </c>
      <c r="G498" t="str">
        <f>community_projects!G498</f>
        <v>gerealiseerd</v>
      </c>
      <c r="H498">
        <f>community_projects!H498</f>
        <v>2020</v>
      </c>
      <c r="I498" t="str">
        <f>community_projects!I498</f>
        <v>PV</v>
      </c>
      <c r="J498" t="str">
        <f>community_projects!J498</f>
        <v>dak</v>
      </c>
      <c r="K498" t="str">
        <f>community_projects!K498</f>
        <v>lokale coöperatie</v>
      </c>
      <c r="L498" t="str">
        <f>community_projects!L498</f>
        <v>Energietransitie Maashees (CEM)</v>
      </c>
      <c r="M498">
        <f>community_projects!P498</f>
        <v>60</v>
      </c>
      <c r="N498">
        <f>community_projects!R498</f>
        <v>1</v>
      </c>
    </row>
    <row r="499" spans="1:14" x14ac:dyDescent="0.3">
      <c r="A499" t="str">
        <f>community_projects!A499</f>
        <v>Noord-Brabant</v>
      </c>
      <c r="B499" t="str">
        <f>community_projects!B499</f>
        <v>Noord-oost Brabant</v>
      </c>
      <c r="C499" t="str">
        <f>community_projects!C499</f>
        <v>Land van Cuijk</v>
      </c>
      <c r="D499" t="str" cm="1">
        <f t="array" ref="D499">INDEX(municipalities!B:B, MATCH(EC_projects!C499,municipalities!C:C,0),0)</f>
        <v>GM1982</v>
      </c>
      <c r="E499" t="str">
        <f>community_projects!D499</f>
        <v>Maashees</v>
      </c>
      <c r="F499" t="str">
        <f>community_projects!E499</f>
        <v>ECMaashees/ Zonnedak Linssen</v>
      </c>
      <c r="G499" t="str">
        <f>community_projects!G499</f>
        <v>gerealiseerd</v>
      </c>
      <c r="H499">
        <f>community_projects!H499</f>
        <v>2020</v>
      </c>
      <c r="I499" t="str">
        <f>community_projects!I499</f>
        <v>PV</v>
      </c>
      <c r="J499" t="str">
        <f>community_projects!J499</f>
        <v>dak</v>
      </c>
      <c r="K499" t="str">
        <f>community_projects!K499</f>
        <v>lokale coöperatie</v>
      </c>
      <c r="L499" t="str">
        <f>community_projects!L499</f>
        <v>Energietransitie Maashees (CEM)</v>
      </c>
      <c r="M499">
        <f>community_projects!P499</f>
        <v>60</v>
      </c>
      <c r="N499">
        <f>community_projects!R499</f>
        <v>1</v>
      </c>
    </row>
    <row r="500" spans="1:14" x14ac:dyDescent="0.3">
      <c r="A500" t="str">
        <f>community_projects!A500</f>
        <v>Noord-Brabant</v>
      </c>
      <c r="B500" t="str">
        <f>community_projects!B500</f>
        <v>Hart van Brabant</v>
      </c>
      <c r="C500" t="str">
        <f>community_projects!C500</f>
        <v>Loon op Zand</v>
      </c>
      <c r="D500" t="str" cm="1">
        <f t="array" ref="D500">INDEX(municipalities!B:B, MATCH(EC_projects!C500,municipalities!C:C,0),0)</f>
        <v>GM0809</v>
      </c>
      <c r="E500" t="str">
        <f>community_projects!D500</f>
        <v>Kaatsheuvel</v>
      </c>
      <c r="F500" t="str">
        <f>community_projects!E500</f>
        <v>ECLOZ/ Kwatrijnzon boerderij Kaatsheuvel Plantloonseweg</v>
      </c>
      <c r="G500" t="str">
        <f>community_projects!G500</f>
        <v>gerealiseerd</v>
      </c>
      <c r="H500">
        <f>community_projects!H500</f>
        <v>2017</v>
      </c>
      <c r="I500" t="str">
        <f>community_projects!I500</f>
        <v>PV</v>
      </c>
      <c r="J500" t="str">
        <f>community_projects!J500</f>
        <v>dak</v>
      </c>
      <c r="K500" t="str">
        <f>community_projects!K500</f>
        <v>lokale coöperatie</v>
      </c>
      <c r="L500" t="str">
        <f>community_projects!L500</f>
        <v>ECLOZ (Energiecollectief LoonopZand)</v>
      </c>
      <c r="M500">
        <f>community_projects!P500</f>
        <v>112.32</v>
      </c>
      <c r="N500">
        <f>community_projects!R500</f>
        <v>1</v>
      </c>
    </row>
    <row r="501" spans="1:14" x14ac:dyDescent="0.3">
      <c r="A501" t="str">
        <f>community_projects!A501</f>
        <v>Noord-Brabant</v>
      </c>
      <c r="B501" t="str">
        <f>community_projects!B501</f>
        <v>Hart van Brabant</v>
      </c>
      <c r="C501" t="str">
        <f>community_projects!C501</f>
        <v>Loon op Zand</v>
      </c>
      <c r="D501" t="str" cm="1">
        <f t="array" ref="D501">INDEX(municipalities!B:B, MATCH(EC_projects!C501,municipalities!C:C,0),0)</f>
        <v>GM0809</v>
      </c>
      <c r="E501">
        <f>community_projects!D501</f>
        <v>0</v>
      </c>
      <c r="F501" t="str">
        <f>community_projects!E501</f>
        <v>ECLOZ/ Postcoderoosproject Werftzon</v>
      </c>
      <c r="G501" t="str">
        <f>community_projects!G501</f>
        <v>gerealiseerd</v>
      </c>
      <c r="H501">
        <f>community_projects!H501</f>
        <v>2019</v>
      </c>
      <c r="I501" t="str">
        <f>community_projects!I501</f>
        <v>PV</v>
      </c>
      <c r="J501" t="str">
        <f>community_projects!J501</f>
        <v>dak</v>
      </c>
      <c r="K501" t="str">
        <f>community_projects!K501</f>
        <v>lokale coöperatie</v>
      </c>
      <c r="L501" t="str">
        <f>community_projects!L501</f>
        <v>ECLOZ (Energiecollectief LoonopZand)</v>
      </c>
      <c r="M501">
        <f>community_projects!P501</f>
        <v>67.2</v>
      </c>
      <c r="N501">
        <f>community_projects!R501</f>
        <v>1</v>
      </c>
    </row>
    <row r="502" spans="1:14" x14ac:dyDescent="0.3">
      <c r="A502" t="str">
        <f>community_projects!A502</f>
        <v>Noord-Brabant</v>
      </c>
      <c r="B502" t="str">
        <f>community_projects!B502</f>
        <v>Noord-oost Brabant</v>
      </c>
      <c r="C502" t="str">
        <f>community_projects!C502</f>
        <v>Loon op Zand</v>
      </c>
      <c r="D502" t="str" cm="1">
        <f t="array" ref="D502">INDEX(municipalities!B:B, MATCH(EC_projects!C502,municipalities!C:C,0),0)</f>
        <v>GM0809</v>
      </c>
      <c r="E502">
        <f>community_projects!D502</f>
        <v>0</v>
      </c>
      <c r="F502" t="str">
        <f>community_projects!E502</f>
        <v>VETVught/ HOT / Zonnemaatje Duinboeren 2022 Loon op Zand</v>
      </c>
      <c r="G502" t="str">
        <f>community_projects!G502</f>
        <v>gerealiseerd</v>
      </c>
      <c r="H502">
        <f>community_projects!H502</f>
        <v>2023</v>
      </c>
      <c r="I502" t="str">
        <f>community_projects!I502</f>
        <v>PV</v>
      </c>
      <c r="J502" t="str">
        <f>community_projects!J502</f>
        <v>dak</v>
      </c>
      <c r="K502" t="str">
        <f>community_projects!K502</f>
        <v>lokale coöperatie</v>
      </c>
      <c r="L502" t="str">
        <f>community_projects!L502</f>
        <v>VET Vught/ HOT</v>
      </c>
      <c r="M502">
        <f>community_projects!P502</f>
        <v>82.17</v>
      </c>
      <c r="N502">
        <f>community_projects!R502</f>
        <v>1</v>
      </c>
    </row>
    <row r="503" spans="1:14" x14ac:dyDescent="0.3">
      <c r="A503" t="str">
        <f>community_projects!A503</f>
        <v>Noord-Brabant</v>
      </c>
      <c r="B503" t="str">
        <f>community_projects!B503</f>
        <v>Noord-oost Brabant</v>
      </c>
      <c r="C503" t="str">
        <f>community_projects!C503</f>
        <v>Meierijstad</v>
      </c>
      <c r="D503" t="str" cm="1">
        <f t="array" ref="D503">INDEX(municipalities!B:B, MATCH(EC_projects!C503,municipalities!C:C,0),0)</f>
        <v>GM1948</v>
      </c>
      <c r="E503" t="str">
        <f>community_projects!D503</f>
        <v>Schijndel</v>
      </c>
      <c r="F503" t="str">
        <f>community_projects!E503</f>
        <v>EC Meierijstad/ zonnepark Milieustraat 1 (MeierijstadStroom)</v>
      </c>
      <c r="G503" t="str">
        <f>community_projects!G503</f>
        <v>gerealiseerd</v>
      </c>
      <c r="H503">
        <f>community_projects!H503</f>
        <v>2016</v>
      </c>
      <c r="I503" t="str">
        <f>community_projects!I503</f>
        <v>PV</v>
      </c>
      <c r="J503" t="str">
        <f>community_projects!J503</f>
        <v>dak</v>
      </c>
      <c r="K503" t="str">
        <f>community_projects!K503</f>
        <v>lokale coöperatie</v>
      </c>
      <c r="L503" t="str">
        <f>community_projects!L503</f>
        <v>EC Meierijstad</v>
      </c>
      <c r="M503">
        <f>community_projects!P503</f>
        <v>62.720000000000006</v>
      </c>
      <c r="N503">
        <f>community_projects!R503</f>
        <v>1</v>
      </c>
    </row>
    <row r="504" spans="1:14" x14ac:dyDescent="0.3">
      <c r="A504" t="str">
        <f>community_projects!A504</f>
        <v>Noord-Brabant</v>
      </c>
      <c r="B504" t="str">
        <f>community_projects!B504</f>
        <v>Noord-oost Brabant</v>
      </c>
      <c r="C504" t="str">
        <f>community_projects!C504</f>
        <v>Meierijstad</v>
      </c>
      <c r="D504" t="str" cm="1">
        <f t="array" ref="D504">INDEX(municipalities!B:B, MATCH(EC_projects!C504,municipalities!C:C,0),0)</f>
        <v>GM1948</v>
      </c>
      <c r="E504" t="str">
        <f>community_projects!D504</f>
        <v>Schijndel</v>
      </c>
      <c r="F504" t="str">
        <f>community_projects!E504</f>
        <v>EC Meierijstad/ zonnepark Milieustraat 2 (MeierijstadStroom)</v>
      </c>
      <c r="G504" t="str">
        <f>community_projects!G504</f>
        <v>gerealiseerd</v>
      </c>
      <c r="H504">
        <f>community_projects!H504</f>
        <v>2019</v>
      </c>
      <c r="I504" t="str">
        <f>community_projects!I504</f>
        <v>PV</v>
      </c>
      <c r="J504" t="str">
        <f>community_projects!J504</f>
        <v>dak</v>
      </c>
      <c r="K504" t="str">
        <f>community_projects!K504</f>
        <v>lokale coöperatie</v>
      </c>
      <c r="L504" t="str">
        <f>community_projects!L504</f>
        <v>EC Meierijstad</v>
      </c>
      <c r="M504">
        <f>community_projects!P504</f>
        <v>61.600000000000009</v>
      </c>
      <c r="N504">
        <f>community_projects!R504</f>
        <v>1</v>
      </c>
    </row>
    <row r="505" spans="1:14" x14ac:dyDescent="0.3">
      <c r="A505" t="str">
        <f>community_projects!A505</f>
        <v>Noord-Brabant</v>
      </c>
      <c r="B505" t="str">
        <f>community_projects!B505</f>
        <v>Noord-oost Brabant</v>
      </c>
      <c r="C505" t="str">
        <f>community_projects!C505</f>
        <v>Meierijstad</v>
      </c>
      <c r="D505" t="str" cm="1">
        <f t="array" ref="D505">INDEX(municipalities!B:B, MATCH(EC_projects!C505,municipalities!C:C,0),0)</f>
        <v>GM1948</v>
      </c>
      <c r="E505" t="str">
        <f>community_projects!D505</f>
        <v>Sint-Oedenrode</v>
      </c>
      <c r="F505" t="str">
        <f>community_projects!E505</f>
        <v>ZonnepanelenDelen/ Solisplan Berkmortel</v>
      </c>
      <c r="G505" t="str">
        <f>community_projects!G505</f>
        <v>gerealiseerd</v>
      </c>
      <c r="H505">
        <f>community_projects!H505</f>
        <v>2019</v>
      </c>
      <c r="I505" t="str">
        <f>community_projects!I505</f>
        <v>PV</v>
      </c>
      <c r="J505" t="str">
        <f>community_projects!J505</f>
        <v>dak</v>
      </c>
      <c r="K505" t="str">
        <f>community_projects!K505</f>
        <v>participatie/ crowdfunding</v>
      </c>
      <c r="L505" t="str">
        <f>community_projects!L505</f>
        <v>crowdfunding</v>
      </c>
      <c r="M505">
        <f>community_projects!P505</f>
        <v>480</v>
      </c>
      <c r="N505">
        <f>community_projects!R505</f>
        <v>0</v>
      </c>
    </row>
    <row r="506" spans="1:14" x14ac:dyDescent="0.3">
      <c r="A506" t="str">
        <f>community_projects!A506</f>
        <v>Noord-Brabant</v>
      </c>
      <c r="B506" t="str">
        <f>community_projects!B506</f>
        <v>Noord-oost Brabant</v>
      </c>
      <c r="C506" t="str">
        <f>community_projects!C506</f>
        <v>Meierijstad</v>
      </c>
      <c r="D506" t="str" cm="1">
        <f t="array" ref="D506">INDEX(municipalities!B:B, MATCH(EC_projects!C506,municipalities!C:C,0),0)</f>
        <v>GM1948</v>
      </c>
      <c r="E506" t="str">
        <f>community_projects!D506</f>
        <v>Sint Oedenrode</v>
      </c>
      <c r="F506" t="str">
        <f>community_projects!E506</f>
        <v xml:space="preserve">ZonnepanelenDelen/ Zonnedak Van Erp </v>
      </c>
      <c r="G506" t="str">
        <f>community_projects!G506</f>
        <v>gerealiseerd</v>
      </c>
      <c r="H506">
        <f>community_projects!H506</f>
        <v>2017</v>
      </c>
      <c r="I506" t="str">
        <f>community_projects!I506</f>
        <v>PV</v>
      </c>
      <c r="J506" t="str">
        <f>community_projects!J506</f>
        <v>dak</v>
      </c>
      <c r="K506" t="str">
        <f>community_projects!K506</f>
        <v>participatie/ crowdfunding</v>
      </c>
      <c r="L506" t="str">
        <f>community_projects!L506</f>
        <v>crowdfunding</v>
      </c>
      <c r="M506">
        <f>community_projects!P506</f>
        <v>347.68</v>
      </c>
      <c r="N506">
        <f>community_projects!R506</f>
        <v>0</v>
      </c>
    </row>
    <row r="507" spans="1:14" x14ac:dyDescent="0.3">
      <c r="A507" t="str">
        <f>community_projects!A507</f>
        <v>Noord-Brabant</v>
      </c>
      <c r="B507" t="str">
        <f>community_projects!B507</f>
        <v>Metropoolregio Eindhoven</v>
      </c>
      <c r="C507" t="str">
        <f>community_projects!C507</f>
        <v>Nuenen, Gerwen en Nederwetten</v>
      </c>
      <c r="D507" t="str" cm="1">
        <f t="array" ref="D507">INDEX(municipalities!B:B, MATCH(EC_projects!C507,municipalities!C:C,0),0)</f>
        <v>GM0820</v>
      </c>
      <c r="E507" t="str">
        <f>community_projects!D507</f>
        <v>Morgen</v>
      </c>
      <c r="F507" t="str">
        <f>community_projects!E507</f>
        <v xml:space="preserve">MorgenGroeneEnergie Nuenen Spegelt 29-31 </v>
      </c>
      <c r="G507" t="str">
        <f>community_projects!G507</f>
        <v>gerealiseerd</v>
      </c>
      <c r="H507">
        <f>community_projects!H507</f>
        <v>2018</v>
      </c>
      <c r="I507" t="str">
        <f>community_projects!I507</f>
        <v>PV</v>
      </c>
      <c r="J507" t="str">
        <f>community_projects!J507</f>
        <v>dak</v>
      </c>
      <c r="K507" t="str">
        <f>community_projects!K507</f>
        <v>lokale coöperatie</v>
      </c>
      <c r="L507" t="str">
        <f>community_projects!L507</f>
        <v>MorgenGroeneEnergie</v>
      </c>
      <c r="M507">
        <f>community_projects!P507</f>
        <v>56.43</v>
      </c>
      <c r="N507">
        <f>community_projects!R507</f>
        <v>1</v>
      </c>
    </row>
    <row r="508" spans="1:14" x14ac:dyDescent="0.3">
      <c r="A508" t="str">
        <f>community_projects!A508</f>
        <v>Noord-Brabant</v>
      </c>
      <c r="B508" t="str">
        <f>community_projects!B508</f>
        <v>Metropoolregio Eindhoven</v>
      </c>
      <c r="C508" t="str">
        <f>community_projects!C508</f>
        <v>Oirschot</v>
      </c>
      <c r="D508" t="str" cm="1">
        <f t="array" ref="D508">INDEX(municipalities!B:B, MATCH(EC_projects!C508,municipalities!C:C,0),0)</f>
        <v>GM0823</v>
      </c>
      <c r="E508">
        <f>community_projects!D508</f>
        <v>0</v>
      </c>
      <c r="F508" t="str">
        <f>community_projects!E508</f>
        <v xml:space="preserve">Zon op Oirschot/ zonnedak Geeneindseweg </v>
      </c>
      <c r="G508" t="str">
        <f>community_projects!G508</f>
        <v>gerealiseerd</v>
      </c>
      <c r="H508">
        <f>community_projects!H508</f>
        <v>2018</v>
      </c>
      <c r="I508" t="str">
        <f>community_projects!I508</f>
        <v>PV</v>
      </c>
      <c r="J508" t="str">
        <f>community_projects!J508</f>
        <v>dak</v>
      </c>
      <c r="K508" t="str">
        <f>community_projects!K508</f>
        <v>lokale coöperatie</v>
      </c>
      <c r="L508" t="str">
        <f>community_projects!L508</f>
        <v>DEC Oisterwijk</v>
      </c>
      <c r="M508">
        <f>community_projects!P508</f>
        <v>102.00000000000001</v>
      </c>
      <c r="N508">
        <f>community_projects!R508</f>
        <v>1</v>
      </c>
    </row>
    <row r="509" spans="1:14" x14ac:dyDescent="0.3">
      <c r="A509" t="str">
        <f>community_projects!A509</f>
        <v>Noord-Brabant</v>
      </c>
      <c r="B509" t="str">
        <f>community_projects!B509</f>
        <v>Metropoolregio Eindhoven</v>
      </c>
      <c r="C509" t="str">
        <f>community_projects!C509</f>
        <v>Oirschot</v>
      </c>
      <c r="D509" t="str" cm="1">
        <f t="array" ref="D509">INDEX(municipalities!B:B, MATCH(EC_projects!C509,municipalities!C:C,0),0)</f>
        <v>GM0823</v>
      </c>
      <c r="E509">
        <f>community_projects!D509</f>
        <v>0</v>
      </c>
      <c r="F509" t="str">
        <f>community_projects!E509</f>
        <v>Zon op Oirschot/ zonnedak 't Vierspan</v>
      </c>
      <c r="G509" t="str">
        <f>community_projects!G509</f>
        <v>gerealiseerd</v>
      </c>
      <c r="H509">
        <f>community_projects!H509</f>
        <v>2019</v>
      </c>
      <c r="I509" t="str">
        <f>community_projects!I509</f>
        <v>PV</v>
      </c>
      <c r="J509" t="str">
        <f>community_projects!J509</f>
        <v>dak</v>
      </c>
      <c r="K509" t="str">
        <f>community_projects!K509</f>
        <v>lokale coöperatie</v>
      </c>
      <c r="L509" t="str">
        <f>community_projects!L509</f>
        <v>DEC Oisterwijk</v>
      </c>
      <c r="M509">
        <f>community_projects!P509</f>
        <v>201.6</v>
      </c>
      <c r="N509">
        <f>community_projects!R509</f>
        <v>1</v>
      </c>
    </row>
    <row r="510" spans="1:14" x14ac:dyDescent="0.3">
      <c r="A510" t="str">
        <f>community_projects!A510</f>
        <v>Noord-Brabant</v>
      </c>
      <c r="B510" t="str">
        <f>community_projects!B510</f>
        <v>Hart van Brabant</v>
      </c>
      <c r="C510" t="str">
        <f>community_projects!C510</f>
        <v>Oisterwijk</v>
      </c>
      <c r="D510" t="str" cm="1">
        <f t="array" ref="D510">INDEX(municipalities!B:B, MATCH(EC_projects!C510,municipalities!C:C,0),0)</f>
        <v>GM0824</v>
      </c>
      <c r="E510" t="str">
        <f>community_projects!D510</f>
        <v>Heukelom</v>
      </c>
      <c r="F510" t="str">
        <f>community_projects!E510</f>
        <v>DEC-Oisterwijk/  Zon op Oisterwijk/ zonnedak 2 Eddy Hoeve</v>
      </c>
      <c r="G510" t="str">
        <f>community_projects!G510</f>
        <v>gerealiseerd</v>
      </c>
      <c r="H510">
        <f>community_projects!H510</f>
        <v>2019</v>
      </c>
      <c r="I510" t="str">
        <f>community_projects!I510</f>
        <v>PV</v>
      </c>
      <c r="J510" t="str">
        <f>community_projects!J510</f>
        <v>dak</v>
      </c>
      <c r="K510" t="str">
        <f>community_projects!K510</f>
        <v>lokale coöperatie</v>
      </c>
      <c r="L510" t="str">
        <f>community_projects!L510</f>
        <v>DEC Oisterwijk</v>
      </c>
      <c r="M510">
        <f>community_projects!P510</f>
        <v>74.400000000000006</v>
      </c>
      <c r="N510">
        <f>community_projects!R510</f>
        <v>1</v>
      </c>
    </row>
    <row r="511" spans="1:14" x14ac:dyDescent="0.3">
      <c r="A511" t="str">
        <f>community_projects!A511</f>
        <v>Noord-Brabant</v>
      </c>
      <c r="B511" t="str">
        <f>community_projects!B511</f>
        <v>Hart van Brabant</v>
      </c>
      <c r="C511" t="str">
        <f>community_projects!C511</f>
        <v>Oisterwijk</v>
      </c>
      <c r="D511" t="str" cm="1">
        <f t="array" ref="D511">INDEX(municipalities!B:B, MATCH(EC_projects!C511,municipalities!C:C,0),0)</f>
        <v>GM0824</v>
      </c>
      <c r="E511" t="str">
        <f>community_projects!D511</f>
        <v>Berkel-Enschot</v>
      </c>
      <c r="F511" t="str">
        <f>community_projects!E511</f>
        <v>DEC-Oisterwijk/  Zon op Oisterwijk/ zonnedak 4 Hoogeind</v>
      </c>
      <c r="G511" t="str">
        <f>community_projects!G511</f>
        <v>gerealiseerd</v>
      </c>
      <c r="H511">
        <f>community_projects!H511</f>
        <v>2021</v>
      </c>
      <c r="I511" t="str">
        <f>community_projects!I511</f>
        <v>PV</v>
      </c>
      <c r="J511" t="str">
        <f>community_projects!J511</f>
        <v>dak</v>
      </c>
      <c r="K511" t="str">
        <f>community_projects!K511</f>
        <v>lokale coöperatie</v>
      </c>
      <c r="L511" t="str">
        <f>community_projects!L511</f>
        <v>DEC Oisterwijk</v>
      </c>
      <c r="M511">
        <f>community_projects!P511</f>
        <v>70.5</v>
      </c>
      <c r="N511">
        <f>community_projects!R511</f>
        <v>1</v>
      </c>
    </row>
    <row r="512" spans="1:14" x14ac:dyDescent="0.3">
      <c r="A512" t="str">
        <f>community_projects!A512</f>
        <v>Noord-Brabant</v>
      </c>
      <c r="B512" t="str">
        <f>community_projects!B512</f>
        <v>Hart van Brabant</v>
      </c>
      <c r="C512" t="str">
        <f>community_projects!C512</f>
        <v>Oisterwijk</v>
      </c>
      <c r="D512" t="str" cm="1">
        <f t="array" ref="D512">INDEX(municipalities!B:B, MATCH(EC_projects!C512,municipalities!C:C,0),0)</f>
        <v>GM0824</v>
      </c>
      <c r="E512" t="str">
        <f>community_projects!D512</f>
        <v>Oisterwijk</v>
      </c>
      <c r="F512" t="str">
        <f>community_projects!E512</f>
        <v>DEC-Oisterwijk/  Zon op Oisterwijk/ zonnedak 6 Sportarena</v>
      </c>
      <c r="G512" t="str">
        <f>community_projects!G512</f>
        <v>gerealiseerd</v>
      </c>
      <c r="H512">
        <f>community_projects!H512</f>
        <v>2022</v>
      </c>
      <c r="I512" t="str">
        <f>community_projects!I512</f>
        <v>PV</v>
      </c>
      <c r="J512" t="str">
        <f>community_projects!J512</f>
        <v>dak</v>
      </c>
      <c r="K512" t="str">
        <f>community_projects!K512</f>
        <v>lokale coöperatie</v>
      </c>
      <c r="L512" t="str">
        <f>community_projects!L512</f>
        <v>DEC Oisterwijk</v>
      </c>
      <c r="M512">
        <f>community_projects!P512</f>
        <v>99.4</v>
      </c>
      <c r="N512">
        <f>community_projects!R512</f>
        <v>1</v>
      </c>
    </row>
    <row r="513" spans="1:14" x14ac:dyDescent="0.3">
      <c r="A513" t="str">
        <f>community_projects!A513</f>
        <v>Noord-Brabant</v>
      </c>
      <c r="B513" t="str">
        <f>community_projects!B513</f>
        <v>Hart van Brabant</v>
      </c>
      <c r="C513" t="str">
        <f>community_projects!C513</f>
        <v>Oisterwijk</v>
      </c>
      <c r="D513" t="str" cm="1">
        <f t="array" ref="D513">INDEX(municipalities!B:B, MATCH(EC_projects!C513,municipalities!C:C,0),0)</f>
        <v>GM0824</v>
      </c>
      <c r="E513" t="str">
        <f>community_projects!D513</f>
        <v>Oisterwijk</v>
      </c>
      <c r="F513" t="str">
        <f>community_projects!E513</f>
        <v>DEC-Oisterwijk/  Zon op Oisterwijk/ zonnedak 7 Anne-Marie Hoeve</v>
      </c>
      <c r="G513" t="str">
        <f>community_projects!G513</f>
        <v>gerealiseerd</v>
      </c>
      <c r="H513">
        <f>community_projects!H513</f>
        <v>2023</v>
      </c>
      <c r="I513" t="str">
        <f>community_projects!I513</f>
        <v>PV</v>
      </c>
      <c r="J513" t="str">
        <f>community_projects!J513</f>
        <v>dak</v>
      </c>
      <c r="K513" t="str">
        <f>community_projects!K513</f>
        <v>lokale coöperatie</v>
      </c>
      <c r="L513" t="str">
        <f>community_projects!L513</f>
        <v>DEC Oisterwijk</v>
      </c>
      <c r="M513">
        <f>community_projects!P513</f>
        <v>97.5</v>
      </c>
      <c r="N513">
        <f>community_projects!R513</f>
        <v>1</v>
      </c>
    </row>
    <row r="514" spans="1:14" x14ac:dyDescent="0.3">
      <c r="A514" t="str">
        <f>community_projects!A514</f>
        <v>Noord-Brabant</v>
      </c>
      <c r="B514" t="str">
        <f>community_projects!B514</f>
        <v>Hart van Brabant</v>
      </c>
      <c r="C514" t="str">
        <f>community_projects!C514</f>
        <v>Oisterwijk</v>
      </c>
      <c r="D514" t="str" cm="1">
        <f t="array" ref="D514">INDEX(municipalities!B:B, MATCH(EC_projects!C514,municipalities!C:C,0),0)</f>
        <v>GM0824</v>
      </c>
      <c r="E514">
        <f>community_projects!D514</f>
        <v>0</v>
      </c>
      <c r="F514" t="str">
        <f>community_projects!E514</f>
        <v>DEC-Oisterwijk/ Zon op Oisterwijk/  zonnedak 1 Brede school De Coppele</v>
      </c>
      <c r="G514" t="str">
        <f>community_projects!G514</f>
        <v>gerealiseerd</v>
      </c>
      <c r="H514">
        <f>community_projects!H514</f>
        <v>2019</v>
      </c>
      <c r="I514" t="str">
        <f>community_projects!I514</f>
        <v>PV</v>
      </c>
      <c r="J514" t="str">
        <f>community_projects!J514</f>
        <v>dak</v>
      </c>
      <c r="K514" t="str">
        <f>community_projects!K514</f>
        <v>lokale coöperatie</v>
      </c>
      <c r="L514" t="str">
        <f>community_projects!L514</f>
        <v>DEC Oisterwijk</v>
      </c>
      <c r="M514">
        <f>community_projects!P514</f>
        <v>74.400000000000006</v>
      </c>
      <c r="N514">
        <f>community_projects!R514</f>
        <v>1</v>
      </c>
    </row>
    <row r="515" spans="1:14" x14ac:dyDescent="0.3">
      <c r="A515" t="str">
        <f>community_projects!A515</f>
        <v>Noord-Brabant</v>
      </c>
      <c r="B515" t="str">
        <f>community_projects!B515</f>
        <v>Hart van Brabant</v>
      </c>
      <c r="C515" t="str">
        <f>community_projects!C515</f>
        <v>Oisterwijk</v>
      </c>
      <c r="D515" t="str" cm="1">
        <f t="array" ref="D515">INDEX(municipalities!B:B, MATCH(EC_projects!C515,municipalities!C:C,0),0)</f>
        <v>GM0824</v>
      </c>
      <c r="E515" t="str">
        <f>community_projects!D515</f>
        <v>Heukelom</v>
      </c>
      <c r="F515" t="str">
        <f>community_projects!E515</f>
        <v>DEC-Oisterwijk/ Zon op Oisterwijk/  zonnedak 3 ‘De Vurste Heij’</v>
      </c>
      <c r="G515" t="str">
        <f>community_projects!G515</f>
        <v>gerealiseerd</v>
      </c>
      <c r="H515">
        <f>community_projects!H515</f>
        <v>2020</v>
      </c>
      <c r="I515" t="str">
        <f>community_projects!I515</f>
        <v>PV</v>
      </c>
      <c r="J515" t="str">
        <f>community_projects!J515</f>
        <v>dak</v>
      </c>
      <c r="K515" t="str">
        <f>community_projects!K515</f>
        <v>lokale coöperatie</v>
      </c>
      <c r="L515" t="str">
        <f>community_projects!L515</f>
        <v>DEC Oisterwijk</v>
      </c>
      <c r="M515">
        <f>community_projects!P515</f>
        <v>68.2</v>
      </c>
      <c r="N515">
        <f>community_projects!R515</f>
        <v>1</v>
      </c>
    </row>
    <row r="516" spans="1:14" x14ac:dyDescent="0.3">
      <c r="A516" t="str">
        <f>community_projects!A516</f>
        <v>Noord-Brabant</v>
      </c>
      <c r="B516" t="str">
        <f>community_projects!B516</f>
        <v>Hart van Brabant</v>
      </c>
      <c r="C516" t="str">
        <f>community_projects!C516</f>
        <v>Oisterwijk</v>
      </c>
      <c r="D516" t="str" cm="1">
        <f t="array" ref="D516">INDEX(municipalities!B:B, MATCH(EC_projects!C516,municipalities!C:C,0),0)</f>
        <v>GM0824</v>
      </c>
      <c r="E516" t="str">
        <f>community_projects!D516</f>
        <v>Moergestel</v>
      </c>
      <c r="F516" t="str">
        <f>community_projects!E516</f>
        <v>DEC-Oisterwijk/ Zon op Oisterwijk/  zonnedak 5 Van Dijk</v>
      </c>
      <c r="G516" t="str">
        <f>community_projects!G516</f>
        <v>gerealiseerd</v>
      </c>
      <c r="H516">
        <f>community_projects!H516</f>
        <v>2021</v>
      </c>
      <c r="I516" t="str">
        <f>community_projects!I516</f>
        <v>PV</v>
      </c>
      <c r="J516" t="str">
        <f>community_projects!J516</f>
        <v>dak</v>
      </c>
      <c r="K516" t="str">
        <f>community_projects!K516</f>
        <v>lokale coöperatie</v>
      </c>
      <c r="L516" t="str">
        <f>community_projects!L516</f>
        <v>DEC Oisterwijk</v>
      </c>
      <c r="M516">
        <f>community_projects!P516</f>
        <v>97.5</v>
      </c>
      <c r="N516">
        <f>community_projects!R516</f>
        <v>1</v>
      </c>
    </row>
    <row r="517" spans="1:14" x14ac:dyDescent="0.3">
      <c r="A517" t="str">
        <f>community_projects!A517</f>
        <v>Noord-Brabant</v>
      </c>
      <c r="B517" t="str">
        <f>community_projects!B517</f>
        <v>Noord-oost Brabant</v>
      </c>
      <c r="C517" t="str">
        <f>community_projects!C517</f>
        <v>Oisterwijk</v>
      </c>
      <c r="D517" t="str" cm="1">
        <f t="array" ref="D517">INDEX(municipalities!B:B, MATCH(EC_projects!C517,municipalities!C:C,0),0)</f>
        <v>GM0824</v>
      </c>
      <c r="E517" t="str">
        <f>community_projects!D517</f>
        <v>Haaren</v>
      </c>
      <c r="F517" t="str">
        <f>community_projects!E517</f>
        <v>VETVught/ HOT / Zonnemaatje Duinboeren 2022 Haaren</v>
      </c>
      <c r="G517" t="str">
        <f>community_projects!G517</f>
        <v>gerealiseerd</v>
      </c>
      <c r="H517">
        <f>community_projects!H517</f>
        <v>2023</v>
      </c>
      <c r="I517" t="str">
        <f>community_projects!I517</f>
        <v>PV</v>
      </c>
      <c r="J517" t="str">
        <f>community_projects!J517</f>
        <v>dak</v>
      </c>
      <c r="K517" t="str">
        <f>community_projects!K517</f>
        <v>lokale coöperatie</v>
      </c>
      <c r="L517" t="str">
        <f>community_projects!L517</f>
        <v>VET Vught/ HOT</v>
      </c>
      <c r="M517">
        <f>community_projects!P517</f>
        <v>92.96</v>
      </c>
      <c r="N517">
        <f>community_projects!R517</f>
        <v>1</v>
      </c>
    </row>
    <row r="518" spans="1:14" x14ac:dyDescent="0.3">
      <c r="A518" t="str">
        <f>community_projects!A518</f>
        <v>Noord-Brabant</v>
      </c>
      <c r="B518" t="str">
        <f>community_projects!B518</f>
        <v>West Brabant</v>
      </c>
      <c r="C518" t="str">
        <f>community_projects!C518</f>
        <v>Oosterhout</v>
      </c>
      <c r="D518" t="str" cm="1">
        <f t="array" ref="D518">INDEX(municipalities!B:B, MATCH(EC_projects!C518,municipalities!C:C,0),0)</f>
        <v>GM0826</v>
      </c>
      <c r="E518" t="str">
        <f>community_projects!D518</f>
        <v>Greencrowd</v>
      </c>
      <c r="F518" t="str">
        <f>community_projects!E518</f>
        <v>Greencrowd/ Zonnedak Rodenburg</v>
      </c>
      <c r="G518" t="str">
        <f>community_projects!G518</f>
        <v>gerealiseerd</v>
      </c>
      <c r="H518">
        <f>community_projects!H518</f>
        <v>2019</v>
      </c>
      <c r="I518" t="str">
        <f>community_projects!I518</f>
        <v>PV</v>
      </c>
      <c r="J518" t="str">
        <f>community_projects!J518</f>
        <v>dak</v>
      </c>
      <c r="K518" t="str">
        <f>community_projects!K518</f>
        <v>participatie/ crowdfunding</v>
      </c>
      <c r="L518" t="str">
        <f>community_projects!L518</f>
        <v>crowdfunding</v>
      </c>
      <c r="M518">
        <f>community_projects!P518</f>
        <v>515</v>
      </c>
      <c r="N518">
        <f>community_projects!R518</f>
        <v>0</v>
      </c>
    </row>
    <row r="519" spans="1:14" x14ac:dyDescent="0.3">
      <c r="A519" t="str">
        <f>community_projects!A519</f>
        <v>Noord-Brabant</v>
      </c>
      <c r="B519" t="str">
        <f>community_projects!B519</f>
        <v>West Brabant</v>
      </c>
      <c r="C519" t="str">
        <f>community_projects!C519</f>
        <v>Oosterhout</v>
      </c>
      <c r="D519" t="str" cm="1">
        <f t="array" ref="D519">INDEX(municipalities!B:B, MATCH(EC_projects!C519,municipalities!C:C,0),0)</f>
        <v>GM0826</v>
      </c>
      <c r="E519" t="str">
        <f>community_projects!D519</f>
        <v>Oosterhout</v>
      </c>
      <c r="F519" t="str">
        <f>community_projects!E519</f>
        <v>OosterhoutNieuweEnergie/ zonnedak brandweerkazerne Oosterhout</v>
      </c>
      <c r="G519" t="str">
        <f>community_projects!G519</f>
        <v>gerealiseerd</v>
      </c>
      <c r="H519">
        <f>community_projects!H519</f>
        <v>2020</v>
      </c>
      <c r="I519" t="str">
        <f>community_projects!I519</f>
        <v>PV</v>
      </c>
      <c r="J519" t="str">
        <f>community_projects!J519</f>
        <v>dak</v>
      </c>
      <c r="K519" t="str">
        <f>community_projects!K519</f>
        <v>lokale coöperatie</v>
      </c>
      <c r="L519" t="str">
        <f>community_projects!L519</f>
        <v>EC Oosterhout (ONE)</v>
      </c>
      <c r="M519">
        <f>community_projects!P519</f>
        <v>161.5</v>
      </c>
      <c r="N519">
        <f>community_projects!R519</f>
        <v>1</v>
      </c>
    </row>
    <row r="520" spans="1:14" x14ac:dyDescent="0.3">
      <c r="A520" t="str">
        <f>community_projects!A520</f>
        <v>Noord-Brabant</v>
      </c>
      <c r="B520" t="str">
        <f>community_projects!B520</f>
        <v>West Brabant</v>
      </c>
      <c r="C520" t="str">
        <f>community_projects!C520</f>
        <v>Oosterhout</v>
      </c>
      <c r="D520" t="str" cm="1">
        <f t="array" ref="D520">INDEX(municipalities!B:B, MATCH(EC_projects!C520,municipalities!C:C,0),0)</f>
        <v>GM0826</v>
      </c>
      <c r="E520" t="str">
        <f>community_projects!D520</f>
        <v>Oosterhout</v>
      </c>
      <c r="F520" t="str">
        <f>community_projects!E520</f>
        <v>OosterhoutNieuweEnergie/ ZonnepanelenDelen/ Solisplan Oosterhout (met EC Oosterhout ONE)</v>
      </c>
      <c r="G520" t="str">
        <f>community_projects!G520</f>
        <v>gerealiseerd</v>
      </c>
      <c r="H520">
        <f>community_projects!H520</f>
        <v>2019</v>
      </c>
      <c r="I520" t="str">
        <f>community_projects!I520</f>
        <v>PV</v>
      </c>
      <c r="J520" t="str">
        <f>community_projects!J520</f>
        <v>dak</v>
      </c>
      <c r="K520" t="str">
        <f>community_projects!K520</f>
        <v>lokale coöperatie</v>
      </c>
      <c r="L520" t="str">
        <f>community_projects!L520</f>
        <v>EC Oosterhout (ONE)</v>
      </c>
      <c r="M520">
        <f>community_projects!P520</f>
        <v>428.09999999999997</v>
      </c>
      <c r="N520">
        <f>community_projects!R520</f>
        <v>0</v>
      </c>
    </row>
    <row r="521" spans="1:14" x14ac:dyDescent="0.3">
      <c r="A521" t="str">
        <f>community_projects!A521</f>
        <v>Noord-Brabant</v>
      </c>
      <c r="B521" t="str">
        <f>community_projects!B521</f>
        <v>West Brabant</v>
      </c>
      <c r="C521" t="str">
        <f>community_projects!C521</f>
        <v>Oosterhout</v>
      </c>
      <c r="D521" t="str" cm="1">
        <f t="array" ref="D521">INDEX(municipalities!B:B, MATCH(EC_projects!C521,municipalities!C:C,0),0)</f>
        <v>GM0826</v>
      </c>
      <c r="E521" t="str">
        <f>community_projects!D521</f>
        <v>en omstreken (Rucphen, Zundert, Fijnaart, Hoeven, Dinteloord)</v>
      </c>
      <c r="F521" t="str">
        <f>community_projects!E521</f>
        <v>Uitonsdak I/ zonnedaken met woningcorporatie PCR: meerdere locaties)</v>
      </c>
      <c r="G521" t="str">
        <f>community_projects!G521</f>
        <v>gerealiseerd</v>
      </c>
      <c r="H521">
        <f>community_projects!H521</f>
        <v>2022</v>
      </c>
      <c r="I521" t="str">
        <f>community_projects!I521</f>
        <v>PV</v>
      </c>
      <c r="J521" t="str">
        <f>community_projects!J521</f>
        <v>dak</v>
      </c>
      <c r="K521" t="str">
        <f>community_projects!K521</f>
        <v>woco-coöperatie</v>
      </c>
      <c r="L521" t="str">
        <f>community_projects!L521</f>
        <v>Uitonsdak</v>
      </c>
      <c r="M521">
        <f>community_projects!P521</f>
        <v>728</v>
      </c>
      <c r="N521">
        <f>community_projects!R521</f>
        <v>1</v>
      </c>
    </row>
    <row r="522" spans="1:14" x14ac:dyDescent="0.3">
      <c r="A522" t="str">
        <f>community_projects!A522</f>
        <v>Noord-Brabant</v>
      </c>
      <c r="B522" t="str">
        <f>community_projects!B522</f>
        <v>West Brabant</v>
      </c>
      <c r="C522" t="str">
        <f>community_projects!C522</f>
        <v>Oosterhout</v>
      </c>
      <c r="D522" t="str" cm="1">
        <f t="array" ref="D522">INDEX(municipalities!B:B, MATCH(EC_projects!C522,municipalities!C:C,0),0)</f>
        <v>GM0826</v>
      </c>
      <c r="E522" t="str">
        <f>community_projects!D522</f>
        <v>en omstreken (Rucphen, Zundert, Fijnaart, Hoeven, Dinteloord)</v>
      </c>
      <c r="F522" t="str">
        <f>community_projects!E522</f>
        <v>Uitonsdak I/ zonnedaken met woningcorporatie PCR: meerdere locaties)</v>
      </c>
      <c r="G522" t="str">
        <f>community_projects!G522</f>
        <v>gerealiseerd</v>
      </c>
      <c r="H522">
        <f>community_projects!H522</f>
        <v>2021</v>
      </c>
      <c r="I522" t="str">
        <f>community_projects!I522</f>
        <v>PV</v>
      </c>
      <c r="J522" t="str">
        <f>community_projects!J522</f>
        <v>dak</v>
      </c>
      <c r="K522" t="str">
        <f>community_projects!K522</f>
        <v>woco-coöperatie</v>
      </c>
      <c r="L522" t="str">
        <f>community_projects!L522</f>
        <v>Uitonsdak</v>
      </c>
      <c r="M522">
        <f>community_projects!P522</f>
        <v>931</v>
      </c>
      <c r="N522">
        <f>community_projects!R522</f>
        <v>1</v>
      </c>
    </row>
    <row r="523" spans="1:14" x14ac:dyDescent="0.3">
      <c r="A523" t="str">
        <f>community_projects!A523</f>
        <v>Noord-Brabant</v>
      </c>
      <c r="B523" t="str">
        <f>community_projects!B523</f>
        <v>Noord-oost Brabant</v>
      </c>
      <c r="C523" t="str">
        <f>community_projects!C523</f>
        <v>Oss</v>
      </c>
      <c r="D523" t="str" cm="1">
        <f t="array" ref="D523">INDEX(municipalities!B:B, MATCH(EC_projects!C523,municipalities!C:C,0),0)</f>
        <v>GM0828</v>
      </c>
      <c r="E523">
        <f>community_projects!D523</f>
        <v>0</v>
      </c>
      <c r="F523" t="str">
        <f>community_projects!E523</f>
        <v>EC Oss/ Mondriaansporthal</v>
      </c>
      <c r="G523" t="str">
        <f>community_projects!G523</f>
        <v>gerealiseerd</v>
      </c>
      <c r="H523">
        <f>community_projects!H523</f>
        <v>2017</v>
      </c>
      <c r="I523" t="str">
        <f>community_projects!I523</f>
        <v>PV</v>
      </c>
      <c r="J523" t="str">
        <f>community_projects!J523</f>
        <v>dak</v>
      </c>
      <c r="K523" t="str">
        <f>community_projects!K523</f>
        <v>lokale coöperatie</v>
      </c>
      <c r="L523" t="str">
        <f>community_projects!L523</f>
        <v>EC Oss</v>
      </c>
      <c r="M523">
        <f>community_projects!P523</f>
        <v>56</v>
      </c>
      <c r="N523">
        <f>community_projects!R523</f>
        <v>1</v>
      </c>
    </row>
    <row r="524" spans="1:14" x14ac:dyDescent="0.3">
      <c r="A524" t="str">
        <f>community_projects!A524</f>
        <v>Noord-Brabant</v>
      </c>
      <c r="B524" t="str">
        <f>community_projects!B524</f>
        <v>Noord-oost Brabant</v>
      </c>
      <c r="C524" t="str">
        <f>community_projects!C524</f>
        <v>Oss</v>
      </c>
      <c r="D524" t="str" cm="1">
        <f t="array" ref="D524">INDEX(municipalities!B:B, MATCH(EC_projects!C524,municipalities!C:C,0),0)</f>
        <v>GM0828</v>
      </c>
      <c r="E524" t="str">
        <f>community_projects!D524</f>
        <v>Macharen</v>
      </c>
      <c r="F524" t="str">
        <f>community_projects!E524</f>
        <v>Zon op Macharen (2 daken)</v>
      </c>
      <c r="G524" t="str">
        <f>community_projects!G524</f>
        <v>gerealiseerd</v>
      </c>
      <c r="H524">
        <f>community_projects!H524</f>
        <v>2019</v>
      </c>
      <c r="I524" t="str">
        <f>community_projects!I524</f>
        <v>PV</v>
      </c>
      <c r="J524" t="str">
        <f>community_projects!J524</f>
        <v>dak</v>
      </c>
      <c r="K524" t="str">
        <f>community_projects!K524</f>
        <v>productiecoöperatie/ bewonersinitiatief</v>
      </c>
      <c r="L524" t="str">
        <f>community_projects!L524</f>
        <v>Zon op Macharen</v>
      </c>
      <c r="M524">
        <f>community_projects!P524</f>
        <v>55.199999999999996</v>
      </c>
      <c r="N524">
        <f>community_projects!R524</f>
        <v>1</v>
      </c>
    </row>
    <row r="525" spans="1:14" x14ac:dyDescent="0.3">
      <c r="A525" t="str">
        <f>community_projects!A525</f>
        <v>Noord-Brabant</v>
      </c>
      <c r="B525" t="str">
        <f>community_projects!B525</f>
        <v>Metropoolregio Eindhoven</v>
      </c>
      <c r="C525" t="str">
        <f>community_projects!C525</f>
        <v>Reusel-De Mierden</v>
      </c>
      <c r="D525" t="str" cm="1">
        <f t="array" ref="D525">INDEX(municipalities!B:B, MATCH(EC_projects!C525,municipalities!C:C,0),0)</f>
        <v>GM1667</v>
      </c>
      <c r="E525" t="str">
        <f>community_projects!D525</f>
        <v>Reusel</v>
      </c>
      <c r="F525" t="str">
        <f>community_projects!E525</f>
        <v>ZonnepanelenDelen/ Zonnedak van Limpt</v>
      </c>
      <c r="G525" t="str">
        <f>community_projects!G525</f>
        <v>gerealiseerd</v>
      </c>
      <c r="H525">
        <f>community_projects!H525</f>
        <v>2018</v>
      </c>
      <c r="I525" t="str">
        <f>community_projects!I525</f>
        <v>PV</v>
      </c>
      <c r="J525" t="str">
        <f>community_projects!J525</f>
        <v>dak</v>
      </c>
      <c r="K525" t="str">
        <f>community_projects!K525</f>
        <v>participatie/ crowdfunding</v>
      </c>
      <c r="L525" t="str">
        <f>community_projects!L525</f>
        <v>crowdfunding</v>
      </c>
      <c r="M525">
        <f>community_projects!P525</f>
        <v>555.29999999999995</v>
      </c>
      <c r="N525">
        <f>community_projects!R525</f>
        <v>0</v>
      </c>
    </row>
    <row r="526" spans="1:14" x14ac:dyDescent="0.3">
      <c r="A526" t="str">
        <f>community_projects!A526</f>
        <v>Noord-Brabant</v>
      </c>
      <c r="B526" t="str">
        <f>community_projects!B526</f>
        <v>Noord-oost Brabant</v>
      </c>
      <c r="C526" t="str">
        <f>community_projects!C526</f>
        <v>'s-Hertogenbosch</v>
      </c>
      <c r="D526" t="str" cm="1">
        <f t="array" ref="D526">INDEX(municipalities!B:B, MATCH(EC_projects!C526,municipalities!C:C,0),0)</f>
        <v>GM0796</v>
      </c>
      <c r="E526">
        <f>community_projects!D526</f>
        <v>0</v>
      </c>
      <c r="F526" t="str">
        <f>community_projects!E526</f>
        <v>SolarGreenPoint/ De Gruyter Fabriek (fase 1)</v>
      </c>
      <c r="G526" t="str">
        <f>community_projects!G526</f>
        <v>gerealiseerd</v>
      </c>
      <c r="H526">
        <f>community_projects!H526</f>
        <v>2014</v>
      </c>
      <c r="I526" t="str">
        <f>community_projects!I526</f>
        <v>PV</v>
      </c>
      <c r="J526" t="str">
        <f>community_projects!J526</f>
        <v>dak</v>
      </c>
      <c r="K526" t="str">
        <f>community_projects!K526</f>
        <v>productiecoöperatie/ ontwikkelaar</v>
      </c>
      <c r="L526" t="str">
        <f>community_projects!L526</f>
        <v>Solar Green Point/ De Gruyter</v>
      </c>
      <c r="M526">
        <f>community_projects!P526</f>
        <v>140</v>
      </c>
      <c r="N526">
        <f>community_projects!R526</f>
        <v>1</v>
      </c>
    </row>
    <row r="527" spans="1:14" x14ac:dyDescent="0.3">
      <c r="A527" t="str">
        <f>community_projects!A527</f>
        <v>Noord-Brabant</v>
      </c>
      <c r="B527" t="str">
        <f>community_projects!B527</f>
        <v>Noord-oost Brabant</v>
      </c>
      <c r="C527" t="str">
        <f>community_projects!C527</f>
        <v>'s-Hertogenbosch</v>
      </c>
      <c r="D527" t="str" cm="1">
        <f t="array" ref="D527">INDEX(municipalities!B:B, MATCH(EC_projects!C527,municipalities!C:C,0),0)</f>
        <v>GM0796</v>
      </c>
      <c r="E527">
        <f>community_projects!D527</f>
        <v>0</v>
      </c>
      <c r="F527" t="str">
        <f>community_projects!E527</f>
        <v xml:space="preserve">SolarGreenPoint/ De Gruyter Fabriek (fase 2) </v>
      </c>
      <c r="G527" t="str">
        <f>community_projects!G527</f>
        <v>gerealiseerd</v>
      </c>
      <c r="H527">
        <f>community_projects!H527</f>
        <v>2017</v>
      </c>
      <c r="I527" t="str">
        <f>community_projects!I527</f>
        <v>PV</v>
      </c>
      <c r="J527" t="str">
        <f>community_projects!J527</f>
        <v>dak</v>
      </c>
      <c r="K527" t="str">
        <f>community_projects!K527</f>
        <v>productiecoöperatie/ ontwikkelaar</v>
      </c>
      <c r="L527" t="str">
        <f>community_projects!L527</f>
        <v>Solar Green Point/ De Gruyter</v>
      </c>
      <c r="M527">
        <f>community_projects!P527</f>
        <v>104</v>
      </c>
      <c r="N527">
        <f>community_projects!R527</f>
        <v>1</v>
      </c>
    </row>
    <row r="528" spans="1:14" x14ac:dyDescent="0.3">
      <c r="A528" t="str">
        <f>community_projects!A528</f>
        <v>Noord-Brabant</v>
      </c>
      <c r="B528" t="str">
        <f>community_projects!B528</f>
        <v>Noord-oost Brabant</v>
      </c>
      <c r="C528" t="str">
        <f>community_projects!C528</f>
        <v>'s-Hertogenbosch</v>
      </c>
      <c r="D528" t="str" cm="1">
        <f t="array" ref="D528">INDEX(municipalities!B:B, MATCH(EC_projects!C528,municipalities!C:C,0),0)</f>
        <v>GM0796</v>
      </c>
      <c r="E528" t="str">
        <f>community_projects!D528</f>
        <v>Rosmalen</v>
      </c>
      <c r="F528" t="str">
        <f>community_projects!E528</f>
        <v>ZonnepanelenDelen/ zonnedak  Bastion Baselaar</v>
      </c>
      <c r="G528" t="str">
        <f>community_projects!G528</f>
        <v>gerealiseerd</v>
      </c>
      <c r="H528">
        <f>community_projects!H528</f>
        <v>2019</v>
      </c>
      <c r="I528" t="str">
        <f>community_projects!I528</f>
        <v>PV</v>
      </c>
      <c r="J528" t="str">
        <f>community_projects!J528</f>
        <v>dak</v>
      </c>
      <c r="K528" t="str">
        <f>community_projects!K528</f>
        <v>participatie/ crowdfunding</v>
      </c>
      <c r="L528" t="str">
        <f>community_projects!L528</f>
        <v>crowdfunding</v>
      </c>
      <c r="M528">
        <f>community_projects!P528</f>
        <v>411.59999999999997</v>
      </c>
      <c r="N528">
        <f>community_projects!R528</f>
        <v>0</v>
      </c>
    </row>
    <row r="529" spans="1:14" x14ac:dyDescent="0.3">
      <c r="A529" t="str">
        <f>community_projects!A529</f>
        <v>Noord-Brabant</v>
      </c>
      <c r="B529" t="str">
        <f>community_projects!B529</f>
        <v>Metropoolregio Eindhoven</v>
      </c>
      <c r="C529" t="str">
        <f>community_projects!C529</f>
        <v>Land van Cuijk</v>
      </c>
      <c r="D529" t="str" cm="1">
        <f t="array" ref="D529">INDEX(municipalities!B:B, MATCH(EC_projects!C529,municipalities!C:C,0),0)</f>
        <v>GM1982</v>
      </c>
      <c r="E529" t="str">
        <f>community_projects!D529</f>
        <v>Westerbeek</v>
      </c>
      <c r="F529" t="str">
        <f>community_projects!E529</f>
        <v>ECNoordBrabant/ zonnedak Westerbeek</v>
      </c>
      <c r="G529" t="str">
        <f>community_projects!G529</f>
        <v>gerealiseerd</v>
      </c>
      <c r="H529">
        <f>community_projects!H529</f>
        <v>2019</v>
      </c>
      <c r="I529" t="str">
        <f>community_projects!I529</f>
        <v>PV</v>
      </c>
      <c r="J529" t="str">
        <f>community_projects!J529</f>
        <v>dak</v>
      </c>
      <c r="K529" t="str">
        <f>community_projects!K529</f>
        <v>productiecoöperatie/ ontwikkelaar</v>
      </c>
      <c r="L529" t="str">
        <f>community_projects!L529</f>
        <v>projectcoöperaties divers</v>
      </c>
      <c r="M529">
        <f>community_projects!P529</f>
        <v>47.1</v>
      </c>
      <c r="N529">
        <f>community_projects!R529</f>
        <v>1</v>
      </c>
    </row>
    <row r="530" spans="1:14" x14ac:dyDescent="0.3">
      <c r="A530" t="str">
        <f>community_projects!A530</f>
        <v>Noord-Brabant</v>
      </c>
      <c r="B530" t="str">
        <f>community_projects!B530</f>
        <v>Metropoolregio Eindhoven</v>
      </c>
      <c r="C530" t="str">
        <f>community_projects!C530</f>
        <v>Land van Cuijk</v>
      </c>
      <c r="D530" t="str" cm="1">
        <f t="array" ref="D530">INDEX(municipalities!B:B, MATCH(EC_projects!C530,municipalities!C:C,0),0)</f>
        <v>GM1982</v>
      </c>
      <c r="E530" t="str">
        <f>community_projects!D530</f>
        <v>Westerbeek</v>
      </c>
      <c r="F530" t="str">
        <f>community_projects!E530</f>
        <v>ZonopdePlak/ zonnedak Zon op de Plak</v>
      </c>
      <c r="G530" t="str">
        <f>community_projects!G530</f>
        <v>gerealiseerd</v>
      </c>
      <c r="H530">
        <f>community_projects!H530</f>
        <v>2022</v>
      </c>
      <c r="I530" t="str">
        <f>community_projects!I530</f>
        <v>PV</v>
      </c>
      <c r="J530" t="str">
        <f>community_projects!J530</f>
        <v>dak</v>
      </c>
      <c r="K530" t="str">
        <f>community_projects!K530</f>
        <v>productiecoöperatie/ ontwikkelaar</v>
      </c>
      <c r="L530" t="str">
        <f>community_projects!L530</f>
        <v>Zon op de Plak</v>
      </c>
      <c r="M530">
        <f>community_projects!P530</f>
        <v>15</v>
      </c>
      <c r="N530">
        <f>community_projects!R530</f>
        <v>1</v>
      </c>
    </row>
    <row r="531" spans="1:14" x14ac:dyDescent="0.3">
      <c r="A531" t="str">
        <f>community_projects!A531</f>
        <v>Noord-Brabant</v>
      </c>
      <c r="B531" t="str">
        <f>community_projects!B531</f>
        <v>Noord-oost Brabant</v>
      </c>
      <c r="C531" t="str">
        <f>community_projects!C531</f>
        <v>Sint-Michielsgestel</v>
      </c>
      <c r="D531" t="str" cm="1">
        <f t="array" ref="D531">INDEX(municipalities!B:B, MATCH(EC_projects!C531,municipalities!C:C,0),0)</f>
        <v>GM0845</v>
      </c>
      <c r="E531">
        <f>community_projects!D531</f>
        <v>0</v>
      </c>
      <c r="F531" t="str">
        <f>community_projects!E531</f>
        <v>Dommelstrooom/ zonnedak Teereheide</v>
      </c>
      <c r="G531" t="str">
        <f>community_projects!G531</f>
        <v>gerealiseerd</v>
      </c>
      <c r="H531">
        <f>community_projects!H531</f>
        <v>2018</v>
      </c>
      <c r="I531" t="str">
        <f>community_projects!I531</f>
        <v>PV</v>
      </c>
      <c r="J531" t="str">
        <f>community_projects!J531</f>
        <v>dak</v>
      </c>
      <c r="K531" t="str">
        <f>community_projects!K531</f>
        <v>lokale coöperatie</v>
      </c>
      <c r="L531" t="str">
        <f>community_projects!L531</f>
        <v>Dommelstroom</v>
      </c>
      <c r="M531">
        <f>community_projects!P531</f>
        <v>98</v>
      </c>
      <c r="N531">
        <f>community_projects!R531</f>
        <v>1</v>
      </c>
    </row>
    <row r="532" spans="1:14" x14ac:dyDescent="0.3">
      <c r="A532" t="str">
        <f>community_projects!A532</f>
        <v>Noord-Brabant</v>
      </c>
      <c r="B532" t="str">
        <f>community_projects!B532</f>
        <v>Metropoolregio Eindhoven</v>
      </c>
      <c r="C532" t="str">
        <f>community_projects!C532</f>
        <v>Someren</v>
      </c>
      <c r="D532" t="str" cm="1">
        <f t="array" ref="D532">INDEX(municipalities!B:B, MATCH(EC_projects!C532,municipalities!C:C,0),0)</f>
        <v>GM0847</v>
      </c>
      <c r="E532">
        <f>community_projects!D532</f>
        <v>0</v>
      </c>
      <c r="F532" t="str">
        <f>community_projects!E532</f>
        <v>Zummerepower/ zonnedak De Postel</v>
      </c>
      <c r="G532" t="str">
        <f>community_projects!G532</f>
        <v>gerealiseerd</v>
      </c>
      <c r="H532">
        <f>community_projects!H532</f>
        <v>2019</v>
      </c>
      <c r="I532" t="str">
        <f>community_projects!I532</f>
        <v>PV</v>
      </c>
      <c r="J532" t="str">
        <f>community_projects!J532</f>
        <v>dak</v>
      </c>
      <c r="K532" t="str">
        <f>community_projects!K532</f>
        <v>lokale coöperatie</v>
      </c>
      <c r="L532" t="str">
        <f>community_projects!L532</f>
        <v>Zummerepower</v>
      </c>
      <c r="M532">
        <f>community_projects!P532</f>
        <v>88.2</v>
      </c>
      <c r="N532">
        <f>community_projects!R532</f>
        <v>1</v>
      </c>
    </row>
    <row r="533" spans="1:14" x14ac:dyDescent="0.3">
      <c r="A533" t="str">
        <f>community_projects!A533</f>
        <v>Noord-Brabant</v>
      </c>
      <c r="B533" t="str">
        <f>community_projects!B533</f>
        <v>Hart van Brabant</v>
      </c>
      <c r="C533" t="str">
        <f>community_projects!C533</f>
        <v>Tilburg</v>
      </c>
      <c r="D533" t="str" cm="1">
        <f t="array" ref="D533">INDEX(municipalities!B:B, MATCH(EC_projects!C533,municipalities!C:C,0),0)</f>
        <v>GM0855</v>
      </c>
      <c r="E533">
        <f>community_projects!D533</f>
        <v>0</v>
      </c>
      <c r="F533" t="str">
        <f>community_projects!E533</f>
        <v>Energiefabriek013/ Energiefabriek Armhoef basisschool</v>
      </c>
      <c r="G533" t="str">
        <f>community_projects!G533</f>
        <v>gerealiseerd</v>
      </c>
      <c r="H533">
        <f>community_projects!H533</f>
        <v>2021</v>
      </c>
      <c r="I533" t="str">
        <f>community_projects!I533</f>
        <v>PV</v>
      </c>
      <c r="J533" t="str">
        <f>community_projects!J533</f>
        <v>dak</v>
      </c>
      <c r="K533" t="str">
        <f>community_projects!K533</f>
        <v>lokale coöperatie</v>
      </c>
      <c r="L533" t="str">
        <f>community_projects!L533</f>
        <v>Energiefabriek013</v>
      </c>
      <c r="M533">
        <f>community_projects!P533</f>
        <v>76</v>
      </c>
      <c r="N533">
        <f>community_projects!R533</f>
        <v>1</v>
      </c>
    </row>
    <row r="534" spans="1:14" x14ac:dyDescent="0.3">
      <c r="A534" t="str">
        <f>community_projects!A534</f>
        <v>Noord-Brabant</v>
      </c>
      <c r="B534" t="str">
        <f>community_projects!B534</f>
        <v>Hart van Brabant</v>
      </c>
      <c r="C534" t="str">
        <f>community_projects!C534</f>
        <v>Tilburg</v>
      </c>
      <c r="D534" t="str" cm="1">
        <f t="array" ref="D534">INDEX(municipalities!B:B, MATCH(EC_projects!C534,municipalities!C:C,0),0)</f>
        <v>GM0855</v>
      </c>
      <c r="E534">
        <f>community_projects!D534</f>
        <v>0</v>
      </c>
      <c r="F534" t="str">
        <f>community_projects!E534</f>
        <v>Energiefabriek013/ Energiefabriek Armhoef GGZ</v>
      </c>
      <c r="G534" t="str">
        <f>community_projects!G534</f>
        <v>gerealiseerd</v>
      </c>
      <c r="H534">
        <f>community_projects!H534</f>
        <v>2022</v>
      </c>
      <c r="I534" t="str">
        <f>community_projects!I534</f>
        <v>PV</v>
      </c>
      <c r="J534" t="str">
        <f>community_projects!J534</f>
        <v>dak</v>
      </c>
      <c r="K534" t="str">
        <f>community_projects!K534</f>
        <v>lokale coöperatie</v>
      </c>
      <c r="L534" t="str">
        <f>community_projects!L534</f>
        <v>Energiefabriek013</v>
      </c>
      <c r="M534">
        <f>community_projects!P534</f>
        <v>90</v>
      </c>
      <c r="N534">
        <f>community_projects!R534</f>
        <v>1</v>
      </c>
    </row>
    <row r="535" spans="1:14" x14ac:dyDescent="0.3">
      <c r="A535" t="str">
        <f>community_projects!A535</f>
        <v>Noord-Brabant</v>
      </c>
      <c r="B535" t="str">
        <f>community_projects!B535</f>
        <v>Hart van Brabant</v>
      </c>
      <c r="C535" t="str">
        <f>community_projects!C535</f>
        <v>Tilburg</v>
      </c>
      <c r="D535" t="str" cm="1">
        <f t="array" ref="D535">INDEX(municipalities!B:B, MATCH(EC_projects!C535,municipalities!C:C,0),0)</f>
        <v>GM0855</v>
      </c>
      <c r="E535">
        <f>community_projects!D535</f>
        <v>0</v>
      </c>
      <c r="F535" t="str">
        <f>community_projects!E535</f>
        <v>Energiefabriek013/ Energiefabriek De Oude Leij Walhoeve</v>
      </c>
      <c r="G535" t="str">
        <f>community_projects!G535</f>
        <v>gerealiseerd</v>
      </c>
      <c r="H535">
        <f>community_projects!H535</f>
        <v>2018</v>
      </c>
      <c r="I535" t="str">
        <f>community_projects!I535</f>
        <v>PV</v>
      </c>
      <c r="J535" t="str">
        <f>community_projects!J535</f>
        <v>dak</v>
      </c>
      <c r="K535" t="str">
        <f>community_projects!K535</f>
        <v>lokale coöperatie</v>
      </c>
      <c r="L535" t="str">
        <f>community_projects!L535</f>
        <v>Energiefabriek013</v>
      </c>
      <c r="M535">
        <f>community_projects!P535</f>
        <v>205.8</v>
      </c>
      <c r="N535">
        <f>community_projects!R535</f>
        <v>1</v>
      </c>
    </row>
    <row r="536" spans="1:14" x14ac:dyDescent="0.3">
      <c r="A536" t="str">
        <f>community_projects!A536</f>
        <v>Noord-Brabant</v>
      </c>
      <c r="B536" t="str">
        <f>community_projects!B536</f>
        <v>Hart van Brabant</v>
      </c>
      <c r="C536" t="str">
        <f>community_projects!C536</f>
        <v>Tilburg</v>
      </c>
      <c r="D536" t="str" cm="1">
        <f t="array" ref="D536">INDEX(municipalities!B:B, MATCH(EC_projects!C536,municipalities!C:C,0),0)</f>
        <v>GM0855</v>
      </c>
      <c r="E536">
        <f>community_projects!D536</f>
        <v>0</v>
      </c>
      <c r="F536" t="str">
        <f>community_projects!E536</f>
        <v>Energiefabriek013/ Energiefabriek De Reit (Muiderslotstraat)</v>
      </c>
      <c r="G536" t="str">
        <f>community_projects!G536</f>
        <v>gerealiseerd</v>
      </c>
      <c r="H536">
        <f>community_projects!H536</f>
        <v>2023</v>
      </c>
      <c r="I536" t="str">
        <f>community_projects!I536</f>
        <v>PV</v>
      </c>
      <c r="J536" t="str">
        <f>community_projects!J536</f>
        <v>dak</v>
      </c>
      <c r="K536" t="str">
        <f>community_projects!K536</f>
        <v>lokale coöperatie</v>
      </c>
      <c r="L536" t="str">
        <f>community_projects!L536</f>
        <v>Energiefabriek013</v>
      </c>
      <c r="M536">
        <f>community_projects!P536</f>
        <v>40.96</v>
      </c>
      <c r="N536">
        <f>community_projects!R536</f>
        <v>1</v>
      </c>
    </row>
    <row r="537" spans="1:14" x14ac:dyDescent="0.3">
      <c r="A537" t="str">
        <f>community_projects!A537</f>
        <v>Noord-Brabant</v>
      </c>
      <c r="B537" t="str">
        <f>community_projects!B537</f>
        <v>Hart van Brabant</v>
      </c>
      <c r="C537" t="str">
        <f>community_projects!C537</f>
        <v>Tilburg</v>
      </c>
      <c r="D537" t="str" cm="1">
        <f t="array" ref="D537">INDEX(municipalities!B:B, MATCH(EC_projects!C537,municipalities!C:C,0),0)</f>
        <v>GM0855</v>
      </c>
      <c r="E537">
        <f>community_projects!D537</f>
        <v>0</v>
      </c>
      <c r="F537" t="str">
        <f>community_projects!E537</f>
        <v>Energiefabriek013/ Energiefabriek Spoorpark</v>
      </c>
      <c r="G537" t="str">
        <f>community_projects!G537</f>
        <v>gerealiseerd</v>
      </c>
      <c r="H537">
        <f>community_projects!H537</f>
        <v>2020</v>
      </c>
      <c r="I537" t="str">
        <f>community_projects!I537</f>
        <v>PV</v>
      </c>
      <c r="J537" t="str">
        <f>community_projects!J537</f>
        <v>dak</v>
      </c>
      <c r="K537" t="str">
        <f>community_projects!K537</f>
        <v>lokale coöperatie</v>
      </c>
      <c r="L537" t="str">
        <f>community_projects!L537</f>
        <v>Energiefabriek013</v>
      </c>
      <c r="M537">
        <f>community_projects!P537</f>
        <v>99.2</v>
      </c>
      <c r="N537">
        <f>community_projects!R537</f>
        <v>1</v>
      </c>
    </row>
    <row r="538" spans="1:14" x14ac:dyDescent="0.3">
      <c r="A538" t="str">
        <f>community_projects!A538</f>
        <v>Noord-Brabant</v>
      </c>
      <c r="B538" t="str">
        <f>community_projects!B538</f>
        <v>Hart van Brabant</v>
      </c>
      <c r="C538" t="str">
        <f>community_projects!C538</f>
        <v>Tilburg</v>
      </c>
      <c r="D538" t="str" cm="1">
        <f t="array" ref="D538">INDEX(municipalities!B:B, MATCH(EC_projects!C538,municipalities!C:C,0),0)</f>
        <v>GM0855</v>
      </c>
      <c r="E538" t="str">
        <f>community_projects!D538</f>
        <v>Udenhout</v>
      </c>
      <c r="F538" t="str">
        <f>community_projects!E538</f>
        <v>Udenhout/ Berkel-Enschot/ zonnedak Zonnevisser (PCR)</v>
      </c>
      <c r="G538" t="str">
        <f>community_projects!G538</f>
        <v>gerealiseerd</v>
      </c>
      <c r="H538">
        <f>community_projects!H538</f>
        <v>2019</v>
      </c>
      <c r="I538" t="str">
        <f>community_projects!I538</f>
        <v>PV</v>
      </c>
      <c r="J538" t="str">
        <f>community_projects!J538</f>
        <v>dak</v>
      </c>
      <c r="K538" t="str">
        <f>community_projects!K538</f>
        <v>lokale coöperatie</v>
      </c>
      <c r="L538" t="str">
        <f>community_projects!L538</f>
        <v>meerdere cooperaties: EC Udenhout/ EC Berkel-Enschot</v>
      </c>
      <c r="M538">
        <f>community_projects!P538</f>
        <v>144</v>
      </c>
      <c r="N538">
        <f>community_projects!R538</f>
        <v>1</v>
      </c>
    </row>
    <row r="539" spans="1:14" x14ac:dyDescent="0.3">
      <c r="A539" t="str">
        <f>community_projects!A539</f>
        <v>Noord-Brabant</v>
      </c>
      <c r="B539" t="str">
        <f>community_projects!B539</f>
        <v>Noord-oost Brabant</v>
      </c>
      <c r="C539" t="str">
        <f>community_projects!C539</f>
        <v>Vught</v>
      </c>
      <c r="D539" t="str" cm="1">
        <f t="array" ref="D539">INDEX(municipalities!B:B, MATCH(EC_projects!C539,municipalities!C:C,0),0)</f>
        <v>GM0865</v>
      </c>
      <c r="E539" t="str">
        <f>community_projects!D539</f>
        <v>Helvoirt</v>
      </c>
      <c r="F539" t="str">
        <f>community_projects!E539</f>
        <v>DuurzameEnergieHaaren/ DeGroeneLeye/ zonnedak Leyestroom 1 ESSO-tankstation</v>
      </c>
      <c r="G539" t="str">
        <f>community_projects!G539</f>
        <v>gerealiseerd</v>
      </c>
      <c r="H539">
        <f>community_projects!H539</f>
        <v>2018</v>
      </c>
      <c r="I539" t="str">
        <f>community_projects!I539</f>
        <v>PV</v>
      </c>
      <c r="J539" t="str">
        <f>community_projects!J539</f>
        <v>dak</v>
      </c>
      <c r="K539" t="str">
        <f>community_projects!K539</f>
        <v>lokale coöperatie</v>
      </c>
      <c r="L539" t="str">
        <f>community_projects!L539</f>
        <v>HOT (Duurzame Energie Haaren)</v>
      </c>
      <c r="M539">
        <f>community_projects!P539</f>
        <v>59.4</v>
      </c>
      <c r="N539">
        <f>community_projects!R539</f>
        <v>1</v>
      </c>
    </row>
    <row r="540" spans="1:14" x14ac:dyDescent="0.3">
      <c r="A540" t="str">
        <f>community_projects!A540</f>
        <v>Noord-Brabant</v>
      </c>
      <c r="B540" t="str">
        <f>community_projects!B540</f>
        <v>Noord-oost Brabant</v>
      </c>
      <c r="C540" t="str">
        <f>community_projects!C540</f>
        <v>Vught</v>
      </c>
      <c r="D540" t="str" cm="1">
        <f t="array" ref="D540">INDEX(municipalities!B:B, MATCH(EC_projects!C540,municipalities!C:C,0),0)</f>
        <v>GM0865</v>
      </c>
      <c r="E540">
        <f>community_projects!D540</f>
        <v>0</v>
      </c>
      <c r="F540" t="str">
        <f>community_projects!E540</f>
        <v>VET Vught/ Brandweerkazerne</v>
      </c>
      <c r="G540" t="str">
        <f>community_projects!G540</f>
        <v>gerealiseerd</v>
      </c>
      <c r="H540">
        <f>community_projects!H540</f>
        <v>2016</v>
      </c>
      <c r="I540" t="str">
        <f>community_projects!I540</f>
        <v>PV</v>
      </c>
      <c r="J540" t="str">
        <f>community_projects!J540</f>
        <v>dak</v>
      </c>
      <c r="K540" t="str">
        <f>community_projects!K540</f>
        <v>lokale coöperatie</v>
      </c>
      <c r="L540" t="str">
        <f>community_projects!L540</f>
        <v>VET Vught</v>
      </c>
      <c r="M540">
        <f>community_projects!P540</f>
        <v>91</v>
      </c>
      <c r="N540">
        <f>community_projects!R540</f>
        <v>0</v>
      </c>
    </row>
    <row r="541" spans="1:14" x14ac:dyDescent="0.3">
      <c r="A541" t="str">
        <f>community_projects!A541</f>
        <v>Noord-Brabant</v>
      </c>
      <c r="B541" t="str">
        <f>community_projects!B541</f>
        <v>Noord-oost Brabant</v>
      </c>
      <c r="C541" t="str">
        <f>community_projects!C541</f>
        <v>Vught</v>
      </c>
      <c r="D541" t="str" cm="1">
        <f t="array" ref="D541">INDEX(municipalities!B:B, MATCH(EC_projects!C541,municipalities!C:C,0),0)</f>
        <v>GM0865</v>
      </c>
      <c r="E541">
        <f>community_projects!D541</f>
        <v>0</v>
      </c>
      <c r="F541" t="str">
        <f>community_projects!E541</f>
        <v>VET Vught/ zonnedak Prins Hendrik</v>
      </c>
      <c r="G541" t="str">
        <f>community_projects!G541</f>
        <v>gerealiseerd</v>
      </c>
      <c r="H541">
        <f>community_projects!H541</f>
        <v>2017</v>
      </c>
      <c r="I541" t="str">
        <f>community_projects!I541</f>
        <v>PV</v>
      </c>
      <c r="J541" t="str">
        <f>community_projects!J541</f>
        <v>dak</v>
      </c>
      <c r="K541" t="str">
        <f>community_projects!K541</f>
        <v>lokale coöperatie</v>
      </c>
      <c r="L541" t="str">
        <f>community_projects!L541</f>
        <v>VET Vught</v>
      </c>
      <c r="M541">
        <f>community_projects!P541</f>
        <v>83.2</v>
      </c>
      <c r="N541">
        <f>community_projects!R541</f>
        <v>0</v>
      </c>
    </row>
    <row r="542" spans="1:14" x14ac:dyDescent="0.3">
      <c r="A542" t="str">
        <f>community_projects!A542</f>
        <v>Noord-Brabant</v>
      </c>
      <c r="B542" t="str">
        <f>community_projects!B542</f>
        <v>Noord-oost Brabant</v>
      </c>
      <c r="C542" t="str">
        <f>community_projects!C542</f>
        <v>Vught</v>
      </c>
      <c r="D542" t="str" cm="1">
        <f t="array" ref="D542">INDEX(municipalities!B:B, MATCH(EC_projects!C542,municipalities!C:C,0),0)</f>
        <v>GM0865</v>
      </c>
      <c r="E542" t="str">
        <f>community_projects!D542</f>
        <v>Helvoirt</v>
      </c>
      <c r="F542" t="str">
        <f>community_projects!E542</f>
        <v>VETVught/ HOT / Zonnemaatje Duinboeren 2022 Helvoirt</v>
      </c>
      <c r="G542" t="str">
        <f>community_projects!G542</f>
        <v>gerealiseerd</v>
      </c>
      <c r="H542">
        <f>community_projects!H542</f>
        <v>2023</v>
      </c>
      <c r="I542" t="str">
        <f>community_projects!I542</f>
        <v>PV</v>
      </c>
      <c r="J542" t="str">
        <f>community_projects!J542</f>
        <v>dak</v>
      </c>
      <c r="K542" t="str">
        <f>community_projects!K542</f>
        <v>lokale coöperatie</v>
      </c>
      <c r="L542" t="str">
        <f>community_projects!L542</f>
        <v>VET Vught/ HOT</v>
      </c>
      <c r="M542">
        <f>community_projects!P542</f>
        <v>90.72</v>
      </c>
      <c r="N542">
        <f>community_projects!R542</f>
        <v>1</v>
      </c>
    </row>
    <row r="543" spans="1:14" x14ac:dyDescent="0.3">
      <c r="A543" t="str">
        <f>community_projects!A543</f>
        <v>Noord-Brabant</v>
      </c>
      <c r="B543" t="str">
        <f>community_projects!B543</f>
        <v>Noord-oost Brabant</v>
      </c>
      <c r="C543" t="str">
        <f>community_projects!C543</f>
        <v>Vught</v>
      </c>
      <c r="D543" t="str" cm="1">
        <f t="array" ref="D543">INDEX(municipalities!B:B, MATCH(EC_projects!C543,municipalities!C:C,0),0)</f>
        <v>GM0865</v>
      </c>
      <c r="E543">
        <f>community_projects!D543</f>
        <v>0</v>
      </c>
      <c r="F543" t="str">
        <f>community_projects!E543</f>
        <v>VvE appartementengebouw Ijsvogel Blok A</v>
      </c>
      <c r="G543" t="str">
        <f>community_projects!G543</f>
        <v>gerealiseerd</v>
      </c>
      <c r="H543">
        <f>community_projects!H543</f>
        <v>2022</v>
      </c>
      <c r="I543" t="str">
        <f>community_projects!I543</f>
        <v>PV</v>
      </c>
      <c r="J543" t="str">
        <f>community_projects!J543</f>
        <v>dak</v>
      </c>
      <c r="K543" t="str">
        <f>community_projects!K543</f>
        <v>VVE-coöperatie</v>
      </c>
      <c r="L543" t="str">
        <f>community_projects!L543</f>
        <v>VVE divers</v>
      </c>
      <c r="M543">
        <f>community_projects!P543</f>
        <v>28</v>
      </c>
      <c r="N543">
        <f>community_projects!R543</f>
        <v>1</v>
      </c>
    </row>
    <row r="544" spans="1:14" x14ac:dyDescent="0.3">
      <c r="A544" t="str">
        <f>community_projects!A544</f>
        <v>Noord-Brabant</v>
      </c>
      <c r="B544" t="str">
        <f>community_projects!B544</f>
        <v>Metropoolregio Eindhoven</v>
      </c>
      <c r="C544" t="str">
        <f>community_projects!C544</f>
        <v>Waalre</v>
      </c>
      <c r="D544" t="str" cm="1">
        <f t="array" ref="D544">INDEX(municipalities!B:B, MATCH(EC_projects!C544,municipalities!C:C,0),0)</f>
        <v>GM0866</v>
      </c>
      <c r="E544" t="str">
        <f>community_projects!D544</f>
        <v>Aalst-Waalre</v>
      </c>
      <c r="F544" t="str">
        <f>community_projects!E544</f>
        <v xml:space="preserve">WaalreEnergieLokaal/ zonnedak Brede School Ekenrooi </v>
      </c>
      <c r="G544" t="str">
        <f>community_projects!G544</f>
        <v>gerealiseerd</v>
      </c>
      <c r="H544">
        <f>community_projects!H544</f>
        <v>2018</v>
      </c>
      <c r="I544" t="str">
        <f>community_projects!I544</f>
        <v>PV</v>
      </c>
      <c r="J544" t="str">
        <f>community_projects!J544</f>
        <v>dak</v>
      </c>
      <c r="K544" t="str">
        <f>community_projects!K544</f>
        <v>lokale coöperatie</v>
      </c>
      <c r="L544" t="str">
        <f>community_projects!L544</f>
        <v>Waalre Energie Lokaal</v>
      </c>
      <c r="M544">
        <f>community_projects!P544</f>
        <v>67.5</v>
      </c>
      <c r="N544">
        <f>community_projects!R544</f>
        <v>1</v>
      </c>
    </row>
    <row r="545" spans="1:14" x14ac:dyDescent="0.3">
      <c r="A545" t="str">
        <f>community_projects!A545</f>
        <v>Noord-Brabant</v>
      </c>
      <c r="B545" t="str">
        <f>community_projects!B545</f>
        <v>Metropoolregio Eindhoven</v>
      </c>
      <c r="C545" t="str">
        <f>community_projects!C545</f>
        <v>Waalre</v>
      </c>
      <c r="D545" t="str" cm="1">
        <f t="array" ref="D545">INDEX(municipalities!B:B, MATCH(EC_projects!C545,municipalities!C:C,0),0)</f>
        <v>GM0866</v>
      </c>
      <c r="E545" t="str">
        <f>community_projects!D545</f>
        <v>Waalre</v>
      </c>
      <c r="F545" t="str">
        <f>community_projects!E545</f>
        <v>WaalreEnergieLokaal/ zonnedak De Pracht</v>
      </c>
      <c r="G545" t="str">
        <f>community_projects!G545</f>
        <v>gerealiseerd</v>
      </c>
      <c r="H545">
        <f>community_projects!H545</f>
        <v>2017</v>
      </c>
      <c r="I545" t="str">
        <f>community_projects!I545</f>
        <v>PV</v>
      </c>
      <c r="J545" t="str">
        <f>community_projects!J545</f>
        <v>dak</v>
      </c>
      <c r="K545" t="str">
        <f>community_projects!K545</f>
        <v>lokale coöperatie</v>
      </c>
      <c r="L545" t="str">
        <f>community_projects!L545</f>
        <v>Waalre Energie Lokaal</v>
      </c>
      <c r="M545">
        <f>community_projects!P545</f>
        <v>41.08</v>
      </c>
      <c r="N545">
        <f>community_projects!R545</f>
        <v>1</v>
      </c>
    </row>
    <row r="546" spans="1:14" x14ac:dyDescent="0.3">
      <c r="A546" t="str">
        <f>community_projects!A546</f>
        <v>Noord-Brabant</v>
      </c>
      <c r="B546" t="str">
        <f>community_projects!B546</f>
        <v>Hart van Brabant</v>
      </c>
      <c r="C546" t="str">
        <f>community_projects!C546</f>
        <v>Waalwijk</v>
      </c>
      <c r="D546" t="str" cm="1">
        <f t="array" ref="D546">INDEX(municipalities!B:B, MATCH(EC_projects!C546,municipalities!C:C,0),0)</f>
        <v>GM0867</v>
      </c>
      <c r="E546" t="str">
        <f>community_projects!D546</f>
        <v>Dongen, Loon op Zand, Waalwijk, Waspik, Kaatsheuvel, Sprangcapelle</v>
      </c>
      <c r="F546" t="str">
        <f>community_projects!E546</f>
        <v>Dakenstroom I/ zonnedaken met woningcorporatie (PCR: meerdere locaties)</v>
      </c>
      <c r="G546" t="str">
        <f>community_projects!G546</f>
        <v>gerealiseerd</v>
      </c>
      <c r="H546">
        <f>community_projects!H546</f>
        <v>2022</v>
      </c>
      <c r="I546" t="str">
        <f>community_projects!I546</f>
        <v>PV</v>
      </c>
      <c r="J546" t="str">
        <f>community_projects!J546</f>
        <v>dak</v>
      </c>
      <c r="K546" t="str">
        <f>community_projects!K546</f>
        <v>woco-coöperatie</v>
      </c>
      <c r="L546" t="str">
        <f>community_projects!L546</f>
        <v>Dakenstroom</v>
      </c>
      <c r="M546">
        <f>community_projects!P546</f>
        <v>1743</v>
      </c>
      <c r="N546">
        <f>community_projects!R546</f>
        <v>1</v>
      </c>
    </row>
    <row r="547" spans="1:14" x14ac:dyDescent="0.3">
      <c r="A547" t="str">
        <f>community_projects!A547</f>
        <v>Noord-Brabant</v>
      </c>
      <c r="B547" t="str">
        <f>community_projects!B547</f>
        <v>Hart van Brabant</v>
      </c>
      <c r="C547" t="str">
        <f>community_projects!C547</f>
        <v>Waalwijk</v>
      </c>
      <c r="D547" t="str" cm="1">
        <f t="array" ref="D547">INDEX(municipalities!B:B, MATCH(EC_projects!C547,municipalities!C:C,0),0)</f>
        <v>GM0867</v>
      </c>
      <c r="E547" t="str">
        <f>community_projects!D547</f>
        <v>Dongen, Loon op Zand, Waalwijk, Waspik, Kaatsheuvel, Sprangcapelle</v>
      </c>
      <c r="F547" t="str">
        <f>community_projects!E547</f>
        <v>Dakenstroom I/ zonnedaken met woningcorporatie (PCR: meerdere locaties)</v>
      </c>
      <c r="G547" t="str">
        <f>community_projects!G547</f>
        <v>gerealiseerd</v>
      </c>
      <c r="H547">
        <f>community_projects!H547</f>
        <v>2021</v>
      </c>
      <c r="I547" t="str">
        <f>community_projects!I547</f>
        <v>PV</v>
      </c>
      <c r="J547" t="str">
        <f>community_projects!J547</f>
        <v>dak</v>
      </c>
      <c r="K547" t="str">
        <f>community_projects!K547</f>
        <v>woco-coöperatie</v>
      </c>
      <c r="L547" t="str">
        <f>community_projects!L547</f>
        <v>Dakenstroom</v>
      </c>
      <c r="M547">
        <f>community_projects!P547</f>
        <v>512</v>
      </c>
      <c r="N547">
        <f>community_projects!R547</f>
        <v>1</v>
      </c>
    </row>
    <row r="548" spans="1:14" x14ac:dyDescent="0.3">
      <c r="A548" t="str">
        <f>community_projects!A548</f>
        <v>Noord-Brabant</v>
      </c>
      <c r="B548" t="str">
        <f>community_projects!B548</f>
        <v>Hart van Brabant</v>
      </c>
      <c r="C548" t="str">
        <f>community_projects!C548</f>
        <v>Waalwijk</v>
      </c>
      <c r="D548" t="str" cm="1">
        <f t="array" ref="D548">INDEX(municipalities!B:B, MATCH(EC_projects!C548,municipalities!C:C,0),0)</f>
        <v>GM0867</v>
      </c>
      <c r="E548" t="str">
        <f>community_projects!D548</f>
        <v>Dongen, Loon op Zand, Waalwijk, Waspik, Kaatsheuvel, Sprangcapelle</v>
      </c>
      <c r="F548" t="str">
        <f>community_projects!E548</f>
        <v>Dakenstroom I/ zonnedaken met woningcorporatie (PCR: meerdere locaties)</v>
      </c>
      <c r="G548" t="str">
        <f>community_projects!G548</f>
        <v>gerealiseerd</v>
      </c>
      <c r="H548">
        <f>community_projects!H548</f>
        <v>2020</v>
      </c>
      <c r="I548" t="str">
        <f>community_projects!I548</f>
        <v>PV</v>
      </c>
      <c r="J548" t="str">
        <f>community_projects!J548</f>
        <v>dak</v>
      </c>
      <c r="K548" t="str">
        <f>community_projects!K548</f>
        <v>woco-coöperatie</v>
      </c>
      <c r="L548" t="str">
        <f>community_projects!L548</f>
        <v>Dakenstroom</v>
      </c>
      <c r="M548">
        <f>community_projects!P548</f>
        <v>1347</v>
      </c>
      <c r="N548">
        <f>community_projects!R548</f>
        <v>1</v>
      </c>
    </row>
    <row r="549" spans="1:14" x14ac:dyDescent="0.3">
      <c r="A549" t="str">
        <f>community_projects!A549</f>
        <v>Noord-Brabant</v>
      </c>
      <c r="B549" t="str">
        <f>community_projects!B549</f>
        <v>Hart van Brabant</v>
      </c>
      <c r="C549" t="str">
        <f>community_projects!C549</f>
        <v>Waalwijk</v>
      </c>
      <c r="D549" t="str" cm="1">
        <f t="array" ref="D549">INDEX(municipalities!B:B, MATCH(EC_projects!C549,municipalities!C:C,0),0)</f>
        <v>GM0867</v>
      </c>
      <c r="E549" t="str">
        <f>community_projects!D549</f>
        <v>Kaatsheuvel, Sprang Capelle, Waspik</v>
      </c>
      <c r="F549" t="str">
        <f>community_projects!E549</f>
        <v>Dakenstroom II/ zonnedaken met woningcorporatie (SCE: meerdere locaties)</v>
      </c>
      <c r="G549" t="str">
        <f>community_projects!G549</f>
        <v>gerealiseerd</v>
      </c>
      <c r="H549">
        <f>community_projects!H549</f>
        <v>2022</v>
      </c>
      <c r="I549" t="str">
        <f>community_projects!I549</f>
        <v>PV</v>
      </c>
      <c r="J549" t="str">
        <f>community_projects!J549</f>
        <v>dak</v>
      </c>
      <c r="K549" t="str">
        <f>community_projects!K549</f>
        <v>woco-coöperatie</v>
      </c>
      <c r="L549" t="str">
        <f>community_projects!L549</f>
        <v>Dakenstroom</v>
      </c>
      <c r="M549">
        <f>community_projects!P549</f>
        <v>357</v>
      </c>
      <c r="N549">
        <f>community_projects!R549</f>
        <v>1</v>
      </c>
    </row>
    <row r="550" spans="1:14" x14ac:dyDescent="0.3">
      <c r="A550" t="str">
        <f>community_projects!A550</f>
        <v>Noord-Brabant</v>
      </c>
      <c r="B550" t="str">
        <f>community_projects!B550</f>
        <v>Hart van Brabant</v>
      </c>
      <c r="C550" t="str">
        <f>community_projects!C550</f>
        <v>Waalwijk</v>
      </c>
      <c r="D550" t="str" cm="1">
        <f t="array" ref="D550">INDEX(municipalities!B:B, MATCH(EC_projects!C550,municipalities!C:C,0),0)</f>
        <v>GM0867</v>
      </c>
      <c r="E550" t="str">
        <f>community_projects!D550</f>
        <v>Kaatsheuvel, Sprang Capelle, Waspik</v>
      </c>
      <c r="F550" t="str">
        <f>community_projects!E550</f>
        <v>Dakenstroom II/ zonnedaken met woningcorporatie (SCE: meerdere locaties)</v>
      </c>
      <c r="G550" t="str">
        <f>community_projects!G550</f>
        <v>gerealiseerd</v>
      </c>
      <c r="H550">
        <f>community_projects!H550</f>
        <v>2022</v>
      </c>
      <c r="I550" t="str">
        <f>community_projects!I550</f>
        <v>PV</v>
      </c>
      <c r="J550" t="str">
        <f>community_projects!J550</f>
        <v>dak</v>
      </c>
      <c r="K550" t="str">
        <f>community_projects!K550</f>
        <v>woco-coöperatie</v>
      </c>
      <c r="L550" t="str">
        <f>community_projects!L550</f>
        <v>Dakenstroom</v>
      </c>
      <c r="M550">
        <f>community_projects!P550</f>
        <v>308</v>
      </c>
      <c r="N550">
        <f>community_projects!R550</f>
        <v>1</v>
      </c>
    </row>
    <row r="551" spans="1:14" x14ac:dyDescent="0.3">
      <c r="A551" t="str">
        <f>community_projects!A551</f>
        <v>Noord-Holland</v>
      </c>
      <c r="B551" t="str">
        <f>community_projects!B551</f>
        <v>Noord-Holland Zuid</v>
      </c>
      <c r="C551" t="str">
        <f>community_projects!C551</f>
        <v>Aalsmeer</v>
      </c>
      <c r="D551" t="str" cm="1">
        <f t="array" ref="D551">INDEX(municipalities!B:B, MATCH(EC_projects!C551,municipalities!C:C,0),0)</f>
        <v>GM0358</v>
      </c>
      <c r="E551">
        <f>community_projects!D551</f>
        <v>0</v>
      </c>
      <c r="F551" t="str">
        <f>community_projects!E551</f>
        <v>ECOstroom/ Amstelveen Ecostroom/ VvE Geraniumstraat</v>
      </c>
      <c r="G551" t="str">
        <f>community_projects!G551</f>
        <v>gerealiseerd</v>
      </c>
      <c r="H551">
        <f>community_projects!H551</f>
        <v>2023</v>
      </c>
      <c r="I551" t="str">
        <f>community_projects!I551</f>
        <v>PV</v>
      </c>
      <c r="J551" t="str">
        <f>community_projects!J551</f>
        <v>dak</v>
      </c>
      <c r="K551" t="str">
        <f>community_projects!K551</f>
        <v>lokale coöperatie</v>
      </c>
      <c r="L551" t="str">
        <f>community_projects!L551</f>
        <v>ECOstroom.nu</v>
      </c>
      <c r="M551">
        <f>community_projects!P551</f>
        <v>89.910000000000011</v>
      </c>
      <c r="N551">
        <f>community_projects!R551</f>
        <v>1</v>
      </c>
    </row>
    <row r="552" spans="1:14" x14ac:dyDescent="0.3">
      <c r="A552" t="str">
        <f>community_projects!A552</f>
        <v>Noord-Holland</v>
      </c>
      <c r="B552" t="str">
        <f>community_projects!B552</f>
        <v>Noord-Holland Zuid</v>
      </c>
      <c r="C552" t="str">
        <f>community_projects!C552</f>
        <v>Aalsmeer</v>
      </c>
      <c r="D552" t="str" cm="1">
        <f t="array" ref="D552">INDEX(municipalities!B:B, MATCH(EC_projects!C552,municipalities!C:C,0),0)</f>
        <v>GM0358</v>
      </c>
      <c r="E552">
        <f>community_projects!D552</f>
        <v>0</v>
      </c>
      <c r="F552" t="str">
        <f>community_projects!E552</f>
        <v>ECOstroom/ Wilgenstroom/ zonnedak FA Wenststraat</v>
      </c>
      <c r="G552" t="str">
        <f>community_projects!G552</f>
        <v>gerealiseerd</v>
      </c>
      <c r="H552">
        <f>community_projects!H552</f>
        <v>2023</v>
      </c>
      <c r="I552" t="str">
        <f>community_projects!I552</f>
        <v>PV</v>
      </c>
      <c r="J552" t="str">
        <f>community_projects!J552</f>
        <v>dak</v>
      </c>
      <c r="K552" t="str">
        <f>community_projects!K552</f>
        <v>lokale coöperatie</v>
      </c>
      <c r="L552" t="str">
        <f>community_projects!L552</f>
        <v>ECOstroom.nu</v>
      </c>
      <c r="M552">
        <f>community_projects!P552</f>
        <v>129.6</v>
      </c>
      <c r="N552">
        <f>community_projects!R552</f>
        <v>1</v>
      </c>
    </row>
    <row r="553" spans="1:14" x14ac:dyDescent="0.3">
      <c r="A553" t="str">
        <f>community_projects!A553</f>
        <v>Noord-Holland</v>
      </c>
      <c r="B553" t="str">
        <f>community_projects!B553</f>
        <v>Noord-Holland Noord</v>
      </c>
      <c r="C553" t="str">
        <f>community_projects!C553</f>
        <v>Alkmaar</v>
      </c>
      <c r="D553" t="str" cm="1">
        <f t="array" ref="D553">INDEX(municipalities!B:B, MATCH(EC_projects!C553,municipalities!C:C,0),0)</f>
        <v>GM0361</v>
      </c>
      <c r="E553">
        <f>community_projects!D553</f>
        <v>0</v>
      </c>
      <c r="F553" t="str">
        <f>community_projects!E553</f>
        <v>AlkmaarEnergie NHEC/ DaalmeerZon</v>
      </c>
      <c r="G553" t="str">
        <f>community_projects!G553</f>
        <v>gerealiseerd</v>
      </c>
      <c r="H553">
        <f>community_projects!H553</f>
        <v>2018</v>
      </c>
      <c r="I553" t="str">
        <f>community_projects!I553</f>
        <v>PV</v>
      </c>
      <c r="J553" t="str">
        <f>community_projects!J553</f>
        <v>dak</v>
      </c>
      <c r="K553" t="str">
        <f>community_projects!K553</f>
        <v>lokale coöperatie</v>
      </c>
      <c r="L553" t="str">
        <f>community_projects!L553</f>
        <v>AlkmaarEnergie</v>
      </c>
      <c r="M553">
        <f>community_projects!P553</f>
        <v>79.2</v>
      </c>
      <c r="N553">
        <f>community_projects!R553</f>
        <v>1</v>
      </c>
    </row>
    <row r="554" spans="1:14" x14ac:dyDescent="0.3">
      <c r="A554" t="str">
        <f>community_projects!A554</f>
        <v>Noord-Holland</v>
      </c>
      <c r="B554" t="str">
        <f>community_projects!B554</f>
        <v>Noord-Holland Noord</v>
      </c>
      <c r="C554" t="str">
        <f>community_projects!C554</f>
        <v>Alkmaar</v>
      </c>
      <c r="D554" t="str" cm="1">
        <f t="array" ref="D554">INDEX(municipalities!B:B, MATCH(EC_projects!C554,municipalities!C:C,0),0)</f>
        <v>GM0361</v>
      </c>
      <c r="E554">
        <f>community_projects!D554</f>
        <v>0</v>
      </c>
      <c r="F554" t="str">
        <f>community_projects!E554</f>
        <v>AlkmaarEnergie NHEC/ DaalmeerZon/ Zon op dak scouting Graaf Daron</v>
      </c>
      <c r="G554" t="str">
        <f>community_projects!G554</f>
        <v>gerealiseerd</v>
      </c>
      <c r="H554">
        <f>community_projects!H554</f>
        <v>2023</v>
      </c>
      <c r="I554" t="str">
        <f>community_projects!I554</f>
        <v>PV</v>
      </c>
      <c r="J554" t="str">
        <f>community_projects!J554</f>
        <v>dak</v>
      </c>
      <c r="K554" t="str">
        <f>community_projects!K554</f>
        <v>lokale coöperatie</v>
      </c>
      <c r="L554" t="str">
        <f>community_projects!L554</f>
        <v>AlkmaarEnergie</v>
      </c>
      <c r="M554">
        <f>community_projects!P554</f>
        <v>38</v>
      </c>
      <c r="N554">
        <f>community_projects!R554</f>
        <v>1</v>
      </c>
    </row>
    <row r="555" spans="1:14" x14ac:dyDescent="0.3">
      <c r="A555" t="str">
        <f>community_projects!A555</f>
        <v>Noord-Holland</v>
      </c>
      <c r="B555" t="str">
        <f>community_projects!B555</f>
        <v>Noord-Holland Noord</v>
      </c>
      <c r="C555" t="str">
        <f>community_projects!C555</f>
        <v>Alkmaar</v>
      </c>
      <c r="D555" t="str" cm="1">
        <f t="array" ref="D555">INDEX(municipalities!B:B, MATCH(EC_projects!C555,municipalities!C:C,0),0)</f>
        <v>GM0361</v>
      </c>
      <c r="E555">
        <f>community_projects!D555</f>
        <v>0</v>
      </c>
      <c r="F555" t="str">
        <f>community_projects!E555</f>
        <v>AlkmaarEnergie/ HAL25</v>
      </c>
      <c r="G555" t="str">
        <f>community_projects!G555</f>
        <v>gerealiseerd</v>
      </c>
      <c r="H555">
        <f>community_projects!H555</f>
        <v>2014</v>
      </c>
      <c r="I555" t="str">
        <f>community_projects!I555</f>
        <v>PV</v>
      </c>
      <c r="J555" t="str">
        <f>community_projects!J555</f>
        <v>dak</v>
      </c>
      <c r="K555" t="str">
        <f>community_projects!K555</f>
        <v>lokale coöperatie</v>
      </c>
      <c r="L555" t="str">
        <f>community_projects!L555</f>
        <v>Alkmaar Energie</v>
      </c>
      <c r="M555">
        <f>community_projects!P555</f>
        <v>5.46</v>
      </c>
      <c r="N555">
        <f>community_projects!R555</f>
        <v>1</v>
      </c>
    </row>
    <row r="556" spans="1:14" x14ac:dyDescent="0.3">
      <c r="A556" t="str">
        <f>community_projects!A556</f>
        <v>Noord-Holland</v>
      </c>
      <c r="B556" t="str">
        <f>community_projects!B556</f>
        <v>Noord-Holland Noord</v>
      </c>
      <c r="C556" t="str">
        <f>community_projects!C556</f>
        <v>Alkmaar</v>
      </c>
      <c r="D556" t="str" cm="1">
        <f t="array" ref="D556">INDEX(municipalities!B:B, MATCH(EC_projects!C556,municipalities!C:C,0),0)</f>
        <v>GM0361</v>
      </c>
      <c r="E556">
        <f>community_projects!D556</f>
        <v>0</v>
      </c>
      <c r="F556" t="str">
        <f>community_projects!E556</f>
        <v>AlkmaarEnergie/ Hortus</v>
      </c>
      <c r="G556" t="str">
        <f>community_projects!G556</f>
        <v>gerealiseerd</v>
      </c>
      <c r="H556">
        <f>community_projects!H556</f>
        <v>2014</v>
      </c>
      <c r="I556" t="str">
        <f>community_projects!I556</f>
        <v>PV</v>
      </c>
      <c r="J556" t="str">
        <f>community_projects!J556</f>
        <v>dak</v>
      </c>
      <c r="K556" t="str">
        <f>community_projects!K556</f>
        <v>lokale coöperatie</v>
      </c>
      <c r="L556" t="str">
        <f>community_projects!L556</f>
        <v>Alkmaar Energie</v>
      </c>
      <c r="M556">
        <f>community_projects!P556</f>
        <v>4.9400000000000004</v>
      </c>
      <c r="N556">
        <f>community_projects!R556</f>
        <v>1</v>
      </c>
    </row>
    <row r="557" spans="1:14" x14ac:dyDescent="0.3">
      <c r="A557" t="str">
        <f>community_projects!A557</f>
        <v>Noord-Holland</v>
      </c>
      <c r="B557" t="str">
        <f>community_projects!B557</f>
        <v>Noord-Holland Noord</v>
      </c>
      <c r="C557" t="str">
        <f>community_projects!C557</f>
        <v>Alkmaar</v>
      </c>
      <c r="D557" t="str" cm="1">
        <f t="array" ref="D557">INDEX(municipalities!B:B, MATCH(EC_projects!C557,municipalities!C:C,0),0)</f>
        <v>GM0361</v>
      </c>
      <c r="E557">
        <f>community_projects!D557</f>
        <v>0</v>
      </c>
      <c r="F557" t="str">
        <f>community_projects!E557</f>
        <v>AlkmaarEnergie/ zonnedak Alkmaar Centrum</v>
      </c>
      <c r="G557" t="str">
        <f>community_projects!G557</f>
        <v>gerealiseerd</v>
      </c>
      <c r="H557">
        <f>community_projects!H557</f>
        <v>2019</v>
      </c>
      <c r="I557" t="str">
        <f>community_projects!I557</f>
        <v>PV</v>
      </c>
      <c r="J557" t="str">
        <f>community_projects!J557</f>
        <v>dak</v>
      </c>
      <c r="K557" t="str">
        <f>community_projects!K557</f>
        <v>lokale coöperatie</v>
      </c>
      <c r="L557" t="str">
        <f>community_projects!L557</f>
        <v>Alkmaar Energie</v>
      </c>
      <c r="M557">
        <f>community_projects!P557</f>
        <v>62.4</v>
      </c>
      <c r="N557">
        <f>community_projects!R557</f>
        <v>1</v>
      </c>
    </row>
    <row r="558" spans="1:14" x14ac:dyDescent="0.3">
      <c r="A558" t="str">
        <f>community_projects!A558</f>
        <v>Noord-Holland</v>
      </c>
      <c r="B558" t="str">
        <f>community_projects!B558</f>
        <v>Noord-Holland Noord</v>
      </c>
      <c r="C558" t="str">
        <f>community_projects!C558</f>
        <v>Alkmaar</v>
      </c>
      <c r="D558" t="str" cm="1">
        <f t="array" ref="D558">INDEX(municipalities!B:B, MATCH(EC_projects!C558,municipalities!C:C,0),0)</f>
        <v>GM0361</v>
      </c>
      <c r="E558" t="str">
        <f>community_projects!D558</f>
        <v>De Rijp</v>
      </c>
      <c r="F558" t="str">
        <f>community_projects!E558</f>
        <v>ECGraftdeRijp/ zonnedak Stoop-Taam</v>
      </c>
      <c r="G558" t="str">
        <f>community_projects!G558</f>
        <v>gerealiseerd</v>
      </c>
      <c r="H558">
        <f>community_projects!H558</f>
        <v>2020</v>
      </c>
      <c r="I558" t="str">
        <f>community_projects!I558</f>
        <v>PV</v>
      </c>
      <c r="J558" t="str">
        <f>community_projects!J558</f>
        <v>dak</v>
      </c>
      <c r="K558" t="str">
        <f>community_projects!K558</f>
        <v>lokale coöperatie</v>
      </c>
      <c r="L558" t="str">
        <f>community_projects!L558</f>
        <v>Energie Coöperatie Graft de Rijp</v>
      </c>
      <c r="M558">
        <f>community_projects!P558</f>
        <v>354.33</v>
      </c>
      <c r="N558">
        <f>community_projects!R558</f>
        <v>1</v>
      </c>
    </row>
    <row r="559" spans="1:14" x14ac:dyDescent="0.3">
      <c r="A559" t="str">
        <f>community_projects!A559</f>
        <v>Noord-Holland</v>
      </c>
      <c r="B559" t="str">
        <f>community_projects!B559</f>
        <v>Noord-Holland Noord</v>
      </c>
      <c r="C559" t="str">
        <f>community_projects!C559</f>
        <v>Alkmaar</v>
      </c>
      <c r="D559" t="str" cm="1">
        <f t="array" ref="D559">INDEX(municipalities!B:B, MATCH(EC_projects!C559,municipalities!C:C,0),0)</f>
        <v>GM0361</v>
      </c>
      <c r="E559" t="str">
        <f>community_projects!D559</f>
        <v>Markenbinnen</v>
      </c>
      <c r="F559" t="str">
        <f>community_projects!E559</f>
        <v>Zon op Markenbinnen</v>
      </c>
      <c r="G559" t="str">
        <f>community_projects!G559</f>
        <v>gerealiseerd</v>
      </c>
      <c r="H559">
        <f>community_projects!H559</f>
        <v>2018</v>
      </c>
      <c r="I559" t="str">
        <f>community_projects!I559</f>
        <v>PV</v>
      </c>
      <c r="J559" t="str">
        <f>community_projects!J559</f>
        <v>dak</v>
      </c>
      <c r="K559" t="str">
        <f>community_projects!K559</f>
        <v>productiecoöperatie/ bewonersinitiatief</v>
      </c>
      <c r="L559" t="str">
        <f>community_projects!L559</f>
        <v>Zon op Marken</v>
      </c>
      <c r="M559">
        <f>community_projects!P559</f>
        <v>80.62</v>
      </c>
      <c r="N559">
        <f>community_projects!R559</f>
        <v>1</v>
      </c>
    </row>
    <row r="560" spans="1:14" x14ac:dyDescent="0.3">
      <c r="A560" t="str">
        <f>community_projects!A560</f>
        <v>Noord-Holland</v>
      </c>
      <c r="B560" t="str">
        <f>community_projects!B560</f>
        <v>Noord-Holland Zuid</v>
      </c>
      <c r="C560" t="str">
        <f>community_projects!C560</f>
        <v>Amstelveen</v>
      </c>
      <c r="D560" t="str" cm="1">
        <f t="array" ref="D560">INDEX(municipalities!B:B, MATCH(EC_projects!C560,municipalities!C:C,0),0)</f>
        <v>GM0362</v>
      </c>
      <c r="E560">
        <f>community_projects!D560</f>
        <v>0</v>
      </c>
      <c r="F560" t="str">
        <f>community_projects!E560</f>
        <v>ECOstroom/ Amstelveen Ecostroom/ Camera Obscuralaan</v>
      </c>
      <c r="G560" t="str">
        <f>community_projects!G560</f>
        <v>gerealiseerd</v>
      </c>
      <c r="H560">
        <f>community_projects!H560</f>
        <v>2023</v>
      </c>
      <c r="I560" t="str">
        <f>community_projects!I560</f>
        <v>PV</v>
      </c>
      <c r="J560" t="str">
        <f>community_projects!J560</f>
        <v>dak</v>
      </c>
      <c r="K560" t="str">
        <f>community_projects!K560</f>
        <v>lokale coöperatie</v>
      </c>
      <c r="L560" t="str">
        <f>community_projects!L560</f>
        <v>ECOstroom.nu</v>
      </c>
      <c r="M560">
        <f>community_projects!P560</f>
        <v>74</v>
      </c>
      <c r="N560">
        <f>community_projects!R560</f>
        <v>1</v>
      </c>
    </row>
    <row r="561" spans="1:14" x14ac:dyDescent="0.3">
      <c r="A561" t="str">
        <f>community_projects!A561</f>
        <v>Noord-Holland</v>
      </c>
      <c r="B561" t="str">
        <f>community_projects!B561</f>
        <v>Noord-Holland Zuid</v>
      </c>
      <c r="C561" t="str">
        <f>community_projects!C561</f>
        <v>Amstelveen</v>
      </c>
      <c r="D561" t="str" cm="1">
        <f t="array" ref="D561">INDEX(municipalities!B:B, MATCH(EC_projects!C561,municipalities!C:C,0),0)</f>
        <v>GM0362</v>
      </c>
      <c r="E561">
        <f>community_projects!D561</f>
        <v>0</v>
      </c>
      <c r="F561" t="str">
        <f>community_projects!E561</f>
        <v>ECOstroom/ Amstelveen Ecostroom/ Oostelijk Halfrond</v>
      </c>
      <c r="G561" t="str">
        <f>community_projects!G561</f>
        <v>gerealiseerd</v>
      </c>
      <c r="H561">
        <f>community_projects!H561</f>
        <v>2023</v>
      </c>
      <c r="I561" t="str">
        <f>community_projects!I561</f>
        <v>PV</v>
      </c>
      <c r="J561" t="str">
        <f>community_projects!J561</f>
        <v>dak</v>
      </c>
      <c r="K561" t="str">
        <f>community_projects!K561</f>
        <v>lokale coöperatie</v>
      </c>
      <c r="L561" t="str">
        <f>community_projects!L561</f>
        <v>ECOstroom.nu</v>
      </c>
      <c r="M561">
        <f>community_projects!P561</f>
        <v>75</v>
      </c>
      <c r="N561">
        <f>community_projects!R561</f>
        <v>1</v>
      </c>
    </row>
    <row r="562" spans="1:14" x14ac:dyDescent="0.3">
      <c r="A562" t="str">
        <f>community_projects!A562</f>
        <v>Noord-Holland</v>
      </c>
      <c r="B562" t="str">
        <f>community_projects!B562</f>
        <v>Noord-Holland Zuid</v>
      </c>
      <c r="C562" t="str">
        <f>community_projects!C562</f>
        <v>Amstelveen</v>
      </c>
      <c r="D562" t="str" cm="1">
        <f t="array" ref="D562">INDEX(municipalities!B:B, MATCH(EC_projects!C562,municipalities!C:C,0),0)</f>
        <v>GM0362</v>
      </c>
      <c r="E562">
        <f>community_projects!D562</f>
        <v>0</v>
      </c>
      <c r="F562" t="str">
        <f>community_projects!E562</f>
        <v>ECOstroom/ Amstelveen Ecostroom/ zonnedak Amstelveen</v>
      </c>
      <c r="G562" t="str">
        <f>community_projects!G562</f>
        <v>gerealiseerd</v>
      </c>
      <c r="H562">
        <f>community_projects!H562</f>
        <v>2019</v>
      </c>
      <c r="I562" t="str">
        <f>community_projects!I562</f>
        <v>PV</v>
      </c>
      <c r="J562" t="str">
        <f>community_projects!J562</f>
        <v>dak</v>
      </c>
      <c r="K562" t="str">
        <f>community_projects!K562</f>
        <v>lokale coöperatie</v>
      </c>
      <c r="L562" t="str">
        <f>community_projects!L562</f>
        <v>ECOstroom.nu</v>
      </c>
      <c r="M562">
        <f>community_projects!P562</f>
        <v>58</v>
      </c>
      <c r="N562">
        <f>community_projects!R562</f>
        <v>1</v>
      </c>
    </row>
    <row r="563" spans="1:14" x14ac:dyDescent="0.3">
      <c r="A563" t="str">
        <f>community_projects!A563</f>
        <v>Noord-Holland</v>
      </c>
      <c r="B563" t="str">
        <f>community_projects!B563</f>
        <v>Noord-Holland Zuid</v>
      </c>
      <c r="C563" t="str">
        <f>community_projects!C563</f>
        <v>Amstelveen</v>
      </c>
      <c r="D563" t="str" cm="1">
        <f t="array" ref="D563">INDEX(municipalities!B:B, MATCH(EC_projects!C563,municipalities!C:C,0),0)</f>
        <v>GM0362</v>
      </c>
      <c r="E563">
        <f>community_projects!D563</f>
        <v>0</v>
      </c>
      <c r="F563" t="str">
        <f>community_projects!E563</f>
        <v>Zon op Nes aan de Amstel/ zonnedak Dorpshuis De Nesse</v>
      </c>
      <c r="G563" t="str">
        <f>community_projects!G563</f>
        <v>gerealiseerd</v>
      </c>
      <c r="H563">
        <f>community_projects!H563</f>
        <v>2018</v>
      </c>
      <c r="I563" t="str">
        <f>community_projects!I563</f>
        <v>PV</v>
      </c>
      <c r="J563" t="str">
        <f>community_projects!J563</f>
        <v>dak</v>
      </c>
      <c r="K563" t="str">
        <f>community_projects!K563</f>
        <v>productiecoöperatie/ bewonersinitiatief</v>
      </c>
      <c r="L563" t="str">
        <f>community_projects!L563</f>
        <v>Zon op de Nes</v>
      </c>
      <c r="M563">
        <f>community_projects!P563</f>
        <v>36.96</v>
      </c>
      <c r="N563">
        <f>community_projects!R563</f>
        <v>1</v>
      </c>
    </row>
    <row r="564" spans="1:14" x14ac:dyDescent="0.3">
      <c r="A564" t="str">
        <f>community_projects!A564</f>
        <v>Noord-Holland</v>
      </c>
      <c r="B564" t="str">
        <f>community_projects!B564</f>
        <v>Noord-Holland Zuid</v>
      </c>
      <c r="C564" t="str">
        <f>community_projects!C564</f>
        <v>Amstelveen</v>
      </c>
      <c r="D564" t="str" cm="1">
        <f t="array" ref="D564">INDEX(municipalities!B:B, MATCH(EC_projects!C564,municipalities!C:C,0),0)</f>
        <v>GM0362</v>
      </c>
      <c r="E564">
        <f>community_projects!D564</f>
        <v>0</v>
      </c>
      <c r="F564" t="str">
        <f>community_projects!E564</f>
        <v>ZonnepanelenDelen/ Amstelveen College</v>
      </c>
      <c r="G564" t="str">
        <f>community_projects!G564</f>
        <v>gerealiseerd</v>
      </c>
      <c r="H564">
        <f>community_projects!H564</f>
        <v>2015</v>
      </c>
      <c r="I564" t="str">
        <f>community_projects!I564</f>
        <v>PV</v>
      </c>
      <c r="J564" t="str">
        <f>community_projects!J564</f>
        <v>dak</v>
      </c>
      <c r="K564" t="str">
        <f>community_projects!K564</f>
        <v>participatie/ crowdfunding</v>
      </c>
      <c r="L564" t="str">
        <f>community_projects!L564</f>
        <v>crowdfunding</v>
      </c>
      <c r="M564">
        <f>community_projects!P564</f>
        <v>71</v>
      </c>
      <c r="N564">
        <f>community_projects!R564</f>
        <v>0</v>
      </c>
    </row>
    <row r="565" spans="1:14" x14ac:dyDescent="0.3">
      <c r="A565" t="str">
        <f>community_projects!A565</f>
        <v>Noord-Holland</v>
      </c>
      <c r="B565" t="str">
        <f>community_projects!B565</f>
        <v>Noord-Holland Zuid</v>
      </c>
      <c r="C565" t="str">
        <f>community_projects!C565</f>
        <v>Amstelveen</v>
      </c>
      <c r="D565" t="str" cm="1">
        <f t="array" ref="D565">INDEX(municipalities!B:B, MATCH(EC_projects!C565,municipalities!C:C,0),0)</f>
        <v>GM0362</v>
      </c>
      <c r="E565">
        <f>community_projects!D565</f>
        <v>0</v>
      </c>
      <c r="F565" t="str">
        <f>community_projects!E565</f>
        <v>ZonnepanelenDelen/ zonnedak Dillewijn Zwapak</v>
      </c>
      <c r="G565" t="str">
        <f>community_projects!G565</f>
        <v>gerealiseerd</v>
      </c>
      <c r="H565">
        <f>community_projects!H565</f>
        <v>2019</v>
      </c>
      <c r="I565" t="str">
        <f>community_projects!I565</f>
        <v>PV</v>
      </c>
      <c r="J565" t="str">
        <f>community_projects!J565</f>
        <v>dak</v>
      </c>
      <c r="K565" t="str">
        <f>community_projects!K565</f>
        <v>participatie/ crowdfunding</v>
      </c>
      <c r="L565" t="str">
        <f>community_projects!L565</f>
        <v>crowdfunding</v>
      </c>
      <c r="M565">
        <f>community_projects!P565</f>
        <v>820.8</v>
      </c>
      <c r="N565">
        <f>community_projects!R565</f>
        <v>0</v>
      </c>
    </row>
    <row r="566" spans="1:14" x14ac:dyDescent="0.3">
      <c r="A566" t="str">
        <f>community_projects!A566</f>
        <v>Noord-Holland</v>
      </c>
      <c r="B566" t="str">
        <f>community_projects!B566</f>
        <v>Noord-Holland Zuid</v>
      </c>
      <c r="C566" t="str">
        <f>community_projects!C566</f>
        <v>Amsterdam</v>
      </c>
      <c r="D566" t="str" cm="1">
        <f t="array" ref="D566">INDEX(municipalities!B:B, MATCH(EC_projects!C566,municipalities!C:C,0),0)</f>
        <v>GM0363</v>
      </c>
      <c r="E566">
        <f>community_projects!D566</f>
        <v>0</v>
      </c>
      <c r="F566" t="str">
        <f>community_projects!E566</f>
        <v>AmsterdamEnergie/ Kostverlorenhof (dak 4)</v>
      </c>
      <c r="G566" t="str">
        <f>community_projects!G566</f>
        <v>gerealiseerd</v>
      </c>
      <c r="H566">
        <f>community_projects!H566</f>
        <v>2023</v>
      </c>
      <c r="I566" t="str">
        <f>community_projects!I566</f>
        <v>PV</v>
      </c>
      <c r="J566" t="str">
        <f>community_projects!J566</f>
        <v>dak</v>
      </c>
      <c r="K566" t="str">
        <f>community_projects!K566</f>
        <v>lokale coöperatie</v>
      </c>
      <c r="L566" t="str">
        <f>community_projects!L566</f>
        <v>AmsterdamEnergie</v>
      </c>
      <c r="M566">
        <f>community_projects!P566</f>
        <v>59</v>
      </c>
      <c r="N566">
        <f>community_projects!R566</f>
        <v>1</v>
      </c>
    </row>
    <row r="567" spans="1:14" x14ac:dyDescent="0.3">
      <c r="A567" t="str">
        <f>community_projects!A567</f>
        <v>Noord-Holland</v>
      </c>
      <c r="B567" t="str">
        <f>community_projects!B567</f>
        <v>Noord-Holland Zuid</v>
      </c>
      <c r="C567" t="str">
        <f>community_projects!C567</f>
        <v>Amsterdam</v>
      </c>
      <c r="D567" t="str" cm="1">
        <f t="array" ref="D567">INDEX(municipalities!B:B, MATCH(EC_projects!C567,municipalities!C:C,0),0)</f>
        <v>GM0363</v>
      </c>
      <c r="E567">
        <f>community_projects!D567</f>
        <v>0</v>
      </c>
      <c r="F567" t="str">
        <f>community_projects!E567</f>
        <v>AmsterdamEnergie/ VVE Marcantilaan (dak 1)</v>
      </c>
      <c r="G567" t="str">
        <f>community_projects!G567</f>
        <v>gerealiseerd</v>
      </c>
      <c r="H567">
        <f>community_projects!H567</f>
        <v>2019</v>
      </c>
      <c r="I567" t="str">
        <f>community_projects!I567</f>
        <v>PV</v>
      </c>
      <c r="J567" t="str">
        <f>community_projects!J567</f>
        <v>dak</v>
      </c>
      <c r="K567" t="str">
        <f>community_projects!K567</f>
        <v>lokale coöperatie</v>
      </c>
      <c r="L567" t="str">
        <f>community_projects!L567</f>
        <v>AmsterdamEnergie</v>
      </c>
      <c r="M567">
        <f>community_projects!P567</f>
        <v>43.550000000000004</v>
      </c>
      <c r="N567">
        <f>community_projects!R567</f>
        <v>1</v>
      </c>
    </row>
    <row r="568" spans="1:14" x14ac:dyDescent="0.3">
      <c r="A568" t="str">
        <f>community_projects!A568</f>
        <v>Noord-Holland</v>
      </c>
      <c r="B568" t="str">
        <f>community_projects!B568</f>
        <v>Noord-Holland Zuid</v>
      </c>
      <c r="C568" t="str">
        <f>community_projects!C568</f>
        <v>Amsterdam</v>
      </c>
      <c r="D568" t="str" cm="1">
        <f t="array" ref="D568">INDEX(municipalities!B:B, MATCH(EC_projects!C568,municipalities!C:C,0),0)</f>
        <v>GM0363</v>
      </c>
      <c r="E568">
        <f>community_projects!D568</f>
        <v>0</v>
      </c>
      <c r="F568" t="str">
        <f>community_projects!E568</f>
        <v>AmsterdamEnergie/ VVE Marcantilaan (dak 2)</v>
      </c>
      <c r="G568" t="str">
        <f>community_projects!G568</f>
        <v>gerealiseerd</v>
      </c>
      <c r="H568">
        <f>community_projects!H568</f>
        <v>2020</v>
      </c>
      <c r="I568" t="str">
        <f>community_projects!I568</f>
        <v>PV</v>
      </c>
      <c r="J568" t="str">
        <f>community_projects!J568</f>
        <v>dak</v>
      </c>
      <c r="K568" t="str">
        <f>community_projects!K568</f>
        <v>lokale coöperatie</v>
      </c>
      <c r="L568" t="str">
        <f>community_projects!L568</f>
        <v>AmsterdamEnergie</v>
      </c>
      <c r="M568">
        <f>community_projects!P568</f>
        <v>40.535000000000004</v>
      </c>
      <c r="N568">
        <f>community_projects!R568</f>
        <v>1</v>
      </c>
    </row>
    <row r="569" spans="1:14" x14ac:dyDescent="0.3">
      <c r="A569" t="str">
        <f>community_projects!A569</f>
        <v>Noord-Holland</v>
      </c>
      <c r="B569" t="str">
        <f>community_projects!B569</f>
        <v>Noord-Holland Zuid</v>
      </c>
      <c r="C569" t="str">
        <f>community_projects!C569</f>
        <v>Amsterdam</v>
      </c>
      <c r="D569" t="str" cm="1">
        <f t="array" ref="D569">INDEX(municipalities!B:B, MATCH(EC_projects!C569,municipalities!C:C,0),0)</f>
        <v>GM0363</v>
      </c>
      <c r="E569">
        <f>community_projects!D569</f>
        <v>0</v>
      </c>
      <c r="F569" t="str">
        <f>community_projects!E569</f>
        <v>AmsterdamEnergie/ VVE Marcantilaan (dak 3)</v>
      </c>
      <c r="G569" t="str">
        <f>community_projects!G569</f>
        <v>gerealiseerd</v>
      </c>
      <c r="H569">
        <f>community_projects!H569</f>
        <v>2021</v>
      </c>
      <c r="I569" t="str">
        <f>community_projects!I569</f>
        <v>PV</v>
      </c>
      <c r="J569" t="str">
        <f>community_projects!J569</f>
        <v>dak</v>
      </c>
      <c r="K569" t="str">
        <f>community_projects!K569</f>
        <v>lokale coöperatie</v>
      </c>
      <c r="L569" t="str">
        <f>community_projects!L569</f>
        <v>AmsterdamEnergie</v>
      </c>
      <c r="M569">
        <f>community_projects!P569</f>
        <v>60.970000000000006</v>
      </c>
      <c r="N569">
        <f>community_projects!R569</f>
        <v>1</v>
      </c>
    </row>
    <row r="570" spans="1:14" x14ac:dyDescent="0.3">
      <c r="A570" t="str">
        <f>community_projects!A570</f>
        <v>Noord-Holland</v>
      </c>
      <c r="B570" t="str">
        <f>community_projects!B570</f>
        <v>Noord-Holland Zuid</v>
      </c>
      <c r="C570" t="str">
        <f>community_projects!C570</f>
        <v>Amsterdam</v>
      </c>
      <c r="D570" t="str" cm="1">
        <f t="array" ref="D570">INDEX(municipalities!B:B, MATCH(EC_projects!C570,municipalities!C:C,0),0)</f>
        <v>GM0363</v>
      </c>
      <c r="E570">
        <f>community_projects!D570</f>
        <v>0</v>
      </c>
      <c r="F570" t="str">
        <f>community_projects!E570</f>
        <v>AmsterdamEnergie/ VVE Marcantilaan (dak 5)</v>
      </c>
      <c r="G570" t="str">
        <f>community_projects!G570</f>
        <v>gerealiseerd</v>
      </c>
      <c r="H570">
        <f>community_projects!H570</f>
        <v>2023</v>
      </c>
      <c r="I570" t="str">
        <f>community_projects!I570</f>
        <v>PV</v>
      </c>
      <c r="J570" t="str">
        <f>community_projects!J570</f>
        <v>dak</v>
      </c>
      <c r="K570" t="str">
        <f>community_projects!K570</f>
        <v>lokale coöperatie</v>
      </c>
      <c r="L570" t="str">
        <f>community_projects!L570</f>
        <v>AmsterdamEnergie</v>
      </c>
      <c r="M570">
        <f>community_projects!P570</f>
        <v>59</v>
      </c>
      <c r="N570">
        <f>community_projects!R570</f>
        <v>1</v>
      </c>
    </row>
    <row r="571" spans="1:14" x14ac:dyDescent="0.3">
      <c r="A571" t="str">
        <f>community_projects!A571</f>
        <v>Noord-Holland</v>
      </c>
      <c r="B571" t="str">
        <f>community_projects!B571</f>
        <v>Noord-Holland Zuid</v>
      </c>
      <c r="C571" t="str">
        <f>community_projects!C571</f>
        <v>Amsterdam</v>
      </c>
      <c r="D571" t="str" cm="1">
        <f t="array" ref="D571">INDEX(municipalities!B:B, MATCH(EC_projects!C571,municipalities!C:C,0),0)</f>
        <v>GM0363</v>
      </c>
      <c r="E571">
        <f>community_projects!D571</f>
        <v>0</v>
      </c>
      <c r="F571" t="str">
        <f>community_projects!E571</f>
        <v>AmsterdamEnergie/ Zonstation 1:  Reigerbos (metrostation)</v>
      </c>
      <c r="G571" t="str">
        <f>community_projects!G571</f>
        <v>gerealiseerd</v>
      </c>
      <c r="H571">
        <f>community_projects!H571</f>
        <v>2017</v>
      </c>
      <c r="I571" t="str">
        <f>community_projects!I571</f>
        <v>PV</v>
      </c>
      <c r="J571" t="str">
        <f>community_projects!J571</f>
        <v>dak</v>
      </c>
      <c r="K571" t="str">
        <f>community_projects!K571</f>
        <v>lokale coöperatie</v>
      </c>
      <c r="L571" t="str">
        <f>community_projects!L571</f>
        <v>AmsterdamEnergie</v>
      </c>
      <c r="M571">
        <f>community_projects!P571</f>
        <v>83.475000000000009</v>
      </c>
      <c r="N571">
        <f>community_projects!R571</f>
        <v>1</v>
      </c>
    </row>
    <row r="572" spans="1:14" x14ac:dyDescent="0.3">
      <c r="A572" t="str">
        <f>community_projects!A572</f>
        <v>Noord-Holland</v>
      </c>
      <c r="B572" t="str">
        <f>community_projects!B572</f>
        <v>Noord-Holland Zuid</v>
      </c>
      <c r="C572" t="str">
        <f>community_projects!C572</f>
        <v>Amsterdam</v>
      </c>
      <c r="D572" t="str" cm="1">
        <f t="array" ref="D572">INDEX(municipalities!B:B, MATCH(EC_projects!C572,municipalities!C:C,0),0)</f>
        <v>GM0363</v>
      </c>
      <c r="E572">
        <f>community_projects!D572</f>
        <v>0</v>
      </c>
      <c r="F572" t="str">
        <f>community_projects!E572</f>
        <v xml:space="preserve">AmsterdamEnergie/ Zonstation 2: The Student Hotel </v>
      </c>
      <c r="G572" t="str">
        <f>community_projects!G572</f>
        <v>gerealiseerd</v>
      </c>
      <c r="H572">
        <f>community_projects!H572</f>
        <v>2016</v>
      </c>
      <c r="I572" t="str">
        <f>community_projects!I572</f>
        <v>PV</v>
      </c>
      <c r="J572" t="str">
        <f>community_projects!J572</f>
        <v>dak</v>
      </c>
      <c r="K572" t="str">
        <f>community_projects!K572</f>
        <v>lokale coöperatie</v>
      </c>
      <c r="L572" t="str">
        <f>community_projects!L572</f>
        <v>AmsterdamEnergie</v>
      </c>
      <c r="M572">
        <f>community_projects!P572</f>
        <v>58.760000000000005</v>
      </c>
      <c r="N572">
        <f>community_projects!R572</f>
        <v>1</v>
      </c>
    </row>
    <row r="573" spans="1:14" x14ac:dyDescent="0.3">
      <c r="A573" t="str">
        <f>community_projects!A573</f>
        <v>Noord-Holland</v>
      </c>
      <c r="B573" t="str">
        <f>community_projects!B573</f>
        <v>Noord-Holland Zuid</v>
      </c>
      <c r="C573" t="str">
        <f>community_projects!C573</f>
        <v>Amsterdam</v>
      </c>
      <c r="D573" t="str" cm="1">
        <f t="array" ref="D573">INDEX(municipalities!B:B, MATCH(EC_projects!C573,municipalities!C:C,0),0)</f>
        <v>GM0363</v>
      </c>
      <c r="E573">
        <f>community_projects!D573</f>
        <v>0</v>
      </c>
      <c r="F573" t="str">
        <f>community_projects!E573</f>
        <v>ECOstroom/  BCO Ecostroom Bedrijvencentrum Osdorp tweede dak (SDE)</v>
      </c>
      <c r="G573" t="str">
        <f>community_projects!G573</f>
        <v>gerealiseerd</v>
      </c>
      <c r="H573">
        <f>community_projects!H573</f>
        <v>2018</v>
      </c>
      <c r="I573" t="str">
        <f>community_projects!I573</f>
        <v>PV</v>
      </c>
      <c r="J573" t="str">
        <f>community_projects!J573</f>
        <v>dak</v>
      </c>
      <c r="K573" t="str">
        <f>community_projects!K573</f>
        <v>lokale coöperatie</v>
      </c>
      <c r="L573" t="str">
        <f>community_projects!L573</f>
        <v>ECOstroom.nu</v>
      </c>
      <c r="M573">
        <f>community_projects!P573</f>
        <v>480</v>
      </c>
      <c r="N573">
        <f>community_projects!R573</f>
        <v>1</v>
      </c>
    </row>
    <row r="574" spans="1:14" x14ac:dyDescent="0.3">
      <c r="A574" t="str">
        <f>community_projects!A574</f>
        <v>Noord-Holland</v>
      </c>
      <c r="B574" t="str">
        <f>community_projects!B574</f>
        <v>Noord-Holland Zuid</v>
      </c>
      <c r="C574" t="str">
        <f>community_projects!C574</f>
        <v>Amsterdam</v>
      </c>
      <c r="D574" t="str" cm="1">
        <f t="array" ref="D574">INDEX(municipalities!B:B, MATCH(EC_projects!C574,municipalities!C:C,0),0)</f>
        <v>GM0363</v>
      </c>
      <c r="E574">
        <f>community_projects!D574</f>
        <v>0</v>
      </c>
      <c r="F574" t="str">
        <f>community_projects!E574</f>
        <v xml:space="preserve">ECOstroom/ August Ecostroom </v>
      </c>
      <c r="G574" t="str">
        <f>community_projects!G574</f>
        <v>gerealiseerd</v>
      </c>
      <c r="H574">
        <f>community_projects!H574</f>
        <v>2018</v>
      </c>
      <c r="I574" t="str">
        <f>community_projects!I574</f>
        <v>PV</v>
      </c>
      <c r="J574" t="str">
        <f>community_projects!J574</f>
        <v>dak</v>
      </c>
      <c r="K574" t="str">
        <f>community_projects!K574</f>
        <v>lokale coöperatie</v>
      </c>
      <c r="L574" t="str">
        <f>community_projects!L574</f>
        <v>ECOstroom.nu</v>
      </c>
      <c r="M574">
        <f>community_projects!P574</f>
        <v>99</v>
      </c>
      <c r="N574">
        <f>community_projects!R574</f>
        <v>1</v>
      </c>
    </row>
    <row r="575" spans="1:14" x14ac:dyDescent="0.3">
      <c r="A575" t="str">
        <f>community_projects!A575</f>
        <v>Noord-Holland</v>
      </c>
      <c r="B575" t="str">
        <f>community_projects!B575</f>
        <v>Noord-Holland Zuid</v>
      </c>
      <c r="C575" t="str">
        <f>community_projects!C575</f>
        <v>Amsterdam</v>
      </c>
      <c r="D575" t="str" cm="1">
        <f t="array" ref="D575">INDEX(municipalities!B:B, MATCH(EC_projects!C575,municipalities!C:C,0),0)</f>
        <v>GM0363</v>
      </c>
      <c r="E575">
        <f>community_projects!D575</f>
        <v>0</v>
      </c>
      <c r="F575" t="str">
        <f>community_projects!E575</f>
        <v>ECOstroom/ BCO Ecostroom Bedrijvencentrum Osdorp Inglandenweg dak 1 (PCR)</v>
      </c>
      <c r="G575" t="str">
        <f>community_projects!G575</f>
        <v>gerealiseerd</v>
      </c>
      <c r="H575">
        <f>community_projects!H575</f>
        <v>2017</v>
      </c>
      <c r="I575" t="str">
        <f>community_projects!I575</f>
        <v>PV</v>
      </c>
      <c r="J575" t="str">
        <f>community_projects!J575</f>
        <v>dak</v>
      </c>
      <c r="K575" t="str">
        <f>community_projects!K575</f>
        <v>lokale coöperatie</v>
      </c>
      <c r="L575" t="str">
        <f>community_projects!L575</f>
        <v>ECOstroom.nu</v>
      </c>
      <c r="M575">
        <f>community_projects!P575</f>
        <v>39.44</v>
      </c>
      <c r="N575">
        <f>community_projects!R575</f>
        <v>1</v>
      </c>
    </row>
    <row r="576" spans="1:14" x14ac:dyDescent="0.3">
      <c r="A576" t="str">
        <f>community_projects!A576</f>
        <v>Noord-Holland</v>
      </c>
      <c r="B576" t="str">
        <f>community_projects!B576</f>
        <v>Noord-Holland Zuid</v>
      </c>
      <c r="C576" t="str">
        <f>community_projects!C576</f>
        <v>Amsterdam</v>
      </c>
      <c r="D576" t="str" cm="1">
        <f t="array" ref="D576">INDEX(municipalities!B:B, MATCH(EC_projects!C576,municipalities!C:C,0),0)</f>
        <v>GM0363</v>
      </c>
      <c r="E576">
        <f>community_projects!D576</f>
        <v>0</v>
      </c>
      <c r="F576" t="str">
        <f>community_projects!E576</f>
        <v>ECOstroom/ GWL Ecostroom Praxis</v>
      </c>
      <c r="G576" t="str">
        <f>community_projects!G576</f>
        <v>gerealiseerd</v>
      </c>
      <c r="H576">
        <f>community_projects!H576</f>
        <v>2015</v>
      </c>
      <c r="I576" t="str">
        <f>community_projects!I576</f>
        <v>PV</v>
      </c>
      <c r="J576" t="str">
        <f>community_projects!J576</f>
        <v>dak</v>
      </c>
      <c r="K576" t="str">
        <f>community_projects!K576</f>
        <v>lokale coöperatie</v>
      </c>
      <c r="L576" t="str">
        <f>community_projects!L576</f>
        <v>ECOstroom.nu</v>
      </c>
      <c r="M576">
        <f>community_projects!P576</f>
        <v>88</v>
      </c>
      <c r="N576">
        <f>community_projects!R576</f>
        <v>1</v>
      </c>
    </row>
    <row r="577" spans="1:14" x14ac:dyDescent="0.3">
      <c r="A577" t="str">
        <f>community_projects!A577</f>
        <v>Noord-Holland</v>
      </c>
      <c r="B577" t="str">
        <f>community_projects!B577</f>
        <v>Noord-Holland Zuid</v>
      </c>
      <c r="C577" t="str">
        <f>community_projects!C577</f>
        <v>Amsterdam</v>
      </c>
      <c r="D577" t="str" cm="1">
        <f t="array" ref="D577">INDEX(municipalities!B:B, MATCH(EC_projects!C577,municipalities!C:C,0),0)</f>
        <v>GM0363</v>
      </c>
      <c r="E577">
        <f>community_projects!D577</f>
        <v>0</v>
      </c>
      <c r="F577" t="str">
        <f>community_projects!E577</f>
        <v>ECOstroom/ Huygen Ecostroom/ zonnedak gemeentewerf Buitenveldert Heenvlietlaan (fase 1)</v>
      </c>
      <c r="G577" t="str">
        <f>community_projects!G577</f>
        <v>gerealiseerd</v>
      </c>
      <c r="H577">
        <f>community_projects!H577</f>
        <v>2023</v>
      </c>
      <c r="I577" t="str">
        <f>community_projects!I577</f>
        <v>PV</v>
      </c>
      <c r="J577" t="str">
        <f>community_projects!J577</f>
        <v>dak</v>
      </c>
      <c r="K577" t="str">
        <f>community_projects!K577</f>
        <v>lokale coöperatie</v>
      </c>
      <c r="L577" t="str">
        <f>community_projects!L577</f>
        <v>ECOstroom.nu</v>
      </c>
      <c r="M577">
        <f>community_projects!P577</f>
        <v>99.4</v>
      </c>
      <c r="N577">
        <f>community_projects!R577</f>
        <v>1</v>
      </c>
    </row>
    <row r="578" spans="1:14" x14ac:dyDescent="0.3">
      <c r="A578" t="str">
        <f>community_projects!A578</f>
        <v>Noord-Holland</v>
      </c>
      <c r="B578" t="str">
        <f>community_projects!B578</f>
        <v>Noord-Holland Zuid</v>
      </c>
      <c r="C578" t="str">
        <f>community_projects!C578</f>
        <v>Amsterdam</v>
      </c>
      <c r="D578" t="str" cm="1">
        <f t="array" ref="D578">INDEX(municipalities!B:B, MATCH(EC_projects!C578,municipalities!C:C,0),0)</f>
        <v>GM0363</v>
      </c>
      <c r="E578">
        <f>community_projects!D578</f>
        <v>0</v>
      </c>
      <c r="F578" t="str">
        <f>community_projects!E578</f>
        <v>ECOstroom/ Huygen Ecostroom/ zonnedak gemeentewerf Buitenveldert Heenvlietlaan (fase 2)</v>
      </c>
      <c r="G578" t="str">
        <f>community_projects!G578</f>
        <v>gerealiseerd</v>
      </c>
      <c r="H578">
        <f>community_projects!H578</f>
        <v>2023</v>
      </c>
      <c r="I578" t="str">
        <f>community_projects!I578</f>
        <v>PV</v>
      </c>
      <c r="J578" t="str">
        <f>community_projects!J578</f>
        <v>dak</v>
      </c>
      <c r="K578" t="str">
        <f>community_projects!K578</f>
        <v>lokale coöperatie</v>
      </c>
      <c r="L578" t="str">
        <f>community_projects!L578</f>
        <v>ECOstroom.nu</v>
      </c>
      <c r="M578">
        <f>community_projects!P578</f>
        <v>89</v>
      </c>
      <c r="N578">
        <f>community_projects!R578</f>
        <v>1</v>
      </c>
    </row>
    <row r="579" spans="1:14" x14ac:dyDescent="0.3">
      <c r="A579" t="str">
        <f>community_projects!A579</f>
        <v>Noord-Holland</v>
      </c>
      <c r="B579" t="str">
        <f>community_projects!B579</f>
        <v>Noord-Holland Zuid</v>
      </c>
      <c r="C579" t="str">
        <f>community_projects!C579</f>
        <v>Amsterdam</v>
      </c>
      <c r="D579" t="str" cm="1">
        <f t="array" ref="D579">INDEX(municipalities!B:B, MATCH(EC_projects!C579,municipalities!C:C,0),0)</f>
        <v>GM0363</v>
      </c>
      <c r="E579">
        <f>community_projects!D579</f>
        <v>0</v>
      </c>
      <c r="F579" t="str">
        <f>community_projects!E579</f>
        <v xml:space="preserve">ECOstroom/ Huygen Ecostroom/ zonnedak IJgenwijs </v>
      </c>
      <c r="G579" t="str">
        <f>community_projects!G579</f>
        <v>gerealiseerd</v>
      </c>
      <c r="H579">
        <f>community_projects!H579</f>
        <v>2023</v>
      </c>
      <c r="I579" t="str">
        <f>community_projects!I579</f>
        <v>PV</v>
      </c>
      <c r="J579" t="str">
        <f>community_projects!J579</f>
        <v>dak</v>
      </c>
      <c r="K579" t="str">
        <f>community_projects!K579</f>
        <v>lokale coöperatie</v>
      </c>
      <c r="L579" t="str">
        <f>community_projects!L579</f>
        <v>ECOstroom.nu</v>
      </c>
      <c r="M579">
        <f>community_projects!P579</f>
        <v>86</v>
      </c>
      <c r="N579">
        <f>community_projects!R579</f>
        <v>1</v>
      </c>
    </row>
    <row r="580" spans="1:14" x14ac:dyDescent="0.3">
      <c r="A580" t="str">
        <f>community_projects!A580</f>
        <v>Noord-Holland</v>
      </c>
      <c r="B580" t="str">
        <f>community_projects!B580</f>
        <v>Noord-Holland Zuid</v>
      </c>
      <c r="C580" t="str">
        <f>community_projects!C580</f>
        <v>Amsterdam</v>
      </c>
      <c r="D580" t="str" cm="1">
        <f t="array" ref="D580">INDEX(municipalities!B:B, MATCH(EC_projects!C580,municipalities!C:C,0),0)</f>
        <v>GM0363</v>
      </c>
      <c r="E580">
        <f>community_projects!D580</f>
        <v>0</v>
      </c>
      <c r="F580" t="str">
        <f>community_projects!E580</f>
        <v xml:space="preserve">ECOstroom/ Huygen Ecostroom/ zonnedak VVE Slapende Blok C </v>
      </c>
      <c r="G580" t="str">
        <f>community_projects!G580</f>
        <v>gerealiseerd</v>
      </c>
      <c r="H580">
        <f>community_projects!H580</f>
        <v>2022</v>
      </c>
      <c r="I580" t="str">
        <f>community_projects!I580</f>
        <v>PV</v>
      </c>
      <c r="J580" t="str">
        <f>community_projects!J580</f>
        <v>dak</v>
      </c>
      <c r="K580" t="str">
        <f>community_projects!K580</f>
        <v>lokale coöperatie</v>
      </c>
      <c r="L580" t="str">
        <f>community_projects!L580</f>
        <v>ECOstroom.nu</v>
      </c>
      <c r="M580">
        <f>community_projects!P580</f>
        <v>56.16</v>
      </c>
      <c r="N580">
        <f>community_projects!R580</f>
        <v>1</v>
      </c>
    </row>
    <row r="581" spans="1:14" x14ac:dyDescent="0.3">
      <c r="A581" t="str">
        <f>community_projects!A581</f>
        <v>Noord-Holland</v>
      </c>
      <c r="B581" t="str">
        <f>community_projects!B581</f>
        <v>Noord-Holland Zuid</v>
      </c>
      <c r="C581" t="str">
        <f>community_projects!C581</f>
        <v>Amsterdam</v>
      </c>
      <c r="D581" t="str" cm="1">
        <f t="array" ref="D581">INDEX(municipalities!B:B, MATCH(EC_projects!C581,municipalities!C:C,0),0)</f>
        <v>GM0363</v>
      </c>
      <c r="E581">
        <f>community_projects!D581</f>
        <v>0</v>
      </c>
      <c r="F581" t="str">
        <f>community_projects!E581</f>
        <v>ECOstroom/ Huygens Ecostroom/ College (PCR)</v>
      </c>
      <c r="G581" t="str">
        <f>community_projects!G581</f>
        <v>gerealiseerd</v>
      </c>
      <c r="H581">
        <f>community_projects!H581</f>
        <v>2018</v>
      </c>
      <c r="I581" t="str">
        <f>community_projects!I581</f>
        <v>PV</v>
      </c>
      <c r="J581" t="str">
        <f>community_projects!J581</f>
        <v>dak</v>
      </c>
      <c r="K581" t="str">
        <f>community_projects!K581</f>
        <v>lokale coöperatie</v>
      </c>
      <c r="L581" t="str">
        <f>community_projects!L581</f>
        <v>ECOstroom.nu</v>
      </c>
      <c r="M581">
        <f>community_projects!P581</f>
        <v>169.79999999999998</v>
      </c>
      <c r="N581">
        <f>community_projects!R581</f>
        <v>1</v>
      </c>
    </row>
    <row r="582" spans="1:14" x14ac:dyDescent="0.3">
      <c r="A582" t="str">
        <f>community_projects!A582</f>
        <v>Noord-Holland</v>
      </c>
      <c r="B582" t="str">
        <f>community_projects!B582</f>
        <v>Noord-Holland Zuid</v>
      </c>
      <c r="C582" t="str">
        <f>community_projects!C582</f>
        <v>Amsterdam</v>
      </c>
      <c r="D582" t="str" cm="1">
        <f t="array" ref="D582">INDEX(municipalities!B:B, MATCH(EC_projects!C582,municipalities!C:C,0),0)</f>
        <v>GM0363</v>
      </c>
      <c r="E582">
        <f>community_projects!D582</f>
        <v>0</v>
      </c>
      <c r="F582" t="str">
        <f>community_projects!E582</f>
        <v>ECOstroom/ PEK Ecostroom 2 (uitbreiding)</v>
      </c>
      <c r="G582" t="str">
        <f>community_projects!G582</f>
        <v>gerealiseerd</v>
      </c>
      <c r="H582">
        <f>community_projects!H582</f>
        <v>2019</v>
      </c>
      <c r="I582" t="str">
        <f>community_projects!I582</f>
        <v>PV</v>
      </c>
      <c r="J582" t="str">
        <f>community_projects!J582</f>
        <v>dak</v>
      </c>
      <c r="K582" t="str">
        <f>community_projects!K582</f>
        <v>lokale coöperatie</v>
      </c>
      <c r="L582" t="str">
        <f>community_projects!L582</f>
        <v>ECOstroom.nu</v>
      </c>
      <c r="M582">
        <f>community_projects!P582</f>
        <v>29</v>
      </c>
      <c r="N582">
        <f>community_projects!R582</f>
        <v>1</v>
      </c>
    </row>
    <row r="583" spans="1:14" x14ac:dyDescent="0.3">
      <c r="A583" t="str">
        <f>community_projects!A583</f>
        <v>Noord-Holland</v>
      </c>
      <c r="B583" t="str">
        <f>community_projects!B583</f>
        <v>Noord-Holland Zuid</v>
      </c>
      <c r="C583" t="str">
        <f>community_projects!C583</f>
        <v>Amsterdam</v>
      </c>
      <c r="D583" t="str" cm="1">
        <f t="array" ref="D583">INDEX(municipalities!B:B, MATCH(EC_projects!C583,municipalities!C:C,0),0)</f>
        <v>GM0363</v>
      </c>
      <c r="E583">
        <f>community_projects!D583</f>
        <v>0</v>
      </c>
      <c r="F583" t="str">
        <f>community_projects!E583</f>
        <v>ECOstroom/ PEK Ecostroom Solardak Noord (Bouwmaat)</v>
      </c>
      <c r="G583" t="str">
        <f>community_projects!G583</f>
        <v>gerealiseerd</v>
      </c>
      <c r="H583">
        <f>community_projects!H583</f>
        <v>2016</v>
      </c>
      <c r="I583" t="str">
        <f>community_projects!I583</f>
        <v>PV</v>
      </c>
      <c r="J583" t="str">
        <f>community_projects!J583</f>
        <v>dak</v>
      </c>
      <c r="K583" t="str">
        <f>community_projects!K583</f>
        <v>lokale coöperatie</v>
      </c>
      <c r="L583" t="str">
        <f>community_projects!L583</f>
        <v>ECOstroom.nu</v>
      </c>
      <c r="M583">
        <f>community_projects!P583</f>
        <v>71.760000000000005</v>
      </c>
      <c r="N583">
        <f>community_projects!R583</f>
        <v>1</v>
      </c>
    </row>
    <row r="584" spans="1:14" x14ac:dyDescent="0.3">
      <c r="A584" t="str">
        <f>community_projects!A584</f>
        <v>Noord-Holland</v>
      </c>
      <c r="B584" t="str">
        <f>community_projects!B584</f>
        <v>Noord-Holland Zuid</v>
      </c>
      <c r="C584" t="str">
        <f>community_projects!C584</f>
        <v>Amsterdam</v>
      </c>
      <c r="D584" t="str" cm="1">
        <f t="array" ref="D584">INDEX(municipalities!B:B, MATCH(EC_projects!C584,municipalities!C:C,0),0)</f>
        <v>GM0363</v>
      </c>
      <c r="E584">
        <f>community_projects!D584</f>
        <v>0</v>
      </c>
      <c r="F584" t="str">
        <f>community_projects!E584</f>
        <v>ECOstroom/ Westergasfabriek</v>
      </c>
      <c r="G584" t="str">
        <f>community_projects!G584</f>
        <v>gerealiseerd</v>
      </c>
      <c r="H584">
        <f>community_projects!H584</f>
        <v>2018</v>
      </c>
      <c r="I584" t="str">
        <f>community_projects!I584</f>
        <v>PV</v>
      </c>
      <c r="J584" t="str">
        <f>community_projects!J584</f>
        <v>dak</v>
      </c>
      <c r="K584" t="str">
        <f>community_projects!K584</f>
        <v>lokale coöperatie</v>
      </c>
      <c r="L584" t="str">
        <f>community_projects!L584</f>
        <v>ECOstroom.nu</v>
      </c>
      <c r="M584">
        <f>community_projects!P584</f>
        <v>307.2</v>
      </c>
      <c r="N584">
        <f>community_projects!R584</f>
        <v>1</v>
      </c>
    </row>
    <row r="585" spans="1:14" x14ac:dyDescent="0.3">
      <c r="A585" t="str">
        <f>community_projects!A585</f>
        <v>Noord-Holland</v>
      </c>
      <c r="B585" t="str">
        <f>community_projects!B585</f>
        <v>Noord-Holland Zuid</v>
      </c>
      <c r="C585" t="str">
        <f>community_projects!C585</f>
        <v>Amsterdam</v>
      </c>
      <c r="D585" t="str" cm="1">
        <f t="array" ref="D585">INDEX(municipalities!B:B, MATCH(EC_projects!C585,municipalities!C:C,0),0)</f>
        <v>GM0363</v>
      </c>
      <c r="E585">
        <f>community_projects!D585</f>
        <v>0</v>
      </c>
      <c r="F585" t="str">
        <f>community_projects!E585</f>
        <v>ECOstroom/ WOW Ecostroom/ Broedplaats WOW Amsterdam</v>
      </c>
      <c r="G585" t="str">
        <f>community_projects!G585</f>
        <v>gerealiseerd</v>
      </c>
      <c r="H585">
        <f>community_projects!H585</f>
        <v>2017</v>
      </c>
      <c r="I585" t="str">
        <f>community_projects!I585</f>
        <v>PV</v>
      </c>
      <c r="J585" t="str">
        <f>community_projects!J585</f>
        <v>dak</v>
      </c>
      <c r="K585" t="str">
        <f>community_projects!K585</f>
        <v>lokale coöperatie</v>
      </c>
      <c r="L585" t="str">
        <f>community_projects!L585</f>
        <v>ECOstroom.nu</v>
      </c>
      <c r="M585">
        <f>community_projects!P585</f>
        <v>95.68</v>
      </c>
      <c r="N585">
        <f>community_projects!R585</f>
        <v>1</v>
      </c>
    </row>
    <row r="586" spans="1:14" x14ac:dyDescent="0.3">
      <c r="A586" t="str">
        <f>community_projects!A586</f>
        <v>Noord-Holland</v>
      </c>
      <c r="B586" t="str">
        <f>community_projects!B586</f>
        <v>Noord-Holland Zuid</v>
      </c>
      <c r="C586" t="str">
        <f>community_projects!C586</f>
        <v>Amsterdam</v>
      </c>
      <c r="D586" t="str" cm="1">
        <f t="array" ref="D586">INDEX(municipalities!B:B, MATCH(EC_projects!C586,municipalities!C:C,0),0)</f>
        <v>GM0363</v>
      </c>
      <c r="E586">
        <f>community_projects!D586</f>
        <v>0</v>
      </c>
      <c r="F586" t="str">
        <f>community_projects!E586</f>
        <v>ECOstroom/ WOW ECOstroom/ VVE Theophilusstraat 1-9</v>
      </c>
      <c r="G586" t="str">
        <f>community_projects!G586</f>
        <v>gerealiseerd</v>
      </c>
      <c r="H586">
        <f>community_projects!H586</f>
        <v>2018</v>
      </c>
      <c r="I586" t="str">
        <f>community_projects!I586</f>
        <v>PV</v>
      </c>
      <c r="J586" t="str">
        <f>community_projects!J586</f>
        <v>dak</v>
      </c>
      <c r="K586" t="str">
        <f>community_projects!K586</f>
        <v>lokale coöperatie</v>
      </c>
      <c r="L586" t="str">
        <f>community_projects!L586</f>
        <v>ECOstroom.nu</v>
      </c>
      <c r="M586">
        <f>community_projects!P586</f>
        <v>30.9</v>
      </c>
      <c r="N586">
        <f>community_projects!R586</f>
        <v>1</v>
      </c>
    </row>
    <row r="587" spans="1:14" x14ac:dyDescent="0.3">
      <c r="A587" t="str">
        <f>community_projects!A587</f>
        <v>Noord-Holland</v>
      </c>
      <c r="B587" t="str">
        <f>community_projects!B587</f>
        <v>Noord-Holland Zuid</v>
      </c>
      <c r="C587" t="str">
        <f>community_projects!C587</f>
        <v>Amsterdam</v>
      </c>
      <c r="D587" t="str" cm="1">
        <f t="array" ref="D587">INDEX(municipalities!B:B, MATCH(EC_projects!C587,municipalities!C:C,0),0)</f>
        <v>GM0363</v>
      </c>
      <c r="E587">
        <f>community_projects!D587</f>
        <v>0</v>
      </c>
      <c r="F587" t="str">
        <f>community_projects!E587</f>
        <v>ECOstroom/ zonnedak basisschool De Globe</v>
      </c>
      <c r="G587" t="str">
        <f>community_projects!G587</f>
        <v>gerealiseerd</v>
      </c>
      <c r="H587">
        <f>community_projects!H587</f>
        <v>2020</v>
      </c>
      <c r="I587" t="str">
        <f>community_projects!I587</f>
        <v>PV</v>
      </c>
      <c r="J587" t="str">
        <f>community_projects!J587</f>
        <v>dak</v>
      </c>
      <c r="K587" t="str">
        <f>community_projects!K587</f>
        <v>lokale coöperatie</v>
      </c>
      <c r="L587" t="str">
        <f>community_projects!L587</f>
        <v>ECOstroom.nu</v>
      </c>
      <c r="M587">
        <f>community_projects!P587</f>
        <v>111.63</v>
      </c>
      <c r="N587">
        <f>community_projects!R587</f>
        <v>1</v>
      </c>
    </row>
    <row r="588" spans="1:14" x14ac:dyDescent="0.3">
      <c r="A588" t="str">
        <f>community_projects!A588</f>
        <v>Noord-Holland</v>
      </c>
      <c r="B588" t="str">
        <f>community_projects!B588</f>
        <v>Noord-Holland Zuid</v>
      </c>
      <c r="C588" t="str">
        <f>community_projects!C588</f>
        <v>Amsterdam</v>
      </c>
      <c r="D588" t="str" cm="1">
        <f t="array" ref="D588">INDEX(municipalities!B:B, MATCH(EC_projects!C588,municipalities!C:C,0),0)</f>
        <v>GM0363</v>
      </c>
      <c r="E588">
        <f>community_projects!D588</f>
        <v>0</v>
      </c>
      <c r="F588" t="str">
        <f>community_projects!E588</f>
        <v>ECOstroom/ zonnedak De Roos van Dekemaweg</v>
      </c>
      <c r="G588" t="str">
        <f>community_projects!G588</f>
        <v>gerealiseerd</v>
      </c>
      <c r="H588">
        <f>community_projects!H588</f>
        <v>2020</v>
      </c>
      <c r="I588" t="str">
        <f>community_projects!I588</f>
        <v>PV</v>
      </c>
      <c r="J588" t="str">
        <f>community_projects!J588</f>
        <v>dak</v>
      </c>
      <c r="K588" t="str">
        <f>community_projects!K588</f>
        <v>lokale coöperatie</v>
      </c>
      <c r="L588" t="str">
        <f>community_projects!L588</f>
        <v>ECOstroom.nu</v>
      </c>
      <c r="M588">
        <f>community_projects!P588</f>
        <v>65.88</v>
      </c>
      <c r="N588">
        <f>community_projects!R588</f>
        <v>1</v>
      </c>
    </row>
    <row r="589" spans="1:14" x14ac:dyDescent="0.3">
      <c r="A589" t="str">
        <f>community_projects!A589</f>
        <v>Noord-Holland</v>
      </c>
      <c r="B589" t="str">
        <f>community_projects!B589</f>
        <v>Noord-Holland Zuid</v>
      </c>
      <c r="C589" t="str">
        <f>community_projects!C589</f>
        <v>Amsterdam</v>
      </c>
      <c r="D589" t="str" cm="1">
        <f t="array" ref="D589">INDEX(municipalities!B:B, MATCH(EC_projects!C589,municipalities!C:C,0),0)</f>
        <v>GM0363</v>
      </c>
      <c r="E589">
        <f>community_projects!D589</f>
        <v>0</v>
      </c>
      <c r="F589" t="str">
        <f>community_projects!E589</f>
        <v>ECOstroom/ zonnedak Ferdinand Huijckstraat</v>
      </c>
      <c r="G589" t="str">
        <f>community_projects!G589</f>
        <v>gerealiseerd</v>
      </c>
      <c r="H589">
        <f>community_projects!H589</f>
        <v>2020</v>
      </c>
      <c r="I589" t="str">
        <f>community_projects!I589</f>
        <v>PV</v>
      </c>
      <c r="J589" t="str">
        <f>community_projects!J589</f>
        <v>dak</v>
      </c>
      <c r="K589" t="str">
        <f>community_projects!K589</f>
        <v>lokale coöperatie</v>
      </c>
      <c r="L589" t="str">
        <f>community_projects!L589</f>
        <v>ECOstroom.nu</v>
      </c>
      <c r="M589">
        <f>community_projects!P589</f>
        <v>119.56</v>
      </c>
      <c r="N589">
        <f>community_projects!R589</f>
        <v>1</v>
      </c>
    </row>
    <row r="590" spans="1:14" x14ac:dyDescent="0.3">
      <c r="A590" t="str">
        <f>community_projects!A590</f>
        <v>Noord-Holland</v>
      </c>
      <c r="B590" t="str">
        <f>community_projects!B590</f>
        <v>Noord-Holland Zuid</v>
      </c>
      <c r="C590" t="str">
        <f>community_projects!C590</f>
        <v>Amsterdam</v>
      </c>
      <c r="D590" t="str" cm="1">
        <f t="array" ref="D590">INDEX(municipalities!B:B, MATCH(EC_projects!C590,municipalities!C:C,0),0)</f>
        <v>GM0363</v>
      </c>
      <c r="E590">
        <f>community_projects!D590</f>
        <v>0</v>
      </c>
      <c r="F590" t="str">
        <f>community_projects!E590</f>
        <v>ECOstroom/ zonnedak Graftermeerstraat 46</v>
      </c>
      <c r="G590" t="str">
        <f>community_projects!G590</f>
        <v>gerealiseerd</v>
      </c>
      <c r="H590">
        <f>community_projects!H590</f>
        <v>2019</v>
      </c>
      <c r="I590" t="str">
        <f>community_projects!I590</f>
        <v>PV</v>
      </c>
      <c r="J590" t="str">
        <f>community_projects!J590</f>
        <v>dak</v>
      </c>
      <c r="K590" t="str">
        <f>community_projects!K590</f>
        <v>lokale coöperatie</v>
      </c>
      <c r="L590" t="str">
        <f>community_projects!L590</f>
        <v>ECOstroom.nu</v>
      </c>
      <c r="M590">
        <f>community_projects!P590</f>
        <v>170</v>
      </c>
      <c r="N590">
        <f>community_projects!R590</f>
        <v>1</v>
      </c>
    </row>
    <row r="591" spans="1:14" x14ac:dyDescent="0.3">
      <c r="A591" t="str">
        <f>community_projects!A591</f>
        <v>Noord-Holland</v>
      </c>
      <c r="B591" t="str">
        <f>community_projects!B591</f>
        <v>Noord-Holland Zuid</v>
      </c>
      <c r="C591" t="str">
        <f>community_projects!C591</f>
        <v>Amsterdam</v>
      </c>
      <c r="D591" t="str" cm="1">
        <f t="array" ref="D591">INDEX(municipalities!B:B, MATCH(EC_projects!C591,municipalities!C:C,0),0)</f>
        <v>GM0363</v>
      </c>
      <c r="E591">
        <f>community_projects!D591</f>
        <v>0</v>
      </c>
      <c r="F591" t="str">
        <f>community_projects!E591</f>
        <v xml:space="preserve">ECOstroom/ zonnedak Hagedoornplein </v>
      </c>
      <c r="G591" t="str">
        <f>community_projects!G591</f>
        <v>gerealiseerd</v>
      </c>
      <c r="H591">
        <f>community_projects!H591</f>
        <v>2020</v>
      </c>
      <c r="I591" t="str">
        <f>community_projects!I591</f>
        <v>PV</v>
      </c>
      <c r="J591" t="str">
        <f>community_projects!J591</f>
        <v>dak</v>
      </c>
      <c r="K591" t="str">
        <f>community_projects!K591</f>
        <v>lokale coöperatie</v>
      </c>
      <c r="L591" t="str">
        <f>community_projects!L591</f>
        <v>ECOstroom.nu</v>
      </c>
      <c r="M591">
        <f>community_projects!P591</f>
        <v>39.04</v>
      </c>
      <c r="N591">
        <f>community_projects!R591</f>
        <v>1</v>
      </c>
    </row>
    <row r="592" spans="1:14" x14ac:dyDescent="0.3">
      <c r="A592" t="str">
        <f>community_projects!A592</f>
        <v>Noord-Holland</v>
      </c>
      <c r="B592" t="str">
        <f>community_projects!B592</f>
        <v>Noord-Holland Zuid</v>
      </c>
      <c r="C592" t="str">
        <f>community_projects!C592</f>
        <v>Amsterdam</v>
      </c>
      <c r="D592" t="str" cm="1">
        <f t="array" ref="D592">INDEX(municipalities!B:B, MATCH(EC_projects!C592,municipalities!C:C,0),0)</f>
        <v>GM0363</v>
      </c>
      <c r="E592">
        <f>community_projects!D592</f>
        <v>0</v>
      </c>
      <c r="F592" t="str">
        <f>community_projects!E592</f>
        <v>ECOstroom/ zonnedak Oostelijke Handelskade 108</v>
      </c>
      <c r="G592" t="str">
        <f>community_projects!G592</f>
        <v>gerealiseerd</v>
      </c>
      <c r="H592">
        <f>community_projects!H592</f>
        <v>2019</v>
      </c>
      <c r="I592" t="str">
        <f>community_projects!I592</f>
        <v>PV</v>
      </c>
      <c r="J592" t="str">
        <f>community_projects!J592</f>
        <v>dak</v>
      </c>
      <c r="K592" t="str">
        <f>community_projects!K592</f>
        <v>lokale coöperatie</v>
      </c>
      <c r="L592" t="str">
        <f>community_projects!L592</f>
        <v>ECOstroom.nu</v>
      </c>
      <c r="M592">
        <f>community_projects!P592</f>
        <v>33</v>
      </c>
      <c r="N592">
        <f>community_projects!R592</f>
        <v>1</v>
      </c>
    </row>
    <row r="593" spans="1:14" x14ac:dyDescent="0.3">
      <c r="A593" t="str">
        <f>community_projects!A593</f>
        <v>Noord-Holland</v>
      </c>
      <c r="B593" t="str">
        <f>community_projects!B593</f>
        <v>Noord-Holland Zuid</v>
      </c>
      <c r="C593" t="str">
        <f>community_projects!C593</f>
        <v>Amsterdam</v>
      </c>
      <c r="D593" t="str" cm="1">
        <f t="array" ref="D593">INDEX(municipalities!B:B, MATCH(EC_projects!C593,municipalities!C:C,0),0)</f>
        <v>GM0363</v>
      </c>
      <c r="E593">
        <f>community_projects!D593</f>
        <v>0</v>
      </c>
      <c r="F593" t="str">
        <f>community_projects!E593</f>
        <v>ECOstroom/ zonnedak VvE Le Jardin (Jordaanstroom/ Huygen Ecostroom)</v>
      </c>
      <c r="G593" t="str">
        <f>community_projects!G593</f>
        <v>gerealiseerd</v>
      </c>
      <c r="H593">
        <f>community_projects!H593</f>
        <v>2019</v>
      </c>
      <c r="I593" t="str">
        <f>community_projects!I593</f>
        <v>PV</v>
      </c>
      <c r="J593" t="str">
        <f>community_projects!J593</f>
        <v>dak</v>
      </c>
      <c r="K593" t="str">
        <f>community_projects!K593</f>
        <v>lokale coöperatie</v>
      </c>
      <c r="L593" t="str">
        <f>community_projects!L593</f>
        <v>ECOstroom.nu</v>
      </c>
      <c r="M593">
        <f>community_projects!P593</f>
        <v>66</v>
      </c>
      <c r="N593">
        <f>community_projects!R593</f>
        <v>1</v>
      </c>
    </row>
    <row r="594" spans="1:14" x14ac:dyDescent="0.3">
      <c r="A594" t="str">
        <f>community_projects!A594</f>
        <v>Noord-Holland</v>
      </c>
      <c r="B594" t="str">
        <f>community_projects!B594</f>
        <v>Noord-Holland Zuid</v>
      </c>
      <c r="C594" t="str">
        <f>community_projects!C594</f>
        <v>Amsterdam</v>
      </c>
      <c r="D594" t="str" cm="1">
        <f t="array" ref="D594">INDEX(municipalities!B:B, MATCH(EC_projects!C594,municipalities!C:C,0),0)</f>
        <v>GM0363</v>
      </c>
      <c r="E594" t="str">
        <f>community_projects!D594</f>
        <v>Noord</v>
      </c>
      <c r="F594" t="str">
        <f>community_projects!E594</f>
        <v>ECOstroom/ zonnedak VVE Rijswijsstraat</v>
      </c>
      <c r="G594" t="str">
        <f>community_projects!G594</f>
        <v>gerealiseerd</v>
      </c>
      <c r="H594">
        <f>community_projects!H594</f>
        <v>2022</v>
      </c>
      <c r="I594" t="str">
        <f>community_projects!I594</f>
        <v>PV</v>
      </c>
      <c r="J594" t="str">
        <f>community_projects!J594</f>
        <v>dak</v>
      </c>
      <c r="K594" t="str">
        <f>community_projects!K594</f>
        <v>lokale coöperatie</v>
      </c>
      <c r="L594" t="str">
        <f>community_projects!L594</f>
        <v>ECOstroom.nu</v>
      </c>
      <c r="M594">
        <f>community_projects!P594</f>
        <v>70.56</v>
      </c>
      <c r="N594">
        <f>community_projects!R594</f>
        <v>1</v>
      </c>
    </row>
    <row r="595" spans="1:14" x14ac:dyDescent="0.3">
      <c r="A595" t="str">
        <f>community_projects!A595</f>
        <v>Noord-Holland</v>
      </c>
      <c r="B595" t="str">
        <f>community_projects!B595</f>
        <v>Noord-Holland Zuid</v>
      </c>
      <c r="C595" t="str">
        <f>community_projects!C595</f>
        <v>Amsterdam</v>
      </c>
      <c r="D595" t="str" cm="1">
        <f t="array" ref="D595">INDEX(municipalities!B:B, MATCH(EC_projects!C595,municipalities!C:C,0),0)</f>
        <v>GM0363</v>
      </c>
      <c r="E595">
        <f>community_projects!D595</f>
        <v>0</v>
      </c>
      <c r="F595" t="str">
        <f>community_projects!E595</f>
        <v xml:space="preserve">ECOstroom/ Zonne-energie dak VvE Old Trafford </v>
      </c>
      <c r="G595" t="str">
        <f>community_projects!G595</f>
        <v>gerealiseerd</v>
      </c>
      <c r="H595">
        <f>community_projects!H595</f>
        <v>2020</v>
      </c>
      <c r="I595" t="str">
        <f>community_projects!I595</f>
        <v>PV</v>
      </c>
      <c r="J595" t="str">
        <f>community_projects!J595</f>
        <v>dak</v>
      </c>
      <c r="K595" t="str">
        <f>community_projects!K595</f>
        <v>lokale coöperatie</v>
      </c>
      <c r="L595" t="str">
        <f>community_projects!L595</f>
        <v>ECOstroom.nu</v>
      </c>
      <c r="M595">
        <f>community_projects!P595</f>
        <v>75.48</v>
      </c>
      <c r="N595">
        <f>community_projects!R595</f>
        <v>1</v>
      </c>
    </row>
    <row r="596" spans="1:14" x14ac:dyDescent="0.3">
      <c r="A596" t="str">
        <f>community_projects!A596</f>
        <v>Noord-Holland</v>
      </c>
      <c r="B596" t="str">
        <f>community_projects!B596</f>
        <v>Noord-Holland Zuid</v>
      </c>
      <c r="C596" t="str">
        <f>community_projects!C596</f>
        <v>Amsterdam</v>
      </c>
      <c r="D596" t="str" cm="1">
        <f t="array" ref="D596">INDEX(municipalities!B:B, MATCH(EC_projects!C596,municipalities!C:C,0),0)</f>
        <v>GM0363</v>
      </c>
      <c r="E596">
        <f>community_projects!D596</f>
        <v>0</v>
      </c>
      <c r="F596" t="str">
        <f>community_projects!E596</f>
        <v>GeldGroenWassen/ Ekoplaza Amsterdam, 2 kinderboerderijen, speeltuin</v>
      </c>
      <c r="G596" t="str">
        <f>community_projects!G596</f>
        <v>gerealiseerd</v>
      </c>
      <c r="H596">
        <f>community_projects!H596</f>
        <v>2014</v>
      </c>
      <c r="I596" t="str">
        <f>community_projects!I596</f>
        <v>PV</v>
      </c>
      <c r="J596" t="str">
        <f>community_projects!J596</f>
        <v>dak</v>
      </c>
      <c r="K596" t="str">
        <f>community_projects!K596</f>
        <v>participatie/ crowdfunding</v>
      </c>
      <c r="L596" t="str">
        <f>community_projects!L596</f>
        <v>crowdfunding</v>
      </c>
      <c r="M596">
        <f>community_projects!P596</f>
        <v>14.56</v>
      </c>
      <c r="N596">
        <f>community_projects!R596</f>
        <v>0</v>
      </c>
    </row>
    <row r="597" spans="1:14" x14ac:dyDescent="0.3">
      <c r="A597" t="str">
        <f>community_projects!A597</f>
        <v>Noord-Holland</v>
      </c>
      <c r="B597" t="str">
        <f>community_projects!B597</f>
        <v>Noord-Holland Zuid</v>
      </c>
      <c r="C597" t="str">
        <f>community_projects!C597</f>
        <v>Amsterdam</v>
      </c>
      <c r="D597" t="str" cm="1">
        <f t="array" ref="D597">INDEX(municipalities!B:B, MATCH(EC_projects!C597,municipalities!C:C,0),0)</f>
        <v>GM0363</v>
      </c>
      <c r="E597">
        <f>community_projects!D597</f>
        <v>0</v>
      </c>
      <c r="F597" t="str">
        <f>community_projects!E597</f>
        <v>GeldGroenWassen/ Rhebergen Multihull Yachts</v>
      </c>
      <c r="G597" t="str">
        <f>community_projects!G597</f>
        <v>gerealiseerd</v>
      </c>
      <c r="H597">
        <f>community_projects!H597</f>
        <v>2016</v>
      </c>
      <c r="I597" t="str">
        <f>community_projects!I597</f>
        <v>PV</v>
      </c>
      <c r="J597" t="str">
        <f>community_projects!J597</f>
        <v>dak</v>
      </c>
      <c r="K597" t="str">
        <f>community_projects!K597</f>
        <v>participatie/ crowdfunding</v>
      </c>
      <c r="L597" t="str">
        <f>community_projects!L597</f>
        <v>crowdfunding</v>
      </c>
      <c r="M597">
        <f>community_projects!P597</f>
        <v>27.56</v>
      </c>
      <c r="N597">
        <f>community_projects!R597</f>
        <v>0</v>
      </c>
    </row>
    <row r="598" spans="1:14" x14ac:dyDescent="0.3">
      <c r="A598" t="str">
        <f>community_projects!A598</f>
        <v>Noord-Holland</v>
      </c>
      <c r="B598" t="str">
        <f>community_projects!B598</f>
        <v>Noord-Holland Zuid</v>
      </c>
      <c r="C598" t="str">
        <f>community_projects!C598</f>
        <v>Amsterdam</v>
      </c>
      <c r="D598" t="str" cm="1">
        <f t="array" ref="D598">INDEX(municipalities!B:B, MATCH(EC_projects!C598,municipalities!C:C,0),0)</f>
        <v>GM0363</v>
      </c>
      <c r="E598" t="str">
        <f>community_projects!D598</f>
        <v>Greencrowd</v>
      </c>
      <c r="F598" t="str">
        <f>community_projects!E598</f>
        <v>Greencrowd/ NDSM Scheepsbouwloods</v>
      </c>
      <c r="G598" t="str">
        <f>community_projects!G598</f>
        <v>gerealiseerd</v>
      </c>
      <c r="H598">
        <f>community_projects!H598</f>
        <v>2018</v>
      </c>
      <c r="I598" t="str">
        <f>community_projects!I598</f>
        <v>PV</v>
      </c>
      <c r="J598" t="str">
        <f>community_projects!J598</f>
        <v>dak</v>
      </c>
      <c r="K598" t="str">
        <f>community_projects!K598</f>
        <v>participatie/ crowdfunding</v>
      </c>
      <c r="L598" t="str">
        <f>community_projects!L598</f>
        <v>crowdfunding</v>
      </c>
      <c r="M598">
        <f>community_projects!P598</f>
        <v>413.09999999999997</v>
      </c>
      <c r="N598">
        <f>community_projects!R598</f>
        <v>0</v>
      </c>
    </row>
    <row r="599" spans="1:14" x14ac:dyDescent="0.3">
      <c r="A599" t="str">
        <f>community_projects!A599</f>
        <v>Noord-Holland</v>
      </c>
      <c r="B599" t="str">
        <f>community_projects!B599</f>
        <v>Noord-Holland Zuid</v>
      </c>
      <c r="C599" t="str">
        <f>community_projects!C599</f>
        <v>Amsterdam</v>
      </c>
      <c r="D599" t="str" cm="1">
        <f t="array" ref="D599">INDEX(municipalities!B:B, MATCH(EC_projects!C599,municipalities!C:C,0),0)</f>
        <v>GM0363</v>
      </c>
      <c r="E599">
        <f>community_projects!D599</f>
        <v>0</v>
      </c>
      <c r="F599" t="str">
        <f>community_projects!E599</f>
        <v>Zon op Blazerpad/ zonnedak VvE</v>
      </c>
      <c r="G599" t="str">
        <f>community_projects!G599</f>
        <v>gerealiseerd</v>
      </c>
      <c r="H599">
        <f>community_projects!H599</f>
        <v>2020</v>
      </c>
      <c r="I599" t="str">
        <f>community_projects!I599</f>
        <v>PV</v>
      </c>
      <c r="J599" t="str">
        <f>community_projects!J599</f>
        <v>dak</v>
      </c>
      <c r="K599" t="str">
        <f>community_projects!K599</f>
        <v>VVE-coöperatie</v>
      </c>
      <c r="L599" t="str">
        <f>community_projects!L599</f>
        <v>Zon op Blazerpad</v>
      </c>
      <c r="M599">
        <f>community_projects!P599</f>
        <v>34.86</v>
      </c>
      <c r="N599">
        <f>community_projects!R599</f>
        <v>1</v>
      </c>
    </row>
    <row r="600" spans="1:14" x14ac:dyDescent="0.3">
      <c r="A600" t="str">
        <f>community_projects!A600</f>
        <v>Noord-Holland</v>
      </c>
      <c r="B600" t="str">
        <f>community_projects!B600</f>
        <v>Noord-Holland Zuid</v>
      </c>
      <c r="C600" t="str">
        <f>community_projects!C600</f>
        <v>Amsterdam</v>
      </c>
      <c r="D600" t="str" cm="1">
        <f t="array" ref="D600">INDEX(municipalities!B:B, MATCH(EC_projects!C600,municipalities!C:C,0),0)</f>
        <v>GM0363</v>
      </c>
      <c r="E600">
        <f>community_projects!D600</f>
        <v>0</v>
      </c>
      <c r="F600" t="str">
        <f>community_projects!E600</f>
        <v>Zon op BoLoPlein / zonnedak VvE s Bos en Lommerplein</v>
      </c>
      <c r="G600" t="str">
        <f>community_projects!G600</f>
        <v>gerealiseerd</v>
      </c>
      <c r="H600">
        <f>community_projects!H600</f>
        <v>2020</v>
      </c>
      <c r="I600" t="str">
        <f>community_projects!I600</f>
        <v>PV</v>
      </c>
      <c r="J600" t="str">
        <f>community_projects!J600</f>
        <v>dak</v>
      </c>
      <c r="K600" t="str">
        <f>community_projects!K600</f>
        <v>VVE-coöperatie</v>
      </c>
      <c r="L600" t="str">
        <f>community_projects!L600</f>
        <v>Zon op BoLoPlein</v>
      </c>
      <c r="M600">
        <f>community_projects!P600</f>
        <v>53.6</v>
      </c>
      <c r="N600">
        <f>community_projects!R600</f>
        <v>1</v>
      </c>
    </row>
    <row r="601" spans="1:14" x14ac:dyDescent="0.3">
      <c r="A601" t="str">
        <f>community_projects!A601</f>
        <v>Noord-Holland</v>
      </c>
      <c r="B601" t="str">
        <f>community_projects!B601</f>
        <v>Noord-Holland Zuid</v>
      </c>
      <c r="C601" t="str">
        <f>community_projects!C601</f>
        <v>Amsterdam</v>
      </c>
      <c r="D601" t="str" cm="1">
        <f t="array" ref="D601">INDEX(municipalities!B:B, MATCH(EC_projects!C601,municipalities!C:C,0),0)</f>
        <v>GM0363</v>
      </c>
      <c r="E601">
        <f>community_projects!D601</f>
        <v>0</v>
      </c>
      <c r="F601" t="str">
        <f>community_projects!E601</f>
        <v>Zon op Ceram/ zonnedak VvE Ceramplein</v>
      </c>
      <c r="G601" t="str">
        <f>community_projects!G601</f>
        <v>gerealiseerd</v>
      </c>
      <c r="H601">
        <f>community_projects!H601</f>
        <v>2019</v>
      </c>
      <c r="I601" t="str">
        <f>community_projects!I601</f>
        <v>PV</v>
      </c>
      <c r="J601" t="str">
        <f>community_projects!J601</f>
        <v>dak</v>
      </c>
      <c r="K601" t="str">
        <f>community_projects!K601</f>
        <v>productiecoöperatie/ bewonersinitiatief</v>
      </c>
      <c r="L601" t="str">
        <f>community_projects!L601</f>
        <v>Zon op Ceram</v>
      </c>
      <c r="M601">
        <f>community_projects!P601</f>
        <v>42.6</v>
      </c>
      <c r="N601">
        <f>community_projects!R601</f>
        <v>1</v>
      </c>
    </row>
    <row r="602" spans="1:14" x14ac:dyDescent="0.3">
      <c r="A602" t="str">
        <f>community_projects!A602</f>
        <v>Noord-Holland</v>
      </c>
      <c r="B602" t="str">
        <f>community_projects!B602</f>
        <v>Noord-Holland Zuid</v>
      </c>
      <c r="C602" t="str">
        <f>community_projects!C602</f>
        <v>Amsterdam</v>
      </c>
      <c r="D602" t="str" cm="1">
        <f t="array" ref="D602">INDEX(municipalities!B:B, MATCH(EC_projects!C602,municipalities!C:C,0),0)</f>
        <v>GM0363</v>
      </c>
      <c r="E602">
        <f>community_projects!D602</f>
        <v>0</v>
      </c>
      <c r="F602" t="str">
        <f>community_projects!E602</f>
        <v>Zon op Het Dok (Amsterdam Entrepotdok VVE 1)</v>
      </c>
      <c r="G602" t="str">
        <f>community_projects!G602</f>
        <v>gerealiseerd</v>
      </c>
      <c r="H602">
        <f>community_projects!H602</f>
        <v>2021</v>
      </c>
      <c r="I602" t="str">
        <f>community_projects!I602</f>
        <v>PV</v>
      </c>
      <c r="J602" t="str">
        <f>community_projects!J602</f>
        <v>dak</v>
      </c>
      <c r="K602" t="str">
        <f>community_projects!K602</f>
        <v>productiecoöperatie/ bewonersinitiatief</v>
      </c>
      <c r="L602" t="str">
        <f>community_projects!L602</f>
        <v>Zon op Het Dok (VVE)</v>
      </c>
      <c r="M602">
        <f>community_projects!P602</f>
        <v>86.25</v>
      </c>
      <c r="N602">
        <f>community_projects!R602</f>
        <v>1</v>
      </c>
    </row>
    <row r="603" spans="1:14" x14ac:dyDescent="0.3">
      <c r="A603" t="str">
        <f>community_projects!A603</f>
        <v>Noord-Holland</v>
      </c>
      <c r="B603" t="str">
        <f>community_projects!B603</f>
        <v>Noord-Holland Zuid</v>
      </c>
      <c r="C603" t="str">
        <f>community_projects!C603</f>
        <v>Amsterdam</v>
      </c>
      <c r="D603" t="str" cm="1">
        <f t="array" ref="D603">INDEX(municipalities!B:B, MATCH(EC_projects!C603,municipalities!C:C,0),0)</f>
        <v>GM0363</v>
      </c>
      <c r="E603">
        <f>community_projects!D603</f>
        <v>0</v>
      </c>
      <c r="F603" t="str">
        <f>community_projects!E603</f>
        <v>Zon op Het Dok (Amsterdam Entrepotdok VVE 2 13 tm 36)</v>
      </c>
      <c r="G603" t="str">
        <f>community_projects!G603</f>
        <v>gerealiseerd</v>
      </c>
      <c r="H603">
        <f>community_projects!H603</f>
        <v>2023</v>
      </c>
      <c r="I603" t="str">
        <f>community_projects!I603</f>
        <v>PV</v>
      </c>
      <c r="J603" t="str">
        <f>community_projects!J603</f>
        <v>dak</v>
      </c>
      <c r="K603" t="str">
        <f>community_projects!K603</f>
        <v>productiecoöperatie/ bewonersinitiatief</v>
      </c>
      <c r="L603" t="str">
        <f>community_projects!L603</f>
        <v>Zon op Het Dok (VVE)</v>
      </c>
      <c r="M603">
        <f>community_projects!P603</f>
        <v>77.400000000000006</v>
      </c>
      <c r="N603">
        <f>community_projects!R603</f>
        <v>1</v>
      </c>
    </row>
    <row r="604" spans="1:14" x14ac:dyDescent="0.3">
      <c r="A604" t="str">
        <f>community_projects!A604</f>
        <v>Noord-Holland</v>
      </c>
      <c r="B604" t="str">
        <f>community_projects!B604</f>
        <v>Noord-Holland Zuid</v>
      </c>
      <c r="C604" t="str">
        <f>community_projects!C604</f>
        <v>Amsterdam</v>
      </c>
      <c r="D604" t="str" cm="1">
        <f t="array" ref="D604">INDEX(municipalities!B:B, MATCH(EC_projects!C604,municipalities!C:C,0),0)</f>
        <v>GM0363</v>
      </c>
      <c r="E604">
        <f>community_projects!D604</f>
        <v>0</v>
      </c>
      <c r="F604" t="str">
        <f>community_projects!E604</f>
        <v>Zon op Hof van Hoytema/ zonnedak VvE</v>
      </c>
      <c r="G604" t="str">
        <f>community_projects!G604</f>
        <v>gerealiseerd</v>
      </c>
      <c r="H604">
        <f>community_projects!H604</f>
        <v>2020</v>
      </c>
      <c r="I604" t="str">
        <f>community_projects!I604</f>
        <v>PV</v>
      </c>
      <c r="J604" t="str">
        <f>community_projects!J604</f>
        <v>dak</v>
      </c>
      <c r="K604" t="str">
        <f>community_projects!K604</f>
        <v>VVE-coöperatie</v>
      </c>
      <c r="L604" t="str">
        <f>community_projects!L604</f>
        <v>Zon op Hof van Hoytema</v>
      </c>
      <c r="M604">
        <f>community_projects!P604</f>
        <v>61.2</v>
      </c>
      <c r="N604">
        <f>community_projects!R604</f>
        <v>1</v>
      </c>
    </row>
    <row r="605" spans="1:14" x14ac:dyDescent="0.3">
      <c r="A605" t="str">
        <f>community_projects!A605</f>
        <v>Noord-Holland</v>
      </c>
      <c r="B605" t="str">
        <f>community_projects!B605</f>
        <v>Noord-Holland Zuid</v>
      </c>
      <c r="C605" t="str">
        <f>community_projects!C605</f>
        <v>Amsterdam</v>
      </c>
      <c r="D605" t="str" cm="1">
        <f t="array" ref="D605">INDEX(municipalities!B:B, MATCH(EC_projects!C605,municipalities!C:C,0),0)</f>
        <v>GM0363</v>
      </c>
      <c r="E605">
        <f>community_projects!D605</f>
        <v>0</v>
      </c>
      <c r="F605" t="str">
        <f>community_projects!E605</f>
        <v>Zon op Hoogkade/ zonnedak VvE</v>
      </c>
      <c r="G605" t="str">
        <f>community_projects!G605</f>
        <v>gerealiseerd</v>
      </c>
      <c r="H605">
        <f>community_projects!H605</f>
        <v>2020</v>
      </c>
      <c r="I605" t="str">
        <f>community_projects!I605</f>
        <v>PV</v>
      </c>
      <c r="J605" t="str">
        <f>community_projects!J605</f>
        <v>dak</v>
      </c>
      <c r="K605" t="str">
        <f>community_projects!K605</f>
        <v>VVE-coöperatie</v>
      </c>
      <c r="L605" t="str">
        <f>community_projects!L605</f>
        <v>Zon op Hoogkade</v>
      </c>
      <c r="M605">
        <f>community_projects!P605</f>
        <v>78</v>
      </c>
      <c r="N605">
        <f>community_projects!R605</f>
        <v>1</v>
      </c>
    </row>
    <row r="606" spans="1:14" x14ac:dyDescent="0.3">
      <c r="A606" t="str">
        <f>community_projects!A606</f>
        <v>Noord-Holland</v>
      </c>
      <c r="B606" t="str">
        <f>community_projects!B606</f>
        <v>Noord-Holland Zuid</v>
      </c>
      <c r="C606" t="str">
        <f>community_projects!C606</f>
        <v>Amsterdam</v>
      </c>
      <c r="D606" t="str" cm="1">
        <f t="array" ref="D606">INDEX(municipalities!B:B, MATCH(EC_projects!C606,municipalities!C:C,0),0)</f>
        <v>GM0363</v>
      </c>
      <c r="E606">
        <f>community_projects!D606</f>
        <v>0</v>
      </c>
      <c r="F606" t="str">
        <f>community_projects!E606</f>
        <v>Zon op IJburg Blok 17/ zonnedak VvE</v>
      </c>
      <c r="G606" t="str">
        <f>community_projects!G606</f>
        <v>gerealiseerd</v>
      </c>
      <c r="H606">
        <f>community_projects!H606</f>
        <v>2021</v>
      </c>
      <c r="I606" t="str">
        <f>community_projects!I606</f>
        <v>PV</v>
      </c>
      <c r="J606" t="str">
        <f>community_projects!J606</f>
        <v>dak</v>
      </c>
      <c r="K606" t="str">
        <f>community_projects!K606</f>
        <v>VVE-coöperatie</v>
      </c>
      <c r="L606" t="str">
        <f>community_projects!L606</f>
        <v>Zon op Ijburg</v>
      </c>
      <c r="M606">
        <f>community_projects!P606</f>
        <v>57.6</v>
      </c>
      <c r="N606">
        <f>community_projects!R606</f>
        <v>1</v>
      </c>
    </row>
    <row r="607" spans="1:14" x14ac:dyDescent="0.3">
      <c r="A607" t="str">
        <f>community_projects!A607</f>
        <v>Noord-Holland</v>
      </c>
      <c r="B607" t="str">
        <f>community_projects!B607</f>
        <v>Noord-Holland Zuid</v>
      </c>
      <c r="C607" t="str">
        <f>community_projects!C607</f>
        <v>Amsterdam</v>
      </c>
      <c r="D607" t="str" cm="1">
        <f t="array" ref="D607">INDEX(municipalities!B:B, MATCH(EC_projects!C607,municipalities!C:C,0),0)</f>
        <v>GM0363</v>
      </c>
      <c r="E607">
        <f>community_projects!D607</f>
        <v>0</v>
      </c>
      <c r="F607" t="str">
        <f>community_projects!E607</f>
        <v>Zon op Kattenburg/ VVE Groot Kattenburg</v>
      </c>
      <c r="G607" t="str">
        <f>community_projects!G607</f>
        <v>gerealiseerd</v>
      </c>
      <c r="H607">
        <f>community_projects!H607</f>
        <v>2019</v>
      </c>
      <c r="I607" t="str">
        <f>community_projects!I607</f>
        <v>PV</v>
      </c>
      <c r="J607" t="str">
        <f>community_projects!J607</f>
        <v>dak</v>
      </c>
      <c r="K607" t="str">
        <f>community_projects!K607</f>
        <v>productiecoöperatie/ bewonersinitiatief</v>
      </c>
      <c r="L607" t="str">
        <f>community_projects!L607</f>
        <v>Zon op Kattenburg</v>
      </c>
      <c r="M607">
        <f>community_projects!P607</f>
        <v>103.52999999999999</v>
      </c>
      <c r="N607">
        <f>community_projects!R607</f>
        <v>1</v>
      </c>
    </row>
    <row r="608" spans="1:14" x14ac:dyDescent="0.3">
      <c r="A608" t="str">
        <f>community_projects!A608</f>
        <v>Noord-Holland</v>
      </c>
      <c r="B608" t="str">
        <f>community_projects!B608</f>
        <v>Noord-Holland Zuid</v>
      </c>
      <c r="C608" t="str">
        <f>community_projects!C608</f>
        <v>Amsterdam</v>
      </c>
      <c r="D608" t="str" cm="1">
        <f t="array" ref="D608">INDEX(municipalities!B:B, MATCH(EC_projects!C608,municipalities!C:C,0),0)</f>
        <v>GM0363</v>
      </c>
      <c r="E608">
        <f>community_projects!D608</f>
        <v>0</v>
      </c>
      <c r="F608" t="str">
        <f>community_projects!E608</f>
        <v>Zon op landelijk Noord/ basisschool de Weidevogel</v>
      </c>
      <c r="G608" t="str">
        <f>community_projects!G608</f>
        <v>gerealiseerd</v>
      </c>
      <c r="H608">
        <f>community_projects!H608</f>
        <v>2011</v>
      </c>
      <c r="I608" t="str">
        <f>community_projects!I608</f>
        <v>PV</v>
      </c>
      <c r="J608" t="str">
        <f>community_projects!J608</f>
        <v>dak</v>
      </c>
      <c r="K608" t="str">
        <f>community_projects!K608</f>
        <v>productiecoöperatie/ bewonersinitiatief</v>
      </c>
      <c r="L608" t="str">
        <f>community_projects!L608</f>
        <v>Zon op landelijk Noord</v>
      </c>
      <c r="M608">
        <f>community_projects!P608</f>
        <v>14.7</v>
      </c>
      <c r="N608">
        <f>community_projects!R608</f>
        <v>1</v>
      </c>
    </row>
    <row r="609" spans="1:14" x14ac:dyDescent="0.3">
      <c r="A609" t="str">
        <f>community_projects!A609</f>
        <v>Noord-Holland</v>
      </c>
      <c r="B609" t="str">
        <f>community_projects!B609</f>
        <v>Noord-Holland Zuid</v>
      </c>
      <c r="C609" t="str">
        <f>community_projects!C609</f>
        <v>Amsterdam</v>
      </c>
      <c r="D609" t="str" cm="1">
        <f t="array" ref="D609">INDEX(municipalities!B:B, MATCH(EC_projects!C609,municipalities!C:C,0),0)</f>
        <v>GM0363</v>
      </c>
      <c r="E609">
        <f>community_projects!D609</f>
        <v>0</v>
      </c>
      <c r="F609" t="str">
        <f>community_projects!E609</f>
        <v>Zon op Ons Dorp (Elizabeth Wolffstraat)</v>
      </c>
      <c r="G609" t="str">
        <f>community_projects!G609</f>
        <v>gerealiseerd</v>
      </c>
      <c r="H609">
        <f>community_projects!H609</f>
        <v>2015</v>
      </c>
      <c r="I609" t="str">
        <f>community_projects!I609</f>
        <v>PV</v>
      </c>
      <c r="J609" t="str">
        <f>community_projects!J609</f>
        <v>dak</v>
      </c>
      <c r="K609" t="str">
        <f>community_projects!K609</f>
        <v>productiecoöperatie/ bewonersinitiatief</v>
      </c>
      <c r="L609" t="str">
        <f>community_projects!L609</f>
        <v>Zon op Ons Dorp</v>
      </c>
      <c r="M609">
        <f>community_projects!P609</f>
        <v>31.2</v>
      </c>
      <c r="N609">
        <f>community_projects!R609</f>
        <v>1</v>
      </c>
    </row>
    <row r="610" spans="1:14" x14ac:dyDescent="0.3">
      <c r="A610" t="str">
        <f>community_projects!A610</f>
        <v>Noord-Holland</v>
      </c>
      <c r="B610" t="str">
        <f>community_projects!B610</f>
        <v>Noord-Holland Zuid</v>
      </c>
      <c r="C610" t="str">
        <f>community_projects!C610</f>
        <v>Amsterdam</v>
      </c>
      <c r="D610" t="str" cm="1">
        <f t="array" ref="D610">INDEX(municipalities!B:B, MATCH(EC_projects!C610,municipalities!C:C,0),0)</f>
        <v>GM0363</v>
      </c>
      <c r="E610">
        <f>community_projects!D610</f>
        <v>0</v>
      </c>
      <c r="F610" t="str">
        <f>community_projects!E610</f>
        <v>Zon op Poppendam/  zonnedak Poppedammergouw</v>
      </c>
      <c r="G610" t="str">
        <f>community_projects!G610</f>
        <v>gerealiseerd</v>
      </c>
      <c r="H610">
        <f>community_projects!H610</f>
        <v>2019</v>
      </c>
      <c r="I610" t="str">
        <f>community_projects!I610</f>
        <v>PV</v>
      </c>
      <c r="J610" t="str">
        <f>community_projects!J610</f>
        <v>dak</v>
      </c>
      <c r="K610" t="str">
        <f>community_projects!K610</f>
        <v>productiecoöperatie/ bewonersinitiatief</v>
      </c>
      <c r="L610" t="str">
        <f>community_projects!L610</f>
        <v>Zon op Poppendam</v>
      </c>
      <c r="M610">
        <f>community_projects!P610</f>
        <v>278.72999999999996</v>
      </c>
      <c r="N610">
        <f>community_projects!R610</f>
        <v>1</v>
      </c>
    </row>
    <row r="611" spans="1:14" x14ac:dyDescent="0.3">
      <c r="A611" t="str">
        <f>community_projects!A611</f>
        <v>Noord-Holland</v>
      </c>
      <c r="B611" t="str">
        <f>community_projects!B611</f>
        <v>Noord-Holland Zuid</v>
      </c>
      <c r="C611" t="str">
        <f>community_projects!C611</f>
        <v>Amsterdam</v>
      </c>
      <c r="D611" t="str" cm="1">
        <f t="array" ref="D611">INDEX(municipalities!B:B, MATCH(EC_projects!C611,municipalities!C:C,0),0)</f>
        <v>GM0363</v>
      </c>
      <c r="E611">
        <f>community_projects!D611</f>
        <v>0</v>
      </c>
      <c r="F611" t="str">
        <f>community_projects!E611</f>
        <v>Zon op Stadhoeve/ Naschoolse opvang</v>
      </c>
      <c r="G611" t="str">
        <f>community_projects!G611</f>
        <v>gerealiseerd</v>
      </c>
      <c r="H611">
        <f>community_projects!H611</f>
        <v>2019</v>
      </c>
      <c r="I611" t="str">
        <f>community_projects!I611</f>
        <v>PV</v>
      </c>
      <c r="J611" t="str">
        <f>community_projects!J611</f>
        <v>dak</v>
      </c>
      <c r="K611" t="str">
        <f>community_projects!K611</f>
        <v>productiecoöperatie/ bewonersinitiatief</v>
      </c>
      <c r="L611" t="str">
        <f>community_projects!L611</f>
        <v>Zon op Stadhoeve</v>
      </c>
      <c r="M611">
        <f>community_projects!P611</f>
        <v>75.69</v>
      </c>
      <c r="N611">
        <f>community_projects!R611</f>
        <v>1</v>
      </c>
    </row>
    <row r="612" spans="1:14" x14ac:dyDescent="0.3">
      <c r="A612" t="str">
        <f>community_projects!A612</f>
        <v>Noord-Holland</v>
      </c>
      <c r="B612" t="str">
        <f>community_projects!B612</f>
        <v>Noord-Holland Zuid</v>
      </c>
      <c r="C612" t="str">
        <f>community_projects!C612</f>
        <v>Amsterdam</v>
      </c>
      <c r="D612" t="str" cm="1">
        <f t="array" ref="D612">INDEX(municipalities!B:B, MATCH(EC_projects!C612,municipalities!C:C,0),0)</f>
        <v>GM0363</v>
      </c>
      <c r="E612">
        <f>community_projects!D612</f>
        <v>0</v>
      </c>
      <c r="F612" t="str">
        <f>community_projects!E612</f>
        <v>Zon op Stadshoeve Tinteltuin (Zunderdorp)</v>
      </c>
      <c r="G612" t="str">
        <f>community_projects!G612</f>
        <v>gerealiseerd</v>
      </c>
      <c r="H612">
        <f>community_projects!H612</f>
        <v>2015</v>
      </c>
      <c r="I612" t="str">
        <f>community_projects!I612</f>
        <v>PV</v>
      </c>
      <c r="J612" t="str">
        <f>community_projects!J612</f>
        <v>dak</v>
      </c>
      <c r="K612" t="str">
        <f>community_projects!K612</f>
        <v>productiecoöperatie/ bewonersinitiatief</v>
      </c>
      <c r="L612" t="str">
        <f>community_projects!L612</f>
        <v>Zon op Stadhoeve</v>
      </c>
      <c r="M612">
        <f>community_projects!P612</f>
        <v>47.7</v>
      </c>
      <c r="N612">
        <f>community_projects!R612</f>
        <v>1</v>
      </c>
    </row>
    <row r="613" spans="1:14" x14ac:dyDescent="0.3">
      <c r="A613" t="str">
        <f>community_projects!A613</f>
        <v>Noord-Holland</v>
      </c>
      <c r="B613" t="str">
        <f>community_projects!B613</f>
        <v>Noord-Holland Zuid</v>
      </c>
      <c r="C613" t="str">
        <f>community_projects!C613</f>
        <v>Amsterdam</v>
      </c>
      <c r="D613" t="str" cm="1">
        <f t="array" ref="D613">INDEX(municipalities!B:B, MATCH(EC_projects!C613,municipalities!C:C,0),0)</f>
        <v>GM0363</v>
      </c>
      <c r="E613">
        <f>community_projects!D613</f>
        <v>0</v>
      </c>
      <c r="F613" t="str">
        <f>community_projects!E613</f>
        <v>Zon op Theo Bosch (VVE)</v>
      </c>
      <c r="G613" t="str">
        <f>community_projects!G613</f>
        <v>gerealiseerd</v>
      </c>
      <c r="H613">
        <f>community_projects!H613</f>
        <v>2018</v>
      </c>
      <c r="I613" t="str">
        <f>community_projects!I613</f>
        <v>PV</v>
      </c>
      <c r="J613" t="str">
        <f>community_projects!J613</f>
        <v>dak</v>
      </c>
      <c r="K613" t="str">
        <f>community_projects!K613</f>
        <v>VVE-coöperatie</v>
      </c>
      <c r="L613" t="str">
        <f>community_projects!L613</f>
        <v>Zon op Theo Bosch (VVE)</v>
      </c>
      <c r="M613">
        <f>community_projects!P613</f>
        <v>87.42</v>
      </c>
      <c r="N613">
        <f>community_projects!R613</f>
        <v>1</v>
      </c>
    </row>
    <row r="614" spans="1:14" x14ac:dyDescent="0.3">
      <c r="A614" t="str">
        <f>community_projects!A614</f>
        <v>Noord-Holland</v>
      </c>
      <c r="B614" t="str">
        <f>community_projects!B614</f>
        <v>Noord-Holland Zuid</v>
      </c>
      <c r="C614" t="str">
        <f>community_projects!C614</f>
        <v>Amsterdam</v>
      </c>
      <c r="D614" t="str" cm="1">
        <f t="array" ref="D614">INDEX(municipalities!B:B, MATCH(EC_projects!C614,municipalities!C:C,0),0)</f>
        <v>GM0363</v>
      </c>
      <c r="E614">
        <f>community_projects!D614</f>
        <v>0</v>
      </c>
      <c r="F614" t="str">
        <f>community_projects!E614</f>
        <v>Zon op VvE Nieuw Amstel/ zonnedak VvE</v>
      </c>
      <c r="G614" t="str">
        <f>community_projects!G614</f>
        <v>gerealiseerd</v>
      </c>
      <c r="H614">
        <f>community_projects!H614</f>
        <v>2021</v>
      </c>
      <c r="I614" t="str">
        <f>community_projects!I614</f>
        <v>PV</v>
      </c>
      <c r="J614" t="str">
        <f>community_projects!J614</f>
        <v>dak</v>
      </c>
      <c r="K614" t="str">
        <f>community_projects!K614</f>
        <v>VVE-coöperatie</v>
      </c>
      <c r="L614" t="str">
        <f>community_projects!L614</f>
        <v>Zon op VvE Nieuw Amstel</v>
      </c>
      <c r="M614">
        <f>community_projects!P614</f>
        <v>40.659999999999997</v>
      </c>
      <c r="N614">
        <f>community_projects!R614</f>
        <v>1</v>
      </c>
    </row>
    <row r="615" spans="1:14" x14ac:dyDescent="0.3">
      <c r="A615" t="str">
        <f>community_projects!A615</f>
        <v>Noord-Holland</v>
      </c>
      <c r="B615" t="str">
        <f>community_projects!B615</f>
        <v>Noord-Holland Zuid</v>
      </c>
      <c r="C615" t="str">
        <f>community_projects!C615</f>
        <v>Amsterdam</v>
      </c>
      <c r="D615" t="str" cm="1">
        <f t="array" ref="D615">INDEX(municipalities!B:B, MATCH(EC_projects!C615,municipalities!C:C,0),0)</f>
        <v>GM0363</v>
      </c>
      <c r="E615">
        <f>community_projects!D615</f>
        <v>0</v>
      </c>
      <c r="F615" t="str">
        <f>community_projects!E615</f>
        <v xml:space="preserve">Zon op Zeeburg  Entrepotburg (huurders) </v>
      </c>
      <c r="G615" t="str">
        <f>community_projects!G615</f>
        <v>gerealiseerd</v>
      </c>
      <c r="H615">
        <f>community_projects!H615</f>
        <v>2017</v>
      </c>
      <c r="I615" t="str">
        <f>community_projects!I615</f>
        <v>PV</v>
      </c>
      <c r="J615" t="str">
        <f>community_projects!J615</f>
        <v>dak</v>
      </c>
      <c r="K615" t="str">
        <f>community_projects!K615</f>
        <v>productiecoöperatie/ bewonersinitiatief</v>
      </c>
      <c r="L615" t="str">
        <f>community_projects!L615</f>
        <v>Zon op Zeeburg</v>
      </c>
      <c r="M615">
        <f>community_projects!P615</f>
        <v>66.25</v>
      </c>
      <c r="N615">
        <f>community_projects!R615</f>
        <v>1</v>
      </c>
    </row>
    <row r="616" spans="1:14" x14ac:dyDescent="0.3">
      <c r="A616" t="str">
        <f>community_projects!A616</f>
        <v>Noord-Holland</v>
      </c>
      <c r="B616" t="str">
        <f>community_projects!B616</f>
        <v>Noord-Holland Zuid</v>
      </c>
      <c r="C616" t="str">
        <f>community_projects!C616</f>
        <v>Amsterdam</v>
      </c>
      <c r="D616" t="str" cm="1">
        <f t="array" ref="D616">INDEX(municipalities!B:B, MATCH(EC_projects!C616,municipalities!C:C,0),0)</f>
        <v>GM0363</v>
      </c>
      <c r="E616">
        <f>community_projects!D616</f>
        <v>0</v>
      </c>
      <c r="F616" t="str">
        <f>community_projects!E616</f>
        <v>ZonnepanelenDelen/  Oedipus Brewing</v>
      </c>
      <c r="G616" t="str">
        <f>community_projects!G616</f>
        <v>gerealiseerd</v>
      </c>
      <c r="H616">
        <f>community_projects!H616</f>
        <v>2016</v>
      </c>
      <c r="I616" t="str">
        <f>community_projects!I616</f>
        <v>PV</v>
      </c>
      <c r="J616" t="str">
        <f>community_projects!J616</f>
        <v>dak</v>
      </c>
      <c r="K616" t="str">
        <f>community_projects!K616</f>
        <v>participatie/ crowdfunding</v>
      </c>
      <c r="L616" t="str">
        <f>community_projects!L616</f>
        <v>crowdfunding</v>
      </c>
      <c r="M616">
        <f>community_projects!P616</f>
        <v>6.48</v>
      </c>
      <c r="N616">
        <f>community_projects!R616</f>
        <v>0</v>
      </c>
    </row>
    <row r="617" spans="1:14" x14ac:dyDescent="0.3">
      <c r="A617" t="str">
        <f>community_projects!A617</f>
        <v>Noord-Holland</v>
      </c>
      <c r="B617" t="str">
        <f>community_projects!B617</f>
        <v>Noord-Holland Zuid</v>
      </c>
      <c r="C617" t="str">
        <f>community_projects!C617</f>
        <v>Amsterdam</v>
      </c>
      <c r="D617" t="str" cm="1">
        <f t="array" ref="D617">INDEX(municipalities!B:B, MATCH(EC_projects!C617,municipalities!C:C,0),0)</f>
        <v>GM0363</v>
      </c>
      <c r="E617">
        <f>community_projects!D617</f>
        <v>0</v>
      </c>
      <c r="F617" t="str">
        <f>community_projects!E617</f>
        <v>ZonnepanelenDelen/  Planetarium</v>
      </c>
      <c r="G617" t="str">
        <f>community_projects!G617</f>
        <v>gerealiseerd</v>
      </c>
      <c r="H617">
        <f>community_projects!H617</f>
        <v>2017</v>
      </c>
      <c r="I617" t="str">
        <f>community_projects!I617</f>
        <v>PV</v>
      </c>
      <c r="J617" t="str">
        <f>community_projects!J617</f>
        <v>dak</v>
      </c>
      <c r="K617" t="str">
        <f>community_projects!K617</f>
        <v>participatie/ crowdfunding</v>
      </c>
      <c r="L617" t="str">
        <f>community_projects!L617</f>
        <v>crowdfunding</v>
      </c>
      <c r="M617">
        <f>community_projects!P617</f>
        <v>63.96</v>
      </c>
      <c r="N617">
        <f>community_projects!R617</f>
        <v>0</v>
      </c>
    </row>
    <row r="618" spans="1:14" x14ac:dyDescent="0.3">
      <c r="A618" t="str">
        <f>community_projects!A618</f>
        <v>Noord-Holland</v>
      </c>
      <c r="B618" t="str">
        <f>community_projects!B618</f>
        <v>Noord-Holland Zuid</v>
      </c>
      <c r="C618" t="str">
        <f>community_projects!C618</f>
        <v>Amsterdam</v>
      </c>
      <c r="D618" t="str" cm="1">
        <f t="array" ref="D618">INDEX(municipalities!B:B, MATCH(EC_projects!C618,municipalities!C:C,0),0)</f>
        <v>GM0363</v>
      </c>
      <c r="E618">
        <f>community_projects!D618</f>
        <v>0</v>
      </c>
      <c r="F618" t="str">
        <f>community_projects!E618</f>
        <v>ZonnepanelenDelen/ Iederzon Nederland (Amsterdam 2)</v>
      </c>
      <c r="G618" t="str">
        <f>community_projects!G618</f>
        <v>gerealiseerd</v>
      </c>
      <c r="H618">
        <f>community_projects!H618</f>
        <v>2019</v>
      </c>
      <c r="I618" t="str">
        <f>community_projects!I618</f>
        <v>PV</v>
      </c>
      <c r="J618" t="str">
        <f>community_projects!J618</f>
        <v>dak</v>
      </c>
      <c r="K618" t="str">
        <f>community_projects!K618</f>
        <v>participatie/ crowdfunding</v>
      </c>
      <c r="L618" t="str">
        <f>community_projects!L618</f>
        <v>crowdfunding</v>
      </c>
      <c r="M618">
        <f>community_projects!P618</f>
        <v>225.6</v>
      </c>
      <c r="N618">
        <f>community_projects!R618</f>
        <v>0</v>
      </c>
    </row>
    <row r="619" spans="1:14" x14ac:dyDescent="0.3">
      <c r="A619" t="str">
        <f>community_projects!A619</f>
        <v>Noord-Holland</v>
      </c>
      <c r="B619" t="str">
        <f>community_projects!B619</f>
        <v>Noord-Holland Zuid</v>
      </c>
      <c r="C619" t="str">
        <f>community_projects!C619</f>
        <v>Amsterdam</v>
      </c>
      <c r="D619" t="str" cm="1">
        <f t="array" ref="D619">INDEX(municipalities!B:B, MATCH(EC_projects!C619,municipalities!C:C,0),0)</f>
        <v>GM0363</v>
      </c>
      <c r="E619">
        <f>community_projects!D619</f>
        <v>0</v>
      </c>
      <c r="F619" t="str">
        <f>community_projects!E619</f>
        <v>ZonnepanelenDelen/ zonnedak Hettenheuvel 1</v>
      </c>
      <c r="G619" t="str">
        <f>community_projects!G619</f>
        <v>gerealiseerd</v>
      </c>
      <c r="H619">
        <f>community_projects!H619</f>
        <v>2017</v>
      </c>
      <c r="I619" t="str">
        <f>community_projects!I619</f>
        <v>PV</v>
      </c>
      <c r="J619" t="str">
        <f>community_projects!J619</f>
        <v>dak</v>
      </c>
      <c r="K619" t="str">
        <f>community_projects!K619</f>
        <v>participatie/ crowdfunding</v>
      </c>
      <c r="L619" t="str">
        <f>community_projects!L619</f>
        <v>crowdfunding</v>
      </c>
      <c r="M619">
        <f>community_projects!P619</f>
        <v>48.06</v>
      </c>
      <c r="N619">
        <f>community_projects!R619</f>
        <v>0</v>
      </c>
    </row>
    <row r="620" spans="1:14" x14ac:dyDescent="0.3">
      <c r="A620" t="str">
        <f>community_projects!A620</f>
        <v>Noord-Holland</v>
      </c>
      <c r="B620" t="str">
        <f>community_projects!B620</f>
        <v>Noord-Holland Zuid</v>
      </c>
      <c r="C620" t="str">
        <f>community_projects!C620</f>
        <v>Amsterdam</v>
      </c>
      <c r="D620" t="str" cm="1">
        <f t="array" ref="D620">INDEX(municipalities!B:B, MATCH(EC_projects!C620,municipalities!C:C,0),0)</f>
        <v>GM0363</v>
      </c>
      <c r="E620">
        <f>community_projects!D620</f>
        <v>0</v>
      </c>
      <c r="F620" t="str">
        <f>community_projects!E620</f>
        <v>ZonnepanelenDelen/ zonnedak Hettenheuvel 2</v>
      </c>
      <c r="G620" t="str">
        <f>community_projects!G620</f>
        <v>gerealiseerd</v>
      </c>
      <c r="H620">
        <f>community_projects!H620</f>
        <v>2017</v>
      </c>
      <c r="I620" t="str">
        <f>community_projects!I620</f>
        <v>PV</v>
      </c>
      <c r="J620" t="str">
        <f>community_projects!J620</f>
        <v>dak</v>
      </c>
      <c r="K620" t="str">
        <f>community_projects!K620</f>
        <v>participatie/ crowdfunding</v>
      </c>
      <c r="L620" t="str">
        <f>community_projects!L620</f>
        <v>crowdfunding</v>
      </c>
      <c r="M620">
        <f>community_projects!P620</f>
        <v>48.06</v>
      </c>
      <c r="N620">
        <f>community_projects!R620</f>
        <v>0</v>
      </c>
    </row>
    <row r="621" spans="1:14" x14ac:dyDescent="0.3">
      <c r="A621" t="str">
        <f>community_projects!A621</f>
        <v>Noord-Holland</v>
      </c>
      <c r="B621" t="str">
        <f>community_projects!B621</f>
        <v>Noord-Holland Zuid</v>
      </c>
      <c r="C621" t="str">
        <f>community_projects!C621</f>
        <v>Amsterdam</v>
      </c>
      <c r="D621" t="str" cm="1">
        <f t="array" ref="D621">INDEX(municipalities!B:B, MATCH(EC_projects!C621,municipalities!C:C,0),0)</f>
        <v>GM0363</v>
      </c>
      <c r="E621">
        <f>community_projects!D621</f>
        <v>0</v>
      </c>
      <c r="F621" t="str">
        <f>community_projects!E621</f>
        <v>ZonnepanelenDelen/ zonnedak Houthavens</v>
      </c>
      <c r="G621" t="str">
        <f>community_projects!G621</f>
        <v>gerealiseerd</v>
      </c>
      <c r="H621">
        <f>community_projects!H621</f>
        <v>2018</v>
      </c>
      <c r="I621" t="str">
        <f>community_projects!I621</f>
        <v>PV</v>
      </c>
      <c r="J621" t="str">
        <f>community_projects!J621</f>
        <v>dak</v>
      </c>
      <c r="K621" t="str">
        <f>community_projects!K621</f>
        <v>participatie/ crowdfunding</v>
      </c>
      <c r="L621" t="str">
        <f>community_projects!L621</f>
        <v>crowdfunding</v>
      </c>
      <c r="M621">
        <f>community_projects!P621</f>
        <v>103.95</v>
      </c>
      <c r="N621">
        <f>community_projects!R621</f>
        <v>0</v>
      </c>
    </row>
    <row r="622" spans="1:14" x14ac:dyDescent="0.3">
      <c r="A622" t="str">
        <f>community_projects!A622</f>
        <v>Noord-Holland</v>
      </c>
      <c r="B622" t="str">
        <f>community_projects!B622</f>
        <v>Noord-Holland Zuid</v>
      </c>
      <c r="C622" t="str">
        <f>community_projects!C622</f>
        <v>Amsterdam</v>
      </c>
      <c r="D622" t="str" cm="1">
        <f t="array" ref="D622">INDEX(municipalities!B:B, MATCH(EC_projects!C622,municipalities!C:C,0),0)</f>
        <v>GM0363</v>
      </c>
      <c r="E622">
        <f>community_projects!D622</f>
        <v>0</v>
      </c>
      <c r="F622" t="str">
        <f>community_projects!E622</f>
        <v>ZonnepanelenDelen/ Zonnedak Nissan</v>
      </c>
      <c r="G622" t="str">
        <f>community_projects!G622</f>
        <v>gerealiseerd</v>
      </c>
      <c r="H622">
        <f>community_projects!H622</f>
        <v>2018</v>
      </c>
      <c r="I622" t="str">
        <f>community_projects!I622</f>
        <v>PV</v>
      </c>
      <c r="J622" t="str">
        <f>community_projects!J622</f>
        <v>dak</v>
      </c>
      <c r="K622" t="str">
        <f>community_projects!K622</f>
        <v>participatie/ crowdfunding</v>
      </c>
      <c r="L622" t="str">
        <f>community_projects!L622</f>
        <v>crowdfunding</v>
      </c>
      <c r="M622">
        <f>community_projects!P622</f>
        <v>3029.7400000000002</v>
      </c>
      <c r="N622">
        <f>community_projects!R622</f>
        <v>0</v>
      </c>
    </row>
    <row r="623" spans="1:14" x14ac:dyDescent="0.3">
      <c r="A623" t="str">
        <f>community_projects!A623</f>
        <v>Noord-Holland</v>
      </c>
      <c r="B623" t="str">
        <f>community_projects!B623</f>
        <v>Noord-Holland Zuid</v>
      </c>
      <c r="C623" t="str">
        <f>community_projects!C623</f>
        <v>Amsterdam</v>
      </c>
      <c r="D623" t="str" cm="1">
        <f t="array" ref="D623">INDEX(municipalities!B:B, MATCH(EC_projects!C623,municipalities!C:C,0),0)</f>
        <v>GM0363</v>
      </c>
      <c r="E623">
        <f>community_projects!D623</f>
        <v>0</v>
      </c>
      <c r="F623" t="str">
        <f>community_projects!E623</f>
        <v xml:space="preserve">ZonnepanelenDelen/ Zonnedak Schinkel </v>
      </c>
      <c r="G623" t="str">
        <f>community_projects!G623</f>
        <v>gerealiseerd</v>
      </c>
      <c r="H623">
        <f>community_projects!H623</f>
        <v>2018</v>
      </c>
      <c r="I623" t="str">
        <f>community_projects!I623</f>
        <v>PV</v>
      </c>
      <c r="J623" t="str">
        <f>community_projects!J623</f>
        <v>dak</v>
      </c>
      <c r="K623" t="str">
        <f>community_projects!K623</f>
        <v>participatie/ crowdfunding</v>
      </c>
      <c r="L623" t="str">
        <f>community_projects!L623</f>
        <v>crowdfunding</v>
      </c>
      <c r="M623">
        <f>community_projects!P623</f>
        <v>54</v>
      </c>
      <c r="N623">
        <f>community_projects!R623</f>
        <v>0</v>
      </c>
    </row>
    <row r="624" spans="1:14" x14ac:dyDescent="0.3">
      <c r="A624" t="str">
        <f>community_projects!A624</f>
        <v>Noord-Holland</v>
      </c>
      <c r="B624" t="str">
        <f>community_projects!B624</f>
        <v>Noord-Holland Zuid</v>
      </c>
      <c r="C624" t="str">
        <f>community_projects!C624</f>
        <v>Amsterdam</v>
      </c>
      <c r="D624" t="str" cm="1">
        <f t="array" ref="D624">INDEX(municipalities!B:B, MATCH(EC_projects!C624,municipalities!C:C,0),0)</f>
        <v>GM0363</v>
      </c>
      <c r="E624">
        <f>community_projects!D624</f>
        <v>0</v>
      </c>
      <c r="F624" t="str">
        <f>community_projects!E624</f>
        <v xml:space="preserve">ZonnepanelenDelen/ Zonnedak Straman </v>
      </c>
      <c r="G624" t="str">
        <f>community_projects!G624</f>
        <v>gerealiseerd</v>
      </c>
      <c r="H624">
        <f>community_projects!H624</f>
        <v>2019</v>
      </c>
      <c r="I624" t="str">
        <f>community_projects!I624</f>
        <v>PV</v>
      </c>
      <c r="J624" t="str">
        <f>community_projects!J624</f>
        <v>dak</v>
      </c>
      <c r="K624" t="str">
        <f>community_projects!K624</f>
        <v>participatie/ crowdfunding</v>
      </c>
      <c r="L624" t="str">
        <f>community_projects!L624</f>
        <v>crowdfunding</v>
      </c>
      <c r="M624">
        <f>community_projects!P624</f>
        <v>134.4</v>
      </c>
      <c r="N624">
        <f>community_projects!R624</f>
        <v>0</v>
      </c>
    </row>
    <row r="625" spans="1:14" x14ac:dyDescent="0.3">
      <c r="A625" t="str">
        <f>community_projects!A625</f>
        <v>Noord-Holland</v>
      </c>
      <c r="B625" t="str">
        <f>community_projects!B625</f>
        <v>Noord-Holland Zuid</v>
      </c>
      <c r="C625" t="str">
        <f>community_projects!C625</f>
        <v>Amsterdam</v>
      </c>
      <c r="D625" t="str" cm="1">
        <f t="array" ref="D625">INDEX(municipalities!B:B, MATCH(EC_projects!C625,municipalities!C:C,0),0)</f>
        <v>GM0363</v>
      </c>
      <c r="E625">
        <f>community_projects!D625</f>
        <v>0</v>
      </c>
      <c r="F625" t="str">
        <f>community_projects!E625</f>
        <v>ZonnepanelenDelen/ Zonnedak VVE Julianapark</v>
      </c>
      <c r="G625" t="str">
        <f>community_projects!G625</f>
        <v>gerealiseerd</v>
      </c>
      <c r="H625">
        <f>community_projects!H625</f>
        <v>2016</v>
      </c>
      <c r="I625" t="str">
        <f>community_projects!I625</f>
        <v>PV</v>
      </c>
      <c r="J625" t="str">
        <f>community_projects!J625</f>
        <v>dak</v>
      </c>
      <c r="K625" t="str">
        <f>community_projects!K625</f>
        <v>participatie/ crowdfunding</v>
      </c>
      <c r="L625" t="str">
        <f>community_projects!L625</f>
        <v>crowdfunding</v>
      </c>
      <c r="M625">
        <f>community_projects!P625</f>
        <v>22.8</v>
      </c>
      <c r="N625">
        <f>community_projects!R625</f>
        <v>0</v>
      </c>
    </row>
    <row r="626" spans="1:14" x14ac:dyDescent="0.3">
      <c r="A626" t="str">
        <f>community_projects!A626</f>
        <v>Noord-Holland</v>
      </c>
      <c r="B626" t="str">
        <f>community_projects!B626</f>
        <v>Noord-Holland Zuid</v>
      </c>
      <c r="C626" t="str">
        <f>community_projects!C626</f>
        <v>Amsterdam</v>
      </c>
      <c r="D626" t="str" cm="1">
        <f t="array" ref="D626">INDEX(municipalities!B:B, MATCH(EC_projects!C626,municipalities!C:C,0),0)</f>
        <v>GM0363</v>
      </c>
      <c r="E626">
        <f>community_projects!D626</f>
        <v>0</v>
      </c>
      <c r="F626" t="str">
        <f>community_projects!E626</f>
        <v>ZonnepanelenDelen/Solar Eclips</v>
      </c>
      <c r="G626" t="str">
        <f>community_projects!G626</f>
        <v>gerealiseerd</v>
      </c>
      <c r="H626">
        <f>community_projects!H626</f>
        <v>2017</v>
      </c>
      <c r="I626" t="str">
        <f>community_projects!I626</f>
        <v>PV</v>
      </c>
      <c r="J626" t="str">
        <f>community_projects!J626</f>
        <v>dak</v>
      </c>
      <c r="K626" t="str">
        <f>community_projects!K626</f>
        <v>participatie/ crowdfunding</v>
      </c>
      <c r="L626" t="str">
        <f>community_projects!L626</f>
        <v>crowdfunding</v>
      </c>
      <c r="M626">
        <f>community_projects!P626</f>
        <v>64.800000000000011</v>
      </c>
      <c r="N626">
        <f>community_projects!R626</f>
        <v>0</v>
      </c>
    </row>
    <row r="627" spans="1:14" x14ac:dyDescent="0.3">
      <c r="A627" t="str">
        <f>community_projects!A627</f>
        <v>Noord-Holland</v>
      </c>
      <c r="B627" t="str">
        <f>community_projects!B627</f>
        <v>Noord-Holland Zuid</v>
      </c>
      <c r="C627" t="str">
        <f>community_projects!C627</f>
        <v>Amsterdam</v>
      </c>
      <c r="D627" t="str" cm="1">
        <f t="array" ref="D627">INDEX(municipalities!B:B, MATCH(EC_projects!C627,municipalities!C:C,0),0)</f>
        <v>GM0363</v>
      </c>
      <c r="E627">
        <f>community_projects!D627</f>
        <v>0</v>
      </c>
      <c r="F627" t="str">
        <f>community_projects!E627</f>
        <v>Zuiderlicht/ ABSA Elzenhage</v>
      </c>
      <c r="G627" t="str">
        <f>community_projects!G627</f>
        <v>gerealiseerd</v>
      </c>
      <c r="H627">
        <f>community_projects!H627</f>
        <v>2021</v>
      </c>
      <c r="I627" t="str">
        <f>community_projects!I627</f>
        <v>PV</v>
      </c>
      <c r="J627" t="str">
        <f>community_projects!J627</f>
        <v>dak</v>
      </c>
      <c r="K627" t="str">
        <f>community_projects!K627</f>
        <v>lokale coöperatie</v>
      </c>
      <c r="L627" t="str">
        <f>community_projects!L627</f>
        <v>Zuiderlicht</v>
      </c>
      <c r="M627">
        <f>community_projects!P627</f>
        <v>35.36</v>
      </c>
      <c r="N627">
        <f>community_projects!R627</f>
        <v>1</v>
      </c>
    </row>
    <row r="628" spans="1:14" x14ac:dyDescent="0.3">
      <c r="A628" t="str">
        <f>community_projects!A628</f>
        <v>Noord-Holland</v>
      </c>
      <c r="B628" t="str">
        <f>community_projects!B628</f>
        <v>Noord-Holland Zuid</v>
      </c>
      <c r="C628" t="str">
        <f>community_projects!C628</f>
        <v>Amsterdam</v>
      </c>
      <c r="D628" t="str" cm="1">
        <f t="array" ref="D628">INDEX(municipalities!B:B, MATCH(EC_projects!C628,municipalities!C:C,0),0)</f>
        <v>GM0363</v>
      </c>
      <c r="E628">
        <f>community_projects!D628</f>
        <v>0</v>
      </c>
      <c r="F628" t="str">
        <f>community_projects!E628</f>
        <v>Zuiderlicht/ ABSA het Gein</v>
      </c>
      <c r="G628" t="str">
        <f>community_projects!G628</f>
        <v>gerealiseerd</v>
      </c>
      <c r="H628">
        <f>community_projects!H628</f>
        <v>2018</v>
      </c>
      <c r="I628" t="str">
        <f>community_projects!I628</f>
        <v>PV</v>
      </c>
      <c r="J628" t="str">
        <f>community_projects!J628</f>
        <v>dak</v>
      </c>
      <c r="K628" t="str">
        <f>community_projects!K628</f>
        <v>lokale coöperatie</v>
      </c>
      <c r="L628" t="str">
        <f>community_projects!L628</f>
        <v>Zuiderlicht</v>
      </c>
      <c r="M628">
        <f>community_projects!P628</f>
        <v>40.96</v>
      </c>
      <c r="N628">
        <f>community_projects!R628</f>
        <v>1</v>
      </c>
    </row>
    <row r="629" spans="1:14" x14ac:dyDescent="0.3">
      <c r="A629" t="str">
        <f>community_projects!A629</f>
        <v>Noord-Holland</v>
      </c>
      <c r="B629" t="str">
        <f>community_projects!B629</f>
        <v>Noord-Holland Zuid</v>
      </c>
      <c r="C629" t="str">
        <f>community_projects!C629</f>
        <v>Amsterdam</v>
      </c>
      <c r="D629" t="str" cm="1">
        <f t="array" ref="D629">INDEX(municipalities!B:B, MATCH(EC_projects!C629,municipalities!C:C,0),0)</f>
        <v>GM0363</v>
      </c>
      <c r="E629">
        <f>community_projects!D629</f>
        <v>0</v>
      </c>
      <c r="F629" t="str">
        <f>community_projects!E629</f>
        <v>Zuiderlicht/ ABSA het Podium</v>
      </c>
      <c r="G629" t="str">
        <f>community_projects!G629</f>
        <v>gerealiseerd</v>
      </c>
      <c r="H629">
        <f>community_projects!H629</f>
        <v>2018</v>
      </c>
      <c r="I629" t="str">
        <f>community_projects!I629</f>
        <v>PV</v>
      </c>
      <c r="J629" t="str">
        <f>community_projects!J629</f>
        <v>dak</v>
      </c>
      <c r="K629" t="str">
        <f>community_projects!K629</f>
        <v>lokale coöperatie</v>
      </c>
      <c r="L629" t="str">
        <f>community_projects!L629</f>
        <v>Zuiderlicht</v>
      </c>
      <c r="M629">
        <f>community_projects!P629</f>
        <v>41.6</v>
      </c>
      <c r="N629">
        <f>community_projects!R629</f>
        <v>1</v>
      </c>
    </row>
    <row r="630" spans="1:14" x14ac:dyDescent="0.3">
      <c r="A630" t="str">
        <f>community_projects!A630</f>
        <v>Noord-Holland</v>
      </c>
      <c r="B630" t="str">
        <f>community_projects!B630</f>
        <v>Noord-Holland Zuid</v>
      </c>
      <c r="C630" t="str">
        <f>community_projects!C630</f>
        <v>Amsterdam</v>
      </c>
      <c r="D630" t="str" cm="1">
        <f t="array" ref="D630">INDEX(municipalities!B:B, MATCH(EC_projects!C630,municipalities!C:C,0),0)</f>
        <v>GM0363</v>
      </c>
      <c r="E630">
        <f>community_projects!D630</f>
        <v>0</v>
      </c>
      <c r="F630" t="str">
        <f>community_projects!E630</f>
        <v>Zuiderlicht/ ABSA Zuiderzee</v>
      </c>
      <c r="G630" t="str">
        <f>community_projects!G630</f>
        <v>gerealiseerd</v>
      </c>
      <c r="H630">
        <f>community_projects!H630</f>
        <v>2018</v>
      </c>
      <c r="I630" t="str">
        <f>community_projects!I630</f>
        <v>PV</v>
      </c>
      <c r="J630" t="str">
        <f>community_projects!J630</f>
        <v>dak</v>
      </c>
      <c r="K630" t="str">
        <f>community_projects!K630</f>
        <v>lokale coöperatie</v>
      </c>
      <c r="L630" t="str">
        <f>community_projects!L630</f>
        <v>Zuiderlicht</v>
      </c>
      <c r="M630">
        <f>community_projects!P630</f>
        <v>72.960000000000008</v>
      </c>
      <c r="N630">
        <f>community_projects!R630</f>
        <v>1</v>
      </c>
    </row>
    <row r="631" spans="1:14" x14ac:dyDescent="0.3">
      <c r="A631" t="str">
        <f>community_projects!A631</f>
        <v>Noord-Holland</v>
      </c>
      <c r="B631" t="str">
        <f>community_projects!B631</f>
        <v>Noord-Holland Zuid</v>
      </c>
      <c r="C631" t="str">
        <f>community_projects!C631</f>
        <v>Amsterdam</v>
      </c>
      <c r="D631" t="str" cm="1">
        <f t="array" ref="D631">INDEX(municipalities!B:B, MATCH(EC_projects!C631,municipalities!C:C,0),0)</f>
        <v>GM0363</v>
      </c>
      <c r="E631">
        <f>community_projects!D631</f>
        <v>0</v>
      </c>
      <c r="F631" t="str">
        <f>community_projects!E631</f>
        <v>Zuiderlicht/ Apollo</v>
      </c>
      <c r="G631" t="str">
        <f>community_projects!G631</f>
        <v>gerealiseerd</v>
      </c>
      <c r="H631">
        <f>community_projects!H631</f>
        <v>2018</v>
      </c>
      <c r="I631" t="str">
        <f>community_projects!I631</f>
        <v>PV</v>
      </c>
      <c r="J631" t="str">
        <f>community_projects!J631</f>
        <v>dak</v>
      </c>
      <c r="K631" t="str">
        <f>community_projects!K631</f>
        <v>lokale coöperatie</v>
      </c>
      <c r="L631" t="str">
        <f>community_projects!L631</f>
        <v>Zuiderlicht</v>
      </c>
      <c r="M631">
        <f>community_projects!P631</f>
        <v>65.28</v>
      </c>
      <c r="N631">
        <f>community_projects!R631</f>
        <v>1</v>
      </c>
    </row>
    <row r="632" spans="1:14" x14ac:dyDescent="0.3">
      <c r="A632" t="str">
        <f>community_projects!A632</f>
        <v>Noord-Holland</v>
      </c>
      <c r="B632" t="str">
        <f>community_projects!B632</f>
        <v>Noord-Holland Zuid</v>
      </c>
      <c r="C632" t="str">
        <f>community_projects!C632</f>
        <v>Amsterdam</v>
      </c>
      <c r="D632" t="str" cm="1">
        <f t="array" ref="D632">INDEX(municipalities!B:B, MATCH(EC_projects!C632,municipalities!C:C,0),0)</f>
        <v>GM0363</v>
      </c>
      <c r="E632">
        <f>community_projects!D632</f>
        <v>0</v>
      </c>
      <c r="F632" t="str">
        <f>community_projects!E632</f>
        <v>Zuiderlicht/ ASV Arsenal</v>
      </c>
      <c r="G632" t="str">
        <f>community_projects!G632</f>
        <v>gerealiseerd</v>
      </c>
      <c r="H632">
        <f>community_projects!H632</f>
        <v>2015</v>
      </c>
      <c r="I632" t="str">
        <f>community_projects!I632</f>
        <v>PV</v>
      </c>
      <c r="J632" t="str">
        <f>community_projects!J632</f>
        <v>dak</v>
      </c>
      <c r="K632" t="str">
        <f>community_projects!K632</f>
        <v>lokale coöperatie</v>
      </c>
      <c r="L632" t="str">
        <f>community_projects!L632</f>
        <v>Zuiderlicht</v>
      </c>
      <c r="M632">
        <f>community_projects!P632</f>
        <v>46.28</v>
      </c>
      <c r="N632">
        <f>community_projects!R632</f>
        <v>1</v>
      </c>
    </row>
    <row r="633" spans="1:14" x14ac:dyDescent="0.3">
      <c r="A633" t="str">
        <f>community_projects!A633</f>
        <v>Noord-Holland</v>
      </c>
      <c r="B633" t="str">
        <f>community_projects!B633</f>
        <v>Noord-Holland Zuid</v>
      </c>
      <c r="C633" t="str">
        <f>community_projects!C633</f>
        <v>Amsterdam</v>
      </c>
      <c r="D633" t="str" cm="1">
        <f t="array" ref="D633">INDEX(municipalities!B:B, MATCH(EC_projects!C633,municipalities!C:C,0),0)</f>
        <v>GM0363</v>
      </c>
      <c r="E633">
        <f>community_projects!D633</f>
        <v>0</v>
      </c>
      <c r="F633" t="str">
        <f>community_projects!E633</f>
        <v>Zuiderlicht/ Basisschool de Dapper</v>
      </c>
      <c r="G633" t="str">
        <f>community_projects!G633</f>
        <v>gerealiseerd</v>
      </c>
      <c r="H633">
        <f>community_projects!H633</f>
        <v>2019</v>
      </c>
      <c r="I633" t="str">
        <f>community_projects!I633</f>
        <v>PV</v>
      </c>
      <c r="J633" t="str">
        <f>community_projects!J633</f>
        <v>dak</v>
      </c>
      <c r="K633" t="str">
        <f>community_projects!K633</f>
        <v>lokale coöperatie</v>
      </c>
      <c r="L633" t="str">
        <f>community_projects!L633</f>
        <v>Zuiderlicht</v>
      </c>
      <c r="M633">
        <f>community_projects!P633</f>
        <v>51.024999999999999</v>
      </c>
      <c r="N633">
        <f>community_projects!R633</f>
        <v>1</v>
      </c>
    </row>
    <row r="634" spans="1:14" x14ac:dyDescent="0.3">
      <c r="A634" t="str">
        <f>community_projects!A634</f>
        <v>Noord-Holland</v>
      </c>
      <c r="B634" t="str">
        <f>community_projects!B634</f>
        <v>Noord-Holland Zuid</v>
      </c>
      <c r="C634" t="str">
        <f>community_projects!C634</f>
        <v>Amsterdam</v>
      </c>
      <c r="D634" t="str" cm="1">
        <f t="array" ref="D634">INDEX(municipalities!B:B, MATCH(EC_projects!C634,municipalities!C:C,0),0)</f>
        <v>GM0363</v>
      </c>
      <c r="E634" t="str">
        <f>community_projects!D634</f>
        <v>Ijburg</v>
      </c>
      <c r="F634" t="str">
        <f>community_projects!E634</f>
        <v>Zuiderlicht/ Basisschool Laterna Magica</v>
      </c>
      <c r="G634" t="str">
        <f>community_projects!G634</f>
        <v>gerealiseerd</v>
      </c>
      <c r="H634">
        <f>community_projects!H634</f>
        <v>2019</v>
      </c>
      <c r="I634" t="str">
        <f>community_projects!I634</f>
        <v>PV</v>
      </c>
      <c r="J634" t="str">
        <f>community_projects!J634</f>
        <v>dak</v>
      </c>
      <c r="K634" t="str">
        <f>community_projects!K634</f>
        <v>lokale coöperatie</v>
      </c>
      <c r="L634" t="str">
        <f>community_projects!L634</f>
        <v>Zuiderlicht</v>
      </c>
      <c r="M634">
        <f>community_projects!P634</f>
        <v>65.960000000000008</v>
      </c>
      <c r="N634">
        <f>community_projects!R634</f>
        <v>1</v>
      </c>
    </row>
    <row r="635" spans="1:14" x14ac:dyDescent="0.3">
      <c r="A635" t="str">
        <f>community_projects!A635</f>
        <v>Noord-Holland</v>
      </c>
      <c r="B635" t="str">
        <f>community_projects!B635</f>
        <v>Noord-Holland Zuid</v>
      </c>
      <c r="C635" t="str">
        <f>community_projects!C635</f>
        <v>Amsterdam</v>
      </c>
      <c r="D635" t="str" cm="1">
        <f t="array" ref="D635">INDEX(municipalities!B:B, MATCH(EC_projects!C635,municipalities!C:C,0),0)</f>
        <v>GM0363</v>
      </c>
      <c r="E635">
        <f>community_projects!D635</f>
        <v>0</v>
      </c>
      <c r="F635" t="str">
        <f>community_projects!E635</f>
        <v>Zuiderlicht/ Daltonschool De Meer</v>
      </c>
      <c r="G635" t="str">
        <f>community_projects!G635</f>
        <v>gerealiseerd</v>
      </c>
      <c r="H635">
        <f>community_projects!H635</f>
        <v>2021</v>
      </c>
      <c r="I635" t="str">
        <f>community_projects!I635</f>
        <v>PV</v>
      </c>
      <c r="J635" t="str">
        <f>community_projects!J635</f>
        <v>dak</v>
      </c>
      <c r="K635" t="str">
        <f>community_projects!K635</f>
        <v>lokale coöperatie</v>
      </c>
      <c r="L635" t="str">
        <f>community_projects!L635</f>
        <v>Zuiderlicht</v>
      </c>
      <c r="M635">
        <f>community_projects!P635</f>
        <v>74.800000000000011</v>
      </c>
      <c r="N635">
        <f>community_projects!R635</f>
        <v>1</v>
      </c>
    </row>
    <row r="636" spans="1:14" x14ac:dyDescent="0.3">
      <c r="A636" t="str">
        <f>community_projects!A636</f>
        <v>Noord-Holland</v>
      </c>
      <c r="B636" t="str">
        <f>community_projects!B636</f>
        <v>Noord-Holland Zuid</v>
      </c>
      <c r="C636" t="str">
        <f>community_projects!C636</f>
        <v>Amsterdam</v>
      </c>
      <c r="D636" t="str" cm="1">
        <f t="array" ref="D636">INDEX(municipalities!B:B, MATCH(EC_projects!C636,municipalities!C:C,0),0)</f>
        <v>GM0363</v>
      </c>
      <c r="E636">
        <f>community_projects!D636</f>
        <v>0</v>
      </c>
      <c r="F636" t="str">
        <f>community_projects!E636</f>
        <v>Zuiderlicht/ Geert Groote school 2</v>
      </c>
      <c r="G636" t="str">
        <f>community_projects!G636</f>
        <v>gerealiseerd</v>
      </c>
      <c r="H636">
        <f>community_projects!H636</f>
        <v>2019</v>
      </c>
      <c r="I636" t="str">
        <f>community_projects!I636</f>
        <v>PV</v>
      </c>
      <c r="J636" t="str">
        <f>community_projects!J636</f>
        <v>dak</v>
      </c>
      <c r="K636" t="str">
        <f>community_projects!K636</f>
        <v>lokale coöperatie</v>
      </c>
      <c r="L636" t="str">
        <f>community_projects!L636</f>
        <v>Zuiderlicht</v>
      </c>
      <c r="M636">
        <f>community_projects!P636</f>
        <v>40.950000000000003</v>
      </c>
      <c r="N636">
        <f>community_projects!R636</f>
        <v>1</v>
      </c>
    </row>
    <row r="637" spans="1:14" x14ac:dyDescent="0.3">
      <c r="A637" t="str">
        <f>community_projects!A637</f>
        <v>Noord-Holland</v>
      </c>
      <c r="B637" t="str">
        <f>community_projects!B637</f>
        <v>Noord-Holland Zuid</v>
      </c>
      <c r="C637" t="str">
        <f>community_projects!C637</f>
        <v>Amsterdam</v>
      </c>
      <c r="D637" t="str" cm="1">
        <f t="array" ref="D637">INDEX(municipalities!B:B, MATCH(EC_projects!C637,municipalities!C:C,0),0)</f>
        <v>GM0363</v>
      </c>
      <c r="E637">
        <f>community_projects!D637</f>
        <v>0</v>
      </c>
      <c r="F637" t="str">
        <f>community_projects!E637</f>
        <v>Zuiderlicht/ Gemeentewerf Theemsweg</v>
      </c>
      <c r="G637" t="str">
        <f>community_projects!G637</f>
        <v>gerealiseerd</v>
      </c>
      <c r="H637">
        <f>community_projects!H637</f>
        <v>2021</v>
      </c>
      <c r="I637" t="str">
        <f>community_projects!I637</f>
        <v>PV</v>
      </c>
      <c r="J637" t="str">
        <f>community_projects!J637</f>
        <v>dak</v>
      </c>
      <c r="K637" t="str">
        <f>community_projects!K637</f>
        <v>lokale coöperatie</v>
      </c>
      <c r="L637" t="str">
        <f>community_projects!L637</f>
        <v>Zuiderlicht</v>
      </c>
      <c r="M637">
        <f>community_projects!P637</f>
        <v>416.84000000000003</v>
      </c>
      <c r="N637">
        <f>community_projects!R637</f>
        <v>1</v>
      </c>
    </row>
    <row r="638" spans="1:14" x14ac:dyDescent="0.3">
      <c r="A638" t="str">
        <f>community_projects!A638</f>
        <v>Noord-Holland</v>
      </c>
      <c r="B638" t="str">
        <f>community_projects!B638</f>
        <v>Noord-Holland Zuid</v>
      </c>
      <c r="C638" t="str">
        <f>community_projects!C638</f>
        <v>Amsterdam</v>
      </c>
      <c r="D638" t="str" cm="1">
        <f t="array" ref="D638">INDEX(municipalities!B:B, MATCH(EC_projects!C638,municipalities!C:C,0),0)</f>
        <v>GM0363</v>
      </c>
      <c r="E638">
        <f>community_projects!D638</f>
        <v>0</v>
      </c>
      <c r="F638" t="str">
        <f>community_projects!E638</f>
        <v>Zuiderlicht/ Ijburg College</v>
      </c>
      <c r="G638" t="str">
        <f>community_projects!G638</f>
        <v>gerealiseerd</v>
      </c>
      <c r="H638">
        <f>community_projects!H638</f>
        <v>2015</v>
      </c>
      <c r="I638" t="str">
        <f>community_projects!I638</f>
        <v>PV</v>
      </c>
      <c r="J638" t="str">
        <f>community_projects!J638</f>
        <v>dak</v>
      </c>
      <c r="K638" t="str">
        <f>community_projects!K638</f>
        <v>lokale coöperatie</v>
      </c>
      <c r="L638" t="str">
        <f>community_projects!L638</f>
        <v>Zuiderlicht</v>
      </c>
      <c r="M638">
        <f>community_projects!P638</f>
        <v>124.8</v>
      </c>
      <c r="N638">
        <f>community_projects!R638</f>
        <v>1</v>
      </c>
    </row>
    <row r="639" spans="1:14" x14ac:dyDescent="0.3">
      <c r="A639" t="str">
        <f>community_projects!A639</f>
        <v>Noord-Holland</v>
      </c>
      <c r="B639" t="str">
        <f>community_projects!B639</f>
        <v>Noord-Holland Zuid</v>
      </c>
      <c r="C639" t="str">
        <f>community_projects!C639</f>
        <v>Amsterdam</v>
      </c>
      <c r="D639" t="str" cm="1">
        <f t="array" ref="D639">INDEX(municipalities!B:B, MATCH(EC_projects!C639,municipalities!C:C,0),0)</f>
        <v>GM0363</v>
      </c>
      <c r="E639">
        <f>community_projects!D639</f>
        <v>0</v>
      </c>
      <c r="F639" t="str">
        <f>community_projects!E639</f>
        <v>Zuiderlicht/ Ijburgcollege 2 (incl extra panelen)</v>
      </c>
      <c r="G639" t="str">
        <f>community_projects!G639</f>
        <v>gerealiseerd</v>
      </c>
      <c r="H639">
        <f>community_projects!H639</f>
        <v>2017</v>
      </c>
      <c r="I639" t="str">
        <f>community_projects!I639</f>
        <v>PV</v>
      </c>
      <c r="J639" t="str">
        <f>community_projects!J639</f>
        <v>dak</v>
      </c>
      <c r="K639" t="str">
        <f>community_projects!K639</f>
        <v>lokale coöperatie</v>
      </c>
      <c r="L639" t="str">
        <f>community_projects!L639</f>
        <v>Zuiderlicht</v>
      </c>
      <c r="M639">
        <f>community_projects!P639</f>
        <v>212.3</v>
      </c>
      <c r="N639">
        <f>community_projects!R639</f>
        <v>1</v>
      </c>
    </row>
    <row r="640" spans="1:14" x14ac:dyDescent="0.3">
      <c r="A640" t="str">
        <f>community_projects!A640</f>
        <v>Noord-Holland</v>
      </c>
      <c r="B640" t="str">
        <f>community_projects!B640</f>
        <v>Noord-Holland Zuid</v>
      </c>
      <c r="C640" t="str">
        <f>community_projects!C640</f>
        <v>Amsterdam</v>
      </c>
      <c r="D640" t="str" cm="1">
        <f t="array" ref="D640">INDEX(municipalities!B:B, MATCH(EC_projects!C640,municipalities!C:C,0),0)</f>
        <v>GM0363</v>
      </c>
      <c r="E640">
        <f>community_projects!D640</f>
        <v>0</v>
      </c>
      <c r="F640" t="str">
        <f>community_projects!E640</f>
        <v>Zuiderlicht/ Spinoza Lyceum</v>
      </c>
      <c r="G640" t="str">
        <f>community_projects!G640</f>
        <v>gerealiseerd</v>
      </c>
      <c r="H640">
        <f>community_projects!H640</f>
        <v>2021</v>
      </c>
      <c r="I640" t="str">
        <f>community_projects!I640</f>
        <v>PV</v>
      </c>
      <c r="J640" t="str">
        <f>community_projects!J640</f>
        <v>dak</v>
      </c>
      <c r="K640" t="str">
        <f>community_projects!K640</f>
        <v>lokale coöperatie</v>
      </c>
      <c r="L640" t="str">
        <f>community_projects!L640</f>
        <v>Zuiderlicht</v>
      </c>
      <c r="M640">
        <f>community_projects!P640</f>
        <v>203.43</v>
      </c>
      <c r="N640">
        <f>community_projects!R640</f>
        <v>1</v>
      </c>
    </row>
    <row r="641" spans="1:14" x14ac:dyDescent="0.3">
      <c r="A641" t="str">
        <f>community_projects!A641</f>
        <v>Noord-Holland</v>
      </c>
      <c r="B641" t="str">
        <f>community_projects!B641</f>
        <v>Noord-Holland Zuid</v>
      </c>
      <c r="C641" t="str">
        <f>community_projects!C641</f>
        <v>Amsterdam</v>
      </c>
      <c r="D641" t="str" cm="1">
        <f t="array" ref="D641">INDEX(municipalities!B:B, MATCH(EC_projects!C641,municipalities!C:C,0),0)</f>
        <v>GM0363</v>
      </c>
      <c r="E641">
        <f>community_projects!D641</f>
        <v>0</v>
      </c>
      <c r="F641" t="str">
        <f>community_projects!E641</f>
        <v>Zuiderlicht/ tennisvereniging Joy</v>
      </c>
      <c r="G641" t="str">
        <f>community_projects!G641</f>
        <v>gerealiseerd</v>
      </c>
      <c r="H641">
        <f>community_projects!H641</f>
        <v>2018</v>
      </c>
      <c r="I641" t="str">
        <f>community_projects!I641</f>
        <v>PV</v>
      </c>
      <c r="J641" t="str">
        <f>community_projects!J641</f>
        <v>dak</v>
      </c>
      <c r="K641" t="str">
        <f>community_projects!K641</f>
        <v>lokale coöperatie</v>
      </c>
      <c r="L641" t="str">
        <f>community_projects!L641</f>
        <v>Zuiderlicht</v>
      </c>
      <c r="M641">
        <f>community_projects!P641</f>
        <v>10.88</v>
      </c>
      <c r="N641">
        <f>community_projects!R641</f>
        <v>1</v>
      </c>
    </row>
    <row r="642" spans="1:14" x14ac:dyDescent="0.3">
      <c r="A642" t="str">
        <f>community_projects!A642</f>
        <v>Noord-Holland</v>
      </c>
      <c r="B642" t="str">
        <f>community_projects!B642</f>
        <v>Noord-Holland Zuid</v>
      </c>
      <c r="C642" t="str">
        <f>community_projects!C642</f>
        <v>Amsterdam</v>
      </c>
      <c r="D642" t="str" cm="1">
        <f t="array" ref="D642">INDEX(municipalities!B:B, MATCH(EC_projects!C642,municipalities!C:C,0),0)</f>
        <v>GM0363</v>
      </c>
      <c r="E642">
        <f>community_projects!D642</f>
        <v>0</v>
      </c>
      <c r="F642" t="str">
        <f>community_projects!E642</f>
        <v>Zuiderlicht/ Zon op Meernhof</v>
      </c>
      <c r="G642" t="str">
        <f>community_projects!G642</f>
        <v>gerealiseerd</v>
      </c>
      <c r="H642">
        <f>community_projects!H642</f>
        <v>2021</v>
      </c>
      <c r="I642" t="str">
        <f>community_projects!I642</f>
        <v>PV</v>
      </c>
      <c r="J642" t="str">
        <f>community_projects!J642</f>
        <v>dak</v>
      </c>
      <c r="K642" t="str">
        <f>community_projects!K642</f>
        <v>lokale coöperatie</v>
      </c>
      <c r="L642" t="str">
        <f>community_projects!L642</f>
        <v>Zuiderlicht</v>
      </c>
      <c r="M642">
        <f>community_projects!P642</f>
        <v>27.84</v>
      </c>
      <c r="N642">
        <f>community_projects!R642</f>
        <v>1</v>
      </c>
    </row>
    <row r="643" spans="1:14" x14ac:dyDescent="0.3">
      <c r="A643" t="str">
        <f>community_projects!A643</f>
        <v>Noord-Holland</v>
      </c>
      <c r="B643" t="str">
        <f>community_projects!B643</f>
        <v>Noord-Holland Zuid</v>
      </c>
      <c r="C643" t="str">
        <f>community_projects!C643</f>
        <v>Amsterdam</v>
      </c>
      <c r="D643" t="str" cm="1">
        <f t="array" ref="D643">INDEX(municipalities!B:B, MATCH(EC_projects!C643,municipalities!C:C,0),0)</f>
        <v>GM0363</v>
      </c>
      <c r="E643">
        <f>community_projects!D643</f>
        <v>0</v>
      </c>
      <c r="F643" t="str">
        <f>community_projects!E643</f>
        <v xml:space="preserve">Zuiderlicht/ Zon op Pijnackerstraat </v>
      </c>
      <c r="G643" t="str">
        <f>community_projects!G643</f>
        <v>gerealiseerd</v>
      </c>
      <c r="H643">
        <f>community_projects!H643</f>
        <v>2023</v>
      </c>
      <c r="I643" t="str">
        <f>community_projects!I643</f>
        <v>PV</v>
      </c>
      <c r="J643" t="str">
        <f>community_projects!J643</f>
        <v>dak</v>
      </c>
      <c r="K643" t="str">
        <f>community_projects!K643</f>
        <v>lokale coöperatie</v>
      </c>
      <c r="L643" t="str">
        <f>community_projects!L643</f>
        <v>Zuiderlicht</v>
      </c>
      <c r="M643">
        <f>community_projects!P643</f>
        <v>25</v>
      </c>
      <c r="N643">
        <f>community_projects!R643</f>
        <v>1</v>
      </c>
    </row>
    <row r="644" spans="1:14" x14ac:dyDescent="0.3">
      <c r="A644" t="str">
        <f>community_projects!A644</f>
        <v>Noord-Holland</v>
      </c>
      <c r="B644" t="str">
        <f>community_projects!B644</f>
        <v>Noord-Holland Zuid</v>
      </c>
      <c r="C644" t="str">
        <f>community_projects!C644</f>
        <v>Amsterdam</v>
      </c>
      <c r="D644" t="str" cm="1">
        <f t="array" ref="D644">INDEX(municipalities!B:B, MATCH(EC_projects!C644,municipalities!C:C,0),0)</f>
        <v>GM0363</v>
      </c>
      <c r="E644">
        <f>community_projects!D644</f>
        <v>0</v>
      </c>
      <c r="F644" t="str">
        <f>community_projects!E644</f>
        <v>Zuiderlicht/ Zon op ROC op Maat West</v>
      </c>
      <c r="G644" t="str">
        <f>community_projects!G644</f>
        <v>gerealiseerd</v>
      </c>
      <c r="H644">
        <f>community_projects!H644</f>
        <v>2022</v>
      </c>
      <c r="I644" t="str">
        <f>community_projects!I644</f>
        <v>PV</v>
      </c>
      <c r="J644" t="str">
        <f>community_projects!J644</f>
        <v>dak</v>
      </c>
      <c r="K644" t="str">
        <f>community_projects!K644</f>
        <v>lokale coöperatie</v>
      </c>
      <c r="L644" t="str">
        <f>community_projects!L644</f>
        <v>Zuiderlicht</v>
      </c>
      <c r="M644">
        <f>community_projects!P644</f>
        <v>41.54</v>
      </c>
      <c r="N644">
        <f>community_projects!R644</f>
        <v>1</v>
      </c>
    </row>
    <row r="645" spans="1:14" x14ac:dyDescent="0.3">
      <c r="A645" t="str">
        <f>community_projects!A645</f>
        <v>Noord-Holland</v>
      </c>
      <c r="B645" t="str">
        <f>community_projects!B645</f>
        <v>Noord-Holland Zuid</v>
      </c>
      <c r="C645" t="str">
        <f>community_projects!C645</f>
        <v>Amsterdam</v>
      </c>
      <c r="D645" t="str" cm="1">
        <f t="array" ref="D645">INDEX(municipalities!B:B, MATCH(EC_projects!C645,municipalities!C:C,0),0)</f>
        <v>GM0363</v>
      </c>
      <c r="E645">
        <f>community_projects!D645</f>
        <v>0</v>
      </c>
      <c r="F645" t="str">
        <f>community_projects!E645</f>
        <v>Zuiderlicht/ zonnedak Dienst ICT Amsterdam (Cruqiusweg)</v>
      </c>
      <c r="G645" t="str">
        <f>community_projects!G645</f>
        <v>gerealiseerd</v>
      </c>
      <c r="H645">
        <f>community_projects!H645</f>
        <v>2019</v>
      </c>
      <c r="I645" t="str">
        <f>community_projects!I645</f>
        <v>PV</v>
      </c>
      <c r="J645" t="str">
        <f>community_projects!J645</f>
        <v>dak</v>
      </c>
      <c r="K645" t="str">
        <f>community_projects!K645</f>
        <v>lokale coöperatie</v>
      </c>
      <c r="L645" t="str">
        <f>community_projects!L645</f>
        <v>Zuiderlicht</v>
      </c>
      <c r="M645">
        <f>community_projects!P645</f>
        <v>31.96</v>
      </c>
      <c r="N645">
        <f>community_projects!R645</f>
        <v>1</v>
      </c>
    </row>
    <row r="646" spans="1:14" x14ac:dyDescent="0.3">
      <c r="A646" t="str">
        <f>community_projects!A646</f>
        <v>Noord-Holland</v>
      </c>
      <c r="B646" t="str">
        <f>community_projects!B646</f>
        <v>Noord-Holland Zuid</v>
      </c>
      <c r="C646" t="str">
        <f>community_projects!C646</f>
        <v>Amsterdam</v>
      </c>
      <c r="D646" t="str" cm="1">
        <f t="array" ref="D646">INDEX(municipalities!B:B, MATCH(EC_projects!C646,municipalities!C:C,0),0)</f>
        <v>GM0363</v>
      </c>
      <c r="E646">
        <f>community_projects!D646</f>
        <v>0</v>
      </c>
      <c r="F646" t="str">
        <f>community_projects!E646</f>
        <v>ECOstroom/ zonnepanelen De Hoop</v>
      </c>
      <c r="G646" t="str">
        <f>community_projects!G646</f>
        <v>gerealiseerd</v>
      </c>
      <c r="H646">
        <f>community_projects!H646</f>
        <v>2017</v>
      </c>
      <c r="I646" t="str">
        <f>community_projects!I646</f>
        <v>PV</v>
      </c>
      <c r="J646" t="str">
        <f>community_projects!J646</f>
        <v>dak</v>
      </c>
      <c r="K646" t="str">
        <f>community_projects!K646</f>
        <v>lokale coöperatie</v>
      </c>
      <c r="L646" t="str">
        <f>community_projects!L646</f>
        <v>ECOstroom.nu</v>
      </c>
      <c r="M646">
        <f>community_projects!P646</f>
        <v>36.92</v>
      </c>
      <c r="N646">
        <f>community_projects!R646</f>
        <v>0</v>
      </c>
    </row>
    <row r="647" spans="1:14" x14ac:dyDescent="0.3">
      <c r="A647" t="str">
        <f>community_projects!A647</f>
        <v>Noord-Holland</v>
      </c>
      <c r="B647" t="str">
        <f>community_projects!B647</f>
        <v>Noord-Holland Noord</v>
      </c>
      <c r="C647" t="str">
        <f>community_projects!C647</f>
        <v>Bergen (NH.)</v>
      </c>
      <c r="D647" t="str" cm="1">
        <f t="array" ref="D647">INDEX(municipalities!B:B, MATCH(EC_projects!C647,municipalities!C:C,0),0)</f>
        <v>GM0373</v>
      </c>
      <c r="E647" t="str">
        <f>community_projects!D647</f>
        <v>Egmond aan den Hoef</v>
      </c>
      <c r="F647" t="str">
        <f>community_projects!E647</f>
        <v>BergenEnergie/ Zonnedak Tervoort (SDE)</v>
      </c>
      <c r="G647" t="str">
        <f>community_projects!G647</f>
        <v>gerealiseerd</v>
      </c>
      <c r="H647">
        <f>community_projects!H647</f>
        <v>2016</v>
      </c>
      <c r="I647" t="str">
        <f>community_projects!I647</f>
        <v>PV</v>
      </c>
      <c r="J647" t="str">
        <f>community_projects!J647</f>
        <v>dak</v>
      </c>
      <c r="K647" t="str">
        <f>community_projects!K647</f>
        <v>lokale coöperatie</v>
      </c>
      <c r="L647" t="str">
        <f>community_projects!L647</f>
        <v>BergenEnergie</v>
      </c>
      <c r="M647">
        <f>community_projects!P647</f>
        <v>153.99</v>
      </c>
      <c r="N647">
        <f>community_projects!R647</f>
        <v>0</v>
      </c>
    </row>
    <row r="648" spans="1:14" x14ac:dyDescent="0.3">
      <c r="A648" t="str">
        <f>community_projects!A648</f>
        <v>Noord-Holland</v>
      </c>
      <c r="B648" t="str">
        <f>community_projects!B648</f>
        <v>Noord-Holland Noord</v>
      </c>
      <c r="C648" t="str">
        <f>community_projects!C648</f>
        <v>Bergen (NH.)</v>
      </c>
      <c r="D648" t="str" cm="1">
        <f t="array" ref="D648">INDEX(municipalities!B:B, MATCH(EC_projects!C648,municipalities!C:C,0),0)</f>
        <v>GM0373</v>
      </c>
      <c r="E648" t="str">
        <f>community_projects!D648</f>
        <v>Egmond aan den Hoef</v>
      </c>
      <c r="F648" t="str">
        <f>community_projects!E648</f>
        <v>BergenEnergie/ Zonnedak Van der Oord (fase 1 2015  PCR)</v>
      </c>
      <c r="G648" t="str">
        <f>community_projects!G648</f>
        <v>gerealiseerd</v>
      </c>
      <c r="H648">
        <f>community_projects!H648</f>
        <v>2015</v>
      </c>
      <c r="I648" t="str">
        <f>community_projects!I648</f>
        <v>PV</v>
      </c>
      <c r="J648" t="str">
        <f>community_projects!J648</f>
        <v>dak</v>
      </c>
      <c r="K648" t="str">
        <f>community_projects!K648</f>
        <v>lokale coöperatie</v>
      </c>
      <c r="L648" t="str">
        <f>community_projects!L648</f>
        <v>BergenEnergie</v>
      </c>
      <c r="M648">
        <f>community_projects!P648</f>
        <v>47.5</v>
      </c>
      <c r="N648">
        <f>community_projects!R648</f>
        <v>1</v>
      </c>
    </row>
    <row r="649" spans="1:14" x14ac:dyDescent="0.3">
      <c r="A649" t="str">
        <f>community_projects!A649</f>
        <v>Noord-Holland</v>
      </c>
      <c r="B649" t="str">
        <f>community_projects!B649</f>
        <v>Noord-Holland Noord</v>
      </c>
      <c r="C649" t="str">
        <f>community_projects!C649</f>
        <v>Bergen (NH.)</v>
      </c>
      <c r="D649" t="str" cm="1">
        <f t="array" ref="D649">INDEX(municipalities!B:B, MATCH(EC_projects!C649,municipalities!C:C,0),0)</f>
        <v>GM0373</v>
      </c>
      <c r="E649" t="str">
        <f>community_projects!D649</f>
        <v>Egmond aan den Hoef</v>
      </c>
      <c r="F649" t="str">
        <f>community_projects!E649</f>
        <v>BergenEnergie/ Zonnedak Van der Oord (fase 2  2016 PCR)</v>
      </c>
      <c r="G649" t="str">
        <f>community_projects!G649</f>
        <v>gerealiseerd</v>
      </c>
      <c r="H649">
        <f>community_projects!H649</f>
        <v>2016</v>
      </c>
      <c r="I649" t="str">
        <f>community_projects!I649</f>
        <v>PV</v>
      </c>
      <c r="J649" t="str">
        <f>community_projects!J649</f>
        <v>dak</v>
      </c>
      <c r="K649" t="str">
        <f>community_projects!K649</f>
        <v>lokale coöperatie</v>
      </c>
      <c r="L649" t="str">
        <f>community_projects!L649</f>
        <v>BergenEnergie</v>
      </c>
      <c r="M649">
        <f>community_projects!P649</f>
        <v>30</v>
      </c>
      <c r="N649">
        <f>community_projects!R649</f>
        <v>1</v>
      </c>
    </row>
    <row r="650" spans="1:14" x14ac:dyDescent="0.3">
      <c r="A650" t="str">
        <f>community_projects!A650</f>
        <v>Noord-Holland</v>
      </c>
      <c r="B650" t="str">
        <f>community_projects!B650</f>
        <v>Noord-Holland Noord</v>
      </c>
      <c r="C650" t="str">
        <f>community_projects!C650</f>
        <v>Beverwijk</v>
      </c>
      <c r="D650" t="str" cm="1">
        <f t="array" ref="D650">INDEX(municipalities!B:B, MATCH(EC_projects!C650,municipalities!C:C,0),0)</f>
        <v>GM0375</v>
      </c>
      <c r="E650" t="str">
        <f>community_projects!D650</f>
        <v>Wijk aan Zee</v>
      </c>
      <c r="F650" t="str">
        <f>community_projects!E650</f>
        <v>NHEC/ dorpshuis Moriaan</v>
      </c>
      <c r="G650" t="str">
        <f>community_projects!G650</f>
        <v>gerealiseerd</v>
      </c>
      <c r="H650">
        <f>community_projects!H650</f>
        <v>2016</v>
      </c>
      <c r="I650" t="str">
        <f>community_projects!I650</f>
        <v>PV</v>
      </c>
      <c r="J650" t="str">
        <f>community_projects!J650</f>
        <v>dak</v>
      </c>
      <c r="K650" t="str">
        <f>community_projects!K650</f>
        <v>lokale coöperatie</v>
      </c>
      <c r="L650" t="str">
        <f>community_projects!L650</f>
        <v>NHEC</v>
      </c>
      <c r="M650">
        <f>community_projects!P650</f>
        <v>87.5</v>
      </c>
      <c r="N650">
        <f>community_projects!R650</f>
        <v>1</v>
      </c>
    </row>
    <row r="651" spans="1:14" x14ac:dyDescent="0.3">
      <c r="A651" t="str">
        <f>community_projects!A651</f>
        <v>Noord-Holland</v>
      </c>
      <c r="B651" t="str">
        <f>community_projects!B651</f>
        <v>Noord-Holland Noord</v>
      </c>
      <c r="C651" t="str">
        <f>community_projects!C651</f>
        <v>Castricum</v>
      </c>
      <c r="D651" t="str" cm="1">
        <f t="array" ref="D651">INDEX(municipalities!B:B, MATCH(EC_projects!C651,municipalities!C:C,0),0)</f>
        <v>GM0383</v>
      </c>
      <c r="E651" t="str">
        <f>community_projects!D651</f>
        <v>Akersloot</v>
      </c>
      <c r="F651" t="str">
        <f>community_projects!E651</f>
        <v>Calorie/ Zon op Akersloot</v>
      </c>
      <c r="G651" t="str">
        <f>community_projects!G651</f>
        <v>gerealiseerd</v>
      </c>
      <c r="H651">
        <f>community_projects!H651</f>
        <v>2015</v>
      </c>
      <c r="I651" t="str">
        <f>community_projects!I651</f>
        <v>PV</v>
      </c>
      <c r="J651" t="str">
        <f>community_projects!J651</f>
        <v>dak</v>
      </c>
      <c r="K651" t="str">
        <f>community_projects!K651</f>
        <v>lokale coöperatie</v>
      </c>
      <c r="L651" t="str">
        <f>community_projects!L651</f>
        <v>CALorie</v>
      </c>
      <c r="M651">
        <f>community_projects!P651</f>
        <v>16.899999999999999</v>
      </c>
      <c r="N651">
        <f>community_projects!R651</f>
        <v>1</v>
      </c>
    </row>
    <row r="652" spans="1:14" x14ac:dyDescent="0.3">
      <c r="A652" t="str">
        <f>community_projects!A652</f>
        <v>Noord-Holland</v>
      </c>
      <c r="B652" t="str">
        <f>community_projects!B652</f>
        <v>Noord-Holland Noord</v>
      </c>
      <c r="C652" t="str">
        <f>community_projects!C652</f>
        <v>Castricum</v>
      </c>
      <c r="D652" t="str" cm="1">
        <f t="array" ref="D652">INDEX(municipalities!B:B, MATCH(EC_projects!C652,municipalities!C:C,0),0)</f>
        <v>GM0383</v>
      </c>
      <c r="E652">
        <f>community_projects!D652</f>
        <v>0</v>
      </c>
      <c r="F652" t="str">
        <f>community_projects!E652</f>
        <v>Calorie/ Zon op Castricummerwerf Aad de Wit Verhuizingen</v>
      </c>
      <c r="G652" t="str">
        <f>community_projects!G652</f>
        <v>gerealiseerd</v>
      </c>
      <c r="H652">
        <f>community_projects!H652</f>
        <v>2022</v>
      </c>
      <c r="I652" t="str">
        <f>community_projects!I652</f>
        <v>PV</v>
      </c>
      <c r="J652" t="str">
        <f>community_projects!J652</f>
        <v>dak</v>
      </c>
      <c r="K652" t="str">
        <f>community_projects!K652</f>
        <v>lokale coöperatie</v>
      </c>
      <c r="L652" t="str">
        <f>community_projects!L652</f>
        <v>CALorie</v>
      </c>
      <c r="M652">
        <f>community_projects!P652</f>
        <v>162</v>
      </c>
      <c r="N652">
        <f>community_projects!R652</f>
        <v>1</v>
      </c>
    </row>
    <row r="653" spans="1:14" x14ac:dyDescent="0.3">
      <c r="A653" t="str">
        <f>community_projects!A653</f>
        <v>Noord-Holland</v>
      </c>
      <c r="B653" t="str">
        <f>community_projects!B653</f>
        <v>Noord-Holland Noord</v>
      </c>
      <c r="C653" t="str">
        <f>community_projects!C653</f>
        <v>Castricum</v>
      </c>
      <c r="D653" t="str" cm="1">
        <f t="array" ref="D653">INDEX(municipalities!B:B, MATCH(EC_projects!C653,municipalities!C:C,0),0)</f>
        <v>GM0383</v>
      </c>
      <c r="E653">
        <f>community_projects!D653</f>
        <v>0</v>
      </c>
      <c r="F653" t="str">
        <f>community_projects!E653</f>
        <v>Calorie/ Zon op Schulpstet</v>
      </c>
      <c r="G653" t="str">
        <f>community_projects!G653</f>
        <v>gerealiseerd</v>
      </c>
      <c r="H653">
        <f>community_projects!H653</f>
        <v>2013</v>
      </c>
      <c r="I653" t="str">
        <f>community_projects!I653</f>
        <v>PV</v>
      </c>
      <c r="J653" t="str">
        <f>community_projects!J653</f>
        <v>dak</v>
      </c>
      <c r="K653" t="str">
        <f>community_projects!K653</f>
        <v>lokale coöperatie</v>
      </c>
      <c r="L653" t="str">
        <f>community_projects!L653</f>
        <v>CALorie</v>
      </c>
      <c r="M653">
        <f>community_projects!P653</f>
        <v>28.5</v>
      </c>
      <c r="N653">
        <f>community_projects!R653</f>
        <v>1</v>
      </c>
    </row>
    <row r="654" spans="1:14" x14ac:dyDescent="0.3">
      <c r="A654" t="str">
        <f>community_projects!A654</f>
        <v>Noord-Holland</v>
      </c>
      <c r="B654" t="str">
        <f>community_projects!B654</f>
        <v>Noord-Holland Noord</v>
      </c>
      <c r="C654" t="str">
        <f>community_projects!C654</f>
        <v>Den Helder</v>
      </c>
      <c r="D654" t="str" cm="1">
        <f t="array" ref="D654">INDEX(municipalities!B:B, MATCH(EC_projects!C654,municipalities!C:C,0),0)</f>
        <v>GM0400</v>
      </c>
      <c r="E654" t="str">
        <f>community_projects!D654</f>
        <v>Den Helder</v>
      </c>
      <c r="F654" t="str">
        <f>community_projects!E654</f>
        <v>HCWCEendragt/ zonnedak Odensehuis</v>
      </c>
      <c r="G654" t="str">
        <f>community_projects!G654</f>
        <v>gerealiseerd</v>
      </c>
      <c r="H654">
        <f>community_projects!H654</f>
        <v>2023</v>
      </c>
      <c r="I654" t="str">
        <f>community_projects!I654</f>
        <v>PV</v>
      </c>
      <c r="J654" t="str">
        <f>community_projects!J654</f>
        <v>dak</v>
      </c>
      <c r="K654" t="str">
        <f>community_projects!K654</f>
        <v>lokale coöperatie</v>
      </c>
      <c r="L654" t="str">
        <f>community_projects!L654</f>
        <v>HCWC De Eendragt</v>
      </c>
      <c r="M654">
        <f>community_projects!P654</f>
        <v>4.92</v>
      </c>
      <c r="N654">
        <f>community_projects!R654</f>
        <v>1</v>
      </c>
    </row>
    <row r="655" spans="1:14" x14ac:dyDescent="0.3">
      <c r="A655" t="str">
        <f>community_projects!A655</f>
        <v>Noord-Holland</v>
      </c>
      <c r="B655" t="str">
        <f>community_projects!B655</f>
        <v>Noord-Holland Noord</v>
      </c>
      <c r="C655" t="str">
        <f>community_projects!C655</f>
        <v>Den Helder</v>
      </c>
      <c r="D655" t="str" cm="1">
        <f t="array" ref="D655">INDEX(municipalities!B:B, MATCH(EC_projects!C655,municipalities!C:C,0),0)</f>
        <v>GM0400</v>
      </c>
      <c r="E655">
        <f>community_projects!D655</f>
        <v>0</v>
      </c>
      <c r="F655" t="str">
        <f>community_projects!E655</f>
        <v>HCWCEendragt/ zonnedaken buurthuizen</v>
      </c>
      <c r="G655" t="str">
        <f>community_projects!G655</f>
        <v>gerealiseerd</v>
      </c>
      <c r="H655">
        <f>community_projects!H655</f>
        <v>2022</v>
      </c>
      <c r="I655" t="str">
        <f>community_projects!I655</f>
        <v>PV</v>
      </c>
      <c r="J655" t="str">
        <f>community_projects!J655</f>
        <v>dak</v>
      </c>
      <c r="K655" t="str">
        <f>community_projects!K655</f>
        <v>lokale coöperatie</v>
      </c>
      <c r="L655" t="str">
        <f>community_projects!L655</f>
        <v>HCWC De Eendragt</v>
      </c>
      <c r="M655">
        <f>community_projects!P655</f>
        <v>37.5</v>
      </c>
      <c r="N655">
        <f>community_projects!R655</f>
        <v>1</v>
      </c>
    </row>
    <row r="656" spans="1:14" x14ac:dyDescent="0.3">
      <c r="A656" t="str">
        <f>community_projects!A656</f>
        <v>Noord-Holland</v>
      </c>
      <c r="B656" t="str">
        <f>community_projects!B656</f>
        <v>Noord-Holland Noord</v>
      </c>
      <c r="C656" t="str">
        <f>community_projects!C656</f>
        <v>Den Helder</v>
      </c>
      <c r="D656" t="str" cm="1">
        <f t="array" ref="D656">INDEX(municipalities!B:B, MATCH(EC_projects!C656,municipalities!C:C,0),0)</f>
        <v>GM0400</v>
      </c>
      <c r="E656">
        <f>community_projects!D656</f>
        <v>0</v>
      </c>
      <c r="F656" t="str">
        <f>community_projects!E656</f>
        <v>HCWCEendragt/ zonnedaken buurthuizen (gerealiseerd)</v>
      </c>
      <c r="G656" t="str">
        <f>community_projects!G656</f>
        <v>gerealiseerd</v>
      </c>
      <c r="H656">
        <f>community_projects!H656</f>
        <v>2020</v>
      </c>
      <c r="I656" t="str">
        <f>community_projects!I656</f>
        <v>PV</v>
      </c>
      <c r="J656" t="str">
        <f>community_projects!J656</f>
        <v>dak</v>
      </c>
      <c r="K656" t="str">
        <f>community_projects!K656</f>
        <v>lokale coöperatie</v>
      </c>
      <c r="L656" t="str">
        <f>community_projects!L656</f>
        <v>HCWC De Eendragt</v>
      </c>
      <c r="M656">
        <f>community_projects!P656</f>
        <v>64.86</v>
      </c>
      <c r="N656">
        <f>community_projects!R656</f>
        <v>1</v>
      </c>
    </row>
    <row r="657" spans="1:14" x14ac:dyDescent="0.3">
      <c r="A657" t="str">
        <f>community_projects!A657</f>
        <v>Noord-Holland</v>
      </c>
      <c r="B657" t="str">
        <f>community_projects!B657</f>
        <v>Noord-Holland Zuid</v>
      </c>
      <c r="C657" t="str">
        <f>community_projects!C657</f>
        <v>Diemen</v>
      </c>
      <c r="D657" t="str" cm="1">
        <f t="array" ref="D657">INDEX(municipalities!B:B, MATCH(EC_projects!C657,municipalities!C:C,0),0)</f>
        <v>GM0384</v>
      </c>
      <c r="E657">
        <f>community_projects!D657</f>
        <v>0</v>
      </c>
      <c r="F657" t="str">
        <f>community_projects!E657</f>
        <v xml:space="preserve">ECOstroom/ Diemen Ecostroom/ zonnedak Diemen 1 </v>
      </c>
      <c r="G657" t="str">
        <f>community_projects!G657</f>
        <v>gerealiseerd</v>
      </c>
      <c r="H657">
        <f>community_projects!H657</f>
        <v>2019</v>
      </c>
      <c r="I657" t="str">
        <f>community_projects!I657</f>
        <v>PV</v>
      </c>
      <c r="J657" t="str">
        <f>community_projects!J657</f>
        <v>dak</v>
      </c>
      <c r="K657" t="str">
        <f>community_projects!K657</f>
        <v>lokale coöperatie</v>
      </c>
      <c r="L657" t="str">
        <f>community_projects!L657</f>
        <v>ECOstroom.nu</v>
      </c>
      <c r="M657">
        <f>community_projects!P657</f>
        <v>74</v>
      </c>
      <c r="N657">
        <f>community_projects!R657</f>
        <v>1</v>
      </c>
    </row>
    <row r="658" spans="1:14" x14ac:dyDescent="0.3">
      <c r="A658" t="str">
        <f>community_projects!A658</f>
        <v>Noord-Holland</v>
      </c>
      <c r="B658" t="str">
        <f>community_projects!B658</f>
        <v>Noord-Holland Zuid</v>
      </c>
      <c r="C658" t="str">
        <f>community_projects!C658</f>
        <v>Diemen</v>
      </c>
      <c r="D658" t="str" cm="1">
        <f t="array" ref="D658">INDEX(municipalities!B:B, MATCH(EC_projects!C658,municipalities!C:C,0),0)</f>
        <v>GM0384</v>
      </c>
      <c r="E658">
        <f>community_projects!D658</f>
        <v>0</v>
      </c>
      <c r="F658" t="str">
        <f>community_projects!E658</f>
        <v xml:space="preserve">ECOstroom/ Diemen Ecostroom/ zonnedak Diemen 2 </v>
      </c>
      <c r="G658" t="str">
        <f>community_projects!G658</f>
        <v>gerealiseerd</v>
      </c>
      <c r="H658">
        <f>community_projects!H658</f>
        <v>2019</v>
      </c>
      <c r="I658" t="str">
        <f>community_projects!I658</f>
        <v>PV</v>
      </c>
      <c r="J658" t="str">
        <f>community_projects!J658</f>
        <v>dak</v>
      </c>
      <c r="K658" t="str">
        <f>community_projects!K658</f>
        <v>lokale coöperatie</v>
      </c>
      <c r="L658" t="str">
        <f>community_projects!L658</f>
        <v>ECOstroom.nu</v>
      </c>
      <c r="M658">
        <f>community_projects!P658</f>
        <v>72</v>
      </c>
      <c r="N658">
        <f>community_projects!R658</f>
        <v>1</v>
      </c>
    </row>
    <row r="659" spans="1:14" x14ac:dyDescent="0.3">
      <c r="A659" t="str">
        <f>community_projects!A659</f>
        <v>Noord-Holland</v>
      </c>
      <c r="B659" t="str">
        <f>community_projects!B659</f>
        <v>Noord-Holland Noord</v>
      </c>
      <c r="C659" t="str">
        <f>community_projects!C659</f>
        <v>Drechterland</v>
      </c>
      <c r="D659" t="str" cm="1">
        <f t="array" ref="D659">INDEX(municipalities!B:B, MATCH(EC_projects!C659,municipalities!C:C,0),0)</f>
        <v>GM0498</v>
      </c>
      <c r="E659" t="str">
        <f>community_projects!D659</f>
        <v>Hem</v>
      </c>
      <c r="F659" t="str">
        <f>community_projects!E659</f>
        <v xml:space="preserve">Zonnecoöperatie West-Friesland/ brandweerkazerne Hem </v>
      </c>
      <c r="G659" t="str">
        <f>community_projects!G659</f>
        <v>gerealiseerd</v>
      </c>
      <c r="H659">
        <f>community_projects!H659</f>
        <v>2019</v>
      </c>
      <c r="I659" t="str">
        <f>community_projects!I659</f>
        <v>PV</v>
      </c>
      <c r="J659" t="str">
        <f>community_projects!J659</f>
        <v>dak</v>
      </c>
      <c r="K659" t="str">
        <f>community_projects!K659</f>
        <v>lokale coöperatie</v>
      </c>
      <c r="L659" t="str">
        <f>community_projects!L659</f>
        <v>Zonnecoöperatie West Friesland</v>
      </c>
      <c r="M659">
        <f>community_projects!P659</f>
        <v>23.56</v>
      </c>
      <c r="N659">
        <f>community_projects!R659</f>
        <v>1</v>
      </c>
    </row>
    <row r="660" spans="1:14" x14ac:dyDescent="0.3">
      <c r="A660" t="str">
        <f>community_projects!A660</f>
        <v>Noord-Holland</v>
      </c>
      <c r="B660" t="str">
        <f>community_projects!B660</f>
        <v>Noord-Holland Noord</v>
      </c>
      <c r="C660" t="str">
        <f>community_projects!C660</f>
        <v>Drechterland</v>
      </c>
      <c r="D660" t="str" cm="1">
        <f t="array" ref="D660">INDEX(municipalities!B:B, MATCH(EC_projects!C660,municipalities!C:C,0),0)</f>
        <v>GM0498</v>
      </c>
      <c r="E660" t="str">
        <f>community_projects!D660</f>
        <v>Hoogkarspel</v>
      </c>
      <c r="F660" t="str">
        <f>community_projects!E660</f>
        <v>Zonnecoöperatie West-Friesland/ Zonnedak De Kreekrand (VvE)</v>
      </c>
      <c r="G660" t="str">
        <f>community_projects!G660</f>
        <v>gerealiseerd</v>
      </c>
      <c r="H660">
        <f>community_projects!H660</f>
        <v>2023</v>
      </c>
      <c r="I660" t="str">
        <f>community_projects!I660</f>
        <v>PV</v>
      </c>
      <c r="J660" t="str">
        <f>community_projects!J660</f>
        <v>dak</v>
      </c>
      <c r="K660" t="str">
        <f>community_projects!K660</f>
        <v>lokale coöperatie</v>
      </c>
      <c r="L660" t="str">
        <f>community_projects!L660</f>
        <v>Zonnecoöperatie WestFriesland</v>
      </c>
      <c r="M660">
        <f>community_projects!P660</f>
        <v>55</v>
      </c>
      <c r="N660">
        <f>community_projects!R660</f>
        <v>1</v>
      </c>
    </row>
    <row r="661" spans="1:14" x14ac:dyDescent="0.3">
      <c r="A661" t="str">
        <f>community_projects!A661</f>
        <v>Noord-Holland</v>
      </c>
      <c r="B661" t="str">
        <f>community_projects!B661</f>
        <v>Noord-Holland Noord</v>
      </c>
      <c r="C661" t="str">
        <f>community_projects!C661</f>
        <v>Edam-Volendam</v>
      </c>
      <c r="D661" t="str" cm="1">
        <f t="array" ref="D661">INDEX(municipalities!B:B, MATCH(EC_projects!C661,municipalities!C:C,0),0)</f>
        <v>GM0385</v>
      </c>
      <c r="E661" t="str">
        <f>community_projects!D661</f>
        <v>Volendam</v>
      </c>
      <c r="F661" t="str">
        <f>community_projects!E661</f>
        <v>ZonnepanelenDelen/ Zonnedak Volendam</v>
      </c>
      <c r="G661" t="str">
        <f>community_projects!G661</f>
        <v>gerealiseerd</v>
      </c>
      <c r="H661">
        <f>community_projects!H661</f>
        <v>2016</v>
      </c>
      <c r="I661" t="str">
        <f>community_projects!I661</f>
        <v>PV</v>
      </c>
      <c r="J661" t="str">
        <f>community_projects!J661</f>
        <v>dak</v>
      </c>
      <c r="K661" t="str">
        <f>community_projects!K661</f>
        <v>participatie/ crowdfunding</v>
      </c>
      <c r="L661" t="str">
        <f>community_projects!L661</f>
        <v>crowdfunding</v>
      </c>
      <c r="M661">
        <f>community_projects!P661</f>
        <v>264.75</v>
      </c>
      <c r="N661">
        <f>community_projects!R661</f>
        <v>0</v>
      </c>
    </row>
    <row r="662" spans="1:14" x14ac:dyDescent="0.3">
      <c r="A662" t="str">
        <f>community_projects!A662</f>
        <v>Noord-Holland</v>
      </c>
      <c r="B662" t="str">
        <f>community_projects!B662</f>
        <v>Noord-Holland Zuid</v>
      </c>
      <c r="C662" t="str">
        <f>community_projects!C662</f>
        <v>Edam-Volendam</v>
      </c>
      <c r="D662" t="str" cm="1">
        <f t="array" ref="D662">INDEX(municipalities!B:B, MATCH(EC_projects!C662,municipalities!C:C,0),0)</f>
        <v>GM0385</v>
      </c>
      <c r="E662" t="str">
        <f>community_projects!D662</f>
        <v>Katwoude</v>
      </c>
      <c r="F662" t="str">
        <f>community_projects!E662</f>
        <v>Zon op Edam-Volendam/ Katwoude Willig</v>
      </c>
      <c r="G662" t="str">
        <f>community_projects!G662</f>
        <v>gerealiseerd</v>
      </c>
      <c r="H662">
        <f>community_projects!H662</f>
        <v>2019</v>
      </c>
      <c r="I662" t="str">
        <f>community_projects!I662</f>
        <v>PV</v>
      </c>
      <c r="J662" t="str">
        <f>community_projects!J662</f>
        <v>dak</v>
      </c>
      <c r="K662" t="str">
        <f>community_projects!K662</f>
        <v>productiecoöperatie/ bewonersinitiatief</v>
      </c>
      <c r="L662" t="str">
        <f>community_projects!L662</f>
        <v>Zon op Edam-Volendam</v>
      </c>
      <c r="M662">
        <f>community_projects!P662</f>
        <v>89.600000000000009</v>
      </c>
      <c r="N662">
        <f>community_projects!R662</f>
        <v>1</v>
      </c>
    </row>
    <row r="663" spans="1:14" x14ac:dyDescent="0.3">
      <c r="A663" t="str">
        <f>community_projects!A663</f>
        <v>Noord-Holland</v>
      </c>
      <c r="B663" t="str">
        <f>community_projects!B663</f>
        <v>Noord-Holland Zuid</v>
      </c>
      <c r="C663" t="str">
        <f>community_projects!C663</f>
        <v>Edam-Volendam</v>
      </c>
      <c r="D663" t="str" cm="1">
        <f t="array" ref="D663">INDEX(municipalities!B:B, MATCH(EC_projects!C663,municipalities!C:C,0),0)</f>
        <v>GM0385</v>
      </c>
      <c r="E663" t="str">
        <f>community_projects!D663</f>
        <v>Edam</v>
      </c>
      <c r="F663" t="str">
        <f>community_projects!E663</f>
        <v xml:space="preserve">Zon op Edam-Volendam/ Zeevanghoeve </v>
      </c>
      <c r="G663" t="str">
        <f>community_projects!G663</f>
        <v>gerealiseerd</v>
      </c>
      <c r="H663">
        <f>community_projects!H663</f>
        <v>2020</v>
      </c>
      <c r="I663" t="str">
        <f>community_projects!I663</f>
        <v>PV</v>
      </c>
      <c r="J663" t="str">
        <f>community_projects!J663</f>
        <v>dak</v>
      </c>
      <c r="K663" t="str">
        <f>community_projects!K663</f>
        <v>productiecoöperatie/ bewonersinitiatief</v>
      </c>
      <c r="L663" t="str">
        <f>community_projects!L663</f>
        <v>Zon op Edam-Volendam</v>
      </c>
      <c r="M663">
        <f>community_projects!P663</f>
        <v>84</v>
      </c>
      <c r="N663">
        <f>community_projects!R663</f>
        <v>1</v>
      </c>
    </row>
    <row r="664" spans="1:14" x14ac:dyDescent="0.3">
      <c r="A664" t="str">
        <f>community_projects!A664</f>
        <v>Noord-Holland</v>
      </c>
      <c r="B664" t="str">
        <f>community_projects!B664</f>
        <v>Noord-Holland Noord</v>
      </c>
      <c r="C664" t="str">
        <f>community_projects!C664</f>
        <v>Enkhuizen</v>
      </c>
      <c r="D664" t="str" cm="1">
        <f t="array" ref="D664">INDEX(municipalities!B:B, MATCH(EC_projects!C664,municipalities!C:C,0),0)</f>
        <v>GM0388</v>
      </c>
      <c r="E664" t="str">
        <f>community_projects!D664</f>
        <v>Zonnecoöperatie</v>
      </c>
      <c r="F664" t="str">
        <f>community_projects!E664</f>
        <v>Zonnecoöperatie West-Friesland/ brandweerkazerne Enkhuizen</v>
      </c>
      <c r="G664" t="str">
        <f>community_projects!G664</f>
        <v>gerealiseerd</v>
      </c>
      <c r="H664">
        <f>community_projects!H664</f>
        <v>2016</v>
      </c>
      <c r="I664" t="str">
        <f>community_projects!I664</f>
        <v>PV</v>
      </c>
      <c r="J664" t="str">
        <f>community_projects!J664</f>
        <v>dak</v>
      </c>
      <c r="K664" t="str">
        <f>community_projects!K664</f>
        <v>lokale coöperatie</v>
      </c>
      <c r="L664" t="str">
        <f>community_projects!L664</f>
        <v>Zonnecoöperatie WestFriesland</v>
      </c>
      <c r="M664">
        <f>community_projects!P664</f>
        <v>21.84</v>
      </c>
      <c r="N664">
        <f>community_projects!R664</f>
        <v>1</v>
      </c>
    </row>
    <row r="665" spans="1:14" x14ac:dyDescent="0.3">
      <c r="A665" t="str">
        <f>community_projects!A665</f>
        <v>Noord-Holland</v>
      </c>
      <c r="B665" t="str">
        <f>community_projects!B665</f>
        <v>Noord-Holland Zuid</v>
      </c>
      <c r="C665" t="str">
        <f>community_projects!C665</f>
        <v>Gooise Meren</v>
      </c>
      <c r="D665" t="str" cm="1">
        <f t="array" ref="D665">INDEX(municipalities!B:B, MATCH(EC_projects!C665,municipalities!C:C,0),0)</f>
        <v>GM1942</v>
      </c>
      <c r="E665" t="str">
        <f>community_projects!D665</f>
        <v>Bussum</v>
      </c>
      <c r="F665" t="str">
        <f>community_projects!E665</f>
        <v>WattNu/ zonnecentrale gemeentehuis Bussum (fase 1)</v>
      </c>
      <c r="G665" t="str">
        <f>community_projects!G665</f>
        <v>gerealiseerd</v>
      </c>
      <c r="H665">
        <f>community_projects!H665</f>
        <v>2014</v>
      </c>
      <c r="I665" t="str">
        <f>community_projects!I665</f>
        <v>PV</v>
      </c>
      <c r="J665" t="str">
        <f>community_projects!J665</f>
        <v>dak</v>
      </c>
      <c r="K665" t="str">
        <f>community_projects!K665</f>
        <v>lokale coöperatie</v>
      </c>
      <c r="L665" t="str">
        <f>community_projects!L665</f>
        <v>WattNu</v>
      </c>
      <c r="M665">
        <f>community_projects!P665</f>
        <v>13</v>
      </c>
      <c r="N665">
        <f>community_projects!R665</f>
        <v>1</v>
      </c>
    </row>
    <row r="666" spans="1:14" x14ac:dyDescent="0.3">
      <c r="A666" t="str">
        <f>community_projects!A666</f>
        <v>Noord-Holland</v>
      </c>
      <c r="B666" t="str">
        <f>community_projects!B666</f>
        <v>Noord-Holland Zuid</v>
      </c>
      <c r="C666" t="str">
        <f>community_projects!C666</f>
        <v>Gooise Meren</v>
      </c>
      <c r="D666" t="str" cm="1">
        <f t="array" ref="D666">INDEX(municipalities!B:B, MATCH(EC_projects!C666,municipalities!C:C,0),0)</f>
        <v>GM1942</v>
      </c>
      <c r="E666" t="str">
        <f>community_projects!D666</f>
        <v>Bussum</v>
      </c>
      <c r="F666" t="str">
        <f>community_projects!E666</f>
        <v>WattNu/ zonnecentrale gemeentehuis Bussum (fase 2)</v>
      </c>
      <c r="G666" t="str">
        <f>community_projects!G666</f>
        <v>gerealiseerd</v>
      </c>
      <c r="H666">
        <f>community_projects!H666</f>
        <v>2015</v>
      </c>
      <c r="I666" t="str">
        <f>community_projects!I666</f>
        <v>PV</v>
      </c>
      <c r="J666" t="str">
        <f>community_projects!J666</f>
        <v>dak</v>
      </c>
      <c r="K666" t="str">
        <f>community_projects!K666</f>
        <v>lokale coöperatie</v>
      </c>
      <c r="L666" t="str">
        <f>community_projects!L666</f>
        <v>WattNu</v>
      </c>
      <c r="M666">
        <f>community_projects!P666</f>
        <v>21.58</v>
      </c>
      <c r="N666">
        <f>community_projects!R666</f>
        <v>1</v>
      </c>
    </row>
    <row r="667" spans="1:14" x14ac:dyDescent="0.3">
      <c r="A667" t="str">
        <f>community_projects!A667</f>
        <v>Noord-Holland</v>
      </c>
      <c r="B667" t="str">
        <f>community_projects!B667</f>
        <v>Noord-Holland Zuid</v>
      </c>
      <c r="C667" t="str">
        <f>community_projects!C667</f>
        <v>Gooise Meren</v>
      </c>
      <c r="D667" t="str" cm="1">
        <f t="array" ref="D667">INDEX(municipalities!B:B, MATCH(EC_projects!C667,municipalities!C:C,0),0)</f>
        <v>GM1942</v>
      </c>
      <c r="E667" t="str">
        <f>community_projects!D667</f>
        <v>Naarden</v>
      </c>
      <c r="F667" t="str">
        <f>community_projects!E667</f>
        <v>WattNu/ zonnedak Brandweer Naarden</v>
      </c>
      <c r="G667" t="str">
        <f>community_projects!G667</f>
        <v>gerealiseerd</v>
      </c>
      <c r="H667">
        <f>community_projects!H667</f>
        <v>2023</v>
      </c>
      <c r="I667" t="str">
        <f>community_projects!I667</f>
        <v>PV</v>
      </c>
      <c r="J667" t="str">
        <f>community_projects!J667</f>
        <v>dak</v>
      </c>
      <c r="K667" t="str">
        <f>community_projects!K667</f>
        <v>lokale coöperatie</v>
      </c>
      <c r="L667" t="str">
        <f>community_projects!L667</f>
        <v>WattNu</v>
      </c>
      <c r="M667">
        <f>community_projects!P667</f>
        <v>64.5</v>
      </c>
      <c r="N667">
        <f>community_projects!R667</f>
        <v>1</v>
      </c>
    </row>
    <row r="668" spans="1:14" x14ac:dyDescent="0.3">
      <c r="A668" t="str">
        <f>community_projects!A668</f>
        <v>Noord-Holland</v>
      </c>
      <c r="B668" t="str">
        <f>community_projects!B668</f>
        <v>Noord-Holland Zuid</v>
      </c>
      <c r="C668" t="str">
        <f>community_projects!C668</f>
        <v>Gooise Meren</v>
      </c>
      <c r="D668" t="str" cm="1">
        <f t="array" ref="D668">INDEX(municipalities!B:B, MATCH(EC_projects!C668,municipalities!C:C,0),0)</f>
        <v>GM1942</v>
      </c>
      <c r="E668" t="str">
        <f>community_projects!D668</f>
        <v>Naarden</v>
      </c>
      <c r="F668" t="str">
        <f>community_projects!E668</f>
        <v xml:space="preserve">WattNu/ zonnedak Gemeentewerf Naarden </v>
      </c>
      <c r="G668" t="str">
        <f>community_projects!G668</f>
        <v>gerealiseerd</v>
      </c>
      <c r="H668">
        <f>community_projects!H668</f>
        <v>2022</v>
      </c>
      <c r="I668" t="str">
        <f>community_projects!I668</f>
        <v>PV</v>
      </c>
      <c r="J668" t="str">
        <f>community_projects!J668</f>
        <v>dak</v>
      </c>
      <c r="K668" t="str">
        <f>community_projects!K668</f>
        <v>lokale coöperatie</v>
      </c>
      <c r="L668" t="str">
        <f>community_projects!L668</f>
        <v>WattNu</v>
      </c>
      <c r="M668">
        <f>community_projects!P668</f>
        <v>80.25</v>
      </c>
      <c r="N668">
        <f>community_projects!R668</f>
        <v>1</v>
      </c>
    </row>
    <row r="669" spans="1:14" x14ac:dyDescent="0.3">
      <c r="A669" t="str">
        <f>community_projects!A669</f>
        <v>Noord-Holland</v>
      </c>
      <c r="B669" t="str">
        <f>community_projects!B669</f>
        <v>Noord-Holland Zuid</v>
      </c>
      <c r="C669" t="str">
        <f>community_projects!C669</f>
        <v>Gooise Meren</v>
      </c>
      <c r="D669" t="str" cm="1">
        <f t="array" ref="D669">INDEX(municipalities!B:B, MATCH(EC_projects!C669,municipalities!C:C,0),0)</f>
        <v>GM1942</v>
      </c>
      <c r="E669" t="str">
        <f>community_projects!D669</f>
        <v>Bussum</v>
      </c>
      <c r="F669" t="str">
        <f>community_projects!E669</f>
        <v>WattNu/ zonnedak MFA Breeduit</v>
      </c>
      <c r="G669" t="str">
        <f>community_projects!G669</f>
        <v>gerealiseerd</v>
      </c>
      <c r="H669">
        <f>community_projects!H669</f>
        <v>2023</v>
      </c>
      <c r="I669" t="str">
        <f>community_projects!I669</f>
        <v>PV</v>
      </c>
      <c r="J669" t="str">
        <f>community_projects!J669</f>
        <v>dak</v>
      </c>
      <c r="K669" t="str">
        <f>community_projects!K669</f>
        <v>lokale coöperatie</v>
      </c>
      <c r="L669" t="str">
        <f>community_projects!L669</f>
        <v>WattNu</v>
      </c>
      <c r="M669">
        <f>community_projects!P669</f>
        <v>152.30500000000001</v>
      </c>
      <c r="N669">
        <f>community_projects!R669</f>
        <v>1</v>
      </c>
    </row>
    <row r="670" spans="1:14" x14ac:dyDescent="0.3">
      <c r="A670" t="str">
        <f>community_projects!A670</f>
        <v>Noord-Holland</v>
      </c>
      <c r="B670" t="str">
        <f>community_projects!B670</f>
        <v>Noord-Holland Zuid</v>
      </c>
      <c r="C670" t="str">
        <f>community_projects!C670</f>
        <v>Gooise Meren</v>
      </c>
      <c r="D670" t="str" cm="1">
        <f t="array" ref="D670">INDEX(municipalities!B:B, MATCH(EC_projects!C670,municipalities!C:C,0),0)</f>
        <v>GM1942</v>
      </c>
      <c r="E670" t="str">
        <f>community_projects!D670</f>
        <v>Naarden</v>
      </c>
      <c r="F670" t="str">
        <f>community_projects!E670</f>
        <v>WattNu/ zonnedak Roei Naarden</v>
      </c>
      <c r="G670" t="str">
        <f>community_projects!G670</f>
        <v>gerealiseerd</v>
      </c>
      <c r="H670">
        <f>community_projects!H670</f>
        <v>2020</v>
      </c>
      <c r="I670" t="str">
        <f>community_projects!I670</f>
        <v>PV</v>
      </c>
      <c r="J670" t="str">
        <f>community_projects!J670</f>
        <v>dak</v>
      </c>
      <c r="K670" t="str">
        <f>community_projects!K670</f>
        <v>lokale coöperatie</v>
      </c>
      <c r="L670" t="str">
        <f>community_projects!L670</f>
        <v>WattNu</v>
      </c>
      <c r="M670">
        <f>community_projects!P670</f>
        <v>70.400000000000006</v>
      </c>
      <c r="N670">
        <f>community_projects!R670</f>
        <v>1</v>
      </c>
    </row>
    <row r="671" spans="1:14" x14ac:dyDescent="0.3">
      <c r="A671" t="str">
        <f>community_projects!A671</f>
        <v>Noord-Holland</v>
      </c>
      <c r="B671" t="str">
        <f>community_projects!B671</f>
        <v>Noord-Holland Zuid</v>
      </c>
      <c r="C671" t="str">
        <f>community_projects!C671</f>
        <v>Gooise Meren</v>
      </c>
      <c r="D671" t="str" cm="1">
        <f t="array" ref="D671">INDEX(municipalities!B:B, MATCH(EC_projects!C671,municipalities!C:C,0),0)</f>
        <v>GM1942</v>
      </c>
      <c r="E671" t="str">
        <f>community_projects!D671</f>
        <v>Bussum</v>
      </c>
      <c r="F671" t="str">
        <f>community_projects!E671</f>
        <v>WattNu/ zonnedak Sporthal Bredius</v>
      </c>
      <c r="G671" t="str">
        <f>community_projects!G671</f>
        <v>gerealiseerd</v>
      </c>
      <c r="H671">
        <f>community_projects!H671</f>
        <v>2023</v>
      </c>
      <c r="I671" t="str">
        <f>community_projects!I671</f>
        <v>PV</v>
      </c>
      <c r="J671" t="str">
        <f>community_projects!J671</f>
        <v>dak</v>
      </c>
      <c r="K671" t="str">
        <f>community_projects!K671</f>
        <v>lokale coöperatie</v>
      </c>
      <c r="L671" t="str">
        <f>community_projects!L671</f>
        <v>WattNu</v>
      </c>
      <c r="M671">
        <f>community_projects!P671</f>
        <v>161.28</v>
      </c>
      <c r="N671">
        <f>community_projects!R671</f>
        <v>1</v>
      </c>
    </row>
    <row r="672" spans="1:14" x14ac:dyDescent="0.3">
      <c r="A672" t="str">
        <f>community_projects!A672</f>
        <v>Noord-Holland</v>
      </c>
      <c r="B672" t="str">
        <f>community_projects!B672</f>
        <v>Noord-Holland Zuid</v>
      </c>
      <c r="C672" t="str">
        <f>community_projects!C672</f>
        <v>Gooise Meren</v>
      </c>
      <c r="D672" t="str" cm="1">
        <f t="array" ref="D672">INDEX(municipalities!B:B, MATCH(EC_projects!C672,municipalities!C:C,0),0)</f>
        <v>GM1942</v>
      </c>
      <c r="E672" t="str">
        <f>community_projects!D672</f>
        <v>Bussum</v>
      </c>
      <c r="F672" t="str">
        <f>community_projects!E672</f>
        <v>WattNu/ zonnedak Toyota Toonen</v>
      </c>
      <c r="G672" t="str">
        <f>community_projects!G672</f>
        <v>gerealiseerd</v>
      </c>
      <c r="H672">
        <f>community_projects!H672</f>
        <v>2023</v>
      </c>
      <c r="I672" t="str">
        <f>community_projects!I672</f>
        <v>PV</v>
      </c>
      <c r="J672" t="str">
        <f>community_projects!J672</f>
        <v>dak</v>
      </c>
      <c r="K672" t="str">
        <f>community_projects!K672</f>
        <v>lokale coöperatie</v>
      </c>
      <c r="L672" t="str">
        <f>community_projects!L672</f>
        <v>WattNu</v>
      </c>
      <c r="M672">
        <f>community_projects!P672</f>
        <v>61.5</v>
      </c>
      <c r="N672">
        <f>community_projects!R672</f>
        <v>1</v>
      </c>
    </row>
    <row r="673" spans="1:14" x14ac:dyDescent="0.3">
      <c r="A673" t="str">
        <f>community_projects!A673</f>
        <v>Noord-Holland</v>
      </c>
      <c r="B673" t="str">
        <f>community_projects!B673</f>
        <v>Noord-Holland Zuid</v>
      </c>
      <c r="C673" t="str">
        <f>community_projects!C673</f>
        <v>Gooise Meren</v>
      </c>
      <c r="D673" t="str" cm="1">
        <f t="array" ref="D673">INDEX(municipalities!B:B, MATCH(EC_projects!C673,municipalities!C:C,0),0)</f>
        <v>GM1942</v>
      </c>
      <c r="E673" t="str">
        <f>community_projects!D673</f>
        <v>Bussum</v>
      </c>
      <c r="F673" t="str">
        <f>community_projects!E673</f>
        <v xml:space="preserve">WattNu/ zonnedak Vituszon </v>
      </c>
      <c r="G673" t="str">
        <f>community_projects!G673</f>
        <v>gerealiseerd</v>
      </c>
      <c r="H673">
        <f>community_projects!H673</f>
        <v>2019</v>
      </c>
      <c r="I673" t="str">
        <f>community_projects!I673</f>
        <v>PV</v>
      </c>
      <c r="J673" t="str">
        <f>community_projects!J673</f>
        <v>dak</v>
      </c>
      <c r="K673" t="str">
        <f>community_projects!K673</f>
        <v>lokale coöperatie</v>
      </c>
      <c r="L673" t="str">
        <f>community_projects!L673</f>
        <v>WattNu</v>
      </c>
      <c r="M673">
        <f>community_projects!P673</f>
        <v>128.71</v>
      </c>
      <c r="N673">
        <f>community_projects!R673</f>
        <v>1</v>
      </c>
    </row>
    <row r="674" spans="1:14" x14ac:dyDescent="0.3">
      <c r="A674" t="str">
        <f>community_projects!A674</f>
        <v>Noord-Holland</v>
      </c>
      <c r="B674" t="str">
        <f>community_projects!B674</f>
        <v>Noord-Holland Zuid</v>
      </c>
      <c r="C674" t="str">
        <f>community_projects!C674</f>
        <v>Haarlem</v>
      </c>
      <c r="D674" t="str" cm="1">
        <f t="array" ref="D674">INDEX(municipalities!B:B, MATCH(EC_projects!C674,municipalities!C:C,0),0)</f>
        <v>GM0392</v>
      </c>
      <c r="E674">
        <f>community_projects!D674</f>
        <v>0</v>
      </c>
      <c r="F674" t="str">
        <f>community_projects!E674</f>
        <v>DE Ramplaan/ Zonneproject Fablohal</v>
      </c>
      <c r="G674" t="str">
        <f>community_projects!G674</f>
        <v>gerealiseerd</v>
      </c>
      <c r="H674">
        <f>community_projects!H674</f>
        <v>2015</v>
      </c>
      <c r="I674" t="str">
        <f>community_projects!I674</f>
        <v>PV</v>
      </c>
      <c r="J674" t="str">
        <f>community_projects!J674</f>
        <v>dak</v>
      </c>
      <c r="K674" t="str">
        <f>community_projects!K674</f>
        <v>lokale coöperatie</v>
      </c>
      <c r="L674" t="str">
        <f>community_projects!L674</f>
        <v>DE Ramplaan</v>
      </c>
      <c r="M674">
        <f>community_projects!P674</f>
        <v>370.42500000000001</v>
      </c>
      <c r="N674">
        <f>community_projects!R674</f>
        <v>1</v>
      </c>
    </row>
    <row r="675" spans="1:14" x14ac:dyDescent="0.3">
      <c r="A675" t="str">
        <f>community_projects!A675</f>
        <v>Noord-Holland</v>
      </c>
      <c r="B675" t="str">
        <f>community_projects!B675</f>
        <v>Noord-Holland Zuid</v>
      </c>
      <c r="C675" t="str">
        <f>community_projects!C675</f>
        <v>Haarlem</v>
      </c>
      <c r="D675" t="str" cm="1">
        <f t="array" ref="D675">INDEX(municipalities!B:B, MATCH(EC_projects!C675,municipalities!C:C,0),0)</f>
        <v>GM0392</v>
      </c>
      <c r="E675" t="str">
        <f>community_projects!D675</f>
        <v>Haarlem</v>
      </c>
      <c r="F675" t="str">
        <f>community_projects!E675</f>
        <v>HaarlemNoorderlicht/ Ateliercomplex Het Hoofdkantoor</v>
      </c>
      <c r="G675" t="str">
        <f>community_projects!G675</f>
        <v>gerealiseerd</v>
      </c>
      <c r="H675">
        <f>community_projects!H675</f>
        <v>2017</v>
      </c>
      <c r="I675" t="str">
        <f>community_projects!I675</f>
        <v>PV</v>
      </c>
      <c r="J675" t="str">
        <f>community_projects!J675</f>
        <v>dak</v>
      </c>
      <c r="K675" t="str">
        <f>community_projects!K675</f>
        <v>lokale coöperatie</v>
      </c>
      <c r="L675" t="str">
        <f>community_projects!L675</f>
        <v>Noorderlicht</v>
      </c>
      <c r="M675">
        <f>community_projects!P675</f>
        <v>75.399999999999991</v>
      </c>
      <c r="N675">
        <f>community_projects!R675</f>
        <v>1</v>
      </c>
    </row>
    <row r="676" spans="1:14" x14ac:dyDescent="0.3">
      <c r="A676" t="str">
        <f>community_projects!A676</f>
        <v>Noord-Holland</v>
      </c>
      <c r="B676" t="str">
        <f>community_projects!B676</f>
        <v>Noord-Holland Zuid</v>
      </c>
      <c r="C676" t="str">
        <f>community_projects!C676</f>
        <v>Haarlem</v>
      </c>
      <c r="D676" t="str" cm="1">
        <f t="array" ref="D676">INDEX(municipalities!B:B, MATCH(EC_projects!C676,municipalities!C:C,0),0)</f>
        <v>GM0392</v>
      </c>
      <c r="E676" t="str">
        <f>community_projects!D676</f>
        <v>Waarderpolder</v>
      </c>
      <c r="F676" t="str">
        <f>community_projects!E676</f>
        <v>HaarlemNoorderlicht/ zonnedak Waarderpolder Prins Staal I</v>
      </c>
      <c r="G676" t="str">
        <f>community_projects!G676</f>
        <v>gerealiseerd</v>
      </c>
      <c r="H676">
        <f>community_projects!H676</f>
        <v>2016</v>
      </c>
      <c r="I676" t="str">
        <f>community_projects!I676</f>
        <v>PV</v>
      </c>
      <c r="J676" t="str">
        <f>community_projects!J676</f>
        <v>dak</v>
      </c>
      <c r="K676" t="str">
        <f>community_projects!K676</f>
        <v>lokale coöperatie</v>
      </c>
      <c r="L676" t="str">
        <f>community_projects!L676</f>
        <v>Haarlem Noorderlicht</v>
      </c>
      <c r="M676">
        <f>community_projects!P676</f>
        <v>72</v>
      </c>
      <c r="N676">
        <f>community_projects!R676</f>
        <v>1</v>
      </c>
    </row>
    <row r="677" spans="1:14" x14ac:dyDescent="0.3">
      <c r="A677" t="str">
        <f>community_projects!A677</f>
        <v>Noord-Holland</v>
      </c>
      <c r="B677" t="str">
        <f>community_projects!B677</f>
        <v>Noord-Holland Zuid</v>
      </c>
      <c r="C677" t="str">
        <f>community_projects!C677</f>
        <v>Haarlem</v>
      </c>
      <c r="D677" t="str" cm="1">
        <f t="array" ref="D677">INDEX(municipalities!B:B, MATCH(EC_projects!C677,municipalities!C:C,0),0)</f>
        <v>GM0392</v>
      </c>
      <c r="E677">
        <f>community_projects!D677</f>
        <v>0</v>
      </c>
      <c r="F677" t="str">
        <f>community_projects!E677</f>
        <v xml:space="preserve">KennemerKracht/ Nova College Haarlem </v>
      </c>
      <c r="G677" t="str">
        <f>community_projects!G677</f>
        <v>gerealiseerd</v>
      </c>
      <c r="H677">
        <f>community_projects!H677</f>
        <v>2018</v>
      </c>
      <c r="I677" t="str">
        <f>community_projects!I677</f>
        <v>PV</v>
      </c>
      <c r="J677" t="str">
        <f>community_projects!J677</f>
        <v>dak</v>
      </c>
      <c r="K677" t="str">
        <f>community_projects!K677</f>
        <v>lokale coöperatie</v>
      </c>
      <c r="L677" t="str">
        <f>community_projects!L677</f>
        <v>KennemerKracht</v>
      </c>
      <c r="M677">
        <f>community_projects!P677</f>
        <v>153.72</v>
      </c>
      <c r="N677">
        <f>community_projects!R677</f>
        <v>1</v>
      </c>
    </row>
    <row r="678" spans="1:14" x14ac:dyDescent="0.3">
      <c r="A678" t="str">
        <f>community_projects!A678</f>
        <v>Noord-Holland</v>
      </c>
      <c r="B678" t="str">
        <f>community_projects!B678</f>
        <v>Noord-Holland Zuid</v>
      </c>
      <c r="C678" t="str">
        <f>community_projects!C678</f>
        <v>Haarlem</v>
      </c>
      <c r="D678" t="str" cm="1">
        <f t="array" ref="D678">INDEX(municipalities!B:B, MATCH(EC_projects!C678,municipalities!C:C,0),0)</f>
        <v>GM0392</v>
      </c>
      <c r="E678">
        <f>community_projects!D678</f>
        <v>0</v>
      </c>
      <c r="F678" t="str">
        <f>community_projects!E678</f>
        <v>KennemerKracht/ SpaarneCollectief/ zonnedak KDC Rozemarijn</v>
      </c>
      <c r="G678" t="str">
        <f>community_projects!G678</f>
        <v>gerealiseerd</v>
      </c>
      <c r="H678">
        <f>community_projects!H678</f>
        <v>2019</v>
      </c>
      <c r="I678" t="str">
        <f>community_projects!I678</f>
        <v>PV</v>
      </c>
      <c r="J678" t="str">
        <f>community_projects!J678</f>
        <v>dak</v>
      </c>
      <c r="K678" t="str">
        <f>community_projects!K678</f>
        <v>lokale coöperatie</v>
      </c>
      <c r="L678" t="str">
        <f>community_projects!L678</f>
        <v>SpaarneCollectief</v>
      </c>
      <c r="M678">
        <f>community_projects!P678</f>
        <v>66</v>
      </c>
      <c r="N678">
        <f>community_projects!R678</f>
        <v>1</v>
      </c>
    </row>
    <row r="679" spans="1:14" x14ac:dyDescent="0.3">
      <c r="A679" t="str">
        <f>community_projects!A679</f>
        <v>Noord-Holland</v>
      </c>
      <c r="B679" t="str">
        <f>community_projects!B679</f>
        <v>Noord-Holland Zuid</v>
      </c>
      <c r="C679" t="str">
        <f>community_projects!C679</f>
        <v>Haarlem</v>
      </c>
      <c r="D679" t="str" cm="1">
        <f t="array" ref="D679">INDEX(municipalities!B:B, MATCH(EC_projects!C679,municipalities!C:C,0),0)</f>
        <v>GM0392</v>
      </c>
      <c r="E679">
        <f>community_projects!D679</f>
        <v>0</v>
      </c>
      <c r="F679" t="str">
        <f>community_projects!E679</f>
        <v>KennemerKracht/ zonnedak Mendel College</v>
      </c>
      <c r="G679" t="str">
        <f>community_projects!G679</f>
        <v>gerealiseerd</v>
      </c>
      <c r="H679">
        <f>community_projects!H679</f>
        <v>2021</v>
      </c>
      <c r="I679" t="str">
        <f>community_projects!I679</f>
        <v>PV</v>
      </c>
      <c r="J679" t="str">
        <f>community_projects!J679</f>
        <v>dak</v>
      </c>
      <c r="K679" t="str">
        <f>community_projects!K679</f>
        <v>lokale coöperatie</v>
      </c>
      <c r="L679" t="str">
        <f>community_projects!L679</f>
        <v>KennemerKracht</v>
      </c>
      <c r="M679">
        <f>community_projects!P679</f>
        <v>267.71999999999997</v>
      </c>
      <c r="N679">
        <f>community_projects!R679</f>
        <v>1</v>
      </c>
    </row>
    <row r="680" spans="1:14" x14ac:dyDescent="0.3">
      <c r="A680" t="str">
        <f>community_projects!A680</f>
        <v>Noord-Holland</v>
      </c>
      <c r="B680" t="str">
        <f>community_projects!B680</f>
        <v>Noord-Holland Zuid</v>
      </c>
      <c r="C680" t="str">
        <f>community_projects!C680</f>
        <v>Haarlem</v>
      </c>
      <c r="D680" t="str" cm="1">
        <f t="array" ref="D680">INDEX(municipalities!B:B, MATCH(EC_projects!C680,municipalities!C:C,0),0)</f>
        <v>GM0392</v>
      </c>
      <c r="E680">
        <f>community_projects!D680</f>
        <v>0</v>
      </c>
      <c r="F680" t="str">
        <f>community_projects!E680</f>
        <v>KennemerKracht/ zonnedak R.K.S.V. Onze Gezellen</v>
      </c>
      <c r="G680" t="str">
        <f>community_projects!G680</f>
        <v>gerealiseerd</v>
      </c>
      <c r="H680">
        <f>community_projects!H680</f>
        <v>2019</v>
      </c>
      <c r="I680" t="str">
        <f>community_projects!I680</f>
        <v>PV</v>
      </c>
      <c r="J680" t="str">
        <f>community_projects!J680</f>
        <v>dak</v>
      </c>
      <c r="K680" t="str">
        <f>community_projects!K680</f>
        <v>lokale coöperatie</v>
      </c>
      <c r="L680" t="str">
        <f>community_projects!L680</f>
        <v>KennemerKracht</v>
      </c>
      <c r="M680">
        <f>community_projects!P680</f>
        <v>81.599999999999994</v>
      </c>
      <c r="N680">
        <f>community_projects!R680</f>
        <v>1</v>
      </c>
    </row>
    <row r="681" spans="1:14" x14ac:dyDescent="0.3">
      <c r="A681" t="str">
        <f>community_projects!A681</f>
        <v>Noord-Holland</v>
      </c>
      <c r="B681" t="str">
        <f>community_projects!B681</f>
        <v>Noord-Holland Zuid</v>
      </c>
      <c r="C681" t="str">
        <f>community_projects!C681</f>
        <v>Haarlem</v>
      </c>
      <c r="D681" t="str" cm="1">
        <f t="array" ref="D681">INDEX(municipalities!B:B, MATCH(EC_projects!C681,municipalities!C:C,0),0)</f>
        <v>GM0392</v>
      </c>
      <c r="E681">
        <f>community_projects!D681</f>
        <v>0</v>
      </c>
      <c r="F681" t="str">
        <f>community_projects!E681</f>
        <v>Kennemerkracht/ zonnedak Sportpark van de Geest</v>
      </c>
      <c r="G681" t="str">
        <f>community_projects!G681</f>
        <v>gerealiseerd</v>
      </c>
      <c r="H681">
        <f>community_projects!H681</f>
        <v>2020</v>
      </c>
      <c r="I681" t="str">
        <f>community_projects!I681</f>
        <v>PV</v>
      </c>
      <c r="J681" t="str">
        <f>community_projects!J681</f>
        <v>dak</v>
      </c>
      <c r="K681" t="str">
        <f>community_projects!K681</f>
        <v>lokale coöperatie</v>
      </c>
      <c r="L681" t="str">
        <f>community_projects!L681</f>
        <v>KennemerKracht</v>
      </c>
      <c r="M681">
        <f>community_projects!P681</f>
        <v>313.95</v>
      </c>
      <c r="N681">
        <f>community_projects!R681</f>
        <v>1</v>
      </c>
    </row>
    <row r="682" spans="1:14" x14ac:dyDescent="0.3">
      <c r="A682" t="str">
        <f>community_projects!A682</f>
        <v>Noord-Holland</v>
      </c>
      <c r="B682" t="str">
        <f>community_projects!B682</f>
        <v>Noord-Holland Zuid</v>
      </c>
      <c r="C682" t="str">
        <f>community_projects!C682</f>
        <v>Haarlem</v>
      </c>
      <c r="D682" t="str" cm="1">
        <f t="array" ref="D682">INDEX(municipalities!B:B, MATCH(EC_projects!C682,municipalities!C:C,0),0)</f>
        <v>GM0392</v>
      </c>
      <c r="E682" t="str">
        <f>community_projects!D682</f>
        <v>Kweek</v>
      </c>
      <c r="F682" t="str">
        <f>community_projects!E682</f>
        <v>KweekZon HaarlemmerKweektuin/ zonnedak</v>
      </c>
      <c r="G682" t="str">
        <f>community_projects!G682</f>
        <v>gerealiseerd</v>
      </c>
      <c r="H682">
        <f>community_projects!H682</f>
        <v>2021</v>
      </c>
      <c r="I682" t="str">
        <f>community_projects!I682</f>
        <v>PV</v>
      </c>
      <c r="J682" t="str">
        <f>community_projects!J682</f>
        <v>dak</v>
      </c>
      <c r="K682" t="str">
        <f>community_projects!K682</f>
        <v>productiecoöperatie/ bewonersinitiatief</v>
      </c>
      <c r="L682" t="str">
        <f>community_projects!L682</f>
        <v>Kweekzon Coöperatieve Energie</v>
      </c>
      <c r="M682">
        <f>community_projects!P682</f>
        <v>213.59</v>
      </c>
      <c r="N682">
        <f>community_projects!R682</f>
        <v>1</v>
      </c>
    </row>
    <row r="683" spans="1:14" x14ac:dyDescent="0.3">
      <c r="A683" t="str">
        <f>community_projects!A683</f>
        <v>Noord-Holland</v>
      </c>
      <c r="B683" t="str">
        <f>community_projects!B683</f>
        <v>Noord-Holland Zuid</v>
      </c>
      <c r="C683" t="str">
        <f>community_projects!C683</f>
        <v>Haarlem</v>
      </c>
      <c r="D683" t="str" cm="1">
        <f t="array" ref="D683">INDEX(municipalities!B:B, MATCH(EC_projects!C683,municipalities!C:C,0),0)</f>
        <v>GM0392</v>
      </c>
      <c r="E683">
        <f>community_projects!D683</f>
        <v>0</v>
      </c>
      <c r="F683" t="str">
        <f>community_projects!E683</f>
        <v>Spaarnezaam/ Stadskantoor Zijlpoort</v>
      </c>
      <c r="G683" t="str">
        <f>community_projects!G683</f>
        <v>gerealiseerd</v>
      </c>
      <c r="H683">
        <f>community_projects!H683</f>
        <v>2016</v>
      </c>
      <c r="I683" t="str">
        <f>community_projects!I683</f>
        <v>PV</v>
      </c>
      <c r="J683" t="str">
        <f>community_projects!J683</f>
        <v>dak</v>
      </c>
      <c r="K683" t="str">
        <f>community_projects!K683</f>
        <v>lokale coöperatie</v>
      </c>
      <c r="L683" t="str">
        <f>community_projects!L683</f>
        <v>Spaarnezaam</v>
      </c>
      <c r="M683">
        <f>community_projects!P683</f>
        <v>67.86</v>
      </c>
      <c r="N683">
        <f>community_projects!R683</f>
        <v>1</v>
      </c>
    </row>
    <row r="684" spans="1:14" x14ac:dyDescent="0.3">
      <c r="A684" t="str">
        <f>community_projects!A684</f>
        <v>Noord-Holland</v>
      </c>
      <c r="B684" t="str">
        <f>community_projects!B684</f>
        <v>Noord-Holland Zuid</v>
      </c>
      <c r="C684" t="str">
        <f>community_projects!C684</f>
        <v>Haarlem</v>
      </c>
      <c r="D684" t="str" cm="1">
        <f t="array" ref="D684">INDEX(municipalities!B:B, MATCH(EC_projects!C684,municipalities!C:C,0),0)</f>
        <v>GM0392</v>
      </c>
      <c r="E684" t="str">
        <f>community_projects!D684</f>
        <v>Schalkwijk</v>
      </c>
      <c r="F684" t="str">
        <f>community_projects!E684</f>
        <v>Spaarnezaam/ zonnedak Rudolf Steiner College</v>
      </c>
      <c r="G684" t="str">
        <f>community_projects!G684</f>
        <v>gerealiseerd</v>
      </c>
      <c r="H684">
        <f>community_projects!H684</f>
        <v>2022</v>
      </c>
      <c r="I684" t="str">
        <f>community_projects!I684</f>
        <v>PV</v>
      </c>
      <c r="J684" t="str">
        <f>community_projects!J684</f>
        <v>dak</v>
      </c>
      <c r="K684" t="str">
        <f>community_projects!K684</f>
        <v>lokale coöperatie</v>
      </c>
      <c r="L684" t="str">
        <f>community_projects!L684</f>
        <v>Spaarnezaam</v>
      </c>
      <c r="M684">
        <f>community_projects!P684</f>
        <v>81.320000000000007</v>
      </c>
      <c r="N684">
        <f>community_projects!R684</f>
        <v>1</v>
      </c>
    </row>
    <row r="685" spans="1:14" x14ac:dyDescent="0.3">
      <c r="A685" t="str">
        <f>community_projects!A685</f>
        <v>Noord-Holland</v>
      </c>
      <c r="B685" t="str">
        <f>community_projects!B685</f>
        <v>Noord-Holland Zuid</v>
      </c>
      <c r="C685" t="str">
        <f>community_projects!C685</f>
        <v>Haarlem</v>
      </c>
      <c r="D685" t="str" cm="1">
        <f t="array" ref="D685">INDEX(municipalities!B:B, MATCH(EC_projects!C685,municipalities!C:C,0),0)</f>
        <v>GM0392</v>
      </c>
      <c r="E685">
        <f>community_projects!D685</f>
        <v>0</v>
      </c>
      <c r="F685" t="str">
        <f>community_projects!E685</f>
        <v>Spaarnezaam/ zonnedak Rudolf Steiner School</v>
      </c>
      <c r="G685" t="str">
        <f>community_projects!G685</f>
        <v>gerealiseerd</v>
      </c>
      <c r="H685">
        <f>community_projects!H685</f>
        <v>2022</v>
      </c>
      <c r="I685" t="str">
        <f>community_projects!I685</f>
        <v>PV</v>
      </c>
      <c r="J685" t="str">
        <f>community_projects!J685</f>
        <v>dak</v>
      </c>
      <c r="K685" t="str">
        <f>community_projects!K685</f>
        <v>lokale coöperatie</v>
      </c>
      <c r="L685" t="str">
        <f>community_projects!L685</f>
        <v>Spaarnezaam</v>
      </c>
      <c r="M685">
        <f>community_projects!P685</f>
        <v>68.02</v>
      </c>
      <c r="N685">
        <f>community_projects!R685</f>
        <v>1</v>
      </c>
    </row>
    <row r="686" spans="1:14" x14ac:dyDescent="0.3">
      <c r="A686" t="str">
        <f>community_projects!A686</f>
        <v>Noord-Holland</v>
      </c>
      <c r="B686" t="str">
        <f>community_projects!B686</f>
        <v>Noord-Holland Zuid</v>
      </c>
      <c r="C686" t="str">
        <f>community_projects!C686</f>
        <v>Haarlem</v>
      </c>
      <c r="D686" t="str" cm="1">
        <f t="array" ref="D686">INDEX(municipalities!B:B, MATCH(EC_projects!C686,municipalities!C:C,0),0)</f>
        <v>GM0392</v>
      </c>
      <c r="E686">
        <f>community_projects!D686</f>
        <v>0</v>
      </c>
      <c r="F686" t="str">
        <f>community_projects!E686</f>
        <v xml:space="preserve">Zon op Garenkokerkwartier/ Zonnestroomdak Seinwesen </v>
      </c>
      <c r="G686" t="str">
        <f>community_projects!G686</f>
        <v>gerealiseerd</v>
      </c>
      <c r="H686">
        <f>community_projects!H686</f>
        <v>2015</v>
      </c>
      <c r="I686" t="str">
        <f>community_projects!I686</f>
        <v>PV</v>
      </c>
      <c r="J686" t="str">
        <f>community_projects!J686</f>
        <v>dak</v>
      </c>
      <c r="K686" t="str">
        <f>community_projects!K686</f>
        <v>lokale coöperatie</v>
      </c>
      <c r="L686" t="str">
        <f>community_projects!L686</f>
        <v>Zon op Garenkokerkwartier</v>
      </c>
      <c r="M686">
        <f>community_projects!P686</f>
        <v>27.5</v>
      </c>
      <c r="N686">
        <f>community_projects!R686</f>
        <v>1</v>
      </c>
    </row>
    <row r="687" spans="1:14" x14ac:dyDescent="0.3">
      <c r="A687" t="str">
        <f>community_projects!A687</f>
        <v>Noord-Holland</v>
      </c>
      <c r="B687" t="str">
        <f>community_projects!B687</f>
        <v>Noord-Holland Zuid</v>
      </c>
      <c r="C687" t="str">
        <f>community_projects!C687</f>
        <v>Haarlem</v>
      </c>
      <c r="D687" t="str" cm="1">
        <f t="array" ref="D687">INDEX(municipalities!B:B, MATCH(EC_projects!C687,municipalities!C:C,0),0)</f>
        <v>GM0392</v>
      </c>
      <c r="E687">
        <f>community_projects!D687</f>
        <v>0</v>
      </c>
      <c r="F687" t="str">
        <f>community_projects!E687</f>
        <v>ZonnepanelenDelen/ Iederzon Nederland (Haarlem 2)</v>
      </c>
      <c r="G687" t="str">
        <f>community_projects!G687</f>
        <v>gerealiseerd</v>
      </c>
      <c r="H687">
        <f>community_projects!H687</f>
        <v>2019</v>
      </c>
      <c r="I687" t="str">
        <f>community_projects!I687</f>
        <v>PV</v>
      </c>
      <c r="J687" t="str">
        <f>community_projects!J687</f>
        <v>dak</v>
      </c>
      <c r="K687" t="str">
        <f>community_projects!K687</f>
        <v>participatie/ crowdfunding</v>
      </c>
      <c r="L687" t="str">
        <f>community_projects!L687</f>
        <v>crowdfunding</v>
      </c>
      <c r="M687">
        <f>community_projects!P687</f>
        <v>253.79999999999998</v>
      </c>
      <c r="N687">
        <f>community_projects!R687</f>
        <v>0</v>
      </c>
    </row>
    <row r="688" spans="1:14" x14ac:dyDescent="0.3">
      <c r="A688" t="str">
        <f>community_projects!A688</f>
        <v>Noord-Holland</v>
      </c>
      <c r="B688" t="str">
        <f>community_projects!B688</f>
        <v>Noord-Holland Zuid</v>
      </c>
      <c r="C688" t="str">
        <f>community_projects!C688</f>
        <v>Heemstede</v>
      </c>
      <c r="D688" t="str" cm="1">
        <f t="array" ref="D688">INDEX(municipalities!B:B, MATCH(EC_projects!C688,municipalities!C:C,0),0)</f>
        <v>GM0397</v>
      </c>
      <c r="E688">
        <f>community_projects!D688</f>
        <v>0</v>
      </c>
      <c r="F688" t="str">
        <f>community_projects!E688</f>
        <v xml:space="preserve">ECOstroom/ GWL Ecostroom/ Berkenhof </v>
      </c>
      <c r="G688" t="str">
        <f>community_projects!G688</f>
        <v>gerealiseerd</v>
      </c>
      <c r="H688">
        <f>community_projects!H688</f>
        <v>2023</v>
      </c>
      <c r="I688" t="str">
        <f>community_projects!I688</f>
        <v>PV</v>
      </c>
      <c r="J688" t="str">
        <f>community_projects!J688</f>
        <v>dak</v>
      </c>
      <c r="K688" t="str">
        <f>community_projects!K688</f>
        <v>lokale coöperatie</v>
      </c>
      <c r="L688" t="str">
        <f>community_projects!L688</f>
        <v>ECOstroom.nu</v>
      </c>
      <c r="M688">
        <f>community_projects!P688</f>
        <v>65</v>
      </c>
      <c r="N688">
        <f>community_projects!R688</f>
        <v>1</v>
      </c>
    </row>
    <row r="689" spans="1:14" x14ac:dyDescent="0.3">
      <c r="A689" t="str">
        <f>community_projects!A689</f>
        <v>Noord-Holland</v>
      </c>
      <c r="B689" t="str">
        <f>community_projects!B689</f>
        <v>Noord-Holland Zuid</v>
      </c>
      <c r="C689" t="str">
        <f>community_projects!C689</f>
        <v>Heemstede</v>
      </c>
      <c r="D689" t="str" cm="1">
        <f t="array" ref="D689">INDEX(municipalities!B:B, MATCH(EC_projects!C689,municipalities!C:C,0),0)</f>
        <v>GM0397</v>
      </c>
      <c r="E689">
        <f>community_projects!D689</f>
        <v>0</v>
      </c>
      <c r="F689" t="str">
        <f>community_projects!E689</f>
        <v>Zon op Heemstede 1 (B Toussaintlaan) Old SAM</v>
      </c>
      <c r="G689" t="str">
        <f>community_projects!G689</f>
        <v>gerealiseerd</v>
      </c>
      <c r="H689">
        <f>community_projects!H689</f>
        <v>2014</v>
      </c>
      <c r="I689" t="str">
        <f>community_projects!I689</f>
        <v>PV</v>
      </c>
      <c r="J689" t="str">
        <f>community_projects!J689</f>
        <v>dak</v>
      </c>
      <c r="K689" t="str">
        <f>community_projects!K689</f>
        <v>productiecoöperatie/ bewonersinitiatief</v>
      </c>
      <c r="L689" t="str">
        <f>community_projects!L689</f>
        <v>Zon op Heemstede</v>
      </c>
      <c r="M689">
        <f>community_projects!P689</f>
        <v>14</v>
      </c>
      <c r="N689">
        <f>community_projects!R689</f>
        <v>1</v>
      </c>
    </row>
    <row r="690" spans="1:14" x14ac:dyDescent="0.3">
      <c r="A690" t="str">
        <f>community_projects!A690</f>
        <v>Noord-Holland</v>
      </c>
      <c r="B690" t="str">
        <f>community_projects!B690</f>
        <v>Noord-Holland Zuid</v>
      </c>
      <c r="C690" t="str">
        <f>community_projects!C690</f>
        <v>Heemstede</v>
      </c>
      <c r="D690" t="str" cm="1">
        <f t="array" ref="D690">INDEX(municipalities!B:B, MATCH(EC_projects!C690,municipalities!C:C,0),0)</f>
        <v>GM0397</v>
      </c>
      <c r="E690">
        <f>community_projects!D690</f>
        <v>0</v>
      </c>
      <c r="F690" t="str">
        <f>community_projects!E690</f>
        <v>Zon op Heemstede 2 (schoolgebouw Overboslaan) Old SAM</v>
      </c>
      <c r="G690" t="str">
        <f>community_projects!G690</f>
        <v>gerealiseerd</v>
      </c>
      <c r="H690">
        <f>community_projects!H690</f>
        <v>2014</v>
      </c>
      <c r="I690" t="str">
        <f>community_projects!I690</f>
        <v>PV</v>
      </c>
      <c r="J690" t="str">
        <f>community_projects!J690</f>
        <v>dak</v>
      </c>
      <c r="K690" t="str">
        <f>community_projects!K690</f>
        <v>productiecoöperatie/ bewonersinitiatief</v>
      </c>
      <c r="L690" t="str">
        <f>community_projects!L690</f>
        <v>Zon op Heemstede</v>
      </c>
      <c r="M690">
        <f>community_projects!P690</f>
        <v>28.885000000000002</v>
      </c>
      <c r="N690">
        <f>community_projects!R690</f>
        <v>1</v>
      </c>
    </row>
    <row r="691" spans="1:14" x14ac:dyDescent="0.3">
      <c r="A691" t="str">
        <f>community_projects!A691</f>
        <v>Noord-Holland</v>
      </c>
      <c r="B691" t="str">
        <f>community_projects!B691</f>
        <v>Noord-Holland Zuid</v>
      </c>
      <c r="C691" t="str">
        <f>community_projects!C691</f>
        <v>Heemstede</v>
      </c>
      <c r="D691" t="str" cm="1">
        <f t="array" ref="D691">INDEX(municipalities!B:B, MATCH(EC_projects!C691,municipalities!C:C,0),0)</f>
        <v>GM0397</v>
      </c>
      <c r="E691">
        <f>community_projects!D691</f>
        <v>0</v>
      </c>
      <c r="F691" t="str">
        <f>community_projects!E691</f>
        <v>Zon op Heemstede 3 (Basisschool Van der Waalslaan) Old SAM</v>
      </c>
      <c r="G691" t="str">
        <f>community_projects!G691</f>
        <v>gerealiseerd</v>
      </c>
      <c r="H691">
        <f>community_projects!H691</f>
        <v>2014</v>
      </c>
      <c r="I691" t="str">
        <f>community_projects!I691</f>
        <v>PV</v>
      </c>
      <c r="J691" t="str">
        <f>community_projects!J691</f>
        <v>dak</v>
      </c>
      <c r="K691" t="str">
        <f>community_projects!K691</f>
        <v>productiecoöperatie/ bewonersinitiatief</v>
      </c>
      <c r="L691" t="str">
        <f>community_projects!L691</f>
        <v>Zon op Heemstede</v>
      </c>
      <c r="M691">
        <f>community_projects!P691</f>
        <v>10.6</v>
      </c>
      <c r="N691">
        <f>community_projects!R691</f>
        <v>1</v>
      </c>
    </row>
    <row r="692" spans="1:14" x14ac:dyDescent="0.3">
      <c r="A692" t="str">
        <f>community_projects!A692</f>
        <v>Noord-Holland</v>
      </c>
      <c r="B692" t="str">
        <f>community_projects!B692</f>
        <v>Noord-Holland Zuid</v>
      </c>
      <c r="C692" t="str">
        <f>community_projects!C692</f>
        <v>Heemstede</v>
      </c>
      <c r="D692" t="str" cm="1">
        <f t="array" ref="D692">INDEX(municipalities!B:B, MATCH(EC_projects!C692,municipalities!C:C,0),0)</f>
        <v>GM0397</v>
      </c>
      <c r="E692">
        <f>community_projects!D692</f>
        <v>0</v>
      </c>
      <c r="F692" t="str">
        <f>community_projects!E692</f>
        <v>Zon op Heemstede 4 (Sportplaza Groenendaal)</v>
      </c>
      <c r="G692" t="str">
        <f>community_projects!G692</f>
        <v>gerealiseerd</v>
      </c>
      <c r="H692">
        <f>community_projects!H692</f>
        <v>2015</v>
      </c>
      <c r="I692" t="str">
        <f>community_projects!I692</f>
        <v>PV</v>
      </c>
      <c r="J692" t="str">
        <f>community_projects!J692</f>
        <v>dak</v>
      </c>
      <c r="K692" t="str">
        <f>community_projects!K692</f>
        <v>productiecoöperatie/ bewonersinitiatief</v>
      </c>
      <c r="L692" t="str">
        <f>community_projects!L692</f>
        <v>Zon op Heemstede</v>
      </c>
      <c r="M692">
        <f>community_projects!P692</f>
        <v>51</v>
      </c>
      <c r="N692">
        <f>community_projects!R692</f>
        <v>1</v>
      </c>
    </row>
    <row r="693" spans="1:14" x14ac:dyDescent="0.3">
      <c r="A693" t="str">
        <f>community_projects!A693</f>
        <v>Noord-Holland</v>
      </c>
      <c r="B693" t="str">
        <f>community_projects!B693</f>
        <v>Noord-Holland Zuid</v>
      </c>
      <c r="C693" t="str">
        <f>community_projects!C693</f>
        <v>Heemstede</v>
      </c>
      <c r="D693" t="str" cm="1">
        <f t="array" ref="D693">INDEX(municipalities!B:B, MATCH(EC_projects!C693,municipalities!C:C,0),0)</f>
        <v>GM0397</v>
      </c>
      <c r="E693">
        <f>community_projects!D693</f>
        <v>0</v>
      </c>
      <c r="F693" t="str">
        <f>community_projects!E693</f>
        <v>Zon op Heemstede 5 (De Dinkelhoeve)</v>
      </c>
      <c r="G693" t="str">
        <f>community_projects!G693</f>
        <v>gerealiseerd</v>
      </c>
      <c r="H693">
        <f>community_projects!H693</f>
        <v>2017</v>
      </c>
      <c r="I693" t="str">
        <f>community_projects!I693</f>
        <v>PV</v>
      </c>
      <c r="J693" t="str">
        <f>community_projects!J693</f>
        <v>dak</v>
      </c>
      <c r="K693" t="str">
        <f>community_projects!K693</f>
        <v>productiecoöperatie/ bewonersinitiatief</v>
      </c>
      <c r="L693" t="str">
        <f>community_projects!L693</f>
        <v>Zon op Heemstede</v>
      </c>
      <c r="M693">
        <f>community_projects!P693</f>
        <v>72.08</v>
      </c>
      <c r="N693">
        <f>community_projects!R693</f>
        <v>1</v>
      </c>
    </row>
    <row r="694" spans="1:14" x14ac:dyDescent="0.3">
      <c r="A694" t="str">
        <f>community_projects!A694</f>
        <v>Noord-Holland</v>
      </c>
      <c r="B694" t="str">
        <f>community_projects!B694</f>
        <v>Noord-Holland Zuid</v>
      </c>
      <c r="C694" t="str">
        <f>community_projects!C694</f>
        <v>Heemstede</v>
      </c>
      <c r="D694" t="str" cm="1">
        <f t="array" ref="D694">INDEX(municipalities!B:B, MATCH(EC_projects!C694,municipalities!C:C,0),0)</f>
        <v>GM0397</v>
      </c>
      <c r="E694">
        <f>community_projects!D694</f>
        <v>0</v>
      </c>
      <c r="F694" t="str">
        <f>community_projects!E694</f>
        <v>Zon op Heemstede Heems</v>
      </c>
      <c r="G694" t="str">
        <f>community_projects!G694</f>
        <v>gerealiseerd</v>
      </c>
      <c r="H694">
        <f>community_projects!H694</f>
        <v>2018</v>
      </c>
      <c r="I694" t="str">
        <f>community_projects!I694</f>
        <v>PV</v>
      </c>
      <c r="J694" t="str">
        <f>community_projects!J694</f>
        <v>dak</v>
      </c>
      <c r="K694" t="str">
        <f>community_projects!K694</f>
        <v>productiecoöperatie/ bewonersinitiatief</v>
      </c>
      <c r="L694" t="str">
        <f>community_projects!L694</f>
        <v>Zon op Heemstede</v>
      </c>
      <c r="M694">
        <f>community_projects!P694</f>
        <v>76.8</v>
      </c>
      <c r="N694">
        <f>community_projects!R694</f>
        <v>1</v>
      </c>
    </row>
    <row r="695" spans="1:14" x14ac:dyDescent="0.3">
      <c r="A695" t="str">
        <f>community_projects!A695</f>
        <v>Noord-Holland</v>
      </c>
      <c r="B695" t="str">
        <f>community_projects!B695</f>
        <v>Noord-Holland Zuid</v>
      </c>
      <c r="C695" t="str">
        <f>community_projects!C695</f>
        <v>Heemstede</v>
      </c>
      <c r="D695" t="str" cm="1">
        <f t="array" ref="D695">INDEX(municipalities!B:B, MATCH(EC_projects!C695,municipalities!C:C,0),0)</f>
        <v>GM0397</v>
      </c>
      <c r="E695">
        <f>community_projects!D695</f>
        <v>0</v>
      </c>
      <c r="F695" t="str">
        <f>community_projects!E695</f>
        <v>Zon op Heemstede/ zonnedak HavenZon I</v>
      </c>
      <c r="G695" t="str">
        <f>community_projects!G695</f>
        <v>gerealiseerd</v>
      </c>
      <c r="H695">
        <f>community_projects!H695</f>
        <v>2020</v>
      </c>
      <c r="I695" t="str">
        <f>community_projects!I695</f>
        <v>PV</v>
      </c>
      <c r="J695" t="str">
        <f>community_projects!J695</f>
        <v>dak</v>
      </c>
      <c r="K695" t="str">
        <f>community_projects!K695</f>
        <v>productiecoöperatie/ bewonersinitiatief</v>
      </c>
      <c r="L695" t="str">
        <f>community_projects!L695</f>
        <v>Zon op Heemstede</v>
      </c>
      <c r="M695">
        <f>community_projects!P695</f>
        <v>26.24</v>
      </c>
      <c r="N695">
        <f>community_projects!R695</f>
        <v>1</v>
      </c>
    </row>
    <row r="696" spans="1:14" x14ac:dyDescent="0.3">
      <c r="A696" t="str">
        <f>community_projects!A696</f>
        <v>Noord-Holland</v>
      </c>
      <c r="B696" t="str">
        <f>community_projects!B696</f>
        <v>Noord-Holland Zuid</v>
      </c>
      <c r="C696" t="str">
        <f>community_projects!C696</f>
        <v>Heemstede</v>
      </c>
      <c r="D696" t="str" cm="1">
        <f t="array" ref="D696">INDEX(municipalities!B:B, MATCH(EC_projects!C696,municipalities!C:C,0),0)</f>
        <v>GM0397</v>
      </c>
      <c r="E696">
        <f>community_projects!D696</f>
        <v>0</v>
      </c>
      <c r="F696" t="str">
        <f>community_projects!E696</f>
        <v>Zonnebuur/ zonnedaken woningcorporatie (meerdere locaties) - 2023</v>
      </c>
      <c r="G696" t="str">
        <f>community_projects!G696</f>
        <v>gerealiseerd</v>
      </c>
      <c r="H696">
        <f>community_projects!H696</f>
        <v>2023</v>
      </c>
      <c r="I696" t="str">
        <f>community_projects!I696</f>
        <v>PV</v>
      </c>
      <c r="J696" t="str">
        <f>community_projects!J696</f>
        <v>dak</v>
      </c>
      <c r="K696" t="str">
        <f>community_projects!K696</f>
        <v>woco-coöperatie</v>
      </c>
      <c r="L696" t="str">
        <f>community_projects!L696</f>
        <v>Zonnebuur</v>
      </c>
      <c r="M696">
        <f>community_projects!P696</f>
        <v>268</v>
      </c>
      <c r="N696">
        <f>community_projects!R696</f>
        <v>1</v>
      </c>
    </row>
    <row r="697" spans="1:14" x14ac:dyDescent="0.3">
      <c r="A697" t="str">
        <f>community_projects!A697</f>
        <v>Noord-Holland</v>
      </c>
      <c r="B697" t="str">
        <f>community_projects!B697</f>
        <v>Noord-Holland Noord</v>
      </c>
      <c r="C697" t="str">
        <f>community_projects!C697</f>
        <v>Heiloo</v>
      </c>
      <c r="D697" t="str" cm="1">
        <f t="array" ref="D697">INDEX(municipalities!B:B, MATCH(EC_projects!C697,municipalities!C:C,0),0)</f>
        <v>GM0399</v>
      </c>
      <c r="E697" t="str">
        <f>community_projects!D697</f>
        <v>Heiloo</v>
      </c>
      <c r="F697" t="str">
        <f>community_projects!E697</f>
        <v>HeilooEnergie/ Zon op Heiloo 1 (COHESIE sporthal Vennewater)</v>
      </c>
      <c r="G697" t="str">
        <f>community_projects!G697</f>
        <v>gerealiseerd</v>
      </c>
      <c r="H697">
        <f>community_projects!H697</f>
        <v>2017</v>
      </c>
      <c r="I697" t="str">
        <f>community_projects!I697</f>
        <v>PV</v>
      </c>
      <c r="J697" t="str">
        <f>community_projects!J697</f>
        <v>dak</v>
      </c>
      <c r="K697" t="str">
        <f>community_projects!K697</f>
        <v>lokale coöperatie</v>
      </c>
      <c r="L697" t="str">
        <f>community_projects!L697</f>
        <v>HeilooEnergie</v>
      </c>
      <c r="M697">
        <f>community_projects!P697</f>
        <v>72.08</v>
      </c>
      <c r="N697">
        <f>community_projects!R697</f>
        <v>1</v>
      </c>
    </row>
    <row r="698" spans="1:14" x14ac:dyDescent="0.3">
      <c r="A698" t="str">
        <f>community_projects!A698</f>
        <v>Noord-Holland</v>
      </c>
      <c r="B698" t="str">
        <f>community_projects!B698</f>
        <v>Noord-Holland Noord</v>
      </c>
      <c r="C698" t="str">
        <f>community_projects!C698</f>
        <v>Heiloo</v>
      </c>
      <c r="D698" t="str" cm="1">
        <f t="array" ref="D698">INDEX(municipalities!B:B, MATCH(EC_projects!C698,municipalities!C:C,0),0)</f>
        <v>GM0399</v>
      </c>
      <c r="E698" t="str">
        <f>community_projects!D698</f>
        <v>Heiloo</v>
      </c>
      <c r="F698" t="str">
        <f>community_projects!E698</f>
        <v xml:space="preserve">HeilooEnergie/ Zon op Heiloo 2 (COHESIE Loods Oude werf </v>
      </c>
      <c r="G698" t="str">
        <f>community_projects!G698</f>
        <v>gerealiseerd</v>
      </c>
      <c r="H698">
        <f>community_projects!H698</f>
        <v>2018</v>
      </c>
      <c r="I698" t="str">
        <f>community_projects!I698</f>
        <v>PV</v>
      </c>
      <c r="J698" t="str">
        <f>community_projects!J698</f>
        <v>dak</v>
      </c>
      <c r="K698" t="str">
        <f>community_projects!K698</f>
        <v>lokale coöperatie</v>
      </c>
      <c r="L698" t="str">
        <f>community_projects!L698</f>
        <v>HeilooEnergie</v>
      </c>
      <c r="M698">
        <f>community_projects!P698</f>
        <v>78.08</v>
      </c>
      <c r="N698">
        <f>community_projects!R698</f>
        <v>1</v>
      </c>
    </row>
    <row r="699" spans="1:14" x14ac:dyDescent="0.3">
      <c r="A699" t="str">
        <f>community_projects!A699</f>
        <v>Noord-Holland</v>
      </c>
      <c r="B699" t="str">
        <f>community_projects!B699</f>
        <v>Noord-Holland Noord</v>
      </c>
      <c r="C699" t="str">
        <f>community_projects!C699</f>
        <v>Heiloo</v>
      </c>
      <c r="D699" t="str" cm="1">
        <f t="array" ref="D699">INDEX(municipalities!B:B, MATCH(EC_projects!C699,municipalities!C:C,0),0)</f>
        <v>GM0399</v>
      </c>
      <c r="E699" t="str">
        <f>community_projects!D699</f>
        <v>Heiloo</v>
      </c>
      <c r="F699" t="str">
        <f>community_projects!E699</f>
        <v>HeilooEnergie/ Zon op Heiloo 3 (COHESIE BOR)</v>
      </c>
      <c r="G699" t="str">
        <f>community_projects!G699</f>
        <v>gerealiseerd</v>
      </c>
      <c r="H699">
        <f>community_projects!H699</f>
        <v>2017</v>
      </c>
      <c r="I699" t="str">
        <f>community_projects!I699</f>
        <v>PV</v>
      </c>
      <c r="J699" t="str">
        <f>community_projects!J699</f>
        <v>dak</v>
      </c>
      <c r="K699" t="str">
        <f>community_projects!K699</f>
        <v>lokale coöperatie</v>
      </c>
      <c r="L699" t="str">
        <f>community_projects!L699</f>
        <v>HeilooEnergie</v>
      </c>
      <c r="M699">
        <f>community_projects!P699</f>
        <v>56.7</v>
      </c>
      <c r="N699">
        <f>community_projects!R699</f>
        <v>1</v>
      </c>
    </row>
    <row r="700" spans="1:14" x14ac:dyDescent="0.3">
      <c r="A700" t="str">
        <f>community_projects!A700</f>
        <v>Noord-Holland</v>
      </c>
      <c r="B700" t="str">
        <f>community_projects!B700</f>
        <v>Noord-Holland Noord</v>
      </c>
      <c r="C700" t="str">
        <f>community_projects!C700</f>
        <v>Heiloo</v>
      </c>
      <c r="D700" t="str" cm="1">
        <f t="array" ref="D700">INDEX(municipalities!B:B, MATCH(EC_projects!C700,municipalities!C:C,0),0)</f>
        <v>GM0399</v>
      </c>
      <c r="E700" t="str">
        <f>community_projects!D700</f>
        <v>Heiloo</v>
      </c>
      <c r="F700" t="str">
        <f>community_projects!E700</f>
        <v>HeilooEnergie/ Zon op Heiloo 4&amp; 5 GGZ (2 locaties)</v>
      </c>
      <c r="G700" t="str">
        <f>community_projects!G700</f>
        <v>gerealiseerd</v>
      </c>
      <c r="H700">
        <f>community_projects!H700</f>
        <v>2019</v>
      </c>
      <c r="I700" t="str">
        <f>community_projects!I700</f>
        <v>PV</v>
      </c>
      <c r="J700" t="str">
        <f>community_projects!J700</f>
        <v>dak</v>
      </c>
      <c r="K700" t="str">
        <f>community_projects!K700</f>
        <v>lokale coöperatie</v>
      </c>
      <c r="L700" t="str">
        <f>community_projects!L700</f>
        <v>HeilooEnergie</v>
      </c>
      <c r="M700">
        <f>community_projects!P700</f>
        <v>55.68</v>
      </c>
      <c r="N700">
        <f>community_projects!R700</f>
        <v>1</v>
      </c>
    </row>
    <row r="701" spans="1:14" x14ac:dyDescent="0.3">
      <c r="A701" t="str">
        <f>community_projects!A701</f>
        <v>Noord-Holland</v>
      </c>
      <c r="B701" t="str">
        <f>community_projects!B701</f>
        <v>Noord-Holland Zuid</v>
      </c>
      <c r="C701" t="str">
        <f>community_projects!C701</f>
        <v>Hilversum</v>
      </c>
      <c r="D701" t="str" cm="1">
        <f t="array" ref="D701">INDEX(municipalities!B:B, MATCH(EC_projects!C701,municipalities!C:C,0),0)</f>
        <v>GM0402</v>
      </c>
      <c r="E701" t="str">
        <f>community_projects!D701</f>
        <v>HET/ Zakelijke</v>
      </c>
      <c r="F701" t="str">
        <f>community_projects!E701</f>
        <v>HET/ Zakelijke zon Santbergen (advies)</v>
      </c>
      <c r="G701" t="str">
        <f>community_projects!G701</f>
        <v>gerealiseerd</v>
      </c>
      <c r="H701">
        <f>community_projects!H701</f>
        <v>2019</v>
      </c>
      <c r="I701" t="str">
        <f>community_projects!I701</f>
        <v>PV</v>
      </c>
      <c r="J701" t="str">
        <f>community_projects!J701</f>
        <v>dak</v>
      </c>
      <c r="K701" t="str">
        <f>community_projects!K701</f>
        <v>lokale coöperatie</v>
      </c>
      <c r="L701" t="str">
        <f>community_projects!L701</f>
        <v>HET Hilversum</v>
      </c>
      <c r="M701">
        <f>community_projects!P701</f>
        <v>60</v>
      </c>
      <c r="N701">
        <f>community_projects!R701</f>
        <v>0</v>
      </c>
    </row>
    <row r="702" spans="1:14" x14ac:dyDescent="0.3">
      <c r="A702" t="str">
        <f>community_projects!A702</f>
        <v>Noord-Holland</v>
      </c>
      <c r="B702" t="str">
        <f>community_projects!B702</f>
        <v>Noord-Holland Zuid</v>
      </c>
      <c r="C702" t="str">
        <f>community_projects!C702</f>
        <v>Hilversum</v>
      </c>
      <c r="D702" t="str" cm="1">
        <f t="array" ref="D702">INDEX(municipalities!B:B, MATCH(EC_projects!C702,municipalities!C:C,0),0)</f>
        <v>GM0402</v>
      </c>
      <c r="E702" t="str">
        <f>community_projects!D702</f>
        <v>HET/ zonnedak</v>
      </c>
      <c r="F702" t="str">
        <f>community_projects!E702</f>
        <v>HET/ zonnedak bedrijf  (esco coöperatie)</v>
      </c>
      <c r="G702" t="str">
        <f>community_projects!G702</f>
        <v>gerealiseerd</v>
      </c>
      <c r="H702">
        <f>community_projects!H702</f>
        <v>2019</v>
      </c>
      <c r="I702" t="str">
        <f>community_projects!I702</f>
        <v>PV</v>
      </c>
      <c r="J702" t="str">
        <f>community_projects!J702</f>
        <v>dak</v>
      </c>
      <c r="K702" t="str">
        <f>community_projects!K702</f>
        <v>lokale coöperatie</v>
      </c>
      <c r="L702" t="str">
        <f>community_projects!L702</f>
        <v>HET Hilversum</v>
      </c>
      <c r="M702">
        <f>community_projects!P702</f>
        <v>43.199999999999996</v>
      </c>
      <c r="N702">
        <f>community_projects!R702</f>
        <v>1</v>
      </c>
    </row>
    <row r="703" spans="1:14" x14ac:dyDescent="0.3">
      <c r="A703" t="str">
        <f>community_projects!A703</f>
        <v>Noord-Holland</v>
      </c>
      <c r="B703" t="str">
        <f>community_projects!B703</f>
        <v>Noord-Holland Zuid</v>
      </c>
      <c r="C703" t="str">
        <f>community_projects!C703</f>
        <v>Hilversum</v>
      </c>
      <c r="D703" t="str" cm="1">
        <f t="array" ref="D703">INDEX(municipalities!B:B, MATCH(EC_projects!C703,municipalities!C:C,0),0)</f>
        <v>GM0402</v>
      </c>
      <c r="E703" t="str">
        <f>community_projects!D703</f>
        <v>HET/ zonnedak</v>
      </c>
      <c r="F703" t="str">
        <f>community_projects!E703</f>
        <v xml:space="preserve">HET/ zonnedak VVE </v>
      </c>
      <c r="G703" t="str">
        <f>community_projects!G703</f>
        <v>gerealiseerd</v>
      </c>
      <c r="H703">
        <f>community_projects!H703</f>
        <v>2019</v>
      </c>
      <c r="I703" t="str">
        <f>community_projects!I703</f>
        <v>PV</v>
      </c>
      <c r="J703" t="str">
        <f>community_projects!J703</f>
        <v>dak</v>
      </c>
      <c r="K703" t="str">
        <f>community_projects!K703</f>
        <v>lokale coöperatie</v>
      </c>
      <c r="L703" t="str">
        <f>community_projects!L703</f>
        <v>HET Hilversum</v>
      </c>
      <c r="M703">
        <f>community_projects!P703</f>
        <v>51</v>
      </c>
      <c r="N703">
        <f>community_projects!R703</f>
        <v>1</v>
      </c>
    </row>
    <row r="704" spans="1:14" x14ac:dyDescent="0.3">
      <c r="A704" t="str">
        <f>community_projects!A704</f>
        <v>Noord-Holland</v>
      </c>
      <c r="B704" t="str">
        <f>community_projects!B704</f>
        <v>Noord-Holland Zuid</v>
      </c>
      <c r="C704" t="str">
        <f>community_projects!C704</f>
        <v>Hilversum</v>
      </c>
      <c r="D704" t="str" cm="1">
        <f t="array" ref="D704">INDEX(municipalities!B:B, MATCH(EC_projects!C704,municipalities!C:C,0),0)</f>
        <v>GM0402</v>
      </c>
      <c r="E704">
        <f>community_projects!D704</f>
        <v>0</v>
      </c>
      <c r="F704" t="str">
        <f>community_projects!E704</f>
        <v>Hilverzon/ Bethlehem zonnefabriek (kerk)</v>
      </c>
      <c r="G704" t="str">
        <f>community_projects!G704</f>
        <v>gerealiseerd</v>
      </c>
      <c r="H704">
        <f>community_projects!H704</f>
        <v>2016</v>
      </c>
      <c r="I704" t="str">
        <f>community_projects!I704</f>
        <v>PV</v>
      </c>
      <c r="J704" t="str">
        <f>community_projects!J704</f>
        <v>dak</v>
      </c>
      <c r="K704" t="str">
        <f>community_projects!K704</f>
        <v>lokale coöperatie</v>
      </c>
      <c r="L704" t="str">
        <f>community_projects!L704</f>
        <v>Hilverzon</v>
      </c>
      <c r="M704">
        <f>community_projects!P704</f>
        <v>27.225000000000001</v>
      </c>
      <c r="N704">
        <f>community_projects!R704</f>
        <v>1</v>
      </c>
    </row>
    <row r="705" spans="1:14" x14ac:dyDescent="0.3">
      <c r="A705" t="str">
        <f>community_projects!A705</f>
        <v>Noord-Holland</v>
      </c>
      <c r="B705" t="str">
        <f>community_projects!B705</f>
        <v>Noord-Holland Zuid</v>
      </c>
      <c r="C705" t="str">
        <f>community_projects!C705</f>
        <v>Hilversum</v>
      </c>
      <c r="D705" t="str" cm="1">
        <f t="array" ref="D705">INDEX(municipalities!B:B, MATCH(EC_projects!C705,municipalities!C:C,0),0)</f>
        <v>GM0402</v>
      </c>
      <c r="E705">
        <f>community_projects!D705</f>
        <v>0</v>
      </c>
      <c r="F705" t="str">
        <f>community_projects!E705</f>
        <v>Hilverzon/ Dudok Arena (PCR project 1)</v>
      </c>
      <c r="G705" t="str">
        <f>community_projects!G705</f>
        <v>gerealiseerd</v>
      </c>
      <c r="H705">
        <f>community_projects!H705</f>
        <v>2018</v>
      </c>
      <c r="I705" t="str">
        <f>community_projects!I705</f>
        <v>PV</v>
      </c>
      <c r="J705" t="str">
        <f>community_projects!J705</f>
        <v>dak</v>
      </c>
      <c r="K705" t="str">
        <f>community_projects!K705</f>
        <v>lokale coöperatie</v>
      </c>
      <c r="L705" t="str">
        <f>community_projects!L705</f>
        <v>Hilverzon</v>
      </c>
      <c r="M705">
        <f>community_projects!P705</f>
        <v>216.16000000000003</v>
      </c>
      <c r="N705">
        <f>community_projects!R705</f>
        <v>1</v>
      </c>
    </row>
    <row r="706" spans="1:14" x14ac:dyDescent="0.3">
      <c r="A706" t="str">
        <f>community_projects!A706</f>
        <v>Noord-Holland</v>
      </c>
      <c r="B706" t="str">
        <f>community_projects!B706</f>
        <v>Noord-Holland Zuid</v>
      </c>
      <c r="C706" t="str">
        <f>community_projects!C706</f>
        <v>Hilversum</v>
      </c>
      <c r="D706" t="str" cm="1">
        <f t="array" ref="D706">INDEX(municipalities!B:B, MATCH(EC_projects!C706,municipalities!C:C,0),0)</f>
        <v>GM0402</v>
      </c>
      <c r="E706">
        <f>community_projects!D706</f>
        <v>0</v>
      </c>
      <c r="F706" t="str">
        <f>community_projects!E706</f>
        <v>Hilverzon/ Dudok Arena (PCR project 2)</v>
      </c>
      <c r="G706" t="str">
        <f>community_projects!G706</f>
        <v>gerealiseerd</v>
      </c>
      <c r="H706">
        <f>community_projects!H706</f>
        <v>2018</v>
      </c>
      <c r="I706" t="str">
        <f>community_projects!I706</f>
        <v>PV</v>
      </c>
      <c r="J706" t="str">
        <f>community_projects!J706</f>
        <v>dak</v>
      </c>
      <c r="K706" t="str">
        <f>community_projects!K706</f>
        <v>lokale coöperatie</v>
      </c>
      <c r="L706" t="str">
        <f>community_projects!L706</f>
        <v>Hilverzon</v>
      </c>
      <c r="M706">
        <f>community_projects!P706</f>
        <v>147.84</v>
      </c>
      <c r="N706">
        <f>community_projects!R706</f>
        <v>1</v>
      </c>
    </row>
    <row r="707" spans="1:14" x14ac:dyDescent="0.3">
      <c r="A707" t="str">
        <f>community_projects!A707</f>
        <v>Noord-Holland</v>
      </c>
      <c r="B707" t="str">
        <f>community_projects!B707</f>
        <v>Noord-Holland Zuid</v>
      </c>
      <c r="C707" t="str">
        <f>community_projects!C707</f>
        <v>Hilversum</v>
      </c>
      <c r="D707" t="str" cm="1">
        <f t="array" ref="D707">INDEX(municipalities!B:B, MATCH(EC_projects!C707,municipalities!C:C,0),0)</f>
        <v>GM0402</v>
      </c>
      <c r="E707">
        <f>community_projects!D707</f>
        <v>0</v>
      </c>
      <c r="F707" t="str">
        <f>community_projects!E707</f>
        <v>Hilverzon/ Meentkrachtcentrale</v>
      </c>
      <c r="G707" t="str">
        <f>community_projects!G707</f>
        <v>gerealiseerd</v>
      </c>
      <c r="H707">
        <f>community_projects!H707</f>
        <v>2017</v>
      </c>
      <c r="I707" t="str">
        <f>community_projects!I707</f>
        <v>PV</v>
      </c>
      <c r="J707" t="str">
        <f>community_projects!J707</f>
        <v>dak</v>
      </c>
      <c r="K707" t="str">
        <f>community_projects!K707</f>
        <v>lokale coöperatie</v>
      </c>
      <c r="L707" t="str">
        <f>community_projects!L707</f>
        <v>Hilverzon</v>
      </c>
      <c r="M707">
        <f>community_projects!P707</f>
        <v>85.25</v>
      </c>
      <c r="N707">
        <f>community_projects!R707</f>
        <v>1</v>
      </c>
    </row>
    <row r="708" spans="1:14" x14ac:dyDescent="0.3">
      <c r="A708" t="str">
        <f>community_projects!A708</f>
        <v>Noord-Holland</v>
      </c>
      <c r="B708" t="str">
        <f>community_projects!B708</f>
        <v>Noord-Holland Zuid</v>
      </c>
      <c r="C708" t="str">
        <f>community_projects!C708</f>
        <v>Hilversum</v>
      </c>
      <c r="D708" t="str" cm="1">
        <f t="array" ref="D708">INDEX(municipalities!B:B, MATCH(EC_projects!C708,municipalities!C:C,0),0)</f>
        <v>GM0402</v>
      </c>
      <c r="E708">
        <f>community_projects!D708</f>
        <v>0</v>
      </c>
      <c r="F708" t="str">
        <f>community_projects!E708</f>
        <v>Hilverzon/ Rotor Media Zonnefabriek</v>
      </c>
      <c r="G708" t="str">
        <f>community_projects!G708</f>
        <v>gerealiseerd</v>
      </c>
      <c r="H708">
        <f>community_projects!H708</f>
        <v>2017</v>
      </c>
      <c r="I708" t="str">
        <f>community_projects!I708</f>
        <v>PV</v>
      </c>
      <c r="J708" t="str">
        <f>community_projects!J708</f>
        <v>dak</v>
      </c>
      <c r="K708" t="str">
        <f>community_projects!K708</f>
        <v>lokale coöperatie</v>
      </c>
      <c r="L708" t="str">
        <f>community_projects!L708</f>
        <v>Hilverzon</v>
      </c>
      <c r="M708">
        <f>community_projects!P708</f>
        <v>75.075000000000003</v>
      </c>
      <c r="N708">
        <f>community_projects!R708</f>
        <v>1</v>
      </c>
    </row>
    <row r="709" spans="1:14" x14ac:dyDescent="0.3">
      <c r="A709" t="str">
        <f>community_projects!A709</f>
        <v>Noord-Holland</v>
      </c>
      <c r="B709" t="str">
        <f>community_projects!B709</f>
        <v>Noord-Holland Zuid</v>
      </c>
      <c r="C709" t="str">
        <f>community_projects!C709</f>
        <v>Hilversum</v>
      </c>
      <c r="D709" t="str" cm="1">
        <f t="array" ref="D709">INDEX(municipalities!B:B, MATCH(EC_projects!C709,municipalities!C:C,0),0)</f>
        <v>GM0402</v>
      </c>
      <c r="E709">
        <f>community_projects!D709</f>
        <v>0</v>
      </c>
      <c r="F709" t="str">
        <f>community_projects!E709</f>
        <v>Hilverzon/ sporthal Kerkelanden</v>
      </c>
      <c r="G709" t="str">
        <f>community_projects!G709</f>
        <v>gerealiseerd</v>
      </c>
      <c r="H709">
        <f>community_projects!H709</f>
        <v>2017</v>
      </c>
      <c r="I709" t="str">
        <f>community_projects!I709</f>
        <v>PV</v>
      </c>
      <c r="J709" t="str">
        <f>community_projects!J709</f>
        <v>dak</v>
      </c>
      <c r="K709" t="str">
        <f>community_projects!K709</f>
        <v>lokale coöperatie</v>
      </c>
      <c r="L709" t="str">
        <f>community_projects!L709</f>
        <v>Hilverzon</v>
      </c>
      <c r="M709">
        <f>community_projects!P709</f>
        <v>115.5</v>
      </c>
      <c r="N709">
        <f>community_projects!R709</f>
        <v>1</v>
      </c>
    </row>
    <row r="710" spans="1:14" x14ac:dyDescent="0.3">
      <c r="A710" t="str">
        <f>community_projects!A710</f>
        <v>Noord-Holland</v>
      </c>
      <c r="B710" t="str">
        <f>community_projects!B710</f>
        <v>Noord-Holland Zuid</v>
      </c>
      <c r="C710" t="str">
        <f>community_projects!C710</f>
        <v>Hilversum</v>
      </c>
      <c r="D710" t="str" cm="1">
        <f t="array" ref="D710">INDEX(municipalities!B:B, MATCH(EC_projects!C710,municipalities!C:C,0),0)</f>
        <v>GM0402</v>
      </c>
      <c r="E710">
        <f>community_projects!D710</f>
        <v>0</v>
      </c>
      <c r="F710" t="str">
        <f>community_projects!E710</f>
        <v>Hilverzon/ VVE Crataegus Zeshoven</v>
      </c>
      <c r="G710" t="str">
        <f>community_projects!G710</f>
        <v>gerealiseerd</v>
      </c>
      <c r="H710">
        <f>community_projects!H710</f>
        <v>2020</v>
      </c>
      <c r="I710" t="str">
        <f>community_projects!I710</f>
        <v>PV</v>
      </c>
      <c r="J710" t="str">
        <f>community_projects!J710</f>
        <v>dak</v>
      </c>
      <c r="K710" t="str">
        <f>community_projects!K710</f>
        <v>lokale coöperatie</v>
      </c>
      <c r="L710" t="str">
        <f>community_projects!L710</f>
        <v>Hilverzon</v>
      </c>
      <c r="M710">
        <f>community_projects!P710</f>
        <v>43.5</v>
      </c>
      <c r="N710">
        <f>community_projects!R710</f>
        <v>1</v>
      </c>
    </row>
    <row r="711" spans="1:14" x14ac:dyDescent="0.3">
      <c r="A711" t="str">
        <f>community_projects!A711</f>
        <v>Noord-Holland</v>
      </c>
      <c r="B711" t="str">
        <f>community_projects!B711</f>
        <v>Noord-Holland Zuid</v>
      </c>
      <c r="C711" t="str">
        <f>community_projects!C711</f>
        <v>Hilversum</v>
      </c>
      <c r="D711" t="str" cm="1">
        <f t="array" ref="D711">INDEX(municipalities!B:B, MATCH(EC_projects!C711,municipalities!C:C,0),0)</f>
        <v>GM0402</v>
      </c>
      <c r="E711">
        <f>community_projects!D711</f>
        <v>0</v>
      </c>
      <c r="F711" t="str">
        <f>community_projects!E711</f>
        <v>Hilverzon/ VVE De Meent</v>
      </c>
      <c r="G711" t="str">
        <f>community_projects!G711</f>
        <v>gerealiseerd</v>
      </c>
      <c r="H711">
        <f>community_projects!H711</f>
        <v>2021</v>
      </c>
      <c r="I711" t="str">
        <f>community_projects!I711</f>
        <v>PV</v>
      </c>
      <c r="J711" t="str">
        <f>community_projects!J711</f>
        <v>dak</v>
      </c>
      <c r="K711" t="str">
        <f>community_projects!K711</f>
        <v>lokale coöperatie</v>
      </c>
      <c r="L711" t="str">
        <f>community_projects!L711</f>
        <v>Hilverzon</v>
      </c>
      <c r="M711">
        <f>community_projects!P711</f>
        <v>74</v>
      </c>
      <c r="N711">
        <f>community_projects!R711</f>
        <v>1</v>
      </c>
    </row>
    <row r="712" spans="1:14" x14ac:dyDescent="0.3">
      <c r="A712" t="str">
        <f>community_projects!A712</f>
        <v>Noord-Holland</v>
      </c>
      <c r="B712" t="str">
        <f>community_projects!B712</f>
        <v>Noord-Holland Zuid</v>
      </c>
      <c r="C712" t="str">
        <f>community_projects!C712</f>
        <v>Hilversum</v>
      </c>
      <c r="D712" t="str" cm="1">
        <f t="array" ref="D712">INDEX(municipalities!B:B, MATCH(EC_projects!C712,municipalities!C:C,0),0)</f>
        <v>GM0402</v>
      </c>
      <c r="E712">
        <f>community_projects!D712</f>
        <v>0</v>
      </c>
      <c r="F712" t="str">
        <f>community_projects!E712</f>
        <v>Hilverzon/ VVE Goed Wonen</v>
      </c>
      <c r="G712" t="str">
        <f>community_projects!G712</f>
        <v>gerealiseerd</v>
      </c>
      <c r="H712">
        <f>community_projects!H712</f>
        <v>2019</v>
      </c>
      <c r="I712" t="str">
        <f>community_projects!I712</f>
        <v>PV</v>
      </c>
      <c r="J712" t="str">
        <f>community_projects!J712</f>
        <v>dak</v>
      </c>
      <c r="K712" t="str">
        <f>community_projects!K712</f>
        <v>lokale coöperatie</v>
      </c>
      <c r="L712" t="str">
        <f>community_projects!L712</f>
        <v>Hilverzon</v>
      </c>
      <c r="M712">
        <f>community_projects!P712</f>
        <v>37.699999999999996</v>
      </c>
      <c r="N712">
        <f>community_projects!R712</f>
        <v>1</v>
      </c>
    </row>
    <row r="713" spans="1:14" x14ac:dyDescent="0.3">
      <c r="A713" t="str">
        <f>community_projects!A713</f>
        <v>Noord-Holland</v>
      </c>
      <c r="B713" t="str">
        <f>community_projects!B713</f>
        <v>Noord-Holland Zuid</v>
      </c>
      <c r="C713" t="str">
        <f>community_projects!C713</f>
        <v>Hilversum</v>
      </c>
      <c r="D713" t="str" cm="1">
        <f t="array" ref="D713">INDEX(municipalities!B:B, MATCH(EC_projects!C713,municipalities!C:C,0),0)</f>
        <v>GM0402</v>
      </c>
      <c r="E713">
        <f>community_projects!D713</f>
        <v>0</v>
      </c>
      <c r="F713" t="str">
        <f>community_projects!E713</f>
        <v>Hilverzon/ VVE Tsuga</v>
      </c>
      <c r="G713" t="str">
        <f>community_projects!G713</f>
        <v>gerealiseerd</v>
      </c>
      <c r="H713">
        <f>community_projects!H713</f>
        <v>2019</v>
      </c>
      <c r="I713" t="str">
        <f>community_projects!I713</f>
        <v>PV</v>
      </c>
      <c r="J713" t="str">
        <f>community_projects!J713</f>
        <v>dak</v>
      </c>
      <c r="K713" t="str">
        <f>community_projects!K713</f>
        <v>lokale coöperatie</v>
      </c>
      <c r="L713" t="str">
        <f>community_projects!L713</f>
        <v>Hilverzon</v>
      </c>
      <c r="M713">
        <f>community_projects!P713</f>
        <v>49.3</v>
      </c>
      <c r="N713">
        <f>community_projects!R713</f>
        <v>1</v>
      </c>
    </row>
    <row r="714" spans="1:14" x14ac:dyDescent="0.3">
      <c r="A714" t="str">
        <f>community_projects!A714</f>
        <v>Noord-Holland</v>
      </c>
      <c r="B714" t="str">
        <f>community_projects!B714</f>
        <v>Noord-Holland Zuid</v>
      </c>
      <c r="C714" t="str">
        <f>community_projects!C714</f>
        <v>Hilversum</v>
      </c>
      <c r="D714" t="str" cm="1">
        <f t="array" ref="D714">INDEX(municipalities!B:B, MATCH(EC_projects!C714,municipalities!C:C,0),0)</f>
        <v>GM0402</v>
      </c>
      <c r="E714">
        <f>community_projects!D714</f>
        <v>0</v>
      </c>
      <c r="F714" t="str">
        <f>community_projects!E714</f>
        <v>Hilverzon/RWZI Sint Anna's Hoeve (in 2 fasen)</v>
      </c>
      <c r="G714" t="str">
        <f>community_projects!G714</f>
        <v>gerealiseerd</v>
      </c>
      <c r="H714">
        <f>community_projects!H714</f>
        <v>2018</v>
      </c>
      <c r="I714" t="str">
        <f>community_projects!I714</f>
        <v>PV</v>
      </c>
      <c r="J714" t="str">
        <f>community_projects!J714</f>
        <v>dak</v>
      </c>
      <c r="K714" t="str">
        <f>community_projects!K714</f>
        <v>lokale coöperatie</v>
      </c>
      <c r="L714" t="str">
        <f>community_projects!L714</f>
        <v>Hilverzon</v>
      </c>
      <c r="M714">
        <f>community_projects!P714</f>
        <v>594</v>
      </c>
      <c r="N714">
        <f>community_projects!R714</f>
        <v>1</v>
      </c>
    </row>
    <row r="715" spans="1:14" x14ac:dyDescent="0.3">
      <c r="A715" t="str">
        <f>community_projects!A715</f>
        <v>Noord-Holland</v>
      </c>
      <c r="B715" t="str">
        <f>community_projects!B715</f>
        <v>Noord-Holland Zuid</v>
      </c>
      <c r="C715" t="str">
        <f>community_projects!C715</f>
        <v>Haarlemmermeer</v>
      </c>
      <c r="D715" t="str" cm="1">
        <f t="array" ref="D715">INDEX(municipalities!B:B, MATCH(EC_projects!C715,municipalities!C:C,0),0)</f>
        <v>GM0394</v>
      </c>
      <c r="E715">
        <f>community_projects!D715</f>
        <v>0</v>
      </c>
      <c r="F715" t="str">
        <f>community_projects!E715</f>
        <v xml:space="preserve">Greencrowd/ VVE AQUARadius </v>
      </c>
      <c r="G715" t="str">
        <f>community_projects!G715</f>
        <v>gerealiseerd</v>
      </c>
      <c r="H715">
        <f>community_projects!H715</f>
        <v>2015</v>
      </c>
      <c r="I715" t="str">
        <f>community_projects!I715</f>
        <v>PV</v>
      </c>
      <c r="J715" t="str">
        <f>community_projects!J715</f>
        <v>dak</v>
      </c>
      <c r="K715" t="str">
        <f>community_projects!K715</f>
        <v>participatie/ crowdfunding</v>
      </c>
      <c r="L715" t="str">
        <f>community_projects!L715</f>
        <v>crowdfunding</v>
      </c>
      <c r="M715">
        <f>community_projects!P715</f>
        <v>133</v>
      </c>
      <c r="N715">
        <f>community_projects!R715</f>
        <v>0</v>
      </c>
    </row>
    <row r="716" spans="1:14" x14ac:dyDescent="0.3">
      <c r="A716" t="str">
        <f>community_projects!A716</f>
        <v>Noord-Holland</v>
      </c>
      <c r="B716" t="str">
        <f>community_projects!B716</f>
        <v>Noord-Holland Zuid</v>
      </c>
      <c r="C716" t="str">
        <f>community_projects!C716</f>
        <v>Haarlemmermeer</v>
      </c>
      <c r="D716" t="str" cm="1">
        <f t="array" ref="D716">INDEX(municipalities!B:B, MATCH(EC_projects!C716,municipalities!C:C,0),0)</f>
        <v>GM0394</v>
      </c>
      <c r="E716">
        <f>community_projects!D716</f>
        <v>0</v>
      </c>
      <c r="F716" t="str">
        <f>community_projects!E716</f>
        <v>ZonnepanelenDelen/ Iederzon Nederland (Hoofdorp)</v>
      </c>
      <c r="G716" t="str">
        <f>community_projects!G716</f>
        <v>gerealiseerd</v>
      </c>
      <c r="H716">
        <f>community_projects!H716</f>
        <v>2019</v>
      </c>
      <c r="I716" t="str">
        <f>community_projects!I716</f>
        <v>PV</v>
      </c>
      <c r="J716" t="str">
        <f>community_projects!J716</f>
        <v>dak</v>
      </c>
      <c r="K716" t="str">
        <f>community_projects!K716</f>
        <v>participatie/ crowdfunding</v>
      </c>
      <c r="L716" t="str">
        <f>community_projects!L716</f>
        <v>crowdfunding</v>
      </c>
      <c r="M716">
        <f>community_projects!P716</f>
        <v>173.7</v>
      </c>
      <c r="N716">
        <f>community_projects!R716</f>
        <v>0</v>
      </c>
    </row>
    <row r="717" spans="1:14" x14ac:dyDescent="0.3">
      <c r="A717" t="str">
        <f>community_projects!A717</f>
        <v>Noord-Holland</v>
      </c>
      <c r="B717" t="str">
        <f>community_projects!B717</f>
        <v>Noord-Holland Noord</v>
      </c>
      <c r="C717" t="str">
        <f>community_projects!C717</f>
        <v>Hoorn</v>
      </c>
      <c r="D717" t="str" cm="1">
        <f t="array" ref="D717">INDEX(municipalities!B:B, MATCH(EC_projects!C717,municipalities!C:C,0),0)</f>
        <v>GM0405</v>
      </c>
      <c r="E717" t="str">
        <f>community_projects!D717</f>
        <v>Zonnecoöperatie</v>
      </c>
      <c r="F717" t="str">
        <f>community_projects!E717</f>
        <v xml:space="preserve">Zonnecoöperatie West-Friesland/ Brandweergarage Nieuwe Wal </v>
      </c>
      <c r="G717" t="str">
        <f>community_projects!G717</f>
        <v>gerealiseerd</v>
      </c>
      <c r="H717">
        <f>community_projects!H717</f>
        <v>2018</v>
      </c>
      <c r="I717" t="str">
        <f>community_projects!I717</f>
        <v>PV</v>
      </c>
      <c r="J717" t="str">
        <f>community_projects!J717</f>
        <v>dak</v>
      </c>
      <c r="K717" t="str">
        <f>community_projects!K717</f>
        <v>lokale coöperatie</v>
      </c>
      <c r="L717" t="str">
        <f>community_projects!L717</f>
        <v>Zonnecoöperatie WestFriesland</v>
      </c>
      <c r="M717">
        <f>community_projects!P717</f>
        <v>60</v>
      </c>
      <c r="N717">
        <f>community_projects!R717</f>
        <v>1</v>
      </c>
    </row>
    <row r="718" spans="1:14" x14ac:dyDescent="0.3">
      <c r="A718" t="str">
        <f>community_projects!A718</f>
        <v>Noord-Holland</v>
      </c>
      <c r="B718" t="str">
        <f>community_projects!B718</f>
        <v>Noord-Holland Noord</v>
      </c>
      <c r="C718" t="str">
        <f>community_projects!C718</f>
        <v>Hoorn</v>
      </c>
      <c r="D718" t="str" cm="1">
        <f t="array" ref="D718">INDEX(municipalities!B:B, MATCH(EC_projects!C718,municipalities!C:C,0),0)</f>
        <v>GM0405</v>
      </c>
      <c r="E718" t="str">
        <f>community_projects!D718</f>
        <v>Blokker</v>
      </c>
      <c r="F718" t="str">
        <f>community_projects!E718</f>
        <v xml:space="preserve">Zonnecoöperatie West-Friesland/ Zonnedak de Wit </v>
      </c>
      <c r="G718" t="str">
        <f>community_projects!G718</f>
        <v>gerealiseerd</v>
      </c>
      <c r="H718">
        <f>community_projects!H718</f>
        <v>2019</v>
      </c>
      <c r="I718" t="str">
        <f>community_projects!I718</f>
        <v>PV</v>
      </c>
      <c r="J718" t="str">
        <f>community_projects!J718</f>
        <v>dak</v>
      </c>
      <c r="K718" t="str">
        <f>community_projects!K718</f>
        <v>lokale coöperatie</v>
      </c>
      <c r="L718" t="str">
        <f>community_projects!L718</f>
        <v>Zonnecoöperatie WestFriesland</v>
      </c>
      <c r="M718">
        <f>community_projects!P718</f>
        <v>68.399999999999991</v>
      </c>
      <c r="N718">
        <f>community_projects!R718</f>
        <v>1</v>
      </c>
    </row>
    <row r="719" spans="1:14" x14ac:dyDescent="0.3">
      <c r="A719" t="str">
        <f>community_projects!A719</f>
        <v>Noord-Holland</v>
      </c>
      <c r="B719" t="str">
        <f>community_projects!B719</f>
        <v>Noord-Holland Noord</v>
      </c>
      <c r="C719" t="str">
        <f>community_projects!C719</f>
        <v>Dijk en Waard</v>
      </c>
      <c r="D719" t="str" cm="1">
        <f t="array" ref="D719">INDEX(municipalities!B:B, MATCH(EC_projects!C719,municipalities!C:C,0),0)</f>
        <v>GM1980</v>
      </c>
      <c r="E719" t="str">
        <f>community_projects!D719</f>
        <v>Zuid-Scharwoude</v>
      </c>
      <c r="F719" t="str">
        <f>community_projects!E719</f>
        <v>ZonnepanelenDelen/ Zonnedak Buitenzorg (Zonopzorg)</v>
      </c>
      <c r="G719" t="str">
        <f>community_projects!G719</f>
        <v>gerealiseerd</v>
      </c>
      <c r="H719">
        <f>community_projects!H719</f>
        <v>2018</v>
      </c>
      <c r="I719" t="str">
        <f>community_projects!I719</f>
        <v>PV</v>
      </c>
      <c r="J719" t="str">
        <f>community_projects!J719</f>
        <v>dak</v>
      </c>
      <c r="K719" t="str">
        <f>community_projects!K719</f>
        <v>participatie/ crowdfunding</v>
      </c>
      <c r="L719" t="str">
        <f>community_projects!L719</f>
        <v>crowdfunding</v>
      </c>
      <c r="M719">
        <f>community_projects!P719</f>
        <v>137.5</v>
      </c>
      <c r="N719">
        <f>community_projects!R719</f>
        <v>0</v>
      </c>
    </row>
    <row r="720" spans="1:14" x14ac:dyDescent="0.3">
      <c r="A720" t="str">
        <f>community_projects!A720</f>
        <v>Noord-Holland</v>
      </c>
      <c r="B720" t="str">
        <f>community_projects!B720</f>
        <v>Noord-Holland Noord</v>
      </c>
      <c r="C720" t="str">
        <f>community_projects!C720</f>
        <v>Medemblik</v>
      </c>
      <c r="D720" t="str" cm="1">
        <f t="array" ref="D720">INDEX(municipalities!B:B, MATCH(EC_projects!C720,municipalities!C:C,0),0)</f>
        <v>GM0420</v>
      </c>
      <c r="E720" t="str">
        <f>community_projects!D720</f>
        <v>Andijk</v>
      </c>
      <c r="F720" t="str">
        <f>community_projects!E720</f>
        <v>Coöperatie Zonnedak Interpack</v>
      </c>
      <c r="G720" t="str">
        <f>community_projects!G720</f>
        <v>gerealiseerd</v>
      </c>
      <c r="H720">
        <f>community_projects!H720</f>
        <v>2015</v>
      </c>
      <c r="I720" t="str">
        <f>community_projects!I720</f>
        <v>PV</v>
      </c>
      <c r="J720" t="str">
        <f>community_projects!J720</f>
        <v>dak</v>
      </c>
      <c r="K720" t="str">
        <f>community_projects!K720</f>
        <v>productiecoöperatie/ ontwikkelaar</v>
      </c>
      <c r="L720" t="str">
        <f>community_projects!L720</f>
        <v>projectcoöperaties divers</v>
      </c>
      <c r="M720">
        <f>community_projects!P720</f>
        <v>181.48</v>
      </c>
      <c r="N720">
        <f>community_projects!R720</f>
        <v>1</v>
      </c>
    </row>
    <row r="721" spans="1:14" x14ac:dyDescent="0.3">
      <c r="A721" t="str">
        <f>community_projects!A721</f>
        <v>Noord-Holland</v>
      </c>
      <c r="B721" t="str">
        <f>community_projects!B721</f>
        <v>Noord-Holland Zuid</v>
      </c>
      <c r="C721" t="str">
        <f>community_projects!C721</f>
        <v>Ouder-Amstel</v>
      </c>
      <c r="D721" t="str" cm="1">
        <f t="array" ref="D721">INDEX(municipalities!B:B, MATCH(EC_projects!C721,municipalities!C:C,0),0)</f>
        <v>GM0437</v>
      </c>
      <c r="E721" t="str">
        <f>community_projects!D721</f>
        <v>Ouderkerk aan de Amstel</v>
      </c>
      <c r="F721" t="str">
        <f>community_projects!E721</f>
        <v>Ouder-Amstel Energie/ zonnedak Milieudepot</v>
      </c>
      <c r="G721" t="str">
        <f>community_projects!G721</f>
        <v>gerealiseerd</v>
      </c>
      <c r="H721">
        <f>community_projects!H721</f>
        <v>2023</v>
      </c>
      <c r="I721" t="str">
        <f>community_projects!I721</f>
        <v>PV</v>
      </c>
      <c r="J721" t="str">
        <f>community_projects!J721</f>
        <v>dak</v>
      </c>
      <c r="K721" t="str">
        <f>community_projects!K721</f>
        <v>lokale coöperatie</v>
      </c>
      <c r="L721" t="str">
        <f>community_projects!L721</f>
        <v>Ouder-Amstel Energie</v>
      </c>
      <c r="M721">
        <f>community_projects!P721</f>
        <v>40</v>
      </c>
      <c r="N721">
        <f>community_projects!R721</f>
        <v>1</v>
      </c>
    </row>
    <row r="722" spans="1:14" x14ac:dyDescent="0.3">
      <c r="A722" t="str">
        <f>community_projects!A722</f>
        <v>Noord-Holland</v>
      </c>
      <c r="B722" t="str">
        <f>community_projects!B722</f>
        <v>Noord-Holland Zuid</v>
      </c>
      <c r="C722" t="str">
        <f>community_projects!C722</f>
        <v>Purmerend</v>
      </c>
      <c r="D722" t="str" cm="1">
        <f t="array" ref="D722">INDEX(municipalities!B:B, MATCH(EC_projects!C722,municipalities!C:C,0),0)</f>
        <v>GM0439</v>
      </c>
      <c r="E722" t="str">
        <f>community_projects!D722</f>
        <v>Opgewekt</v>
      </c>
      <c r="F722" t="str">
        <f>community_projects!E722</f>
        <v>Zon op Purmerend/ Zon op De Beuk</v>
      </c>
      <c r="G722" t="str">
        <f>community_projects!G722</f>
        <v>gerealiseerd</v>
      </c>
      <c r="H722">
        <f>community_projects!H722</f>
        <v>2021</v>
      </c>
      <c r="I722" t="str">
        <f>community_projects!I722</f>
        <v>PV</v>
      </c>
      <c r="J722" t="str">
        <f>community_projects!J722</f>
        <v>dak</v>
      </c>
      <c r="K722" t="str">
        <f>community_projects!K722</f>
        <v>lokale coöperatie</v>
      </c>
      <c r="L722" t="str">
        <f>community_projects!L722</f>
        <v>Zon op Purmerend</v>
      </c>
      <c r="M722">
        <f>community_projects!P722</f>
        <v>299.7</v>
      </c>
      <c r="N722">
        <f>community_projects!R722</f>
        <v>1</v>
      </c>
    </row>
    <row r="723" spans="1:14" x14ac:dyDescent="0.3">
      <c r="A723" t="str">
        <f>community_projects!A723</f>
        <v>Noord-Holland</v>
      </c>
      <c r="B723" t="str">
        <f>community_projects!B723</f>
        <v>Noord-Holland Zuid</v>
      </c>
      <c r="C723" t="str">
        <f>community_projects!C723</f>
        <v>Purmerend</v>
      </c>
      <c r="D723" t="str" cm="1">
        <f t="array" ref="D723">INDEX(municipalities!B:B, MATCH(EC_projects!C723,municipalities!C:C,0),0)</f>
        <v>GM0439</v>
      </c>
      <c r="E723" t="str">
        <f>community_projects!D723</f>
        <v>Opgewekt</v>
      </c>
      <c r="F723" t="str">
        <f>community_projects!E723</f>
        <v>Zon op Purmerend/ Zon op Leeghwaterbad Purmerend (Sprd)</v>
      </c>
      <c r="G723" t="str">
        <f>community_projects!G723</f>
        <v>gerealiseerd</v>
      </c>
      <c r="H723">
        <f>community_projects!H723</f>
        <v>2022</v>
      </c>
      <c r="I723" t="str">
        <f>community_projects!I723</f>
        <v>PV</v>
      </c>
      <c r="J723" t="str">
        <f>community_projects!J723</f>
        <v>dak</v>
      </c>
      <c r="K723" t="str">
        <f>community_projects!K723</f>
        <v>lokale coöperatie</v>
      </c>
      <c r="L723" t="str">
        <f>community_projects!L723</f>
        <v>Zon op Purmerend</v>
      </c>
      <c r="M723">
        <f>community_projects!P723</f>
        <v>169.2</v>
      </c>
      <c r="N723">
        <f>community_projects!R723</f>
        <v>1</v>
      </c>
    </row>
    <row r="724" spans="1:14" x14ac:dyDescent="0.3">
      <c r="A724" t="str">
        <f>community_projects!A724</f>
        <v>Noord-Holland</v>
      </c>
      <c r="B724" t="str">
        <f>community_projects!B724</f>
        <v>Noord-Holland Zuid</v>
      </c>
      <c r="C724" t="str">
        <f>community_projects!C724</f>
        <v>Purmerend</v>
      </c>
      <c r="D724" t="str" cm="1">
        <f t="array" ref="D724">INDEX(municipalities!B:B, MATCH(EC_projects!C724,municipalities!C:C,0),0)</f>
        <v>GM0439</v>
      </c>
      <c r="E724" t="str">
        <f>community_projects!D724</f>
        <v>Opgewekt</v>
      </c>
      <c r="F724" t="str">
        <f>community_projects!E724</f>
        <v xml:space="preserve">Zon op Purmerend/ Zon op Stadhuis </v>
      </c>
      <c r="G724" t="str">
        <f>community_projects!G724</f>
        <v>gerealiseerd</v>
      </c>
      <c r="H724">
        <f>community_projects!H724</f>
        <v>2016</v>
      </c>
      <c r="I724" t="str">
        <f>community_projects!I724</f>
        <v>PV</v>
      </c>
      <c r="J724" t="str">
        <f>community_projects!J724</f>
        <v>dak</v>
      </c>
      <c r="K724" t="str">
        <f>community_projects!K724</f>
        <v>lokale coöperatie</v>
      </c>
      <c r="L724" t="str">
        <f>community_projects!L724</f>
        <v>Zon op Purmerend</v>
      </c>
      <c r="M724">
        <f>community_projects!P724</f>
        <v>70.72</v>
      </c>
      <c r="N724">
        <f>community_projects!R724</f>
        <v>1</v>
      </c>
    </row>
    <row r="725" spans="1:14" x14ac:dyDescent="0.3">
      <c r="A725" t="str">
        <f>community_projects!A725</f>
        <v>Noord-Holland</v>
      </c>
      <c r="B725" t="str">
        <f>community_projects!B725</f>
        <v>Noord-Holland Zuid</v>
      </c>
      <c r="C725" t="str">
        <f>community_projects!C725</f>
        <v>Purmerend</v>
      </c>
      <c r="D725" t="str" cm="1">
        <f t="array" ref="D725">INDEX(municipalities!B:B, MATCH(EC_projects!C725,municipalities!C:C,0),0)</f>
        <v>GM0439</v>
      </c>
      <c r="E725" t="str">
        <f>community_projects!D725</f>
        <v>Opgewekt</v>
      </c>
      <c r="F725" t="str">
        <f>community_projects!E725</f>
        <v>Zon op Purmerend/ zonnedak Antoni Gaudi</v>
      </c>
      <c r="G725" t="str">
        <f>community_projects!G725</f>
        <v>gerealiseerd</v>
      </c>
      <c r="H725">
        <f>community_projects!H725</f>
        <v>2018</v>
      </c>
      <c r="I725" t="str">
        <f>community_projects!I725</f>
        <v>PV</v>
      </c>
      <c r="J725" t="str">
        <f>community_projects!J725</f>
        <v>dak</v>
      </c>
      <c r="K725" t="str">
        <f>community_projects!K725</f>
        <v>lokale coöperatie</v>
      </c>
      <c r="L725" t="str">
        <f>community_projects!L725</f>
        <v>Zon op Purmerend</v>
      </c>
      <c r="M725">
        <f>community_projects!P725</f>
        <v>44.82</v>
      </c>
      <c r="N725">
        <f>community_projects!R725</f>
        <v>1</v>
      </c>
    </row>
    <row r="726" spans="1:14" x14ac:dyDescent="0.3">
      <c r="A726" t="str">
        <f>community_projects!A726</f>
        <v>Noord-Holland</v>
      </c>
      <c r="B726" t="str">
        <f>community_projects!B726</f>
        <v>Noord-Holland Zuid</v>
      </c>
      <c r="C726" t="str">
        <f>community_projects!C726</f>
        <v>Purmerend</v>
      </c>
      <c r="D726" t="str" cm="1">
        <f t="array" ref="D726">INDEX(municipalities!B:B, MATCH(EC_projects!C726,municipalities!C:C,0),0)</f>
        <v>GM0439</v>
      </c>
      <c r="E726" t="str">
        <f>community_projects!D726</f>
        <v>Opgewekt</v>
      </c>
      <c r="F726" t="str">
        <f>community_projects!E726</f>
        <v>Zon op Purmerend/ zonnedak Zon op de Kraal</v>
      </c>
      <c r="G726" t="str">
        <f>community_projects!G726</f>
        <v>gerealiseerd</v>
      </c>
      <c r="H726">
        <f>community_projects!H726</f>
        <v>2019</v>
      </c>
      <c r="I726" t="str">
        <f>community_projects!I726</f>
        <v>PV</v>
      </c>
      <c r="J726" t="str">
        <f>community_projects!J726</f>
        <v>dak</v>
      </c>
      <c r="K726" t="str">
        <f>community_projects!K726</f>
        <v>lokale coöperatie</v>
      </c>
      <c r="L726" t="str">
        <f>community_projects!L726</f>
        <v>Zon op Purmerend</v>
      </c>
      <c r="M726">
        <f>community_projects!P726</f>
        <v>109.2</v>
      </c>
      <c r="N726">
        <f>community_projects!R726</f>
        <v>1</v>
      </c>
    </row>
    <row r="727" spans="1:14" x14ac:dyDescent="0.3">
      <c r="A727" t="str">
        <f>community_projects!A727</f>
        <v>Noord-Holland</v>
      </c>
      <c r="B727" t="str">
        <f>community_projects!B727</f>
        <v>Noord-Holland Noord</v>
      </c>
      <c r="C727" t="str">
        <f>community_projects!C727</f>
        <v>Schagen</v>
      </c>
      <c r="D727" t="str" cm="1">
        <f t="array" ref="D727">INDEX(municipalities!B:B, MATCH(EC_projects!C727,municipalities!C:C,0),0)</f>
        <v>GM0441</v>
      </c>
      <c r="E727" t="str">
        <f>community_projects!D727</f>
        <v>Waarland</v>
      </c>
      <c r="F727" t="str">
        <f>community_projects!E727</f>
        <v>KennemerWind/ zonnedak  Waarland I</v>
      </c>
      <c r="G727" t="str">
        <f>community_projects!G727</f>
        <v>gerealiseerd</v>
      </c>
      <c r="H727">
        <f>community_projects!H727</f>
        <v>2019</v>
      </c>
      <c r="I727" t="str">
        <f>community_projects!I727</f>
        <v>PV</v>
      </c>
      <c r="J727" t="str">
        <f>community_projects!J727</f>
        <v>dak</v>
      </c>
      <c r="K727" t="str">
        <f>community_projects!K727</f>
        <v>lokale coöperatie</v>
      </c>
      <c r="L727" t="str">
        <f>community_projects!L727</f>
        <v>Kennemerwind</v>
      </c>
      <c r="M727">
        <f>community_projects!P727</f>
        <v>174.25</v>
      </c>
      <c r="N727">
        <f>community_projects!R727</f>
        <v>1</v>
      </c>
    </row>
    <row r="728" spans="1:14" x14ac:dyDescent="0.3">
      <c r="A728" t="str">
        <f>community_projects!A728</f>
        <v>Noord-Holland</v>
      </c>
      <c r="B728" t="str">
        <f>community_projects!B728</f>
        <v>Noord-Holland Noord</v>
      </c>
      <c r="C728" t="str">
        <f>community_projects!C728</f>
        <v>Schagen</v>
      </c>
      <c r="D728" t="str" cm="1">
        <f t="array" ref="D728">INDEX(municipalities!B:B, MATCH(EC_projects!C728,municipalities!C:C,0),0)</f>
        <v>GM0441</v>
      </c>
      <c r="E728" t="str">
        <f>community_projects!D728</f>
        <v>Burgerbrug</v>
      </c>
      <c r="F728" t="str">
        <f>community_projects!E728</f>
        <v>KennemerWind/ zonnedak Burgerbrug</v>
      </c>
      <c r="G728" t="str">
        <f>community_projects!G728</f>
        <v>gerealiseerd</v>
      </c>
      <c r="H728">
        <f>community_projects!H728</f>
        <v>2019</v>
      </c>
      <c r="I728" t="str">
        <f>community_projects!I728</f>
        <v>PV</v>
      </c>
      <c r="J728" t="str">
        <f>community_projects!J728</f>
        <v>dak</v>
      </c>
      <c r="K728" t="str">
        <f>community_projects!K728</f>
        <v>lokale coöperatie</v>
      </c>
      <c r="L728" t="str">
        <f>community_projects!L728</f>
        <v>Kennemerwind</v>
      </c>
      <c r="M728">
        <f>community_projects!P728</f>
        <v>249.86500000000001</v>
      </c>
      <c r="N728">
        <f>community_projects!R728</f>
        <v>1</v>
      </c>
    </row>
    <row r="729" spans="1:14" x14ac:dyDescent="0.3">
      <c r="A729" t="str">
        <f>community_projects!A729</f>
        <v>Noord-Holland</v>
      </c>
      <c r="B729" t="str">
        <f>community_projects!B729</f>
        <v>Noord-Holland Noord</v>
      </c>
      <c r="C729" t="str">
        <f>community_projects!C729</f>
        <v>Schagen</v>
      </c>
      <c r="D729" t="str" cm="1">
        <f t="array" ref="D729">INDEX(municipalities!B:B, MATCH(EC_projects!C729,municipalities!C:C,0),0)</f>
        <v>GM0441</v>
      </c>
      <c r="E729" t="str">
        <f>community_projects!D729</f>
        <v>Schagerbrug</v>
      </c>
      <c r="F729" t="str">
        <f>community_projects!E729</f>
        <v>KennemerWind/ zonnedak Schagerbrug</v>
      </c>
      <c r="G729" t="str">
        <f>community_projects!G729</f>
        <v>gerealiseerd</v>
      </c>
      <c r="H729">
        <f>community_projects!H729</f>
        <v>2020</v>
      </c>
      <c r="I729" t="str">
        <f>community_projects!I729</f>
        <v>PV</v>
      </c>
      <c r="J729" t="str">
        <f>community_projects!J729</f>
        <v>dak</v>
      </c>
      <c r="K729" t="str">
        <f>community_projects!K729</f>
        <v>lokale coöperatie</v>
      </c>
      <c r="L729" t="str">
        <f>community_projects!L729</f>
        <v>Kennemerwind</v>
      </c>
      <c r="M729">
        <f>community_projects!P729</f>
        <v>300.3</v>
      </c>
      <c r="N729">
        <f>community_projects!R729</f>
        <v>1</v>
      </c>
    </row>
    <row r="730" spans="1:14" x14ac:dyDescent="0.3">
      <c r="A730" t="str">
        <f>community_projects!A730</f>
        <v>Noord-Holland</v>
      </c>
      <c r="B730" t="str">
        <f>community_projects!B730</f>
        <v>Noord-Holland Noord</v>
      </c>
      <c r="C730" t="str">
        <f>community_projects!C730</f>
        <v>Schagen</v>
      </c>
      <c r="D730" t="str" cm="1">
        <f t="array" ref="D730">INDEX(municipalities!B:B, MATCH(EC_projects!C730,municipalities!C:C,0),0)</f>
        <v>GM0441</v>
      </c>
      <c r="E730" t="str">
        <f>community_projects!D730</f>
        <v>Waarland</v>
      </c>
      <c r="F730" t="str">
        <f>community_projects!E730</f>
        <v>NHEC/ Zon op Waarland 1</v>
      </c>
      <c r="G730" t="str">
        <f>community_projects!G730</f>
        <v>gerealiseerd</v>
      </c>
      <c r="H730">
        <f>community_projects!H730</f>
        <v>2020</v>
      </c>
      <c r="I730" t="str">
        <f>community_projects!I730</f>
        <v>PV</v>
      </c>
      <c r="J730" t="str">
        <f>community_projects!J730</f>
        <v>dak</v>
      </c>
      <c r="K730" t="str">
        <f>community_projects!K730</f>
        <v>lokale coöperatie</v>
      </c>
      <c r="L730" t="str">
        <f>community_projects!L730</f>
        <v>NHEC</v>
      </c>
      <c r="M730">
        <f>community_projects!P730</f>
        <v>86.399999999999991</v>
      </c>
      <c r="N730">
        <f>community_projects!R730</f>
        <v>1</v>
      </c>
    </row>
    <row r="731" spans="1:14" x14ac:dyDescent="0.3">
      <c r="A731" t="str">
        <f>community_projects!A731</f>
        <v>Noord-Holland</v>
      </c>
      <c r="B731" t="str">
        <f>community_projects!B731</f>
        <v>Noord-Holland Noord</v>
      </c>
      <c r="C731" t="str">
        <f>community_projects!C731</f>
        <v>Schagen</v>
      </c>
      <c r="D731" t="str" cm="1">
        <f t="array" ref="D731">INDEX(municipalities!B:B, MATCH(EC_projects!C731,municipalities!C:C,0),0)</f>
        <v>GM0441</v>
      </c>
      <c r="E731" t="str">
        <f>community_projects!D731</f>
        <v>Warmerhuizen</v>
      </c>
      <c r="F731" t="str">
        <f>community_projects!E731</f>
        <v xml:space="preserve">ZonnepanelenDelen/ Zonnedak B4 Solar </v>
      </c>
      <c r="G731" t="str">
        <f>community_projects!G731</f>
        <v>gerealiseerd</v>
      </c>
      <c r="H731">
        <f>community_projects!H731</f>
        <v>2016</v>
      </c>
      <c r="I731" t="str">
        <f>community_projects!I731</f>
        <v>PV</v>
      </c>
      <c r="J731" t="str">
        <f>community_projects!J731</f>
        <v>dak</v>
      </c>
      <c r="K731" t="str">
        <f>community_projects!K731</f>
        <v>participatie/ crowdfunding</v>
      </c>
      <c r="L731" t="str">
        <f>community_projects!L731</f>
        <v>crowdfunding</v>
      </c>
      <c r="M731">
        <f>community_projects!P731</f>
        <v>194</v>
      </c>
      <c r="N731">
        <f>community_projects!R731</f>
        <v>0</v>
      </c>
    </row>
    <row r="732" spans="1:14" x14ac:dyDescent="0.3">
      <c r="A732" t="str">
        <f>community_projects!A732</f>
        <v>Noord-Holland</v>
      </c>
      <c r="B732" t="str">
        <f>community_projects!B732</f>
        <v>Noord-Holland Noord</v>
      </c>
      <c r="C732" t="str">
        <f>community_projects!C732</f>
        <v>Stede Broec</v>
      </c>
      <c r="D732" t="str" cm="1">
        <f t="array" ref="D732">INDEX(municipalities!B:B, MATCH(EC_projects!C732,municipalities!C:C,0),0)</f>
        <v>GM0532</v>
      </c>
      <c r="E732" t="str">
        <f>community_projects!D732</f>
        <v>Bovenkarspel</v>
      </c>
      <c r="F732" t="str">
        <f>community_projects!E732</f>
        <v>Zonnecoöperatie WestFriesland/ brandweerkazerne Stede Broec</v>
      </c>
      <c r="G732" t="str">
        <f>community_projects!G732</f>
        <v>gerealiseerd</v>
      </c>
      <c r="H732">
        <f>community_projects!H732</f>
        <v>2015</v>
      </c>
      <c r="I732" t="str">
        <f>community_projects!I732</f>
        <v>PV</v>
      </c>
      <c r="J732" t="str">
        <f>community_projects!J732</f>
        <v>dak</v>
      </c>
      <c r="K732" t="str">
        <f>community_projects!K732</f>
        <v>lokale coöperatie</v>
      </c>
      <c r="L732" t="str">
        <f>community_projects!L732</f>
        <v>Zonnecoöperatie West Friesland</v>
      </c>
      <c r="M732">
        <f>community_projects!P732</f>
        <v>62.4</v>
      </c>
      <c r="N732">
        <f>community_projects!R732</f>
        <v>1</v>
      </c>
    </row>
    <row r="733" spans="1:14" x14ac:dyDescent="0.3">
      <c r="A733" t="str">
        <f>community_projects!A733</f>
        <v>Noord-Holland</v>
      </c>
      <c r="B733" t="str">
        <f>community_projects!B733</f>
        <v>Noord-Holland Noord</v>
      </c>
      <c r="C733" t="str">
        <f>community_projects!C733</f>
        <v>Stede Broec</v>
      </c>
      <c r="D733" t="str" cm="1">
        <f t="array" ref="D733">INDEX(municipalities!B:B, MATCH(EC_projects!C733,municipalities!C:C,0),0)</f>
        <v>GM0532</v>
      </c>
      <c r="E733" t="str">
        <f>community_projects!D733</f>
        <v>Lutjebroek</v>
      </c>
      <c r="F733" t="str">
        <f>community_projects!E733</f>
        <v>Zonnecoöperatie WestFriesland/ fruitkwekerij ‘t Keetje</v>
      </c>
      <c r="G733" t="str">
        <f>community_projects!G733</f>
        <v>gerealiseerd</v>
      </c>
      <c r="H733">
        <f>community_projects!H733</f>
        <v>2017</v>
      </c>
      <c r="I733" t="str">
        <f>community_projects!I733</f>
        <v>PV</v>
      </c>
      <c r="J733" t="str">
        <f>community_projects!J733</f>
        <v>dak</v>
      </c>
      <c r="K733" t="str">
        <f>community_projects!K733</f>
        <v>lokale coöperatie</v>
      </c>
      <c r="L733" t="str">
        <f>community_projects!L733</f>
        <v>Zonnecoöperatie West Friesland</v>
      </c>
      <c r="M733">
        <f>community_projects!P733</f>
        <v>54.34</v>
      </c>
      <c r="N733">
        <f>community_projects!R733</f>
        <v>1</v>
      </c>
    </row>
    <row r="734" spans="1:14" x14ac:dyDescent="0.3">
      <c r="A734" t="str">
        <f>community_projects!A734</f>
        <v>Noord-Holland</v>
      </c>
      <c r="B734" t="str">
        <f>community_projects!B734</f>
        <v>Noord-Holland Noord</v>
      </c>
      <c r="C734" t="str">
        <f>community_projects!C734</f>
        <v>Texel</v>
      </c>
      <c r="D734" t="str" cm="1">
        <f t="array" ref="D734">INDEX(municipalities!B:B, MATCH(EC_projects!C734,municipalities!C:C,0),0)</f>
        <v>GM0448</v>
      </c>
      <c r="E734" t="str">
        <f>community_projects!D734</f>
        <v>Postcoderoos</v>
      </c>
      <c r="F734" t="str">
        <f>community_projects!E734</f>
        <v>PostcoderoosTexel/ zonnedak Hoeve Vrij en Blij</v>
      </c>
      <c r="G734" t="str">
        <f>community_projects!G734</f>
        <v>gerealiseerd</v>
      </c>
      <c r="H734">
        <f>community_projects!H734</f>
        <v>2020</v>
      </c>
      <c r="I734" t="str">
        <f>community_projects!I734</f>
        <v>PV</v>
      </c>
      <c r="J734" t="str">
        <f>community_projects!J734</f>
        <v>dak</v>
      </c>
      <c r="K734" t="str">
        <f>community_projects!K734</f>
        <v>lokale coöperatie</v>
      </c>
      <c r="L734" t="str">
        <f>community_projects!L734</f>
        <v>Texel Energie</v>
      </c>
      <c r="M734">
        <f>community_projects!P734</f>
        <v>90</v>
      </c>
      <c r="N734">
        <f>community_projects!R734</f>
        <v>1</v>
      </c>
    </row>
    <row r="735" spans="1:14" x14ac:dyDescent="0.3">
      <c r="A735" t="str">
        <f>community_projects!A735</f>
        <v>Noord-Holland</v>
      </c>
      <c r="B735" t="str">
        <f>community_projects!B735</f>
        <v>Noord-Holland Noord</v>
      </c>
      <c r="C735" t="str">
        <f>community_projects!C735</f>
        <v>Texel</v>
      </c>
      <c r="D735" t="str" cm="1">
        <f t="array" ref="D735">INDEX(municipalities!B:B, MATCH(EC_projects!C735,municipalities!C:C,0),0)</f>
        <v>GM0448</v>
      </c>
      <c r="E735" t="str">
        <f>community_projects!D735</f>
        <v>Den Burg</v>
      </c>
      <c r="F735" t="str">
        <f>community_projects!E735</f>
        <v>PostcoderoosTexel/ zonnedak Natuurboerderij Plassendaal</v>
      </c>
      <c r="G735" t="str">
        <f>community_projects!G735</f>
        <v>gerealiseerd</v>
      </c>
      <c r="H735">
        <f>community_projects!H735</f>
        <v>2020</v>
      </c>
      <c r="I735" t="str">
        <f>community_projects!I735</f>
        <v>PV</v>
      </c>
      <c r="J735" t="str">
        <f>community_projects!J735</f>
        <v>dak</v>
      </c>
      <c r="K735" t="str">
        <f>community_projects!K735</f>
        <v>lokale coöperatie</v>
      </c>
      <c r="L735" t="str">
        <f>community_projects!L735</f>
        <v>Texel Energie</v>
      </c>
      <c r="M735">
        <f>community_projects!P735</f>
        <v>60</v>
      </c>
      <c r="N735">
        <f>community_projects!R735</f>
        <v>1</v>
      </c>
    </row>
    <row r="736" spans="1:14" x14ac:dyDescent="0.3">
      <c r="A736" t="str">
        <f>community_projects!A736</f>
        <v>Noord-Holland</v>
      </c>
      <c r="B736" t="str">
        <f>community_projects!B736</f>
        <v>Noord-Holland Noord</v>
      </c>
      <c r="C736" t="str">
        <f>community_projects!C736</f>
        <v>Texel</v>
      </c>
      <c r="D736" t="str" cm="1">
        <f t="array" ref="D736">INDEX(municipalities!B:B, MATCH(EC_projects!C736,municipalities!C:C,0),0)</f>
        <v>GM0448</v>
      </c>
      <c r="E736" t="str">
        <f>community_projects!D736</f>
        <v>Den Burg</v>
      </c>
      <c r="F736" t="str">
        <f>community_projects!E736</f>
        <v>PostcoderoosTexel/ zonnedak Tuincentrum De Werve</v>
      </c>
      <c r="G736" t="str">
        <f>community_projects!G736</f>
        <v>gerealiseerd</v>
      </c>
      <c r="H736">
        <f>community_projects!H736</f>
        <v>2019</v>
      </c>
      <c r="I736" t="str">
        <f>community_projects!I736</f>
        <v>PV</v>
      </c>
      <c r="J736" t="str">
        <f>community_projects!J736</f>
        <v>dak</v>
      </c>
      <c r="K736" t="str">
        <f>community_projects!K736</f>
        <v>lokale coöperatie</v>
      </c>
      <c r="L736" t="str">
        <f>community_projects!L736</f>
        <v>Texel Energie</v>
      </c>
      <c r="M736">
        <f>community_projects!P736</f>
        <v>81</v>
      </c>
      <c r="N736">
        <f>community_projects!R736</f>
        <v>1</v>
      </c>
    </row>
    <row r="737" spans="1:14" x14ac:dyDescent="0.3">
      <c r="A737" t="str">
        <f>community_projects!A737</f>
        <v>Noord-Holland</v>
      </c>
      <c r="B737" t="str">
        <f>community_projects!B737</f>
        <v>Noord-Holland Noord</v>
      </c>
      <c r="C737" t="str">
        <f>community_projects!C737</f>
        <v>Texel</v>
      </c>
      <c r="D737" t="str" cm="1">
        <f t="array" ref="D737">INDEX(municipalities!B:B, MATCH(EC_projects!C737,municipalities!C:C,0),0)</f>
        <v>GM0448</v>
      </c>
      <c r="E737" t="str">
        <f>community_projects!D737</f>
        <v>1792 AC</v>
      </c>
      <c r="F737" t="str">
        <f>community_projects!E737</f>
        <v>TexelEnergie/ 4 zonne-installaties (Esco-model)</v>
      </c>
      <c r="G737" t="str">
        <f>community_projects!G737</f>
        <v>gerealiseerd</v>
      </c>
      <c r="H737">
        <f>community_projects!H737</f>
        <v>2015</v>
      </c>
      <c r="I737" t="str">
        <f>community_projects!I737</f>
        <v>PV</v>
      </c>
      <c r="J737" t="str">
        <f>community_projects!J737</f>
        <v>dak</v>
      </c>
      <c r="K737" t="str">
        <f>community_projects!K737</f>
        <v>lokale coöperatie</v>
      </c>
      <c r="L737" t="str">
        <f>community_projects!L737</f>
        <v>Texel Energie</v>
      </c>
      <c r="M737">
        <f>community_projects!P737</f>
        <v>162</v>
      </c>
      <c r="N737">
        <f>community_projects!R737</f>
        <v>1</v>
      </c>
    </row>
    <row r="738" spans="1:14" x14ac:dyDescent="0.3">
      <c r="A738" t="str">
        <f>community_projects!A738</f>
        <v>Noord-Holland</v>
      </c>
      <c r="B738" t="str">
        <f>community_projects!B738</f>
        <v>Noord-Holland Noord</v>
      </c>
      <c r="C738" t="str">
        <f>community_projects!C738</f>
        <v>Texel</v>
      </c>
      <c r="D738" t="str" cm="1">
        <f t="array" ref="D738">INDEX(municipalities!B:B, MATCH(EC_projects!C738,municipalities!C:C,0),0)</f>
        <v>GM0448</v>
      </c>
      <c r="E738" t="str">
        <f>community_projects!D738</f>
        <v>Den Burg</v>
      </c>
      <c r="F738" t="str">
        <f>community_projects!E738</f>
        <v>TexelgeeftEnergie/ zonnedak De Hal (PCR)</v>
      </c>
      <c r="G738" t="str">
        <f>community_projects!G738</f>
        <v>gerealiseerd</v>
      </c>
      <c r="H738">
        <f>community_projects!H738</f>
        <v>2018</v>
      </c>
      <c r="I738" t="str">
        <f>community_projects!I738</f>
        <v>PV</v>
      </c>
      <c r="J738" t="str">
        <f>community_projects!J738</f>
        <v>dak</v>
      </c>
      <c r="K738" t="str">
        <f>community_projects!K738</f>
        <v>lokale coöperatie</v>
      </c>
      <c r="L738" t="str">
        <f>community_projects!L738</f>
        <v>Texel Energie</v>
      </c>
      <c r="M738">
        <f>community_projects!P738</f>
        <v>62.720000000000006</v>
      </c>
      <c r="N738">
        <f>community_projects!R738</f>
        <v>1</v>
      </c>
    </row>
    <row r="739" spans="1:14" x14ac:dyDescent="0.3">
      <c r="A739" t="str">
        <f>community_projects!A739</f>
        <v>Noord-Holland</v>
      </c>
      <c r="B739" t="str">
        <f>community_projects!B739</f>
        <v>Noord-Holland Zuid</v>
      </c>
      <c r="C739" t="str">
        <f>community_projects!C739</f>
        <v>Velsen</v>
      </c>
      <c r="D739" t="str" cm="1">
        <f t="array" ref="D739">INDEX(municipalities!B:B, MATCH(EC_projects!C739,municipalities!C:C,0),0)</f>
        <v>GM0453</v>
      </c>
      <c r="E739" t="str">
        <f>community_projects!D739</f>
        <v>Ijmuiden</v>
      </c>
      <c r="F739" t="str">
        <f>community_projects!E739</f>
        <v>KennemerKracht/ EC Velsen/ zonnedak Stormvogels</v>
      </c>
      <c r="G739" t="str">
        <f>community_projects!G739</f>
        <v>gerealiseerd</v>
      </c>
      <c r="H739">
        <f>community_projects!H739</f>
        <v>2020</v>
      </c>
      <c r="I739" t="str">
        <f>community_projects!I739</f>
        <v>PV</v>
      </c>
      <c r="J739" t="str">
        <f>community_projects!J739</f>
        <v>dak</v>
      </c>
      <c r="K739" t="str">
        <f>community_projects!K739</f>
        <v>lokale coöperatie</v>
      </c>
      <c r="L739" t="str">
        <f>community_projects!L739</f>
        <v>EC Velsen</v>
      </c>
      <c r="M739">
        <f>community_projects!P739</f>
        <v>27.200000000000003</v>
      </c>
      <c r="N739">
        <f>community_projects!R739</f>
        <v>1</v>
      </c>
    </row>
    <row r="740" spans="1:14" x14ac:dyDescent="0.3">
      <c r="A740" t="str">
        <f>community_projects!A740</f>
        <v>Noord-Holland</v>
      </c>
      <c r="B740" t="str">
        <f>community_projects!B740</f>
        <v>Noord-Holland Zuid</v>
      </c>
      <c r="C740" t="str">
        <f>community_projects!C740</f>
        <v>Velsen</v>
      </c>
      <c r="D740" t="str" cm="1">
        <f t="array" ref="D740">INDEX(municipalities!B:B, MATCH(EC_projects!C740,municipalities!C:C,0),0)</f>
        <v>GM0453</v>
      </c>
      <c r="E740" t="str">
        <f>community_projects!D740</f>
        <v>Santpoort-Noord</v>
      </c>
      <c r="F740" t="str">
        <f>community_projects!E740</f>
        <v>KennemerKracht/ zonnedak Huis ten Bilt</v>
      </c>
      <c r="G740" t="str">
        <f>community_projects!G740</f>
        <v>gerealiseerd</v>
      </c>
      <c r="H740">
        <f>community_projects!H740</f>
        <v>2021</v>
      </c>
      <c r="I740" t="str">
        <f>community_projects!I740</f>
        <v>PV</v>
      </c>
      <c r="J740" t="str">
        <f>community_projects!J740</f>
        <v>dak</v>
      </c>
      <c r="K740" t="str">
        <f>community_projects!K740</f>
        <v>lokale coöperatie</v>
      </c>
      <c r="L740" t="str">
        <f>community_projects!L740</f>
        <v>KennemerKracht</v>
      </c>
      <c r="M740">
        <f>community_projects!P740</f>
        <v>64.38</v>
      </c>
      <c r="N740">
        <f>community_projects!R740</f>
        <v>1</v>
      </c>
    </row>
    <row r="741" spans="1:14" x14ac:dyDescent="0.3">
      <c r="A741" t="str">
        <f>community_projects!A741</f>
        <v>Noord-Holland</v>
      </c>
      <c r="B741" t="str">
        <f>community_projects!B741</f>
        <v>Noord-Holland Zuid</v>
      </c>
      <c r="C741" t="str">
        <f>community_projects!C741</f>
        <v>Waterland</v>
      </c>
      <c r="D741" t="str" cm="1">
        <f t="array" ref="D741">INDEX(municipalities!B:B, MATCH(EC_projects!C741,municipalities!C:C,0),0)</f>
        <v>GM0852</v>
      </c>
      <c r="E741">
        <f>community_projects!D741</f>
        <v>0</v>
      </c>
      <c r="F741" t="str">
        <f>community_projects!E741</f>
        <v>CWW Stichting Duurzaam Waterland/ stadskantoor</v>
      </c>
      <c r="G741" t="str">
        <f>community_projects!G741</f>
        <v>gerealiseerd</v>
      </c>
      <c r="H741">
        <f>community_projects!H741</f>
        <v>2013</v>
      </c>
      <c r="I741" t="str">
        <f>community_projects!I741</f>
        <v>PV</v>
      </c>
      <c r="J741" t="str">
        <f>community_projects!J741</f>
        <v>dak</v>
      </c>
      <c r="K741" t="str">
        <f>community_projects!K741</f>
        <v>lokale coöperatie</v>
      </c>
      <c r="L741" t="str">
        <f>community_projects!L741</f>
        <v>Coöperatie Windenergie Waterland (CWW)/ Stichting Duurzaam Waterland</v>
      </c>
      <c r="M741">
        <f>community_projects!P741</f>
        <v>11.7</v>
      </c>
      <c r="N741">
        <f>community_projects!R741</f>
        <v>1</v>
      </c>
    </row>
    <row r="742" spans="1:14" x14ac:dyDescent="0.3">
      <c r="A742" t="str">
        <f>community_projects!A742</f>
        <v>Noord-Holland</v>
      </c>
      <c r="B742" t="str">
        <f>community_projects!B742</f>
        <v>Noord-Holland Zuid</v>
      </c>
      <c r="C742" t="str">
        <f>community_projects!C742</f>
        <v>Waterland</v>
      </c>
      <c r="D742" t="str" cm="1">
        <f t="array" ref="D742">INDEX(municipalities!B:B, MATCH(EC_projects!C742,municipalities!C:C,0),0)</f>
        <v>GM0852</v>
      </c>
      <c r="E742" t="str">
        <f>community_projects!D742</f>
        <v>Broek in Waterland</v>
      </c>
      <c r="F742" t="str">
        <f>community_projects!E742</f>
        <v>GroenWaterland/ zonnedak Brandweerkazerne</v>
      </c>
      <c r="G742" t="str">
        <f>community_projects!G742</f>
        <v>gerealiseerd</v>
      </c>
      <c r="H742">
        <f>community_projects!H742</f>
        <v>2017</v>
      </c>
      <c r="I742" t="str">
        <f>community_projects!I742</f>
        <v>PV</v>
      </c>
      <c r="J742" t="str">
        <f>community_projects!J742</f>
        <v>dak</v>
      </c>
      <c r="K742" t="str">
        <f>community_projects!K742</f>
        <v>lokale coöperatie</v>
      </c>
      <c r="L742" t="str">
        <f>community_projects!L742</f>
        <v>Groen Waterland</v>
      </c>
      <c r="M742">
        <f>community_projects!P742</f>
        <v>28.05</v>
      </c>
      <c r="N742">
        <f>community_projects!R742</f>
        <v>1</v>
      </c>
    </row>
    <row r="743" spans="1:14" x14ac:dyDescent="0.3">
      <c r="A743" t="str">
        <f>community_projects!A743</f>
        <v>Noord-Holland</v>
      </c>
      <c r="B743" t="str">
        <f>community_projects!B743</f>
        <v>Noord-Holland Zuid</v>
      </c>
      <c r="C743" t="str">
        <f>community_projects!C743</f>
        <v>Waterland</v>
      </c>
      <c r="D743" t="str" cm="1">
        <f t="array" ref="D743">INDEX(municipalities!B:B, MATCH(EC_projects!C743,municipalities!C:C,0),0)</f>
        <v>GM0852</v>
      </c>
      <c r="E743" t="str">
        <f>community_projects!D743</f>
        <v>Marken</v>
      </c>
      <c r="F743" t="str">
        <f>community_projects!E743</f>
        <v xml:space="preserve">Zon op Marken (Terlouw) </v>
      </c>
      <c r="G743" t="str">
        <f>community_projects!G743</f>
        <v>gerealiseerd</v>
      </c>
      <c r="H743">
        <f>community_projects!H743</f>
        <v>2015</v>
      </c>
      <c r="I743" t="str">
        <f>community_projects!I743</f>
        <v>PV</v>
      </c>
      <c r="J743" t="str">
        <f>community_projects!J743</f>
        <v>dak</v>
      </c>
      <c r="K743" t="str">
        <f>community_projects!K743</f>
        <v>productiecoöperatie/ bewonersinitiatief</v>
      </c>
      <c r="L743" t="str">
        <f>community_projects!L743</f>
        <v>Zon op Marken</v>
      </c>
      <c r="M743">
        <f>community_projects!P743</f>
        <v>68</v>
      </c>
      <c r="N743">
        <f>community_projects!R743</f>
        <v>1</v>
      </c>
    </row>
    <row r="744" spans="1:14" x14ac:dyDescent="0.3">
      <c r="A744" t="str">
        <f>community_projects!A744</f>
        <v>Noord-Holland</v>
      </c>
      <c r="B744" t="str">
        <f>community_projects!B744</f>
        <v>Noord-Holland Zuid</v>
      </c>
      <c r="C744" t="str">
        <f>community_projects!C744</f>
        <v>Waterland</v>
      </c>
      <c r="D744" t="str" cm="1">
        <f t="array" ref="D744">INDEX(municipalities!B:B, MATCH(EC_projects!C744,municipalities!C:C,0),0)</f>
        <v>GM0852</v>
      </c>
      <c r="E744" t="str">
        <f>community_projects!D744</f>
        <v>Katwoude</v>
      </c>
      <c r="F744" t="str">
        <f>community_projects!E744</f>
        <v>Zon op Waterland Gemeentewerf Waterland Katwoude</v>
      </c>
      <c r="G744" t="str">
        <f>community_projects!G744</f>
        <v>gerealiseerd</v>
      </c>
      <c r="H744">
        <f>community_projects!H744</f>
        <v>2021</v>
      </c>
      <c r="I744" t="str">
        <f>community_projects!I744</f>
        <v>PV</v>
      </c>
      <c r="J744" t="str">
        <f>community_projects!J744</f>
        <v>dak</v>
      </c>
      <c r="K744" t="str">
        <f>community_projects!K744</f>
        <v>lokale coöperatie</v>
      </c>
      <c r="L744" t="str">
        <f>community_projects!L744</f>
        <v>Zon op Waterland</v>
      </c>
      <c r="M744">
        <f>community_projects!P744</f>
        <v>54.06</v>
      </c>
      <c r="N744">
        <f>community_projects!R744</f>
        <v>1</v>
      </c>
    </row>
    <row r="745" spans="1:14" x14ac:dyDescent="0.3">
      <c r="A745" t="str">
        <f>community_projects!A745</f>
        <v>Noord-Holland</v>
      </c>
      <c r="B745" t="str">
        <f>community_projects!B745</f>
        <v>Noord-Holland Zuid</v>
      </c>
      <c r="C745" t="str">
        <f>community_projects!C745</f>
        <v>Waterland</v>
      </c>
      <c r="D745" t="str" cm="1">
        <f t="array" ref="D745">INDEX(municipalities!B:B, MATCH(EC_projects!C745,municipalities!C:C,0),0)</f>
        <v>GM0852</v>
      </c>
      <c r="E745" t="str">
        <f>community_projects!D745</f>
        <v>Landsmeer/ Ilpendam</v>
      </c>
      <c r="F745" t="str">
        <f>community_projects!E745</f>
        <v>Zon op Waterland Ilpendam-West</v>
      </c>
      <c r="G745" t="str">
        <f>community_projects!G745</f>
        <v>gerealiseerd</v>
      </c>
      <c r="H745">
        <f>community_projects!H745</f>
        <v>2019</v>
      </c>
      <c r="I745" t="str">
        <f>community_projects!I745</f>
        <v>PV</v>
      </c>
      <c r="J745" t="str">
        <f>community_projects!J745</f>
        <v>dak</v>
      </c>
      <c r="K745" t="str">
        <f>community_projects!K745</f>
        <v>lokale coöperatie</v>
      </c>
      <c r="L745" t="str">
        <f>community_projects!L745</f>
        <v>Zon op Waterland</v>
      </c>
      <c r="M745">
        <f>community_projects!P745</f>
        <v>100.5</v>
      </c>
      <c r="N745">
        <f>community_projects!R745</f>
        <v>1</v>
      </c>
    </row>
    <row r="746" spans="1:14" x14ac:dyDescent="0.3">
      <c r="A746" t="str">
        <f>community_projects!A746</f>
        <v>Noord-Holland</v>
      </c>
      <c r="B746" t="str">
        <f>community_projects!B746</f>
        <v>Noord-Holland Zuid</v>
      </c>
      <c r="C746" t="str">
        <f>community_projects!C746</f>
        <v>Waterland</v>
      </c>
      <c r="D746" t="str" cm="1">
        <f t="array" ref="D746">INDEX(municipalities!B:B, MATCH(EC_projects!C746,municipalities!C:C,0),0)</f>
        <v>GM0852</v>
      </c>
      <c r="E746">
        <f>community_projects!D746</f>
        <v>0</v>
      </c>
      <c r="F746" t="str">
        <f>community_projects!E746</f>
        <v>Zon op Waterland Ilpendam-Zuid</v>
      </c>
      <c r="G746" t="str">
        <f>community_projects!G746</f>
        <v>gerealiseerd</v>
      </c>
      <c r="H746">
        <f>community_projects!H746</f>
        <v>2021</v>
      </c>
      <c r="I746" t="str">
        <f>community_projects!I746</f>
        <v>PV</v>
      </c>
      <c r="J746" t="str">
        <f>community_projects!J746</f>
        <v>dak</v>
      </c>
      <c r="K746" t="str">
        <f>community_projects!K746</f>
        <v>lokale coöperatie</v>
      </c>
      <c r="L746" t="str">
        <f>community_projects!L746</f>
        <v>Zon op Waterland</v>
      </c>
      <c r="M746">
        <f>community_projects!P746</f>
        <v>55.055</v>
      </c>
      <c r="N746">
        <f>community_projects!R746</f>
        <v>1</v>
      </c>
    </row>
    <row r="747" spans="1:14" x14ac:dyDescent="0.3">
      <c r="A747" t="str">
        <f>community_projects!A747</f>
        <v>Noord-Holland</v>
      </c>
      <c r="B747" t="str">
        <f>community_projects!B747</f>
        <v>Noord-Holland Zuid</v>
      </c>
      <c r="C747" t="str">
        <f>community_projects!C747</f>
        <v>Waterland</v>
      </c>
      <c r="D747" t="str" cm="1">
        <f t="array" ref="D747">INDEX(municipalities!B:B, MATCH(EC_projects!C747,municipalities!C:C,0),0)</f>
        <v>GM0852</v>
      </c>
      <c r="E747" t="str">
        <f>community_projects!D747</f>
        <v>Broek in Waterland</v>
      </c>
      <c r="F747" t="str">
        <f>community_projects!E747</f>
        <v>Zon op Waterland Noorderzon-I</v>
      </c>
      <c r="G747" t="str">
        <f>community_projects!G747</f>
        <v>gerealiseerd</v>
      </c>
      <c r="H747">
        <f>community_projects!H747</f>
        <v>2016</v>
      </c>
      <c r="I747" t="str">
        <f>community_projects!I747</f>
        <v>PV</v>
      </c>
      <c r="J747" t="str">
        <f>community_projects!J747</f>
        <v>dak</v>
      </c>
      <c r="K747" t="str">
        <f>community_projects!K747</f>
        <v>lokale coöperatie</v>
      </c>
      <c r="L747" t="str">
        <f>community_projects!L747</f>
        <v>Zon op Waterland</v>
      </c>
      <c r="M747">
        <f>community_projects!P747</f>
        <v>70.72</v>
      </c>
      <c r="N747">
        <f>community_projects!R747</f>
        <v>1</v>
      </c>
    </row>
    <row r="748" spans="1:14" x14ac:dyDescent="0.3">
      <c r="A748" t="str">
        <f>community_projects!A748</f>
        <v>Noord-Holland</v>
      </c>
      <c r="B748" t="str">
        <f>community_projects!B748</f>
        <v>Noord-Holland Zuid</v>
      </c>
      <c r="C748" t="str">
        <f>community_projects!C748</f>
        <v>Waterland</v>
      </c>
      <c r="D748" t="str" cm="1">
        <f t="array" ref="D748">INDEX(municipalities!B:B, MATCH(EC_projects!C748,municipalities!C:C,0),0)</f>
        <v>GM0852</v>
      </c>
      <c r="E748" t="str">
        <f>community_projects!D748</f>
        <v>Broek in Waterland</v>
      </c>
      <c r="F748" t="str">
        <f>community_projects!E748</f>
        <v>Zon op Waterland Noorderzon-II</v>
      </c>
      <c r="G748" t="str">
        <f>community_projects!G748</f>
        <v>gerealiseerd</v>
      </c>
      <c r="H748">
        <f>community_projects!H748</f>
        <v>2017</v>
      </c>
      <c r="I748" t="str">
        <f>community_projects!I748</f>
        <v>PV</v>
      </c>
      <c r="J748" t="str">
        <f>community_projects!J748</f>
        <v>dak</v>
      </c>
      <c r="K748" t="str">
        <f>community_projects!K748</f>
        <v>lokale coöperatie</v>
      </c>
      <c r="L748" t="str">
        <f>community_projects!L748</f>
        <v>Zon op Waterland</v>
      </c>
      <c r="M748">
        <f>community_projects!P748</f>
        <v>96.279999999999987</v>
      </c>
      <c r="N748">
        <f>community_projects!R748</f>
        <v>1</v>
      </c>
    </row>
    <row r="749" spans="1:14" x14ac:dyDescent="0.3">
      <c r="A749" t="str">
        <f>community_projects!A749</f>
        <v>Noord-Holland</v>
      </c>
      <c r="B749" t="str">
        <f>community_projects!B749</f>
        <v>Noord-Holland Zuid</v>
      </c>
      <c r="C749" t="str">
        <f>community_projects!C749</f>
        <v>Waterland</v>
      </c>
      <c r="D749" t="str" cm="1">
        <f t="array" ref="D749">INDEX(municipalities!B:B, MATCH(EC_projects!C749,municipalities!C:C,0),0)</f>
        <v>GM0852</v>
      </c>
      <c r="E749" t="str">
        <f>community_projects!D749</f>
        <v>Monnickendam</v>
      </c>
      <c r="F749" t="str">
        <f>community_projects!E749</f>
        <v>Zon op Waterland Opstandingskerk</v>
      </c>
      <c r="G749" t="str">
        <f>community_projects!G749</f>
        <v>gerealiseerd</v>
      </c>
      <c r="H749">
        <f>community_projects!H749</f>
        <v>2019</v>
      </c>
      <c r="I749" t="str">
        <f>community_projects!I749</f>
        <v>PV</v>
      </c>
      <c r="J749" t="str">
        <f>community_projects!J749</f>
        <v>dak</v>
      </c>
      <c r="K749" t="str">
        <f>community_projects!K749</f>
        <v>lokale coöperatie</v>
      </c>
      <c r="L749" t="str">
        <f>community_projects!L749</f>
        <v>Zon op Waterland</v>
      </c>
      <c r="M749">
        <f>community_projects!P749</f>
        <v>78.944999999999993</v>
      </c>
      <c r="N749">
        <f>community_projects!R749</f>
        <v>1</v>
      </c>
    </row>
    <row r="750" spans="1:14" x14ac:dyDescent="0.3">
      <c r="A750" t="str">
        <f>community_projects!A750</f>
        <v>Noord-Holland</v>
      </c>
      <c r="B750" t="str">
        <f>community_projects!B750</f>
        <v>Noord-Holland Zuid</v>
      </c>
      <c r="C750" t="str">
        <f>community_projects!C750</f>
        <v>Waterland</v>
      </c>
      <c r="D750" t="str" cm="1">
        <f t="array" ref="D750">INDEX(municipalities!B:B, MATCH(EC_projects!C750,municipalities!C:C,0),0)</f>
        <v>GM0852</v>
      </c>
      <c r="E750">
        <f>community_projects!D750</f>
        <v>0</v>
      </c>
      <c r="F750" t="str">
        <f>community_projects!E750</f>
        <v>Zon op Waterland Pronken met Zon</v>
      </c>
      <c r="G750" t="str">
        <f>community_projects!G750</f>
        <v>gerealiseerd</v>
      </c>
      <c r="H750">
        <f>community_projects!H750</f>
        <v>2018</v>
      </c>
      <c r="I750" t="str">
        <f>community_projects!I750</f>
        <v>PV</v>
      </c>
      <c r="J750" t="str">
        <f>community_projects!J750</f>
        <v>dak</v>
      </c>
      <c r="K750" t="str">
        <f>community_projects!K750</f>
        <v>lokale coöperatie</v>
      </c>
      <c r="L750" t="str">
        <f>community_projects!L750</f>
        <v>Zon op Waterland</v>
      </c>
      <c r="M750">
        <f>community_projects!P750</f>
        <v>246.23999999999998</v>
      </c>
      <c r="N750">
        <f>community_projects!R750</f>
        <v>1</v>
      </c>
    </row>
    <row r="751" spans="1:14" x14ac:dyDescent="0.3">
      <c r="A751" t="str">
        <f>community_projects!A751</f>
        <v>Noord-Holland</v>
      </c>
      <c r="B751" t="str">
        <f>community_projects!B751</f>
        <v>Noord-Holland Zuid</v>
      </c>
      <c r="C751" t="str">
        <f>community_projects!C751</f>
        <v>Waterland</v>
      </c>
      <c r="D751" t="str" cm="1">
        <f t="array" ref="D751">INDEX(municipalities!B:B, MATCH(EC_projects!C751,municipalities!C:C,0),0)</f>
        <v>GM0852</v>
      </c>
      <c r="E751" t="str">
        <f>community_projects!D751</f>
        <v>Zuiderwoude</v>
      </c>
      <c r="F751" t="str">
        <f>community_projects!E751</f>
        <v>Zon op Waterland Zuiderzon</v>
      </c>
      <c r="G751" t="str">
        <f>community_projects!G751</f>
        <v>gerealiseerd</v>
      </c>
      <c r="H751">
        <f>community_projects!H751</f>
        <v>2018</v>
      </c>
      <c r="I751" t="str">
        <f>community_projects!I751</f>
        <v>PV</v>
      </c>
      <c r="J751" t="str">
        <f>community_projects!J751</f>
        <v>dak</v>
      </c>
      <c r="K751" t="str">
        <f>community_projects!K751</f>
        <v>lokale coöperatie</v>
      </c>
      <c r="L751" t="str">
        <f>community_projects!L751</f>
        <v>Zon op Waterland</v>
      </c>
      <c r="M751">
        <f>community_projects!P751</f>
        <v>73.36999999999999</v>
      </c>
      <c r="N751">
        <f>community_projects!R751</f>
        <v>1</v>
      </c>
    </row>
    <row r="752" spans="1:14" x14ac:dyDescent="0.3">
      <c r="A752" t="str">
        <f>community_projects!A752</f>
        <v>Noord-Holland</v>
      </c>
      <c r="B752" t="str">
        <f>community_projects!B752</f>
        <v>Noord-Holland Zuid</v>
      </c>
      <c r="C752" t="s">
        <v>1313</v>
      </c>
      <c r="D752" t="str" cm="1">
        <f t="array" ref="D752">INDEX(municipalities!B:B, MATCH(EC_projects!C752,municipalities!C:C,0),0)</f>
        <v>GM0363</v>
      </c>
      <c r="E752">
        <f>community_projects!D752</f>
        <v>0</v>
      </c>
      <c r="F752" t="str">
        <f>community_projects!E752</f>
        <v>WeespEcoEnergie/ WeesperZon2021 Argus Korfbal (Papelaan)</v>
      </c>
      <c r="G752" t="str">
        <f>community_projects!G752</f>
        <v>gerealiseerd</v>
      </c>
      <c r="H752">
        <f>community_projects!H752</f>
        <v>2023</v>
      </c>
      <c r="I752" t="str">
        <f>community_projects!I752</f>
        <v>PV</v>
      </c>
      <c r="J752" t="str">
        <f>community_projects!J752</f>
        <v>dak</v>
      </c>
      <c r="K752" t="str">
        <f>community_projects!K752</f>
        <v>lokale coöperatie</v>
      </c>
      <c r="L752" t="str">
        <f>community_projects!L752</f>
        <v>Weesp Eco Energie</v>
      </c>
      <c r="M752">
        <f>community_projects!P752</f>
        <v>41</v>
      </c>
      <c r="N752">
        <f>community_projects!R752</f>
        <v>1</v>
      </c>
    </row>
    <row r="753" spans="1:14" x14ac:dyDescent="0.3">
      <c r="A753" t="str">
        <f>community_projects!A753</f>
        <v>Noord-Holland</v>
      </c>
      <c r="B753" t="str">
        <f>community_projects!B753</f>
        <v>Noord-Holland Zuid</v>
      </c>
      <c r="C753" t="s">
        <v>1313</v>
      </c>
      <c r="D753" t="str" cm="1">
        <f t="array" ref="D753">INDEX(municipalities!B:B, MATCH(EC_projects!C753,municipalities!C:C,0),0)</f>
        <v>GM0363</v>
      </c>
      <c r="E753">
        <f>community_projects!D753</f>
        <v>0</v>
      </c>
      <c r="F753" t="str">
        <f>community_projects!E753</f>
        <v>WeespEcoEnergie/ WeesperZon2021 Jasha Holding (Flevolaan)</v>
      </c>
      <c r="G753" t="str">
        <f>community_projects!G753</f>
        <v>gerealiseerd</v>
      </c>
      <c r="H753">
        <f>community_projects!H753</f>
        <v>2022</v>
      </c>
      <c r="I753" t="str">
        <f>community_projects!I753</f>
        <v>PV</v>
      </c>
      <c r="J753" t="str">
        <f>community_projects!J753</f>
        <v>dak</v>
      </c>
      <c r="K753" t="str">
        <f>community_projects!K753</f>
        <v>lokale coöperatie</v>
      </c>
      <c r="L753" t="str">
        <f>community_projects!L753</f>
        <v>Weesp Eco Energie</v>
      </c>
      <c r="M753">
        <f>community_projects!P753</f>
        <v>67</v>
      </c>
      <c r="N753">
        <f>community_projects!R753</f>
        <v>1</v>
      </c>
    </row>
    <row r="754" spans="1:14" x14ac:dyDescent="0.3">
      <c r="A754" t="str">
        <f>community_projects!A754</f>
        <v>Noord-Holland</v>
      </c>
      <c r="B754" t="str">
        <f>community_projects!B754</f>
        <v>Noord-Holland Zuid</v>
      </c>
      <c r="C754" t="s">
        <v>1313</v>
      </c>
      <c r="D754" t="str" cm="1">
        <f t="array" ref="D754">INDEX(municipalities!B:B, MATCH(EC_projects!C754,municipalities!C:C,0),0)</f>
        <v>GM0363</v>
      </c>
      <c r="E754">
        <f>community_projects!D754</f>
        <v>0</v>
      </c>
      <c r="F754" t="str">
        <f>community_projects!E754</f>
        <v>WeespEcoEnergie/ WeesperZon2021 SA WVGV (Papelaan)</v>
      </c>
      <c r="G754" t="str">
        <f>community_projects!G754</f>
        <v>gerealiseerd</v>
      </c>
      <c r="H754">
        <f>community_projects!H754</f>
        <v>2022</v>
      </c>
      <c r="I754" t="str">
        <f>community_projects!I754</f>
        <v>PV</v>
      </c>
      <c r="J754" t="str">
        <f>community_projects!J754</f>
        <v>dak</v>
      </c>
      <c r="K754" t="str">
        <f>community_projects!K754</f>
        <v>lokale coöperatie</v>
      </c>
      <c r="L754" t="str">
        <f>community_projects!L754</f>
        <v>Weesp Eco Energie</v>
      </c>
      <c r="M754">
        <f>community_projects!P754</f>
        <v>81</v>
      </c>
      <c r="N754">
        <f>community_projects!R754</f>
        <v>1</v>
      </c>
    </row>
    <row r="755" spans="1:14" x14ac:dyDescent="0.3">
      <c r="A755" t="str">
        <f>community_projects!A755</f>
        <v>Noord-Holland</v>
      </c>
      <c r="B755" t="str">
        <f>community_projects!B755</f>
        <v>Noord-Holland Zuid</v>
      </c>
      <c r="C755" t="str">
        <f>community_projects!C755</f>
        <v>Wijdemeren</v>
      </c>
      <c r="D755" t="str" cm="1">
        <f t="array" ref="D755">INDEX(municipalities!B:B, MATCH(EC_projects!C755,municipalities!C:C,0),0)</f>
        <v>GM1696</v>
      </c>
      <c r="E755" t="str">
        <f>community_projects!D755</f>
        <v>Loosdrecht</v>
      </c>
      <c r="F755" t="str">
        <f>community_projects!E755</f>
        <v>Wijdemeren/ zonnedak Hilverzicht</v>
      </c>
      <c r="G755" t="str">
        <f>community_projects!G755</f>
        <v>gerealiseerd</v>
      </c>
      <c r="H755">
        <f>community_projects!H755</f>
        <v>2022</v>
      </c>
      <c r="I755" t="str">
        <f>community_projects!I755</f>
        <v>PV</v>
      </c>
      <c r="J755" t="str">
        <f>community_projects!J755</f>
        <v>dak</v>
      </c>
      <c r="K755" t="str">
        <f>community_projects!K755</f>
        <v>lokale coöperatie</v>
      </c>
      <c r="L755" t="str">
        <f>community_projects!L755</f>
        <v>EC Wijdemeren</v>
      </c>
      <c r="M755">
        <f>community_projects!P755</f>
        <v>80.185000000000002</v>
      </c>
      <c r="N755">
        <f>community_projects!R755</f>
        <v>1</v>
      </c>
    </row>
    <row r="756" spans="1:14" x14ac:dyDescent="0.3">
      <c r="A756" t="str">
        <f>community_projects!A756</f>
        <v>Noord-Holland</v>
      </c>
      <c r="B756" t="str">
        <f>community_projects!B756</f>
        <v>Noord-Holland Zuid</v>
      </c>
      <c r="C756" t="str">
        <f>community_projects!C756</f>
        <v>Wijdemeren</v>
      </c>
      <c r="D756" t="str" cm="1">
        <f t="array" ref="D756">INDEX(municipalities!B:B, MATCH(EC_projects!C756,municipalities!C:C,0),0)</f>
        <v>GM1696</v>
      </c>
      <c r="E756" t="str">
        <f>community_projects!D756</f>
        <v>Kortenhoef</v>
      </c>
      <c r="F756" t="str">
        <f>community_projects!E756</f>
        <v>Wijdemeren/ zonnedak scouting Toxopeus</v>
      </c>
      <c r="G756" t="str">
        <f>community_projects!G756</f>
        <v>gerealiseerd</v>
      </c>
      <c r="H756">
        <f>community_projects!H756</f>
        <v>2020</v>
      </c>
      <c r="I756" t="str">
        <f>community_projects!I756</f>
        <v>PV</v>
      </c>
      <c r="J756" t="str">
        <f>community_projects!J756</f>
        <v>dak</v>
      </c>
      <c r="K756" t="str">
        <f>community_projects!K756</f>
        <v>lokale coöperatie</v>
      </c>
      <c r="L756" t="str">
        <f>community_projects!L756</f>
        <v>EC Wijdemeren</v>
      </c>
      <c r="M756">
        <f>community_projects!P756</f>
        <v>36.6</v>
      </c>
      <c r="N756">
        <f>community_projects!R756</f>
        <v>1</v>
      </c>
    </row>
    <row r="757" spans="1:14" x14ac:dyDescent="0.3">
      <c r="A757" t="str">
        <f>community_projects!A757</f>
        <v>Noord-Holland</v>
      </c>
      <c r="B757" t="str">
        <f>community_projects!B757</f>
        <v>Noord-Holland Zuid</v>
      </c>
      <c r="C757" t="str">
        <f>community_projects!C757</f>
        <v>Wijdemeren</v>
      </c>
      <c r="D757" t="str" cm="1">
        <f t="array" ref="D757">INDEX(municipalities!B:B, MATCH(EC_projects!C757,municipalities!C:C,0),0)</f>
        <v>GM1696</v>
      </c>
      <c r="E757" t="str">
        <f>community_projects!D757</f>
        <v>Kortenhoef</v>
      </c>
      <c r="F757" t="str">
        <f>community_projects!E757</f>
        <v xml:space="preserve">Wijdemeren/ zonnedak sporthal De Fuik </v>
      </c>
      <c r="G757" t="str">
        <f>community_projects!G757</f>
        <v>gerealiseerd</v>
      </c>
      <c r="H757">
        <f>community_projects!H757</f>
        <v>2019</v>
      </c>
      <c r="I757" t="str">
        <f>community_projects!I757</f>
        <v>PV</v>
      </c>
      <c r="J757" t="str">
        <f>community_projects!J757</f>
        <v>dak</v>
      </c>
      <c r="K757" t="str">
        <f>community_projects!K757</f>
        <v>lokale coöperatie</v>
      </c>
      <c r="L757" t="str">
        <f>community_projects!L757</f>
        <v>EC Wijdemeren</v>
      </c>
      <c r="M757">
        <f>community_projects!P757</f>
        <v>95.16</v>
      </c>
      <c r="N757">
        <f>community_projects!R757</f>
        <v>1</v>
      </c>
    </row>
    <row r="758" spans="1:14" x14ac:dyDescent="0.3">
      <c r="A758" t="str">
        <f>community_projects!A758</f>
        <v>Noord-Holland</v>
      </c>
      <c r="B758" t="str">
        <f>community_projects!B758</f>
        <v>Noord-Holland Zuid</v>
      </c>
      <c r="C758" t="str">
        <f>community_projects!C758</f>
        <v>Wijdemeren</v>
      </c>
      <c r="D758" t="str" cm="1">
        <f t="array" ref="D758">INDEX(municipalities!B:B, MATCH(EC_projects!C758,municipalities!C:C,0),0)</f>
        <v>GM1696</v>
      </c>
      <c r="E758" t="str">
        <f>community_projects!D758</f>
        <v>Nederhorst ten Berg</v>
      </c>
      <c r="F758" t="str">
        <f>community_projects!E758</f>
        <v>Wijdemeren/ zonnedak TV Nederhorst</v>
      </c>
      <c r="G758" t="str">
        <f>community_projects!G758</f>
        <v>gerealiseerd</v>
      </c>
      <c r="H758">
        <f>community_projects!H758</f>
        <v>2023</v>
      </c>
      <c r="I758" t="str">
        <f>community_projects!I758</f>
        <v>PV</v>
      </c>
      <c r="J758" t="str">
        <f>community_projects!J758</f>
        <v>dak</v>
      </c>
      <c r="K758" t="str">
        <f>community_projects!K758</f>
        <v>lokale coöperatie</v>
      </c>
      <c r="L758" t="str">
        <f>community_projects!L758</f>
        <v>EC Wijdemeren</v>
      </c>
      <c r="M758">
        <f>community_projects!P758</f>
        <v>96.32</v>
      </c>
      <c r="N758">
        <f>community_projects!R758</f>
        <v>1</v>
      </c>
    </row>
    <row r="759" spans="1:14" x14ac:dyDescent="0.3">
      <c r="A759" t="str">
        <f>community_projects!A759</f>
        <v>Noord-Holland</v>
      </c>
      <c r="B759" t="str">
        <f>community_projects!B759</f>
        <v>Noord-Holland Zuid</v>
      </c>
      <c r="C759" t="str">
        <f>community_projects!C759</f>
        <v>Wormerland</v>
      </c>
      <c r="D759" t="str" cm="1">
        <f t="array" ref="D759">INDEX(municipalities!B:B, MATCH(EC_projects!C759,municipalities!C:C,0),0)</f>
        <v>GM0880</v>
      </c>
      <c r="E759" t="str">
        <f>community_projects!D759</f>
        <v>Wormer</v>
      </c>
      <c r="F759" t="str">
        <f>community_projects!E759</f>
        <v>ZaanseEnergieKooperatie/ zonnedak Zonneveldt</v>
      </c>
      <c r="G759" t="str">
        <f>community_projects!G759</f>
        <v>gerealiseerd</v>
      </c>
      <c r="H759">
        <f>community_projects!H759</f>
        <v>2015</v>
      </c>
      <c r="I759" t="str">
        <f>community_projects!I759</f>
        <v>PV</v>
      </c>
      <c r="J759" t="str">
        <f>community_projects!J759</f>
        <v>dak</v>
      </c>
      <c r="K759" t="str">
        <f>community_projects!K759</f>
        <v>lokale coöperatie</v>
      </c>
      <c r="L759" t="str">
        <f>community_projects!L759</f>
        <v>Zaanse Energie Kooperatie (ZEK)</v>
      </c>
      <c r="M759">
        <f>community_projects!P759</f>
        <v>62</v>
      </c>
      <c r="N759">
        <f>community_projects!R759</f>
        <v>1</v>
      </c>
    </row>
    <row r="760" spans="1:14" x14ac:dyDescent="0.3">
      <c r="A760" t="str">
        <f>community_projects!A760</f>
        <v>Noord-Holland</v>
      </c>
      <c r="B760" t="str">
        <f>community_projects!B760</f>
        <v>Noord-Holland Noord</v>
      </c>
      <c r="C760" t="str">
        <f>community_projects!C760</f>
        <v>Zaanstad</v>
      </c>
      <c r="D760" t="str" cm="1">
        <f t="array" ref="D760">INDEX(municipalities!B:B, MATCH(EC_projects!C760,municipalities!C:C,0),0)</f>
        <v>GM0479</v>
      </c>
      <c r="E760" t="str">
        <f>community_projects!D760</f>
        <v>Assendelft</v>
      </c>
      <c r="F760" t="str">
        <f>community_projects!E760</f>
        <v>ZaanseEnergieKooperatie/zonnedak White Ranch</v>
      </c>
      <c r="G760" t="str">
        <f>community_projects!G760</f>
        <v>gerealiseerd</v>
      </c>
      <c r="H760">
        <f>community_projects!H760</f>
        <v>2018</v>
      </c>
      <c r="I760" t="str">
        <f>community_projects!I760</f>
        <v>PV</v>
      </c>
      <c r="J760" t="str">
        <f>community_projects!J760</f>
        <v>dak</v>
      </c>
      <c r="K760" t="str">
        <f>community_projects!K760</f>
        <v>lokale coöperatie</v>
      </c>
      <c r="L760" t="str">
        <f>community_projects!L760</f>
        <v>Zaanse Energie Kooperatie (ZEK)</v>
      </c>
      <c r="M760">
        <f>community_projects!P760</f>
        <v>119.07000000000001</v>
      </c>
      <c r="N760">
        <f>community_projects!R760</f>
        <v>1</v>
      </c>
    </row>
    <row r="761" spans="1:14" x14ac:dyDescent="0.3">
      <c r="A761" t="str">
        <f>community_projects!A761</f>
        <v>Overijssel</v>
      </c>
      <c r="B761" t="str">
        <f>community_projects!B761</f>
        <v>Twente</v>
      </c>
      <c r="C761" t="str">
        <f>community_projects!C761</f>
        <v>Almelo</v>
      </c>
      <c r="D761" t="str" cm="1">
        <f t="array" ref="D761">INDEX(municipalities!B:B, MATCH(EC_projects!C761,municipalities!C:C,0),0)</f>
        <v>GM0141</v>
      </c>
      <c r="E761" t="str">
        <f>community_projects!D761</f>
        <v>Aadorp</v>
      </c>
      <c r="F761" t="str">
        <f>community_projects!E761</f>
        <v xml:space="preserve">DuurzaamAadorp/ zonnedak </v>
      </c>
      <c r="G761" t="str">
        <f>community_projects!G761</f>
        <v>gerealiseerd</v>
      </c>
      <c r="H761">
        <f>community_projects!H761</f>
        <v>2022</v>
      </c>
      <c r="I761" t="str">
        <f>community_projects!I761</f>
        <v>PV</v>
      </c>
      <c r="J761" t="str">
        <f>community_projects!J761</f>
        <v>dak</v>
      </c>
      <c r="K761" t="str">
        <f>community_projects!K761</f>
        <v>lokale coöperatie</v>
      </c>
      <c r="L761" t="str">
        <f>community_projects!L761</f>
        <v>Duurzaam Aadorp</v>
      </c>
      <c r="M761">
        <f>community_projects!P761</f>
        <v>40</v>
      </c>
      <c r="N761">
        <f>community_projects!R761</f>
        <v>1</v>
      </c>
    </row>
    <row r="762" spans="1:14" x14ac:dyDescent="0.3">
      <c r="A762" t="str">
        <f>community_projects!A762</f>
        <v>Overijssel</v>
      </c>
      <c r="B762" t="str">
        <f>community_projects!B762</f>
        <v>Twente</v>
      </c>
      <c r="C762" t="str">
        <f>community_projects!C762</f>
        <v>Borne</v>
      </c>
      <c r="D762" t="str" cm="1">
        <f t="array" ref="D762">INDEX(municipalities!B:B, MATCH(EC_projects!C762,municipalities!C:C,0),0)</f>
        <v>GM0147</v>
      </c>
      <c r="E762">
        <f>community_projects!D762</f>
        <v>0</v>
      </c>
      <c r="F762" t="str">
        <f>community_projects!E762</f>
        <v>BorneEnergie/ zonnedak Carnahal</v>
      </c>
      <c r="G762" t="str">
        <f>community_projects!G762</f>
        <v>gerealiseerd</v>
      </c>
      <c r="H762">
        <f>community_projects!H762</f>
        <v>2016</v>
      </c>
      <c r="I762" t="str">
        <f>community_projects!I762</f>
        <v>PV</v>
      </c>
      <c r="J762" t="str">
        <f>community_projects!J762</f>
        <v>dak</v>
      </c>
      <c r="K762" t="str">
        <f>community_projects!K762</f>
        <v>lokale coöperatie</v>
      </c>
      <c r="L762" t="str">
        <f>community_projects!L762</f>
        <v>BorneEnergie</v>
      </c>
      <c r="M762">
        <f>community_projects!P762</f>
        <v>55</v>
      </c>
      <c r="N762">
        <f>community_projects!R762</f>
        <v>1</v>
      </c>
    </row>
    <row r="763" spans="1:14" x14ac:dyDescent="0.3">
      <c r="A763" t="str">
        <f>community_projects!A763</f>
        <v>Overijssel</v>
      </c>
      <c r="B763" t="str">
        <f>community_projects!B763</f>
        <v>West-Overijssel</v>
      </c>
      <c r="C763" t="str">
        <f>community_projects!C763</f>
        <v>Dalfsen</v>
      </c>
      <c r="D763" t="str" cm="1">
        <f t="array" ref="D763">INDEX(municipalities!B:B, MATCH(EC_projects!C763,municipalities!C:C,0),0)</f>
        <v>GM0148</v>
      </c>
      <c r="E763">
        <f>community_projects!D763</f>
        <v>0</v>
      </c>
      <c r="F763" t="str">
        <f>community_projects!E763</f>
        <v>DalfsenStroomt/ zonnedak Foreco  (fase 1)</v>
      </c>
      <c r="G763" t="str">
        <f>community_projects!G763</f>
        <v>gerealiseerd</v>
      </c>
      <c r="H763">
        <f>community_projects!H763</f>
        <v>2018</v>
      </c>
      <c r="I763" t="str">
        <f>community_projects!I763</f>
        <v>PV</v>
      </c>
      <c r="J763" t="str">
        <f>community_projects!J763</f>
        <v>dak</v>
      </c>
      <c r="K763" t="str">
        <f>community_projects!K763</f>
        <v>lokale coöperatie</v>
      </c>
      <c r="L763" t="str">
        <f>community_projects!L763</f>
        <v>Dalfsen Stroomt</v>
      </c>
      <c r="M763">
        <f>community_projects!P763</f>
        <v>137.94</v>
      </c>
      <c r="N763">
        <f>community_projects!R763</f>
        <v>1</v>
      </c>
    </row>
    <row r="764" spans="1:14" x14ac:dyDescent="0.3">
      <c r="A764" t="str">
        <f>community_projects!A764</f>
        <v>Overijssel</v>
      </c>
      <c r="B764" t="str">
        <f>community_projects!B764</f>
        <v>West-Overijssel</v>
      </c>
      <c r="C764" t="str">
        <f>community_projects!C764</f>
        <v>Dalfsen</v>
      </c>
      <c r="D764" t="str" cm="1">
        <f t="array" ref="D764">INDEX(municipalities!B:B, MATCH(EC_projects!C764,municipalities!C:C,0),0)</f>
        <v>GM0148</v>
      </c>
      <c r="E764">
        <f>community_projects!D764</f>
        <v>0</v>
      </c>
      <c r="F764" t="str">
        <f>community_projects!E764</f>
        <v>DalfsenStroomt/ zonnedak Foreco (fase 2)</v>
      </c>
      <c r="G764" t="str">
        <f>community_projects!G764</f>
        <v>gerealiseerd</v>
      </c>
      <c r="H764">
        <f>community_projects!H764</f>
        <v>2019</v>
      </c>
      <c r="I764" t="str">
        <f>community_projects!I764</f>
        <v>PV</v>
      </c>
      <c r="J764" t="str">
        <f>community_projects!J764</f>
        <v>dak</v>
      </c>
      <c r="K764" t="str">
        <f>community_projects!K764</f>
        <v>lokale coöperatie</v>
      </c>
      <c r="L764" t="str">
        <f>community_projects!L764</f>
        <v>Dalfsen Stroomt</v>
      </c>
      <c r="M764">
        <f>community_projects!P764</f>
        <v>440.60999999999996</v>
      </c>
      <c r="N764">
        <f>community_projects!R764</f>
        <v>1</v>
      </c>
    </row>
    <row r="765" spans="1:14" x14ac:dyDescent="0.3">
      <c r="A765" t="str">
        <f>community_projects!A765</f>
        <v>Overijssel</v>
      </c>
      <c r="B765" t="str">
        <f>community_projects!B765</f>
        <v>West-Overijssel</v>
      </c>
      <c r="C765" t="str">
        <f>community_projects!C765</f>
        <v>Dalfsen</v>
      </c>
      <c r="D765" t="str" cm="1">
        <f t="array" ref="D765">INDEX(municipalities!B:B, MATCH(EC_projects!C765,municipalities!C:C,0),0)</f>
        <v>GM0148</v>
      </c>
      <c r="E765" t="str">
        <f>community_projects!D765</f>
        <v>Vilsteren</v>
      </c>
      <c r="F765" t="str">
        <f>community_projects!E765</f>
        <v>Zon op Vilsteren/ zonnedak Langenkamp-Niens</v>
      </c>
      <c r="G765" t="str">
        <f>community_projects!G765</f>
        <v>gerealiseerd</v>
      </c>
      <c r="H765">
        <f>community_projects!H765</f>
        <v>2019</v>
      </c>
      <c r="I765" t="str">
        <f>community_projects!I765</f>
        <v>PV</v>
      </c>
      <c r="J765" t="str">
        <f>community_projects!J765</f>
        <v>dak</v>
      </c>
      <c r="K765" t="str">
        <f>community_projects!K765</f>
        <v>productiecoöperatie/ bewonersinitiatief</v>
      </c>
      <c r="L765" t="str">
        <f>community_projects!L765</f>
        <v>Zon op Vilsteren</v>
      </c>
      <c r="M765">
        <f>community_projects!P765</f>
        <v>146.16000000000003</v>
      </c>
      <c r="N765">
        <f>community_projects!R765</f>
        <v>1</v>
      </c>
    </row>
    <row r="766" spans="1:14" x14ac:dyDescent="0.3">
      <c r="A766" t="str">
        <f>community_projects!A766</f>
        <v>Overijssel</v>
      </c>
      <c r="B766" t="str">
        <f>community_projects!B766</f>
        <v>West-Overijssel</v>
      </c>
      <c r="C766" t="str">
        <f>community_projects!C766</f>
        <v>Dalfsen</v>
      </c>
      <c r="D766" t="str" cm="1">
        <f t="array" ref="D766">INDEX(municipalities!B:B, MATCH(EC_projects!C766,municipalities!C:C,0),0)</f>
        <v>GM0148</v>
      </c>
      <c r="E766" t="str">
        <f>community_projects!D766</f>
        <v>Oudleusen</v>
      </c>
      <c r="F766" t="str">
        <f>community_projects!E766</f>
        <v>ZonnepanelenDelen/  Zonnedak Hogenkamp</v>
      </c>
      <c r="G766" t="str">
        <f>community_projects!G766</f>
        <v>gerealiseerd</v>
      </c>
      <c r="H766">
        <f>community_projects!H766</f>
        <v>2018</v>
      </c>
      <c r="I766" t="str">
        <f>community_projects!I766</f>
        <v>PV</v>
      </c>
      <c r="J766" t="str">
        <f>community_projects!J766</f>
        <v>dak</v>
      </c>
      <c r="K766" t="str">
        <f>community_projects!K766</f>
        <v>participatie/ crowdfunding</v>
      </c>
      <c r="L766" t="str">
        <f>community_projects!L766</f>
        <v>crowdfunding</v>
      </c>
      <c r="M766">
        <f>community_projects!P766</f>
        <v>504.03000000000003</v>
      </c>
      <c r="N766">
        <f>community_projects!R766</f>
        <v>0</v>
      </c>
    </row>
    <row r="767" spans="1:14" x14ac:dyDescent="0.3">
      <c r="A767" t="str">
        <f>community_projects!A767</f>
        <v>Overijssel</v>
      </c>
      <c r="B767" t="str">
        <f>community_projects!B767</f>
        <v>West-Overijssel</v>
      </c>
      <c r="C767" t="str">
        <f>community_projects!C767</f>
        <v>Deventer</v>
      </c>
      <c r="D767" t="str" cm="1">
        <f t="array" ref="D767">INDEX(municipalities!B:B, MATCH(EC_projects!C767,municipalities!C:C,0),0)</f>
        <v>GM0150</v>
      </c>
      <c r="E767" t="str">
        <f>community_projects!D767</f>
        <v>Oxe</v>
      </c>
      <c r="F767" t="str">
        <f>community_projects!E767</f>
        <v>Co-stroom/ zonnedak boer Nijkamp in Oxe</v>
      </c>
      <c r="G767" t="str">
        <f>community_projects!G767</f>
        <v>gerealiseerd</v>
      </c>
      <c r="H767">
        <f>community_projects!H767</f>
        <v>2018</v>
      </c>
      <c r="I767" t="str">
        <f>community_projects!I767</f>
        <v>PV</v>
      </c>
      <c r="J767" t="str">
        <f>community_projects!J767</f>
        <v>dak</v>
      </c>
      <c r="K767" t="str">
        <f>community_projects!K767</f>
        <v>lokale coöperatie</v>
      </c>
      <c r="L767" t="str">
        <f>community_projects!L767</f>
        <v>Co-stroom</v>
      </c>
      <c r="M767">
        <f>community_projects!P767</f>
        <v>66</v>
      </c>
      <c r="N767">
        <f>community_projects!R767</f>
        <v>1</v>
      </c>
    </row>
    <row r="768" spans="1:14" x14ac:dyDescent="0.3">
      <c r="A768" t="str">
        <f>community_projects!A768</f>
        <v>Overijssel</v>
      </c>
      <c r="B768" t="str">
        <f>community_projects!B768</f>
        <v>West-Overijssel</v>
      </c>
      <c r="C768" t="str">
        <f>community_projects!C768</f>
        <v>Deventer</v>
      </c>
      <c r="D768" t="str" cm="1">
        <f t="array" ref="D768">INDEX(municipalities!B:B, MATCH(EC_projects!C768,municipalities!C:C,0),0)</f>
        <v>GM0150</v>
      </c>
      <c r="E768">
        <f>community_projects!D768</f>
        <v>0</v>
      </c>
      <c r="F768" t="str">
        <f>community_projects!E768</f>
        <v>DeventerEnergie/ DE Zonneroos (tranche 1 2016)</v>
      </c>
      <c r="G768" t="str">
        <f>community_projects!G768</f>
        <v>gerealiseerd</v>
      </c>
      <c r="H768">
        <f>community_projects!H768</f>
        <v>2016</v>
      </c>
      <c r="I768" t="str">
        <f>community_projects!I768</f>
        <v>PV</v>
      </c>
      <c r="J768" t="str">
        <f>community_projects!J768</f>
        <v>dak</v>
      </c>
      <c r="K768" t="str">
        <f>community_projects!K768</f>
        <v>lokale coöperatie</v>
      </c>
      <c r="L768" t="str">
        <f>community_projects!L768</f>
        <v>DeventerEnergie</v>
      </c>
      <c r="M768">
        <f>community_projects!P768</f>
        <v>68.75</v>
      </c>
      <c r="N768">
        <f>community_projects!R768</f>
        <v>1</v>
      </c>
    </row>
    <row r="769" spans="1:14" x14ac:dyDescent="0.3">
      <c r="A769" t="str">
        <f>community_projects!A769</f>
        <v>Overijssel</v>
      </c>
      <c r="B769" t="str">
        <f>community_projects!B769</f>
        <v>West-Overijssel</v>
      </c>
      <c r="C769" t="str">
        <f>community_projects!C769</f>
        <v>Deventer</v>
      </c>
      <c r="D769" t="str" cm="1">
        <f t="array" ref="D769">INDEX(municipalities!B:B, MATCH(EC_projects!C769,municipalities!C:C,0),0)</f>
        <v>GM0150</v>
      </c>
      <c r="E769">
        <f>community_projects!D769</f>
        <v>0</v>
      </c>
      <c r="F769" t="str">
        <f>community_projects!E769</f>
        <v>DeventerEnergie/ DE Zonneroos Sallcon (tranche 2 2018)</v>
      </c>
      <c r="G769" t="str">
        <f>community_projects!G769</f>
        <v>gerealiseerd</v>
      </c>
      <c r="H769">
        <f>community_projects!H769</f>
        <v>2018</v>
      </c>
      <c r="I769" t="str">
        <f>community_projects!I769</f>
        <v>PV</v>
      </c>
      <c r="J769" t="str">
        <f>community_projects!J769</f>
        <v>dak</v>
      </c>
      <c r="K769" t="str">
        <f>community_projects!K769</f>
        <v>lokale coöperatie</v>
      </c>
      <c r="L769" t="str">
        <f>community_projects!L769</f>
        <v>DeventerEnergie</v>
      </c>
      <c r="M769">
        <f>community_projects!P769</f>
        <v>68.75</v>
      </c>
      <c r="N769">
        <f>community_projects!R769</f>
        <v>1</v>
      </c>
    </row>
    <row r="770" spans="1:14" x14ac:dyDescent="0.3">
      <c r="A770" t="str">
        <f>community_projects!A770</f>
        <v>Overijssel</v>
      </c>
      <c r="B770" t="str">
        <f>community_projects!B770</f>
        <v>West-Overijssel</v>
      </c>
      <c r="C770" t="str">
        <f>community_projects!C770</f>
        <v>Deventer</v>
      </c>
      <c r="D770" t="str" cm="1">
        <f t="array" ref="D770">INDEX(municipalities!B:B, MATCH(EC_projects!C770,municipalities!C:C,0),0)</f>
        <v>GM0150</v>
      </c>
      <c r="E770">
        <f>community_projects!D770</f>
        <v>0</v>
      </c>
      <c r="F770" t="str">
        <f>community_projects!E770</f>
        <v>DeventerEnergie/ KonnectED</v>
      </c>
      <c r="G770" t="str">
        <f>community_projects!G770</f>
        <v>gerealiseerd</v>
      </c>
      <c r="H770">
        <f>community_projects!H770</f>
        <v>2023</v>
      </c>
      <c r="I770" t="str">
        <f>community_projects!I770</f>
        <v>PV</v>
      </c>
      <c r="J770" t="str">
        <f>community_projects!J770</f>
        <v>dak</v>
      </c>
      <c r="K770" t="str">
        <f>community_projects!K770</f>
        <v>lokale coöperatie</v>
      </c>
      <c r="L770" t="str">
        <f>community_projects!L770</f>
        <v>DeventerEnergie</v>
      </c>
      <c r="M770">
        <f>community_projects!P770</f>
        <v>207</v>
      </c>
      <c r="N770">
        <f>community_projects!R770</f>
        <v>1</v>
      </c>
    </row>
    <row r="771" spans="1:14" x14ac:dyDescent="0.3">
      <c r="A771" t="str">
        <f>community_projects!A771</f>
        <v>Overijssel</v>
      </c>
      <c r="B771" t="str">
        <f>community_projects!B771</f>
        <v>West-Overijssel</v>
      </c>
      <c r="C771" t="str">
        <f>community_projects!C771</f>
        <v>Deventer</v>
      </c>
      <c r="D771" t="str" cm="1">
        <f t="array" ref="D771">INDEX(municipalities!B:B, MATCH(EC_projects!C771,municipalities!C:C,0),0)</f>
        <v>GM0150</v>
      </c>
      <c r="E771" t="str">
        <f>community_projects!D771</f>
        <v>Bathmen</v>
      </c>
      <c r="F771" t="str">
        <f>community_projects!E771</f>
        <v>NoaberEnergie/ Arkelsteindak</v>
      </c>
      <c r="G771" t="str">
        <f>community_projects!G771</f>
        <v>gerealiseerd</v>
      </c>
      <c r="H771">
        <f>community_projects!H771</f>
        <v>2019</v>
      </c>
      <c r="I771" t="str">
        <f>community_projects!I771</f>
        <v>PV</v>
      </c>
      <c r="J771" t="str">
        <f>community_projects!J771</f>
        <v>dak</v>
      </c>
      <c r="K771" t="str">
        <f>community_projects!K771</f>
        <v>lokale coöperatie</v>
      </c>
      <c r="L771" t="str">
        <f>community_projects!L771</f>
        <v>NoaberEnergie</v>
      </c>
      <c r="M771">
        <f>community_projects!P771</f>
        <v>66.150000000000006</v>
      </c>
      <c r="N771">
        <f>community_projects!R771</f>
        <v>1</v>
      </c>
    </row>
    <row r="772" spans="1:14" x14ac:dyDescent="0.3">
      <c r="A772" t="str">
        <f>community_projects!A772</f>
        <v>Overijssel</v>
      </c>
      <c r="B772" t="str">
        <f>community_projects!B772</f>
        <v>West-Overijssel</v>
      </c>
      <c r="C772" t="str">
        <f>community_projects!C772</f>
        <v>Deventer</v>
      </c>
      <c r="D772" t="str" cm="1">
        <f t="array" ref="D772">INDEX(municipalities!B:B, MATCH(EC_projects!C772,municipalities!C:C,0),0)</f>
        <v>GM0150</v>
      </c>
      <c r="E772" t="str">
        <f>community_projects!D772</f>
        <v>Bathmen</v>
      </c>
      <c r="F772" t="str">
        <f>community_projects!E772</f>
        <v>NoaberEnergie/ De Meijer Dak</v>
      </c>
      <c r="G772" t="str">
        <f>community_projects!G772</f>
        <v>gerealiseerd</v>
      </c>
      <c r="H772">
        <f>community_projects!H772</f>
        <v>2020</v>
      </c>
      <c r="I772" t="str">
        <f>community_projects!I772</f>
        <v>PV</v>
      </c>
      <c r="J772" t="str">
        <f>community_projects!J772</f>
        <v>dak</v>
      </c>
      <c r="K772" t="str">
        <f>community_projects!K772</f>
        <v>lokale coöperatie</v>
      </c>
      <c r="L772" t="str">
        <f>community_projects!L772</f>
        <v>NoaberEnergie</v>
      </c>
      <c r="M772">
        <f>community_projects!P772</f>
        <v>83</v>
      </c>
      <c r="N772">
        <f>community_projects!R772</f>
        <v>1</v>
      </c>
    </row>
    <row r="773" spans="1:14" x14ac:dyDescent="0.3">
      <c r="A773" t="str">
        <f>community_projects!A773</f>
        <v>Overijssel</v>
      </c>
      <c r="B773" t="str">
        <f>community_projects!B773</f>
        <v>West-Overijssel</v>
      </c>
      <c r="C773" t="str">
        <f>community_projects!C773</f>
        <v>Deventer</v>
      </c>
      <c r="D773" t="str" cm="1">
        <f t="array" ref="D773">INDEX(municipalities!B:B, MATCH(EC_projects!C773,municipalities!C:C,0),0)</f>
        <v>GM0150</v>
      </c>
      <c r="E773" t="str">
        <f>community_projects!D773</f>
        <v>Bathmen</v>
      </c>
      <c r="F773" t="str">
        <f>community_projects!E773</f>
        <v>NoaberEnergie/ Kiekebosdak</v>
      </c>
      <c r="G773" t="str">
        <f>community_projects!G773</f>
        <v>gerealiseerd</v>
      </c>
      <c r="H773">
        <f>community_projects!H773</f>
        <v>2019</v>
      </c>
      <c r="I773" t="str">
        <f>community_projects!I773</f>
        <v>PV</v>
      </c>
      <c r="J773" t="str">
        <f>community_projects!J773</f>
        <v>dak</v>
      </c>
      <c r="K773" t="str">
        <f>community_projects!K773</f>
        <v>lokale coöperatie</v>
      </c>
      <c r="L773" t="str">
        <f>community_projects!L773</f>
        <v>NoaberEnergie</v>
      </c>
      <c r="M773">
        <f>community_projects!P773</f>
        <v>67.2</v>
      </c>
      <c r="N773">
        <f>community_projects!R773</f>
        <v>1</v>
      </c>
    </row>
    <row r="774" spans="1:14" x14ac:dyDescent="0.3">
      <c r="A774" t="str">
        <f>community_projects!A774</f>
        <v>Overijssel</v>
      </c>
      <c r="B774" t="str">
        <f>community_projects!B774</f>
        <v>West-Overijssel</v>
      </c>
      <c r="C774" t="str">
        <f>community_projects!C774</f>
        <v>Deventer</v>
      </c>
      <c r="D774" t="str" cm="1">
        <f t="array" ref="D774">INDEX(municipalities!B:B, MATCH(EC_projects!C774,municipalities!C:C,0),0)</f>
        <v>GM0150</v>
      </c>
      <c r="E774" t="str">
        <f>community_projects!D774</f>
        <v xml:space="preserve"> Lettele</v>
      </c>
      <c r="F774" t="str">
        <f>community_projects!E774</f>
        <v>NoaberEnergie/ zonnedak 5 De Langepier (Te Boekhorst)</v>
      </c>
      <c r="G774" t="str">
        <f>community_projects!G774</f>
        <v>gerealiseerd</v>
      </c>
      <c r="H774">
        <f>community_projects!H774</f>
        <v>2022</v>
      </c>
      <c r="I774" t="str">
        <f>community_projects!I774</f>
        <v>PV</v>
      </c>
      <c r="J774" t="str">
        <f>community_projects!J774</f>
        <v>dak</v>
      </c>
      <c r="K774" t="str">
        <f>community_projects!K774</f>
        <v>lokale coöperatie</v>
      </c>
      <c r="L774" t="str">
        <f>community_projects!L774</f>
        <v>NoaberEnergie</v>
      </c>
      <c r="M774">
        <f>community_projects!P774</f>
        <v>79</v>
      </c>
      <c r="N774">
        <f>community_projects!R774</f>
        <v>1</v>
      </c>
    </row>
    <row r="775" spans="1:14" x14ac:dyDescent="0.3">
      <c r="A775" t="str">
        <f>community_projects!A775</f>
        <v>Overijssel</v>
      </c>
      <c r="B775" t="str">
        <f>community_projects!B775</f>
        <v>West-Overijssel</v>
      </c>
      <c r="C775" t="str">
        <f>community_projects!C775</f>
        <v>Deventer</v>
      </c>
      <c r="D775" t="str" cm="1">
        <f t="array" ref="D775">INDEX(municipalities!B:B, MATCH(EC_projects!C775,municipalities!C:C,0),0)</f>
        <v>GM0150</v>
      </c>
      <c r="E775" t="str">
        <f>community_projects!D775</f>
        <v>Bathmen</v>
      </c>
      <c r="F775" t="str">
        <f>community_projects!E775</f>
        <v>NoaberEnergie/ zonnedak 6 De Moatman (Reilink)</v>
      </c>
      <c r="G775" t="str">
        <f>community_projects!G775</f>
        <v>gerealiseerd</v>
      </c>
      <c r="H775">
        <f>community_projects!H775</f>
        <v>2022</v>
      </c>
      <c r="I775" t="str">
        <f>community_projects!I775</f>
        <v>PV</v>
      </c>
      <c r="J775" t="str">
        <f>community_projects!J775</f>
        <v>dak</v>
      </c>
      <c r="K775" t="str">
        <f>community_projects!K775</f>
        <v>lokale coöperatie</v>
      </c>
      <c r="L775" t="str">
        <f>community_projects!L775</f>
        <v>NoaberEnergie</v>
      </c>
      <c r="M775">
        <f>community_projects!P775</f>
        <v>74</v>
      </c>
      <c r="N775">
        <f>community_projects!R775</f>
        <v>1</v>
      </c>
    </row>
    <row r="776" spans="1:14" x14ac:dyDescent="0.3">
      <c r="A776" t="str">
        <f>community_projects!A776</f>
        <v>Overijssel</v>
      </c>
      <c r="B776" t="str">
        <f>community_projects!B776</f>
        <v>West-Overijssel</v>
      </c>
      <c r="C776" t="str">
        <f>community_projects!C776</f>
        <v>Deventer</v>
      </c>
      <c r="D776" t="str" cm="1">
        <f t="array" ref="D776">INDEX(municipalities!B:B, MATCH(EC_projects!C776,municipalities!C:C,0),0)</f>
        <v>GM0150</v>
      </c>
      <c r="E776" t="str">
        <f>community_projects!D776</f>
        <v>Bathmen</v>
      </c>
      <c r="F776" t="str">
        <f>community_projects!E776</f>
        <v>NoaberEnergie/ zonnedak Erve De Eersteling</v>
      </c>
      <c r="G776" t="str">
        <f>community_projects!G776</f>
        <v>gerealiseerd</v>
      </c>
      <c r="H776">
        <f>community_projects!H776</f>
        <v>2021</v>
      </c>
      <c r="I776" t="str">
        <f>community_projects!I776</f>
        <v>PV</v>
      </c>
      <c r="J776" t="str">
        <f>community_projects!J776</f>
        <v>dak</v>
      </c>
      <c r="K776" t="str">
        <f>community_projects!K776</f>
        <v>lokale coöperatie</v>
      </c>
      <c r="L776" t="str">
        <f>community_projects!L776</f>
        <v>NoaberEnergie</v>
      </c>
      <c r="M776">
        <f>community_projects!P776</f>
        <v>50.37</v>
      </c>
      <c r="N776">
        <f>community_projects!R776</f>
        <v>1</v>
      </c>
    </row>
    <row r="777" spans="1:14" x14ac:dyDescent="0.3">
      <c r="A777" t="str">
        <f>community_projects!A777</f>
        <v>Overijssel</v>
      </c>
      <c r="B777" t="str">
        <f>community_projects!B777</f>
        <v>Twente</v>
      </c>
      <c r="C777" t="str">
        <f>community_projects!C777</f>
        <v>Enschede</v>
      </c>
      <c r="D777" t="str" cm="1">
        <f t="array" ref="D777">INDEX(municipalities!B:B, MATCH(EC_projects!C777,municipalities!C:C,0),0)</f>
        <v>GM0153</v>
      </c>
      <c r="E777">
        <f>community_projects!D777</f>
        <v>0</v>
      </c>
      <c r="F777" t="str">
        <f>community_projects!E777</f>
        <v>EnschedeEnergie/ zonnedak  Het Mors</v>
      </c>
      <c r="G777" t="str">
        <f>community_projects!G777</f>
        <v>gerealiseerd</v>
      </c>
      <c r="H777">
        <f>community_projects!H777</f>
        <v>2020</v>
      </c>
      <c r="I777" t="str">
        <f>community_projects!I777</f>
        <v>PV</v>
      </c>
      <c r="J777" t="str">
        <f>community_projects!J777</f>
        <v>dak</v>
      </c>
      <c r="K777" t="str">
        <f>community_projects!K777</f>
        <v>lokale coöperatie</v>
      </c>
      <c r="L777" t="str">
        <f>community_projects!L777</f>
        <v>Enschede Energie</v>
      </c>
      <c r="M777">
        <f>community_projects!P777</f>
        <v>238.00000000000003</v>
      </c>
      <c r="N777">
        <f>community_projects!R777</f>
        <v>1</v>
      </c>
    </row>
    <row r="778" spans="1:14" x14ac:dyDescent="0.3">
      <c r="A778" t="str">
        <f>community_projects!A778</f>
        <v>Overijssel</v>
      </c>
      <c r="B778" t="str">
        <f>community_projects!B778</f>
        <v>Twente</v>
      </c>
      <c r="C778" t="str">
        <f>community_projects!C778</f>
        <v>Enschede</v>
      </c>
      <c r="D778" t="str" cm="1">
        <f t="array" ref="D778">INDEX(municipalities!B:B, MATCH(EC_projects!C778,municipalities!C:C,0),0)</f>
        <v>GM0153</v>
      </c>
      <c r="E778">
        <f>community_projects!D778</f>
        <v>0</v>
      </c>
      <c r="F778" t="str">
        <f>community_projects!E778</f>
        <v>EnschedeEnergie/ zonnedak Baake</v>
      </c>
      <c r="G778" t="str">
        <f>community_projects!G778</f>
        <v>gerealiseerd</v>
      </c>
      <c r="H778">
        <f>community_projects!H778</f>
        <v>2021</v>
      </c>
      <c r="I778" t="str">
        <f>community_projects!I778</f>
        <v>PV</v>
      </c>
      <c r="J778" t="str">
        <f>community_projects!J778</f>
        <v>dak</v>
      </c>
      <c r="K778" t="str">
        <f>community_projects!K778</f>
        <v>lokale coöperatie</v>
      </c>
      <c r="L778" t="str">
        <f>community_projects!L778</f>
        <v>Enschede Energie</v>
      </c>
      <c r="M778">
        <f>community_projects!P778</f>
        <v>319.5</v>
      </c>
      <c r="N778">
        <f>community_projects!R778</f>
        <v>1</v>
      </c>
    </row>
    <row r="779" spans="1:14" x14ac:dyDescent="0.3">
      <c r="A779" t="str">
        <f>community_projects!A779</f>
        <v>Overijssel</v>
      </c>
      <c r="B779" t="str">
        <f>community_projects!B779</f>
        <v>Twente</v>
      </c>
      <c r="C779" t="str">
        <f>community_projects!C779</f>
        <v>Enschede</v>
      </c>
      <c r="D779" t="str" cm="1">
        <f t="array" ref="D779">INDEX(municipalities!B:B, MATCH(EC_projects!C779,municipalities!C:C,0),0)</f>
        <v>GM0153</v>
      </c>
      <c r="E779">
        <f>community_projects!D779</f>
        <v>0</v>
      </c>
      <c r="F779" t="str">
        <f>community_projects!E779</f>
        <v>EnschedeEnergie/ zonnedak De Bröker</v>
      </c>
      <c r="G779" t="str">
        <f>community_projects!G779</f>
        <v>gerealiseerd</v>
      </c>
      <c r="H779">
        <f>community_projects!H779</f>
        <v>2022</v>
      </c>
      <c r="I779" t="str">
        <f>community_projects!I779</f>
        <v>PV</v>
      </c>
      <c r="J779" t="str">
        <f>community_projects!J779</f>
        <v>dak</v>
      </c>
      <c r="K779" t="str">
        <f>community_projects!K779</f>
        <v>lokale coöperatie</v>
      </c>
      <c r="L779" t="str">
        <f>community_projects!L779</f>
        <v>Enschede Energie</v>
      </c>
      <c r="M779">
        <f>community_projects!P779</f>
        <v>256</v>
      </c>
      <c r="N779">
        <f>community_projects!R779</f>
        <v>1</v>
      </c>
    </row>
    <row r="780" spans="1:14" x14ac:dyDescent="0.3">
      <c r="A780" t="str">
        <f>community_projects!A780</f>
        <v>Overijssel</v>
      </c>
      <c r="B780" t="str">
        <f>community_projects!B780</f>
        <v>Twente</v>
      </c>
      <c r="C780" t="str">
        <f>community_projects!C780</f>
        <v>Enschede</v>
      </c>
      <c r="D780" t="str" cm="1">
        <f t="array" ref="D780">INDEX(municipalities!B:B, MATCH(EC_projects!C780,municipalities!C:C,0),0)</f>
        <v>GM0153</v>
      </c>
      <c r="E780">
        <f>community_projects!D780</f>
        <v>0</v>
      </c>
      <c r="F780" t="str">
        <f>community_projects!E780</f>
        <v xml:space="preserve">EnschedeEnergie/ zonnedak De Geerts </v>
      </c>
      <c r="G780" t="str">
        <f>community_projects!G780</f>
        <v>gerealiseerd</v>
      </c>
      <c r="H780">
        <f>community_projects!H780</f>
        <v>2021</v>
      </c>
      <c r="I780" t="str">
        <f>community_projects!I780</f>
        <v>PV</v>
      </c>
      <c r="J780" t="str">
        <f>community_projects!J780</f>
        <v>dak</v>
      </c>
      <c r="K780" t="str">
        <f>community_projects!K780</f>
        <v>lokale coöperatie</v>
      </c>
      <c r="L780" t="str">
        <f>community_projects!L780</f>
        <v>Enschede Energie</v>
      </c>
      <c r="M780">
        <f>community_projects!P780</f>
        <v>89.42</v>
      </c>
      <c r="N780">
        <f>community_projects!R780</f>
        <v>1</v>
      </c>
    </row>
    <row r="781" spans="1:14" x14ac:dyDescent="0.3">
      <c r="A781" t="str">
        <f>community_projects!A781</f>
        <v>Overijssel</v>
      </c>
      <c r="B781" t="str">
        <f>community_projects!B781</f>
        <v>Twente</v>
      </c>
      <c r="C781" t="str">
        <f>community_projects!C781</f>
        <v>Enschede</v>
      </c>
      <c r="D781" t="str" cm="1">
        <f t="array" ref="D781">INDEX(municipalities!B:B, MATCH(EC_projects!C781,municipalities!C:C,0),0)</f>
        <v>GM0153</v>
      </c>
      <c r="E781">
        <f>community_projects!D781</f>
        <v>0</v>
      </c>
      <c r="F781" t="str">
        <f>community_projects!E781</f>
        <v>EnschedeEnergie/ zonnedak De Roef</v>
      </c>
      <c r="G781" t="str">
        <f>community_projects!G781</f>
        <v>gerealiseerd</v>
      </c>
      <c r="H781">
        <f>community_projects!H781</f>
        <v>2022</v>
      </c>
      <c r="I781" t="str">
        <f>community_projects!I781</f>
        <v>PV</v>
      </c>
      <c r="J781" t="str">
        <f>community_projects!J781</f>
        <v>dak</v>
      </c>
      <c r="K781" t="str">
        <f>community_projects!K781</f>
        <v>lokale coöperatie</v>
      </c>
      <c r="L781" t="str">
        <f>community_projects!L781</f>
        <v>Enschede Energie</v>
      </c>
      <c r="M781">
        <f>community_projects!P781</f>
        <v>46</v>
      </c>
      <c r="N781">
        <f>community_projects!R781</f>
        <v>1</v>
      </c>
    </row>
    <row r="782" spans="1:14" x14ac:dyDescent="0.3">
      <c r="A782" t="str">
        <f>community_projects!A782</f>
        <v>Overijssel</v>
      </c>
      <c r="B782" t="str">
        <f>community_projects!B782</f>
        <v>Twente</v>
      </c>
      <c r="C782" t="str">
        <f>community_projects!C782</f>
        <v>Enschede</v>
      </c>
      <c r="D782" t="str" cm="1">
        <f t="array" ref="D782">INDEX(municipalities!B:B, MATCH(EC_projects!C782,municipalities!C:C,0),0)</f>
        <v>GM0153</v>
      </c>
      <c r="E782">
        <f>community_projects!D782</f>
        <v>0</v>
      </c>
      <c r="F782" t="str">
        <f>community_projects!E782</f>
        <v>EnschedeEnergie/ zonnedak De Veldgeuver</v>
      </c>
      <c r="G782" t="str">
        <f>community_projects!G782</f>
        <v>gerealiseerd</v>
      </c>
      <c r="H782">
        <f>community_projects!H782</f>
        <v>2021</v>
      </c>
      <c r="I782" t="str">
        <f>community_projects!I782</f>
        <v>PV</v>
      </c>
      <c r="J782" t="str">
        <f>community_projects!J782</f>
        <v>dak</v>
      </c>
      <c r="K782" t="str">
        <f>community_projects!K782</f>
        <v>lokale coöperatie</v>
      </c>
      <c r="L782" t="str">
        <f>community_projects!L782</f>
        <v>Enschede Energie</v>
      </c>
      <c r="M782">
        <f>community_projects!P782</f>
        <v>225.375</v>
      </c>
      <c r="N782">
        <f>community_projects!R782</f>
        <v>1</v>
      </c>
    </row>
    <row r="783" spans="1:14" x14ac:dyDescent="0.3">
      <c r="A783" t="str">
        <f>community_projects!A783</f>
        <v>Overijssel</v>
      </c>
      <c r="B783" t="str">
        <f>community_projects!B783</f>
        <v>Twente</v>
      </c>
      <c r="C783" t="str">
        <f>community_projects!C783</f>
        <v>Enschede</v>
      </c>
      <c r="D783" t="str" cm="1">
        <f t="array" ref="D783">INDEX(municipalities!B:B, MATCH(EC_projects!C783,municipalities!C:C,0),0)</f>
        <v>GM0153</v>
      </c>
      <c r="E783">
        <f>community_projects!D783</f>
        <v>0</v>
      </c>
      <c r="F783" t="str">
        <f>community_projects!E783</f>
        <v>EnschedeEnergie/ zonnedak Deurningerstraat</v>
      </c>
      <c r="G783" t="str">
        <f>community_projects!G783</f>
        <v>gerealiseerd</v>
      </c>
      <c r="H783">
        <f>community_projects!H783</f>
        <v>2022</v>
      </c>
      <c r="I783" t="str">
        <f>community_projects!I783</f>
        <v>PV</v>
      </c>
      <c r="J783" t="str">
        <f>community_projects!J783</f>
        <v>dak</v>
      </c>
      <c r="K783" t="str">
        <f>community_projects!K783</f>
        <v>lokale coöperatie</v>
      </c>
      <c r="L783" t="str">
        <f>community_projects!L783</f>
        <v>Enschede Energie</v>
      </c>
      <c r="M783">
        <f>community_projects!P783</f>
        <v>58</v>
      </c>
      <c r="N783">
        <f>community_projects!R783</f>
        <v>1</v>
      </c>
    </row>
    <row r="784" spans="1:14" x14ac:dyDescent="0.3">
      <c r="A784" t="str">
        <f>community_projects!A784</f>
        <v>Overijssel</v>
      </c>
      <c r="B784" t="str">
        <f>community_projects!B784</f>
        <v>Twente</v>
      </c>
      <c r="C784" t="str">
        <f>community_projects!C784</f>
        <v>Enschede</v>
      </c>
      <c r="D784" t="str" cm="1">
        <f t="array" ref="D784">INDEX(municipalities!B:B, MATCH(EC_projects!C784,municipalities!C:C,0),0)</f>
        <v>GM0153</v>
      </c>
      <c r="E784">
        <f>community_projects!D784</f>
        <v>0</v>
      </c>
      <c r="F784" t="str">
        <f>community_projects!E784</f>
        <v>EnschedeEnergie/ zonnedak Dirk Nijhuis en Appels</v>
      </c>
      <c r="G784" t="str">
        <f>community_projects!G784</f>
        <v>gerealiseerd</v>
      </c>
      <c r="H784">
        <f>community_projects!H784</f>
        <v>2021</v>
      </c>
      <c r="I784" t="str">
        <f>community_projects!I784</f>
        <v>PV</v>
      </c>
      <c r="J784" t="str">
        <f>community_projects!J784</f>
        <v>dak</v>
      </c>
      <c r="K784" t="str">
        <f>community_projects!K784</f>
        <v>lokale coöperatie</v>
      </c>
      <c r="L784" t="str">
        <f>community_projects!L784</f>
        <v>Enschede Energie</v>
      </c>
      <c r="M784">
        <f>community_projects!P784</f>
        <v>69</v>
      </c>
      <c r="N784">
        <f>community_projects!R784</f>
        <v>1</v>
      </c>
    </row>
    <row r="785" spans="1:14" x14ac:dyDescent="0.3">
      <c r="A785" t="str">
        <f>community_projects!A785</f>
        <v>Overijssel</v>
      </c>
      <c r="B785" t="str">
        <f>community_projects!B785</f>
        <v>Twente</v>
      </c>
      <c r="C785" t="str">
        <f>community_projects!C785</f>
        <v>Enschede</v>
      </c>
      <c r="D785" t="str" cm="1">
        <f t="array" ref="D785">INDEX(municipalities!B:B, MATCH(EC_projects!C785,municipalities!C:C,0),0)</f>
        <v>GM0153</v>
      </c>
      <c r="E785">
        <f>community_projects!D785</f>
        <v>0</v>
      </c>
      <c r="F785" t="str">
        <f>community_projects!E785</f>
        <v>EnschedeEnergie/ zonnedak Elektramat</v>
      </c>
      <c r="G785" t="str">
        <f>community_projects!G785</f>
        <v>gerealiseerd</v>
      </c>
      <c r="H785">
        <f>community_projects!H785</f>
        <v>2021</v>
      </c>
      <c r="I785" t="str">
        <f>community_projects!I785</f>
        <v>PV</v>
      </c>
      <c r="J785" t="str">
        <f>community_projects!J785</f>
        <v>dak</v>
      </c>
      <c r="K785" t="str">
        <f>community_projects!K785</f>
        <v>lokale coöperatie</v>
      </c>
      <c r="L785" t="str">
        <f>community_projects!L785</f>
        <v>Enschede Energie</v>
      </c>
      <c r="M785">
        <f>community_projects!P785</f>
        <v>228</v>
      </c>
      <c r="N785">
        <f>community_projects!R785</f>
        <v>1</v>
      </c>
    </row>
    <row r="786" spans="1:14" x14ac:dyDescent="0.3">
      <c r="A786" t="str">
        <f>community_projects!A786</f>
        <v>Overijssel</v>
      </c>
      <c r="B786" t="str">
        <f>community_projects!B786</f>
        <v>Twente</v>
      </c>
      <c r="C786" t="str">
        <f>community_projects!C786</f>
        <v>Enschede</v>
      </c>
      <c r="D786" t="str" cm="1">
        <f t="array" ref="D786">INDEX(municipalities!B:B, MATCH(EC_projects!C786,municipalities!C:C,0),0)</f>
        <v>GM0153</v>
      </c>
      <c r="E786">
        <f>community_projects!D786</f>
        <v>0</v>
      </c>
      <c r="F786" t="str">
        <f>community_projects!E786</f>
        <v>EnschedeEnergie/ zonnedak Goed Nieuws Gemeente</v>
      </c>
      <c r="G786" t="str">
        <f>community_projects!G786</f>
        <v>gerealiseerd</v>
      </c>
      <c r="H786">
        <f>community_projects!H786</f>
        <v>2021</v>
      </c>
      <c r="I786" t="str">
        <f>community_projects!I786</f>
        <v>PV</v>
      </c>
      <c r="J786" t="str">
        <f>community_projects!J786</f>
        <v>dak</v>
      </c>
      <c r="K786" t="str">
        <f>community_projects!K786</f>
        <v>lokale coöperatie</v>
      </c>
      <c r="L786" t="str">
        <f>community_projects!L786</f>
        <v>Enschede Energie</v>
      </c>
      <c r="M786">
        <f>community_projects!P786</f>
        <v>72.150000000000006</v>
      </c>
      <c r="N786">
        <f>community_projects!R786</f>
        <v>1</v>
      </c>
    </row>
    <row r="787" spans="1:14" x14ac:dyDescent="0.3">
      <c r="A787" t="str">
        <f>community_projects!A787</f>
        <v>Overijssel</v>
      </c>
      <c r="B787" t="str">
        <f>community_projects!B787</f>
        <v>Twente</v>
      </c>
      <c r="C787" t="str">
        <f>community_projects!C787</f>
        <v>Enschede</v>
      </c>
      <c r="D787" t="str" cm="1">
        <f t="array" ref="D787">INDEX(municipalities!B:B, MATCH(EC_projects!C787,municipalities!C:C,0),0)</f>
        <v>GM0153</v>
      </c>
      <c r="E787">
        <f>community_projects!D787</f>
        <v>0</v>
      </c>
      <c r="F787" t="str">
        <f>community_projects!E787</f>
        <v>EnschedeEnergie/ zonnedak Haarman Opslag</v>
      </c>
      <c r="G787" t="str">
        <f>community_projects!G787</f>
        <v>gerealiseerd</v>
      </c>
      <c r="H787">
        <f>community_projects!H787</f>
        <v>2020</v>
      </c>
      <c r="I787" t="str">
        <f>community_projects!I787</f>
        <v>PV</v>
      </c>
      <c r="J787" t="str">
        <f>community_projects!J787</f>
        <v>dak</v>
      </c>
      <c r="K787" t="str">
        <f>community_projects!K787</f>
        <v>lokale coöperatie</v>
      </c>
      <c r="L787" t="str">
        <f>community_projects!L787</f>
        <v>Enschede Energie</v>
      </c>
      <c r="M787">
        <f>community_projects!P787</f>
        <v>86.58</v>
      </c>
      <c r="N787">
        <f>community_projects!R787</f>
        <v>1</v>
      </c>
    </row>
    <row r="788" spans="1:14" x14ac:dyDescent="0.3">
      <c r="A788" t="str">
        <f>community_projects!A788</f>
        <v>Overijssel</v>
      </c>
      <c r="B788" t="str">
        <f>community_projects!B788</f>
        <v>Twente</v>
      </c>
      <c r="C788" t="str">
        <f>community_projects!C788</f>
        <v>Enschede</v>
      </c>
      <c r="D788" t="str" cm="1">
        <f t="array" ref="D788">INDEX(municipalities!B:B, MATCH(EC_projects!C788,municipalities!C:C,0),0)</f>
        <v>GM0153</v>
      </c>
      <c r="E788">
        <f>community_projects!D788</f>
        <v>0</v>
      </c>
      <c r="F788" t="str">
        <f>community_projects!E788</f>
        <v>EnschedeEnergie/ zonnedak Holzik Stables</v>
      </c>
      <c r="G788" t="str">
        <f>community_projects!G788</f>
        <v>gerealiseerd</v>
      </c>
      <c r="H788">
        <f>community_projects!H788</f>
        <v>2020</v>
      </c>
      <c r="I788" t="str">
        <f>community_projects!I788</f>
        <v>PV</v>
      </c>
      <c r="J788" t="str">
        <f>community_projects!J788</f>
        <v>dak</v>
      </c>
      <c r="K788" t="str">
        <f>community_projects!K788</f>
        <v>lokale coöperatie</v>
      </c>
      <c r="L788" t="str">
        <f>community_projects!L788</f>
        <v>Enschede Energie</v>
      </c>
      <c r="M788">
        <f>community_projects!P788</f>
        <v>180.88000000000002</v>
      </c>
      <c r="N788">
        <f>community_projects!R788</f>
        <v>1</v>
      </c>
    </row>
    <row r="789" spans="1:14" x14ac:dyDescent="0.3">
      <c r="A789" t="str">
        <f>community_projects!A789</f>
        <v>Overijssel</v>
      </c>
      <c r="B789" t="str">
        <f>community_projects!B789</f>
        <v>Twente</v>
      </c>
      <c r="C789" t="str">
        <f>community_projects!C789</f>
        <v>Enschede</v>
      </c>
      <c r="D789" t="str" cm="1">
        <f t="array" ref="D789">INDEX(municipalities!B:B, MATCH(EC_projects!C789,municipalities!C:C,0),0)</f>
        <v>GM0153</v>
      </c>
      <c r="E789">
        <f>community_projects!D789</f>
        <v>0</v>
      </c>
      <c r="F789" t="str">
        <f>community_projects!E789</f>
        <v xml:space="preserve">EnschedeEnergie/ zonnedak Koosveld </v>
      </c>
      <c r="G789" t="str">
        <f>community_projects!G789</f>
        <v>gerealiseerd</v>
      </c>
      <c r="H789">
        <f>community_projects!H789</f>
        <v>2019</v>
      </c>
      <c r="I789" t="str">
        <f>community_projects!I789</f>
        <v>PV</v>
      </c>
      <c r="J789" t="str">
        <f>community_projects!J789</f>
        <v>dak</v>
      </c>
      <c r="K789" t="str">
        <f>community_projects!K789</f>
        <v>lokale coöperatie</v>
      </c>
      <c r="L789" t="str">
        <f>community_projects!L789</f>
        <v>Enschede Energie</v>
      </c>
      <c r="M789">
        <f>community_projects!P789</f>
        <v>90.72</v>
      </c>
      <c r="N789">
        <f>community_projects!R789</f>
        <v>1</v>
      </c>
    </row>
    <row r="790" spans="1:14" x14ac:dyDescent="0.3">
      <c r="A790" t="str">
        <f>community_projects!A790</f>
        <v>Overijssel</v>
      </c>
      <c r="B790" t="str">
        <f>community_projects!B790</f>
        <v>Twente</v>
      </c>
      <c r="C790" t="str">
        <f>community_projects!C790</f>
        <v>Enschede</v>
      </c>
      <c r="D790" t="str" cm="1">
        <f t="array" ref="D790">INDEX(municipalities!B:B, MATCH(EC_projects!C790,municipalities!C:C,0),0)</f>
        <v>GM0153</v>
      </c>
      <c r="E790">
        <f>community_projects!D790</f>
        <v>0</v>
      </c>
      <c r="F790" t="str">
        <f>community_projects!E790</f>
        <v>EnschedeEnergie/ zonnedak Levink Assink</v>
      </c>
      <c r="G790" t="str">
        <f>community_projects!G790</f>
        <v>gerealiseerd</v>
      </c>
      <c r="H790">
        <f>community_projects!H790</f>
        <v>2021</v>
      </c>
      <c r="I790" t="str">
        <f>community_projects!I790</f>
        <v>PV</v>
      </c>
      <c r="J790" t="str">
        <f>community_projects!J790</f>
        <v>dak</v>
      </c>
      <c r="K790" t="str">
        <f>community_projects!K790</f>
        <v>lokale coöperatie</v>
      </c>
      <c r="L790" t="str">
        <f>community_projects!L790</f>
        <v>Enschede Energie</v>
      </c>
      <c r="M790">
        <f>community_projects!P790</f>
        <v>260.64</v>
      </c>
      <c r="N790">
        <f>community_projects!R790</f>
        <v>1</v>
      </c>
    </row>
    <row r="791" spans="1:14" x14ac:dyDescent="0.3">
      <c r="A791" t="str">
        <f>community_projects!A791</f>
        <v>Overijssel</v>
      </c>
      <c r="B791" t="str">
        <f>community_projects!B791</f>
        <v>Twente</v>
      </c>
      <c r="C791" t="str">
        <f>community_projects!C791</f>
        <v>Enschede</v>
      </c>
      <c r="D791" t="str" cm="1">
        <f t="array" ref="D791">INDEX(municipalities!B:B, MATCH(EC_projects!C791,municipalities!C:C,0),0)</f>
        <v>GM0153</v>
      </c>
      <c r="E791">
        <f>community_projects!D791</f>
        <v>0</v>
      </c>
      <c r="F791" t="str">
        <f>community_projects!E791</f>
        <v>EnschedeEnergie/ zonnedak Nieuw Horster ( Strootman)</v>
      </c>
      <c r="G791" t="str">
        <f>community_projects!G791</f>
        <v>gerealiseerd</v>
      </c>
      <c r="H791">
        <f>community_projects!H791</f>
        <v>2022</v>
      </c>
      <c r="I791" t="str">
        <f>community_projects!I791</f>
        <v>PV</v>
      </c>
      <c r="J791" t="str">
        <f>community_projects!J791</f>
        <v>dak</v>
      </c>
      <c r="K791" t="str">
        <f>community_projects!K791</f>
        <v>lokale coöperatie</v>
      </c>
      <c r="L791" t="str">
        <f>community_projects!L791</f>
        <v>Enschede Energie</v>
      </c>
      <c r="M791">
        <f>community_projects!P791</f>
        <v>82.08</v>
      </c>
      <c r="N791">
        <f>community_projects!R791</f>
        <v>1</v>
      </c>
    </row>
    <row r="792" spans="1:14" x14ac:dyDescent="0.3">
      <c r="A792" t="str">
        <f>community_projects!A792</f>
        <v>Overijssel</v>
      </c>
      <c r="B792" t="str">
        <f>community_projects!B792</f>
        <v>Twente</v>
      </c>
      <c r="C792" t="str">
        <f>community_projects!C792</f>
        <v>Enschede</v>
      </c>
      <c r="D792" t="str" cm="1">
        <f t="array" ref="D792">INDEX(municipalities!B:B, MATCH(EC_projects!C792,municipalities!C:C,0),0)</f>
        <v>GM0153</v>
      </c>
      <c r="E792">
        <f>community_projects!D792</f>
        <v>0</v>
      </c>
      <c r="F792" t="str">
        <f>community_projects!E792</f>
        <v>EnschedeEnergie/ zonnedak Pasman-Aalpol</v>
      </c>
      <c r="G792" t="str">
        <f>community_projects!G792</f>
        <v>gerealiseerd</v>
      </c>
      <c r="H792">
        <f>community_projects!H792</f>
        <v>2022</v>
      </c>
      <c r="I792" t="str">
        <f>community_projects!I792</f>
        <v>PV</v>
      </c>
      <c r="J792" t="str">
        <f>community_projects!J792</f>
        <v>dak</v>
      </c>
      <c r="K792" t="str">
        <f>community_projects!K792</f>
        <v>lokale coöperatie</v>
      </c>
      <c r="L792" t="str">
        <f>community_projects!L792</f>
        <v>Enschede Energie</v>
      </c>
      <c r="M792">
        <f>community_projects!P792</f>
        <v>241.92</v>
      </c>
      <c r="N792">
        <f>community_projects!R792</f>
        <v>1</v>
      </c>
    </row>
    <row r="793" spans="1:14" x14ac:dyDescent="0.3">
      <c r="A793" t="str">
        <f>community_projects!A793</f>
        <v>Overijssel</v>
      </c>
      <c r="B793" t="str">
        <f>community_projects!B793</f>
        <v>Twente</v>
      </c>
      <c r="C793" t="str">
        <f>community_projects!C793</f>
        <v>Enschede</v>
      </c>
      <c r="D793" t="str" cm="1">
        <f t="array" ref="D793">INDEX(municipalities!B:B, MATCH(EC_projects!C793,municipalities!C:C,0),0)</f>
        <v>GM0153</v>
      </c>
      <c r="E793">
        <f>community_projects!D793</f>
        <v>0</v>
      </c>
      <c r="F793" t="str">
        <f>community_projects!E793</f>
        <v>EnschedeEnergie/ zonnedak Pipers</v>
      </c>
      <c r="G793" t="str">
        <f>community_projects!G793</f>
        <v>gerealiseerd</v>
      </c>
      <c r="H793">
        <f>community_projects!H793</f>
        <v>2018</v>
      </c>
      <c r="I793" t="str">
        <f>community_projects!I793</f>
        <v>PV</v>
      </c>
      <c r="J793" t="str">
        <f>community_projects!J793</f>
        <v>dak</v>
      </c>
      <c r="K793" t="str">
        <f>community_projects!K793</f>
        <v>lokale coöperatie</v>
      </c>
      <c r="L793" t="str">
        <f>community_projects!L793</f>
        <v>Enschede Energie</v>
      </c>
      <c r="M793">
        <f>community_projects!P793</f>
        <v>149.4</v>
      </c>
      <c r="N793">
        <f>community_projects!R793</f>
        <v>1</v>
      </c>
    </row>
    <row r="794" spans="1:14" x14ac:dyDescent="0.3">
      <c r="A794" t="str">
        <f>community_projects!A794</f>
        <v>Overijssel</v>
      </c>
      <c r="B794" t="str">
        <f>community_projects!B794</f>
        <v>Twente</v>
      </c>
      <c r="C794" t="str">
        <f>community_projects!C794</f>
        <v>Enschede</v>
      </c>
      <c r="D794" t="str" cm="1">
        <f t="array" ref="D794">INDEX(municipalities!B:B, MATCH(EC_projects!C794,municipalities!C:C,0),0)</f>
        <v>GM0153</v>
      </c>
      <c r="E794">
        <f>community_projects!D794</f>
        <v>0</v>
      </c>
      <c r="F794" t="str">
        <f>community_projects!E794</f>
        <v>EnschedeEnergie/ zonnedak Pipers 2</v>
      </c>
      <c r="G794" t="str">
        <f>community_projects!G794</f>
        <v>gerealiseerd</v>
      </c>
      <c r="H794">
        <f>community_projects!H794</f>
        <v>2020</v>
      </c>
      <c r="I794" t="str">
        <f>community_projects!I794</f>
        <v>PV</v>
      </c>
      <c r="J794" t="str">
        <f>community_projects!J794</f>
        <v>dak</v>
      </c>
      <c r="K794" t="str">
        <f>community_projects!K794</f>
        <v>lokale coöperatie</v>
      </c>
      <c r="L794" t="str">
        <f>community_projects!L794</f>
        <v>Enschede Energie</v>
      </c>
      <c r="M794">
        <f>community_projects!P794</f>
        <v>82.88</v>
      </c>
      <c r="N794">
        <f>community_projects!R794</f>
        <v>1</v>
      </c>
    </row>
    <row r="795" spans="1:14" x14ac:dyDescent="0.3">
      <c r="A795" t="str">
        <f>community_projects!A795</f>
        <v>Overijssel</v>
      </c>
      <c r="B795" t="str">
        <f>community_projects!B795</f>
        <v>Twente</v>
      </c>
      <c r="C795" t="str">
        <f>community_projects!C795</f>
        <v>Enschede</v>
      </c>
      <c r="D795" t="str" cm="1">
        <f t="array" ref="D795">INDEX(municipalities!B:B, MATCH(EC_projects!C795,municipalities!C:C,0),0)</f>
        <v>GM0153</v>
      </c>
      <c r="E795">
        <f>community_projects!D795</f>
        <v>0</v>
      </c>
      <c r="F795" t="str">
        <f>community_projects!E795</f>
        <v>EnschedeEnergie/ zonnedak Robson</v>
      </c>
      <c r="G795" t="str">
        <f>community_projects!G795</f>
        <v>gerealiseerd</v>
      </c>
      <c r="H795">
        <f>community_projects!H795</f>
        <v>2021</v>
      </c>
      <c r="I795" t="str">
        <f>community_projects!I795</f>
        <v>PV</v>
      </c>
      <c r="J795" t="str">
        <f>community_projects!J795</f>
        <v>dak</v>
      </c>
      <c r="K795" t="str">
        <f>community_projects!K795</f>
        <v>lokale coöperatie</v>
      </c>
      <c r="L795" t="str">
        <f>community_projects!L795</f>
        <v>Enschede Energie</v>
      </c>
      <c r="M795">
        <f>community_projects!P795</f>
        <v>85.91</v>
      </c>
      <c r="N795">
        <f>community_projects!R795</f>
        <v>1</v>
      </c>
    </row>
    <row r="796" spans="1:14" x14ac:dyDescent="0.3">
      <c r="A796" t="str">
        <f>community_projects!A796</f>
        <v>Overijssel</v>
      </c>
      <c r="B796" t="str">
        <f>community_projects!B796</f>
        <v>Twente</v>
      </c>
      <c r="C796" t="str">
        <f>community_projects!C796</f>
        <v>Enschede</v>
      </c>
      <c r="D796" t="str" cm="1">
        <f t="array" ref="D796">INDEX(municipalities!B:B, MATCH(EC_projects!C796,municipalities!C:C,0),0)</f>
        <v>GM0153</v>
      </c>
      <c r="E796">
        <f>community_projects!D796</f>
        <v>0</v>
      </c>
      <c r="F796" t="str">
        <f>community_projects!E796</f>
        <v>EnschedeEnergie/ zonnedak Roossink</v>
      </c>
      <c r="G796" t="str">
        <f>community_projects!G796</f>
        <v>gerealiseerd</v>
      </c>
      <c r="H796">
        <f>community_projects!H796</f>
        <v>2022</v>
      </c>
      <c r="I796" t="str">
        <f>community_projects!I796</f>
        <v>PV</v>
      </c>
      <c r="J796" t="str">
        <f>community_projects!J796</f>
        <v>dak</v>
      </c>
      <c r="K796" t="str">
        <f>community_projects!K796</f>
        <v>lokale coöperatie</v>
      </c>
      <c r="L796" t="str">
        <f>community_projects!L796</f>
        <v>Enschede Energie</v>
      </c>
      <c r="M796">
        <f>community_projects!P796</f>
        <v>290</v>
      </c>
      <c r="N796">
        <f>community_projects!R796</f>
        <v>1</v>
      </c>
    </row>
    <row r="797" spans="1:14" x14ac:dyDescent="0.3">
      <c r="A797" t="str">
        <f>community_projects!A797</f>
        <v>Overijssel</v>
      </c>
      <c r="B797" t="str">
        <f>community_projects!B797</f>
        <v>Twente</v>
      </c>
      <c r="C797" t="str">
        <f>community_projects!C797</f>
        <v>Enschede</v>
      </c>
      <c r="D797" t="str" cm="1">
        <f t="array" ref="D797">INDEX(municipalities!B:B, MATCH(EC_projects!C797,municipalities!C:C,0),0)</f>
        <v>GM0153</v>
      </c>
      <c r="E797">
        <f>community_projects!D797</f>
        <v>0</v>
      </c>
      <c r="F797" t="str">
        <f>community_projects!E797</f>
        <v>EnschedeEnergie/ zonnedak Stokkers</v>
      </c>
      <c r="G797" t="str">
        <f>community_projects!G797</f>
        <v>gerealiseerd</v>
      </c>
      <c r="H797">
        <f>community_projects!H797</f>
        <v>2022</v>
      </c>
      <c r="I797" t="str">
        <f>community_projects!I797</f>
        <v>PV</v>
      </c>
      <c r="J797" t="str">
        <f>community_projects!J797</f>
        <v>dak</v>
      </c>
      <c r="K797" t="str">
        <f>community_projects!K797</f>
        <v>lokale coöperatie</v>
      </c>
      <c r="L797" t="str">
        <f>community_projects!L797</f>
        <v>Enschede Energie</v>
      </c>
      <c r="M797">
        <f>community_projects!P797</f>
        <v>296</v>
      </c>
      <c r="N797">
        <f>community_projects!R797</f>
        <v>1</v>
      </c>
    </row>
    <row r="798" spans="1:14" x14ac:dyDescent="0.3">
      <c r="A798" t="str">
        <f>community_projects!A798</f>
        <v>Overijssel</v>
      </c>
      <c r="B798" t="str">
        <f>community_projects!B798</f>
        <v>Twente</v>
      </c>
      <c r="C798" t="str">
        <f>community_projects!C798</f>
        <v>Enschede</v>
      </c>
      <c r="D798" t="str" cm="1">
        <f t="array" ref="D798">INDEX(municipalities!B:B, MATCH(EC_projects!C798,municipalities!C:C,0),0)</f>
        <v>GM0153</v>
      </c>
      <c r="E798">
        <f>community_projects!D798</f>
        <v>0</v>
      </c>
      <c r="F798" t="str">
        <f>community_projects!E798</f>
        <v>EnschedeEnergie/ zonnedak Technology Base Twente (overname 2022)</v>
      </c>
      <c r="G798" t="str">
        <f>community_projects!G798</f>
        <v>gerealiseerd</v>
      </c>
      <c r="H798">
        <f>community_projects!H798</f>
        <v>2022</v>
      </c>
      <c r="I798" t="str">
        <f>community_projects!I798</f>
        <v>PV</v>
      </c>
      <c r="J798" t="str">
        <f>community_projects!J798</f>
        <v>dak</v>
      </c>
      <c r="K798" t="str">
        <f>community_projects!K798</f>
        <v>lokale coöperatie</v>
      </c>
      <c r="L798" t="str">
        <f>community_projects!L798</f>
        <v>Enschede Energie</v>
      </c>
      <c r="M798">
        <f>community_projects!P798</f>
        <v>1325</v>
      </c>
      <c r="N798">
        <f>community_projects!R798</f>
        <v>1</v>
      </c>
    </row>
    <row r="799" spans="1:14" x14ac:dyDescent="0.3">
      <c r="A799" t="str">
        <f>community_projects!A799</f>
        <v>Overijssel</v>
      </c>
      <c r="B799" t="str">
        <f>community_projects!B799</f>
        <v>Twente</v>
      </c>
      <c r="C799" t="str">
        <f>community_projects!C799</f>
        <v>Enschede</v>
      </c>
      <c r="D799" t="str" cm="1">
        <f t="array" ref="D799">INDEX(municipalities!B:B, MATCH(EC_projects!C799,municipalities!C:C,0),0)</f>
        <v>GM0153</v>
      </c>
      <c r="E799">
        <f>community_projects!D799</f>
        <v>0</v>
      </c>
      <c r="F799" t="str">
        <f>community_projects!E799</f>
        <v>EnschedeEnergie/ zonnedak Ten Vergert</v>
      </c>
      <c r="G799" t="str">
        <f>community_projects!G799</f>
        <v>gerealiseerd</v>
      </c>
      <c r="H799">
        <f>community_projects!H799</f>
        <v>2021</v>
      </c>
      <c r="I799" t="str">
        <f>community_projects!I799</f>
        <v>PV</v>
      </c>
      <c r="J799" t="str">
        <f>community_projects!J799</f>
        <v>dak</v>
      </c>
      <c r="K799" t="str">
        <f>community_projects!K799</f>
        <v>lokale coöperatie</v>
      </c>
      <c r="L799" t="str">
        <f>community_projects!L799</f>
        <v>Enschede Energie</v>
      </c>
      <c r="M799">
        <f>community_projects!P799</f>
        <v>61.199999999999996</v>
      </c>
      <c r="N799">
        <f>community_projects!R799</f>
        <v>1</v>
      </c>
    </row>
    <row r="800" spans="1:14" x14ac:dyDescent="0.3">
      <c r="A800" t="str">
        <f>community_projects!A800</f>
        <v>Overijssel</v>
      </c>
      <c r="B800" t="str">
        <f>community_projects!B800</f>
        <v>Twente</v>
      </c>
      <c r="C800" t="str">
        <f>community_projects!C800</f>
        <v>Enschede</v>
      </c>
      <c r="D800" t="str" cm="1">
        <f t="array" ref="D800">INDEX(municipalities!B:B, MATCH(EC_projects!C800,municipalities!C:C,0),0)</f>
        <v>GM0153</v>
      </c>
      <c r="E800">
        <f>community_projects!D800</f>
        <v>0</v>
      </c>
      <c r="F800" t="str">
        <f>community_projects!E800</f>
        <v>EnschedeEnergie/ zonnedak Twente Milieu 1</v>
      </c>
      <c r="G800" t="str">
        <f>community_projects!G800</f>
        <v>gerealiseerd</v>
      </c>
      <c r="H800">
        <f>community_projects!H800</f>
        <v>2018</v>
      </c>
      <c r="I800" t="str">
        <f>community_projects!I800</f>
        <v>PV</v>
      </c>
      <c r="J800" t="str">
        <f>community_projects!J800</f>
        <v>dak</v>
      </c>
      <c r="K800" t="str">
        <f>community_projects!K800</f>
        <v>lokale coöperatie</v>
      </c>
      <c r="L800" t="str">
        <f>community_projects!L800</f>
        <v>Enschede Energie</v>
      </c>
      <c r="M800">
        <f>community_projects!P800</f>
        <v>226.8</v>
      </c>
      <c r="N800">
        <f>community_projects!R800</f>
        <v>1</v>
      </c>
    </row>
    <row r="801" spans="1:14" x14ac:dyDescent="0.3">
      <c r="A801" t="str">
        <f>community_projects!A801</f>
        <v>Overijssel</v>
      </c>
      <c r="B801" t="str">
        <f>community_projects!B801</f>
        <v>Twente</v>
      </c>
      <c r="C801" t="str">
        <f>community_projects!C801</f>
        <v>Enschede</v>
      </c>
      <c r="D801" t="str" cm="1">
        <f t="array" ref="D801">INDEX(municipalities!B:B, MATCH(EC_projects!C801,municipalities!C:C,0),0)</f>
        <v>GM0153</v>
      </c>
      <c r="E801">
        <f>community_projects!D801</f>
        <v>0</v>
      </c>
      <c r="F801" t="str">
        <f>community_projects!E801</f>
        <v>EnschedeEnergie/ zonnedak Twente Milieu 2</v>
      </c>
      <c r="G801" t="str">
        <f>community_projects!G801</f>
        <v>gerealiseerd</v>
      </c>
      <c r="H801">
        <f>community_projects!H801</f>
        <v>2021</v>
      </c>
      <c r="I801" t="str">
        <f>community_projects!I801</f>
        <v>PV</v>
      </c>
      <c r="J801" t="str">
        <f>community_projects!J801</f>
        <v>dak</v>
      </c>
      <c r="K801" t="str">
        <f>community_projects!K801</f>
        <v>lokale coöperatie</v>
      </c>
      <c r="L801" t="str">
        <f>community_projects!L801</f>
        <v>Enschede Energie</v>
      </c>
      <c r="M801">
        <f>community_projects!P801</f>
        <v>306.36</v>
      </c>
      <c r="N801">
        <f>community_projects!R801</f>
        <v>1</v>
      </c>
    </row>
    <row r="802" spans="1:14" x14ac:dyDescent="0.3">
      <c r="A802" t="str">
        <f>community_projects!A802</f>
        <v>Overijssel</v>
      </c>
      <c r="B802" t="str">
        <f>community_projects!B802</f>
        <v>Twente</v>
      </c>
      <c r="C802" t="str">
        <f>community_projects!C802</f>
        <v>Enschede</v>
      </c>
      <c r="D802" t="str" cm="1">
        <f t="array" ref="D802">INDEX(municipalities!B:B, MATCH(EC_projects!C802,municipalities!C:C,0),0)</f>
        <v>GM0153</v>
      </c>
      <c r="E802">
        <f>community_projects!D802</f>
        <v>0</v>
      </c>
      <c r="F802" t="str">
        <f>community_projects!E802</f>
        <v>EnschedeEnergie/ zonnedak ZonEx</v>
      </c>
      <c r="G802" t="str">
        <f>community_projects!G802</f>
        <v>gerealiseerd</v>
      </c>
      <c r="H802">
        <f>community_projects!H802</f>
        <v>2020</v>
      </c>
      <c r="I802" t="str">
        <f>community_projects!I802</f>
        <v>PV</v>
      </c>
      <c r="J802" t="str">
        <f>community_projects!J802</f>
        <v>dak</v>
      </c>
      <c r="K802" t="str">
        <f>community_projects!K802</f>
        <v>lokale coöperatie</v>
      </c>
      <c r="L802" t="str">
        <f>community_projects!L802</f>
        <v>Enschede Energie</v>
      </c>
      <c r="M802">
        <f>community_projects!P802</f>
        <v>85</v>
      </c>
      <c r="N802">
        <f>community_projects!R802</f>
        <v>1</v>
      </c>
    </row>
    <row r="803" spans="1:14" x14ac:dyDescent="0.3">
      <c r="A803" t="str">
        <f>community_projects!A803</f>
        <v>Overijssel</v>
      </c>
      <c r="B803" t="str">
        <f>community_projects!B803</f>
        <v>Twente</v>
      </c>
      <c r="C803" t="str">
        <f>community_projects!C803</f>
        <v>Hellendoorn</v>
      </c>
      <c r="D803" t="str" cm="1">
        <f t="array" ref="D803">INDEX(municipalities!B:B, MATCH(EC_projects!C803,municipalities!C:C,0),0)</f>
        <v>GM0163</v>
      </c>
      <c r="E803" t="str">
        <f>community_projects!D803</f>
        <v>Haarle</v>
      </c>
      <c r="F803" t="str">
        <f>community_projects!E803</f>
        <v>HaarleEnergieNeutraal/ zonnedak Hellendoorn op Rozen</v>
      </c>
      <c r="G803" t="str">
        <f>community_projects!G803</f>
        <v>gerealiseerd</v>
      </c>
      <c r="H803">
        <f>community_projects!H803</f>
        <v>2020</v>
      </c>
      <c r="I803" t="str">
        <f>community_projects!I803</f>
        <v>PV</v>
      </c>
      <c r="J803" t="str">
        <f>community_projects!J803</f>
        <v>dak</v>
      </c>
      <c r="K803" t="str">
        <f>community_projects!K803</f>
        <v>lokale coöperatie</v>
      </c>
      <c r="L803" t="str">
        <f>community_projects!L803</f>
        <v>HaaarleEnergieNeutraal</v>
      </c>
      <c r="M803">
        <f>community_projects!P803</f>
        <v>104.39999999999999</v>
      </c>
      <c r="N803">
        <f>community_projects!R803</f>
        <v>1</v>
      </c>
    </row>
    <row r="804" spans="1:14" x14ac:dyDescent="0.3">
      <c r="A804" t="str">
        <f>community_projects!A804</f>
        <v>Overijssel</v>
      </c>
      <c r="B804" t="str">
        <f>community_projects!B804</f>
        <v>West-Overijssel</v>
      </c>
      <c r="C804" t="str">
        <f>community_projects!C804</f>
        <v>Hellendoorn</v>
      </c>
      <c r="D804" t="str" cm="1">
        <f t="array" ref="D804">INDEX(municipalities!B:B, MATCH(EC_projects!C804,municipalities!C:C,0),0)</f>
        <v>GM0163</v>
      </c>
      <c r="E804">
        <f>community_projects!D804</f>
        <v>0</v>
      </c>
      <c r="F804" t="str">
        <f>community_projects!E804</f>
        <v>Duurzame Energie Hellendoorn/ zonnedak Puur Hoveniers</v>
      </c>
      <c r="G804" t="str">
        <f>community_projects!G804</f>
        <v>gerealiseerd</v>
      </c>
      <c r="H804">
        <f>community_projects!H804</f>
        <v>2023</v>
      </c>
      <c r="I804" t="str">
        <f>community_projects!I804</f>
        <v>PV</v>
      </c>
      <c r="J804" t="str">
        <f>community_projects!J804</f>
        <v>dak</v>
      </c>
      <c r="K804" t="str">
        <f>community_projects!K804</f>
        <v>lokale coöperatie</v>
      </c>
      <c r="L804" t="str">
        <f>community_projects!L804</f>
        <v>Noaber&amp;Co Duurzaam Hellendoorn</v>
      </c>
      <c r="M804">
        <f>community_projects!P804</f>
        <v>53.72</v>
      </c>
      <c r="N804">
        <f>community_projects!R804</f>
        <v>1</v>
      </c>
    </row>
    <row r="805" spans="1:14" x14ac:dyDescent="0.3">
      <c r="A805" t="str">
        <f>community_projects!A805</f>
        <v>Overijssel</v>
      </c>
      <c r="B805" t="str">
        <f>community_projects!B805</f>
        <v>Twente</v>
      </c>
      <c r="C805" t="str">
        <f>community_projects!C805</f>
        <v>Hengelo</v>
      </c>
      <c r="D805" t="str" cm="1">
        <f t="array" ref="D805">INDEX(municipalities!B:B, MATCH(EC_projects!C805,municipalities!C:C,0),0)</f>
        <v>GM0164</v>
      </c>
      <c r="E805">
        <f>community_projects!D805</f>
        <v>0</v>
      </c>
      <c r="F805" t="str">
        <f>community_projects!E805</f>
        <v>ZonnecollectiefHengeloTuindorp/ Zonnedak Klokstee</v>
      </c>
      <c r="G805" t="str">
        <f>community_projects!G805</f>
        <v>gerealiseerd</v>
      </c>
      <c r="H805">
        <f>community_projects!H805</f>
        <v>2017</v>
      </c>
      <c r="I805" t="str">
        <f>community_projects!I805</f>
        <v>PV</v>
      </c>
      <c r="J805" t="str">
        <f>community_projects!J805</f>
        <v>dak</v>
      </c>
      <c r="K805" t="str">
        <f>community_projects!K805</f>
        <v>productiecoöperatie/ bewonersinitiatief</v>
      </c>
      <c r="L805" t="str">
        <f>community_projects!L805</f>
        <v>Zonnecollectief Hengelo Tuindorp</v>
      </c>
      <c r="M805">
        <f>community_projects!P805</f>
        <v>177.32</v>
      </c>
      <c r="N805">
        <f>community_projects!R805</f>
        <v>1</v>
      </c>
    </row>
    <row r="806" spans="1:14" x14ac:dyDescent="0.3">
      <c r="A806" t="str">
        <f>community_projects!A806</f>
        <v>Overijssel</v>
      </c>
      <c r="B806" t="str">
        <f>community_projects!B806</f>
        <v>Twente</v>
      </c>
      <c r="C806" t="str">
        <f>community_projects!C806</f>
        <v>Hof van Twente</v>
      </c>
      <c r="D806" t="str" cm="1">
        <f t="array" ref="D806">INDEX(municipalities!B:B, MATCH(EC_projects!C806,municipalities!C:C,0),0)</f>
        <v>GM1735</v>
      </c>
      <c r="E806">
        <f>community_projects!D806</f>
        <v>0</v>
      </c>
      <c r="F806" t="str">
        <f>community_projects!E806</f>
        <v>ECHT/ zonnedak Kaasfabriek</v>
      </c>
      <c r="G806" t="str">
        <f>community_projects!G806</f>
        <v>gerealiseerd</v>
      </c>
      <c r="H806">
        <f>community_projects!H806</f>
        <v>2019</v>
      </c>
      <c r="I806" t="str">
        <f>community_projects!I806</f>
        <v>PV</v>
      </c>
      <c r="J806" t="str">
        <f>community_projects!J806</f>
        <v>dak</v>
      </c>
      <c r="K806" t="str">
        <f>community_projects!K806</f>
        <v>lokale coöperatie</v>
      </c>
      <c r="L806" t="str">
        <f>community_projects!L806</f>
        <v>ECHT Hof van Twente</v>
      </c>
      <c r="M806">
        <f>community_projects!P806</f>
        <v>67.2</v>
      </c>
      <c r="N806">
        <f>community_projects!R806</f>
        <v>1</v>
      </c>
    </row>
    <row r="807" spans="1:14" x14ac:dyDescent="0.3">
      <c r="A807" t="str">
        <f>community_projects!A807</f>
        <v>Overijssel</v>
      </c>
      <c r="B807" t="str">
        <f>community_projects!B807</f>
        <v>Twente</v>
      </c>
      <c r="C807" t="str">
        <f>community_projects!C807</f>
        <v>Hof van Twente</v>
      </c>
      <c r="D807" t="str" cm="1">
        <f t="array" ref="D807">INDEX(municipalities!B:B, MATCH(EC_projects!C807,municipalities!C:C,0),0)</f>
        <v>GM1735</v>
      </c>
      <c r="E807" t="str">
        <f>community_projects!D807</f>
        <v>Ambt Delden</v>
      </c>
      <c r="F807" t="str">
        <f>community_projects!E807</f>
        <v>HofopRozen/ zonnedak 2 Jansen Almelosestraat</v>
      </c>
      <c r="G807" t="str">
        <f>community_projects!G807</f>
        <v>gerealiseerd</v>
      </c>
      <c r="H807">
        <f>community_projects!H807</f>
        <v>2022</v>
      </c>
      <c r="I807" t="str">
        <f>community_projects!I807</f>
        <v>PV</v>
      </c>
      <c r="J807" t="str">
        <f>community_projects!J807</f>
        <v>dak</v>
      </c>
      <c r="K807" t="str">
        <f>community_projects!K807</f>
        <v>lokale coöperatie</v>
      </c>
      <c r="L807" t="str">
        <f>community_projects!L807</f>
        <v>Hof op Rozen</v>
      </c>
      <c r="M807">
        <f>community_projects!P807</f>
        <v>235.6</v>
      </c>
      <c r="N807">
        <f>community_projects!R807</f>
        <v>1</v>
      </c>
    </row>
    <row r="808" spans="1:14" x14ac:dyDescent="0.3">
      <c r="A808" t="str">
        <f>community_projects!A808</f>
        <v>Overijssel</v>
      </c>
      <c r="B808" t="str">
        <f>community_projects!B808</f>
        <v>Twente</v>
      </c>
      <c r="C808" t="str">
        <f>community_projects!C808</f>
        <v>Hof van Twente</v>
      </c>
      <c r="D808" t="str" cm="1">
        <f t="array" ref="D808">INDEX(municipalities!B:B, MATCH(EC_projects!C808,municipalities!C:C,0),0)</f>
        <v>GM1735</v>
      </c>
      <c r="E808" t="str">
        <f>community_projects!D808</f>
        <v>Ambt Delden</v>
      </c>
      <c r="F808" t="str">
        <f>community_projects!E808</f>
        <v>HofopRozen/ zonnedak 3 Truitman Lange Eschweg</v>
      </c>
      <c r="G808" t="str">
        <f>community_projects!G808</f>
        <v>gerealiseerd</v>
      </c>
      <c r="H808">
        <f>community_projects!H808</f>
        <v>2022</v>
      </c>
      <c r="I808" t="str">
        <f>community_projects!I808</f>
        <v>PV</v>
      </c>
      <c r="J808" t="str">
        <f>community_projects!J808</f>
        <v>dak</v>
      </c>
      <c r="K808" t="str">
        <f>community_projects!K808</f>
        <v>lokale coöperatie</v>
      </c>
      <c r="L808" t="str">
        <f>community_projects!L808</f>
        <v>Hof op Rozen</v>
      </c>
      <c r="M808">
        <f>community_projects!P808</f>
        <v>253.33</v>
      </c>
      <c r="N808">
        <f>community_projects!R808</f>
        <v>1</v>
      </c>
    </row>
    <row r="809" spans="1:14" x14ac:dyDescent="0.3">
      <c r="A809" t="str">
        <f>community_projects!A809</f>
        <v>Overijssel</v>
      </c>
      <c r="B809" t="str">
        <f>community_projects!B809</f>
        <v>Twente</v>
      </c>
      <c r="C809" t="str">
        <f>community_projects!C809</f>
        <v>Hof van Twente</v>
      </c>
      <c r="D809" t="str" cm="1">
        <f t="array" ref="D809">INDEX(municipalities!B:B, MATCH(EC_projects!C809,municipalities!C:C,0),0)</f>
        <v>GM1735</v>
      </c>
      <c r="E809" t="str">
        <f>community_projects!D809</f>
        <v>Scholten</v>
      </c>
      <c r="F809" t="str">
        <f>community_projects!E809</f>
        <v>HofopRozen/ zonnedak 4 Scholten Bentelosestraat</v>
      </c>
      <c r="G809" t="str">
        <f>community_projects!G809</f>
        <v>gerealiseerd</v>
      </c>
      <c r="H809">
        <f>community_projects!H809</f>
        <v>2022</v>
      </c>
      <c r="I809" t="str">
        <f>community_projects!I809</f>
        <v>PV</v>
      </c>
      <c r="J809" t="str">
        <f>community_projects!J809</f>
        <v>dak</v>
      </c>
      <c r="K809" t="str">
        <f>community_projects!K809</f>
        <v>lokale coöperatie</v>
      </c>
      <c r="L809" t="str">
        <f>community_projects!L809</f>
        <v>Hof op Rozen</v>
      </c>
      <c r="M809">
        <f>community_projects!P809</f>
        <v>91.77</v>
      </c>
      <c r="N809">
        <f>community_projects!R809</f>
        <v>1</v>
      </c>
    </row>
    <row r="810" spans="1:14" x14ac:dyDescent="0.3">
      <c r="A810" t="str">
        <f>community_projects!A810</f>
        <v>Overijssel</v>
      </c>
      <c r="B810" t="str">
        <f>community_projects!B810</f>
        <v>Twente</v>
      </c>
      <c r="C810" t="str">
        <f>community_projects!C810</f>
        <v>Hof van Twente</v>
      </c>
      <c r="D810" t="str" cm="1">
        <f t="array" ref="D810">INDEX(municipalities!B:B, MATCH(EC_projects!C810,municipalities!C:C,0),0)</f>
        <v>GM1735</v>
      </c>
      <c r="E810" t="str">
        <f>community_projects!D810</f>
        <v>Bentelo</v>
      </c>
      <c r="F810" t="str">
        <f>community_projects!E810</f>
        <v>HofopRozen/ zonnedak 5 WES Katiersweg (SCE)</v>
      </c>
      <c r="G810" t="str">
        <f>community_projects!G810</f>
        <v>gerealiseerd</v>
      </c>
      <c r="H810">
        <f>community_projects!H810</f>
        <v>2022</v>
      </c>
      <c r="I810" t="str">
        <f>community_projects!I810</f>
        <v>PV</v>
      </c>
      <c r="J810" t="str">
        <f>community_projects!J810</f>
        <v>dak</v>
      </c>
      <c r="K810" t="str">
        <f>community_projects!K810</f>
        <v>lokale coöperatie</v>
      </c>
      <c r="L810" t="str">
        <f>community_projects!L810</f>
        <v>Hof op Rozen</v>
      </c>
      <c r="M810">
        <f>community_projects!P810</f>
        <v>79.2</v>
      </c>
      <c r="N810">
        <f>community_projects!R810</f>
        <v>1</v>
      </c>
    </row>
    <row r="811" spans="1:14" x14ac:dyDescent="0.3">
      <c r="A811" t="str">
        <f>community_projects!A811</f>
        <v>Overijssel</v>
      </c>
      <c r="B811" t="str">
        <f>community_projects!B811</f>
        <v>Twente</v>
      </c>
      <c r="C811" t="str">
        <f>community_projects!C811</f>
        <v>Hof van Twente</v>
      </c>
      <c r="D811" t="str" cm="1">
        <f t="array" ref="D811">INDEX(municipalities!B:B, MATCH(EC_projects!C811,municipalities!C:C,0),0)</f>
        <v>GM1735</v>
      </c>
      <c r="E811" t="str">
        <f>community_projects!D811</f>
        <v>Ambt Delden</v>
      </c>
      <c r="F811" t="str">
        <f>community_projects!E811</f>
        <v>HofopRozen/ zonnedak 6a Nijland Veldhuisweg KV</v>
      </c>
      <c r="G811" t="str">
        <f>community_projects!G811</f>
        <v>gerealiseerd</v>
      </c>
      <c r="H811">
        <f>community_projects!H811</f>
        <v>2022</v>
      </c>
      <c r="I811" t="str">
        <f>community_projects!I811</f>
        <v>PV</v>
      </c>
      <c r="J811" t="str">
        <f>community_projects!J811</f>
        <v>dak</v>
      </c>
      <c r="K811" t="str">
        <f>community_projects!K811</f>
        <v>lokale coöperatie</v>
      </c>
      <c r="L811" t="str">
        <f>community_projects!L811</f>
        <v>Hof op Rozen</v>
      </c>
      <c r="M811">
        <f>community_projects!P811</f>
        <v>104.675</v>
      </c>
      <c r="N811">
        <f>community_projects!R811</f>
        <v>1</v>
      </c>
    </row>
    <row r="812" spans="1:14" x14ac:dyDescent="0.3">
      <c r="A812" t="str">
        <f>community_projects!A812</f>
        <v>Overijssel</v>
      </c>
      <c r="B812" t="str">
        <f>community_projects!B812</f>
        <v>Twente</v>
      </c>
      <c r="C812" t="str">
        <f>community_projects!C812</f>
        <v>Hof van Twente</v>
      </c>
      <c r="D812" t="str" cm="1">
        <f t="array" ref="D812">INDEX(municipalities!B:B, MATCH(EC_projects!C812,municipalities!C:C,0),0)</f>
        <v>GM1735</v>
      </c>
      <c r="E812" t="str">
        <f>community_projects!D812</f>
        <v>Ambt Delden</v>
      </c>
      <c r="F812" t="str">
        <f>community_projects!E812</f>
        <v>HofopRozen/ zonnedak 6b Nijland Veldhuisweg GV</v>
      </c>
      <c r="G812" t="str">
        <f>community_projects!G812</f>
        <v>gerealiseerd</v>
      </c>
      <c r="H812">
        <f>community_projects!H812</f>
        <v>2022</v>
      </c>
      <c r="I812" t="str">
        <f>community_projects!I812</f>
        <v>PV</v>
      </c>
      <c r="J812" t="str">
        <f>community_projects!J812</f>
        <v>dak</v>
      </c>
      <c r="K812" t="str">
        <f>community_projects!K812</f>
        <v>lokale coöperatie</v>
      </c>
      <c r="L812" t="str">
        <f>community_projects!L812</f>
        <v>Hof op Rozen</v>
      </c>
      <c r="M812">
        <f>community_projects!P812</f>
        <v>258.72500000000002</v>
      </c>
      <c r="N812">
        <f>community_projects!R812</f>
        <v>1</v>
      </c>
    </row>
    <row r="813" spans="1:14" x14ac:dyDescent="0.3">
      <c r="A813" t="str">
        <f>community_projects!A813</f>
        <v>Overijssel</v>
      </c>
      <c r="B813" t="str">
        <f>community_projects!B813</f>
        <v>Twente</v>
      </c>
      <c r="C813" t="str">
        <f>community_projects!C813</f>
        <v>Hof van Twente</v>
      </c>
      <c r="D813" t="str" cm="1">
        <f t="array" ref="D813">INDEX(municipalities!B:B, MATCH(EC_projects!C813,municipalities!C:C,0),0)</f>
        <v>GM1735</v>
      </c>
      <c r="E813" t="str">
        <f>community_projects!D813</f>
        <v>Diepenheim</v>
      </c>
      <c r="F813" t="str">
        <f>community_projects!E813</f>
        <v>HofopRozen/ zonnedak 7a Vehof Oude Haaksbergerweg KV</v>
      </c>
      <c r="G813" t="str">
        <f>community_projects!G813</f>
        <v>gerealiseerd</v>
      </c>
      <c r="H813">
        <f>community_projects!H813</f>
        <v>2023</v>
      </c>
      <c r="I813" t="str">
        <f>community_projects!I813</f>
        <v>PV</v>
      </c>
      <c r="J813" t="str">
        <f>community_projects!J813</f>
        <v>dak</v>
      </c>
      <c r="K813" t="str">
        <f>community_projects!K813</f>
        <v>lokale coöperatie</v>
      </c>
      <c r="L813" t="str">
        <f>community_projects!L813</f>
        <v>Hof op Rozen</v>
      </c>
      <c r="M813">
        <f>community_projects!P813</f>
        <v>92.201999999999998</v>
      </c>
      <c r="N813">
        <f>community_projects!R813</f>
        <v>1</v>
      </c>
    </row>
    <row r="814" spans="1:14" x14ac:dyDescent="0.3">
      <c r="A814" t="str">
        <f>community_projects!A814</f>
        <v>Overijssel</v>
      </c>
      <c r="B814" t="str">
        <f>community_projects!B814</f>
        <v>Twente</v>
      </c>
      <c r="C814" t="str">
        <f>community_projects!C814</f>
        <v>Hof van Twente</v>
      </c>
      <c r="D814" t="str" cm="1">
        <f t="array" ref="D814">INDEX(municipalities!B:B, MATCH(EC_projects!C814,municipalities!C:C,0),0)</f>
        <v>GM1735</v>
      </c>
      <c r="E814" t="str">
        <f>community_projects!D814</f>
        <v>Diepenheim</v>
      </c>
      <c r="F814" t="str">
        <f>community_projects!E814</f>
        <v>HofopRozen/ zonnedak 7b Vehof Oude Haaksbergerweg GV</v>
      </c>
      <c r="G814" t="str">
        <f>community_projects!G814</f>
        <v>gerealiseerd</v>
      </c>
      <c r="H814">
        <f>community_projects!H814</f>
        <v>2022</v>
      </c>
      <c r="I814" t="str">
        <f>community_projects!I814</f>
        <v>PV</v>
      </c>
      <c r="J814" t="str">
        <f>community_projects!J814</f>
        <v>dak</v>
      </c>
      <c r="K814" t="str">
        <f>community_projects!K814</f>
        <v>lokale coöperatie</v>
      </c>
      <c r="L814" t="str">
        <f>community_projects!L814</f>
        <v>Hof op Rozen</v>
      </c>
      <c r="M814">
        <f>community_projects!P814</f>
        <v>212.97900000000001</v>
      </c>
      <c r="N814">
        <f>community_projects!R814</f>
        <v>1</v>
      </c>
    </row>
    <row r="815" spans="1:14" x14ac:dyDescent="0.3">
      <c r="A815" t="str">
        <f>community_projects!A815</f>
        <v>Overijssel</v>
      </c>
      <c r="B815" t="str">
        <f>community_projects!B815</f>
        <v>Twente</v>
      </c>
      <c r="C815" t="str">
        <f>community_projects!C815</f>
        <v>Hof van Twente</v>
      </c>
      <c r="D815" t="str" cm="1">
        <f t="array" ref="D815">INDEX(municipalities!B:B, MATCH(EC_projects!C815,municipalities!C:C,0),0)</f>
        <v>GM1735</v>
      </c>
      <c r="E815" t="str">
        <f>community_projects!D815</f>
        <v>Ambt Delden</v>
      </c>
      <c r="F815" t="str">
        <f>community_projects!E815</f>
        <v xml:space="preserve">HofopRozen/ zonnedak 8a Overbeek Mossendamsweg KV </v>
      </c>
      <c r="G815" t="str">
        <f>community_projects!G815</f>
        <v>gerealiseerd</v>
      </c>
      <c r="H815">
        <f>community_projects!H815</f>
        <v>2022</v>
      </c>
      <c r="I815" t="str">
        <f>community_projects!I815</f>
        <v>PV</v>
      </c>
      <c r="J815" t="str">
        <f>community_projects!J815</f>
        <v>dak</v>
      </c>
      <c r="K815" t="str">
        <f>community_projects!K815</f>
        <v>lokale coöperatie</v>
      </c>
      <c r="L815" t="str">
        <f>community_projects!L815</f>
        <v>Hof op Rozen</v>
      </c>
      <c r="M815">
        <f>community_projects!P815</f>
        <v>99.375</v>
      </c>
      <c r="N815">
        <f>community_projects!R815</f>
        <v>1</v>
      </c>
    </row>
    <row r="816" spans="1:14" x14ac:dyDescent="0.3">
      <c r="A816" t="str">
        <f>community_projects!A816</f>
        <v>Overijssel</v>
      </c>
      <c r="B816" t="str">
        <f>community_projects!B816</f>
        <v>Twente</v>
      </c>
      <c r="C816" t="str">
        <f>community_projects!C816</f>
        <v>Hof van Twente</v>
      </c>
      <c r="D816" t="str" cm="1">
        <f t="array" ref="D816">INDEX(municipalities!B:B, MATCH(EC_projects!C816,municipalities!C:C,0),0)</f>
        <v>GM1735</v>
      </c>
      <c r="E816" t="str">
        <f>community_projects!D816</f>
        <v>Ambt Delden</v>
      </c>
      <c r="F816" t="str">
        <f>community_projects!E816</f>
        <v xml:space="preserve">HofopRozen/ zonnedak 8b Overbeek Mossendamsweg GV </v>
      </c>
      <c r="G816" t="str">
        <f>community_projects!G816</f>
        <v>gerealiseerd</v>
      </c>
      <c r="H816">
        <f>community_projects!H816</f>
        <v>2022</v>
      </c>
      <c r="I816" t="str">
        <f>community_projects!I816</f>
        <v>PV</v>
      </c>
      <c r="J816" t="str">
        <f>community_projects!J816</f>
        <v>dak</v>
      </c>
      <c r="K816" t="str">
        <f>community_projects!K816</f>
        <v>lokale coöperatie</v>
      </c>
      <c r="L816" t="str">
        <f>community_projects!L816</f>
        <v>Hof op Rozen</v>
      </c>
      <c r="M816">
        <f>community_projects!P816</f>
        <v>193.5</v>
      </c>
      <c r="N816">
        <f>community_projects!R816</f>
        <v>1</v>
      </c>
    </row>
    <row r="817" spans="1:14" x14ac:dyDescent="0.3">
      <c r="A817" t="str">
        <f>community_projects!A817</f>
        <v>Overijssel</v>
      </c>
      <c r="B817" t="str">
        <f>community_projects!B817</f>
        <v>Twente</v>
      </c>
      <c r="C817" t="str">
        <f>community_projects!C817</f>
        <v>Hof van Twente</v>
      </c>
      <c r="D817" t="str" cm="1">
        <f t="array" ref="D817">INDEX(municipalities!B:B, MATCH(EC_projects!C817,municipalities!C:C,0),0)</f>
        <v>GM1735</v>
      </c>
      <c r="E817">
        <f>community_projects!D817</f>
        <v>0</v>
      </c>
      <c r="F817" t="str">
        <f>community_projects!E817</f>
        <v>HofopRozen/ zonnedak 9 Van Egteren</v>
      </c>
      <c r="G817" t="str">
        <f>community_projects!G817</f>
        <v>gerealiseerd</v>
      </c>
      <c r="H817">
        <f>community_projects!H817</f>
        <v>2023</v>
      </c>
      <c r="I817" t="str">
        <f>community_projects!I817</f>
        <v>PV</v>
      </c>
      <c r="J817" t="str">
        <f>community_projects!J817</f>
        <v>dak</v>
      </c>
      <c r="K817" t="str">
        <f>community_projects!K817</f>
        <v>lokale coöperatie</v>
      </c>
      <c r="L817" t="str">
        <f>community_projects!L817</f>
        <v>Hof op Rozen</v>
      </c>
      <c r="M817">
        <f>community_projects!P817</f>
        <v>98.415000000000006</v>
      </c>
      <c r="N817">
        <f>community_projects!R817</f>
        <v>1</v>
      </c>
    </row>
    <row r="818" spans="1:14" x14ac:dyDescent="0.3">
      <c r="A818" t="str">
        <f>community_projects!A818</f>
        <v>Overijssel</v>
      </c>
      <c r="B818" t="str">
        <f>community_projects!B818</f>
        <v>Twente</v>
      </c>
      <c r="C818" t="str">
        <f>community_projects!C818</f>
        <v>Hof van Twente</v>
      </c>
      <c r="D818" t="str" cm="1">
        <f t="array" ref="D818">INDEX(municipalities!B:B, MATCH(EC_projects!C818,municipalities!C:C,0),0)</f>
        <v>GM1735</v>
      </c>
      <c r="E818">
        <f>community_projects!D818</f>
        <v>0</v>
      </c>
      <c r="F818" t="str">
        <f>community_projects!E818</f>
        <v>HofvanTwenteopRozen/  zonnedak 1 mts. Pelle-Rupert  (PCR)</v>
      </c>
      <c r="G818" t="str">
        <f>community_projects!G818</f>
        <v>gerealiseerd</v>
      </c>
      <c r="H818">
        <f>community_projects!H818</f>
        <v>2018</v>
      </c>
      <c r="I818" t="str">
        <f>community_projects!I818</f>
        <v>PV</v>
      </c>
      <c r="J818" t="str">
        <f>community_projects!J818</f>
        <v>dak</v>
      </c>
      <c r="K818" t="str">
        <f>community_projects!K818</f>
        <v>lokale coöperatie</v>
      </c>
      <c r="L818" t="str">
        <f>community_projects!L818</f>
        <v>Hof van Twente op Rozen</v>
      </c>
      <c r="M818">
        <f>community_projects!P818</f>
        <v>100.5</v>
      </c>
      <c r="N818">
        <f>community_projects!R818</f>
        <v>1</v>
      </c>
    </row>
    <row r="819" spans="1:14" x14ac:dyDescent="0.3">
      <c r="A819" t="str">
        <f>community_projects!A819</f>
        <v>Overijssel</v>
      </c>
      <c r="B819" t="str">
        <f>community_projects!B819</f>
        <v>Twente</v>
      </c>
      <c r="C819" t="str">
        <f>community_projects!C819</f>
        <v>Hof van Twente</v>
      </c>
      <c r="D819" t="str" cm="1">
        <f t="array" ref="D819">INDEX(municipalities!B:B, MATCH(EC_projects!C819,municipalities!C:C,0),0)</f>
        <v>GM1735</v>
      </c>
      <c r="E819">
        <f>community_projects!D819</f>
        <v>0</v>
      </c>
      <c r="F819" t="str">
        <f>community_projects!E819</f>
        <v>HofvanTwenteopRozen/  zonnedak 2 Jonker (PCR)</v>
      </c>
      <c r="G819" t="str">
        <f>community_projects!G819</f>
        <v>gerealiseerd</v>
      </c>
      <c r="H819">
        <f>community_projects!H819</f>
        <v>2018</v>
      </c>
      <c r="I819" t="str">
        <f>community_projects!I819</f>
        <v>PV</v>
      </c>
      <c r="J819" t="str">
        <f>community_projects!J819</f>
        <v>dak</v>
      </c>
      <c r="K819" t="str">
        <f>community_projects!K819</f>
        <v>lokale coöperatie</v>
      </c>
      <c r="L819" t="str">
        <f>community_projects!L819</f>
        <v>Hof van Twente op Rozen</v>
      </c>
      <c r="M819">
        <f>community_projects!P819</f>
        <v>107.2</v>
      </c>
      <c r="N819">
        <f>community_projects!R819</f>
        <v>1</v>
      </c>
    </row>
    <row r="820" spans="1:14" x14ac:dyDescent="0.3">
      <c r="A820" t="str">
        <f>community_projects!A820</f>
        <v>Overijssel</v>
      </c>
      <c r="B820" t="str">
        <f>community_projects!B820</f>
        <v>Twente</v>
      </c>
      <c r="C820" t="str">
        <f>community_projects!C820</f>
        <v>Hof van Twente</v>
      </c>
      <c r="D820" t="str" cm="1">
        <f t="array" ref="D820">INDEX(municipalities!B:B, MATCH(EC_projects!C820,municipalities!C:C,0),0)</f>
        <v>GM1735</v>
      </c>
      <c r="E820">
        <f>community_projects!D820</f>
        <v>0</v>
      </c>
      <c r="F820" t="str">
        <f>community_projects!E820</f>
        <v>HofvanTwenteopRozen/  zonnedak 3 Erve Meenderinkboer (PCR)</v>
      </c>
      <c r="G820" t="str">
        <f>community_projects!G820</f>
        <v>gerealiseerd</v>
      </c>
      <c r="H820">
        <f>community_projects!H820</f>
        <v>2018</v>
      </c>
      <c r="I820" t="str">
        <f>community_projects!I820</f>
        <v>PV</v>
      </c>
      <c r="J820" t="str">
        <f>community_projects!J820</f>
        <v>dak</v>
      </c>
      <c r="K820" t="str">
        <f>community_projects!K820</f>
        <v>lokale coöperatie</v>
      </c>
      <c r="L820" t="str">
        <f>community_projects!L820</f>
        <v>Hof van Twente op Rozen</v>
      </c>
      <c r="M820">
        <f>community_projects!P820</f>
        <v>113.28</v>
      </c>
      <c r="N820">
        <f>community_projects!R820</f>
        <v>1</v>
      </c>
    </row>
    <row r="821" spans="1:14" x14ac:dyDescent="0.3">
      <c r="A821" t="str">
        <f>community_projects!A821</f>
        <v>Overijssel</v>
      </c>
      <c r="B821" t="str">
        <f>community_projects!B821</f>
        <v>Twente</v>
      </c>
      <c r="C821" t="str">
        <f>community_projects!C821</f>
        <v>Hof van Twente</v>
      </c>
      <c r="D821" t="str" cm="1">
        <f t="array" ref="D821">INDEX(municipalities!B:B, MATCH(EC_projects!C821,municipalities!C:C,0),0)</f>
        <v>GM1735</v>
      </c>
      <c r="E821">
        <f>community_projects!D821</f>
        <v>0</v>
      </c>
      <c r="F821" t="str">
        <f>community_projects!E821</f>
        <v>HofvanTwenteopRozen/ zonnedak 4 Permess MultiSTiQ (PCR)</v>
      </c>
      <c r="G821" t="str">
        <f>community_projects!G821</f>
        <v>gerealiseerd</v>
      </c>
      <c r="H821">
        <f>community_projects!H821</f>
        <v>2019</v>
      </c>
      <c r="I821" t="str">
        <f>community_projects!I821</f>
        <v>PV</v>
      </c>
      <c r="J821" t="str">
        <f>community_projects!J821</f>
        <v>dak</v>
      </c>
      <c r="K821" t="str">
        <f>community_projects!K821</f>
        <v>lokale coöperatie</v>
      </c>
      <c r="L821" t="str">
        <f>community_projects!L821</f>
        <v>Hof van Twente op Rozen</v>
      </c>
      <c r="M821">
        <f>community_projects!P821</f>
        <v>475.08499999999998</v>
      </c>
      <c r="N821">
        <f>community_projects!R821</f>
        <v>1</v>
      </c>
    </row>
    <row r="822" spans="1:14" x14ac:dyDescent="0.3">
      <c r="A822" t="str">
        <f>community_projects!A822</f>
        <v>Overijssel</v>
      </c>
      <c r="B822" t="str">
        <f>community_projects!B822</f>
        <v>Twente</v>
      </c>
      <c r="C822" t="str">
        <f>community_projects!C822</f>
        <v>Hof van Twente</v>
      </c>
      <c r="D822" t="str" cm="1">
        <f t="array" ref="D822">INDEX(municipalities!B:B, MATCH(EC_projects!C822,municipalities!C:C,0),0)</f>
        <v>GM1735</v>
      </c>
      <c r="E822">
        <f>community_projects!D822</f>
        <v>0</v>
      </c>
      <c r="F822" t="str">
        <f>community_projects!E822</f>
        <v>HofvanTwenteopRozen/ zonnedak 5 Oolhorst (PCR)</v>
      </c>
      <c r="G822" t="str">
        <f>community_projects!G822</f>
        <v>gerealiseerd</v>
      </c>
      <c r="H822">
        <f>community_projects!H822</f>
        <v>2022</v>
      </c>
      <c r="I822" t="str">
        <f>community_projects!I822</f>
        <v>PV</v>
      </c>
      <c r="J822" t="str">
        <f>community_projects!J822</f>
        <v>dak</v>
      </c>
      <c r="K822" t="str">
        <f>community_projects!K822</f>
        <v>lokale coöperatie</v>
      </c>
      <c r="L822" t="str">
        <f>community_projects!L822</f>
        <v>Hof van Twente op Rozen</v>
      </c>
      <c r="M822">
        <f>community_projects!P822</f>
        <v>273.59999999999997</v>
      </c>
      <c r="N822">
        <f>community_projects!R822</f>
        <v>1</v>
      </c>
    </row>
    <row r="823" spans="1:14" x14ac:dyDescent="0.3">
      <c r="A823" t="str">
        <f>community_projects!A823</f>
        <v>Overijssel</v>
      </c>
      <c r="B823" t="str">
        <f>community_projects!B823</f>
        <v>Twente</v>
      </c>
      <c r="C823" t="str">
        <f>community_projects!C823</f>
        <v>Hof van Twente</v>
      </c>
      <c r="D823" t="str" cm="1">
        <f t="array" ref="D823">INDEX(municipalities!B:B, MATCH(EC_projects!C823,municipalities!C:C,0),0)</f>
        <v>GM1735</v>
      </c>
      <c r="E823">
        <f>community_projects!D823</f>
        <v>0</v>
      </c>
      <c r="F823" t="str">
        <f>community_projects!E823</f>
        <v xml:space="preserve">HofvanTwenteopRozen/ zonnedak 6 WES (PCR/ RVT) </v>
      </c>
      <c r="G823" t="str">
        <f>community_projects!G823</f>
        <v>gerealiseerd</v>
      </c>
      <c r="H823">
        <f>community_projects!H823</f>
        <v>2022</v>
      </c>
      <c r="I823" t="str">
        <f>community_projects!I823</f>
        <v>PV</v>
      </c>
      <c r="J823" t="str">
        <f>community_projects!J823</f>
        <v>dak</v>
      </c>
      <c r="K823" t="str">
        <f>community_projects!K823</f>
        <v>lokale coöperatie</v>
      </c>
      <c r="L823" t="str">
        <f>community_projects!L823</f>
        <v>Hof van Twente op Rozen</v>
      </c>
      <c r="M823">
        <f>community_projects!P823</f>
        <v>89.28</v>
      </c>
      <c r="N823">
        <f>community_projects!R823</f>
        <v>1</v>
      </c>
    </row>
    <row r="824" spans="1:14" x14ac:dyDescent="0.3">
      <c r="A824" t="str">
        <f>community_projects!A824</f>
        <v>Overijssel</v>
      </c>
      <c r="B824" t="str">
        <f>community_projects!B824</f>
        <v>West-Overijssel</v>
      </c>
      <c r="C824" t="str">
        <f>community_projects!C824</f>
        <v>Kampen</v>
      </c>
      <c r="D824" t="str" cm="1">
        <f t="array" ref="D824">INDEX(municipalities!B:B, MATCH(EC_projects!C824,municipalities!C:C,0),0)</f>
        <v>GM0166</v>
      </c>
      <c r="E824">
        <f>community_projects!D824</f>
        <v>0</v>
      </c>
      <c r="F824" t="str">
        <f>community_projects!E824</f>
        <v>DuurzaamZalk/ Postcoderoosproject MFD Zalk</v>
      </c>
      <c r="G824" t="str">
        <f>community_projects!G824</f>
        <v>gerealiseerd</v>
      </c>
      <c r="H824">
        <f>community_projects!H824</f>
        <v>2019</v>
      </c>
      <c r="I824" t="str">
        <f>community_projects!I824</f>
        <v>PV</v>
      </c>
      <c r="J824" t="str">
        <f>community_projects!J824</f>
        <v>dak</v>
      </c>
      <c r="K824" t="str">
        <f>community_projects!K824</f>
        <v>lokale coöperatie</v>
      </c>
      <c r="L824" t="str">
        <f>community_projects!L824</f>
        <v>Duurzaam Zalk</v>
      </c>
      <c r="M824">
        <f>community_projects!P824</f>
        <v>82.17</v>
      </c>
      <c r="N824">
        <f>community_projects!R824</f>
        <v>1</v>
      </c>
    </row>
    <row r="825" spans="1:14" x14ac:dyDescent="0.3">
      <c r="A825" t="str">
        <f>community_projects!A825</f>
        <v>Overijssel</v>
      </c>
      <c r="B825" t="str">
        <f>community_projects!B825</f>
        <v>Twente</v>
      </c>
      <c r="C825" t="str">
        <f>community_projects!C825</f>
        <v>Oldenzaal</v>
      </c>
      <c r="D825" t="str" cm="1">
        <f t="array" ref="D825">INDEX(municipalities!B:B, MATCH(EC_projects!C825,municipalities!C:C,0),0)</f>
        <v>GM0173</v>
      </c>
      <c r="E825">
        <f>community_projects!D825</f>
        <v>0</v>
      </c>
      <c r="F825" t="str">
        <f>community_projects!E825</f>
        <v>Boeskoolstroom/ zonnedak Shelter Storage (fase 1) - EC Bella</v>
      </c>
      <c r="G825" t="str">
        <f>community_projects!G825</f>
        <v>gerealiseerd</v>
      </c>
      <c r="H825">
        <f>community_projects!H825</f>
        <v>2019</v>
      </c>
      <c r="I825" t="str">
        <f>community_projects!I825</f>
        <v>PV</v>
      </c>
      <c r="J825" t="str">
        <f>community_projects!J825</f>
        <v>dak</v>
      </c>
      <c r="K825" t="str">
        <f>community_projects!K825</f>
        <v>lokale coöperatie</v>
      </c>
      <c r="L825" t="str">
        <f>community_projects!L825</f>
        <v>Boeskoolstroom</v>
      </c>
      <c r="M825">
        <f>community_projects!P825</f>
        <v>239.39999999999998</v>
      </c>
      <c r="N825">
        <f>community_projects!R825</f>
        <v>1</v>
      </c>
    </row>
    <row r="826" spans="1:14" x14ac:dyDescent="0.3">
      <c r="A826" t="str">
        <f>community_projects!A826</f>
        <v>Overijssel</v>
      </c>
      <c r="B826" t="str">
        <f>community_projects!B826</f>
        <v>Twente</v>
      </c>
      <c r="C826" t="str">
        <f>community_projects!C826</f>
        <v>Oldenzaal</v>
      </c>
      <c r="D826" t="str" cm="1">
        <f t="array" ref="D826">INDEX(municipalities!B:B, MATCH(EC_projects!C826,municipalities!C:C,0),0)</f>
        <v>GM0173</v>
      </c>
      <c r="E826">
        <f>community_projects!D826</f>
        <v>0</v>
      </c>
      <c r="F826" t="str">
        <f>community_projects!E826</f>
        <v>Boeskoolstroom/ zonnedak Shelter Storage (fase 2) - EC Anna</v>
      </c>
      <c r="G826" t="str">
        <f>community_projects!G826</f>
        <v>gerealiseerd</v>
      </c>
      <c r="H826">
        <f>community_projects!H826</f>
        <v>2022</v>
      </c>
      <c r="I826" t="str">
        <f>community_projects!I826</f>
        <v>PV</v>
      </c>
      <c r="J826" t="str">
        <f>community_projects!J826</f>
        <v>dak</v>
      </c>
      <c r="K826" t="str">
        <f>community_projects!K826</f>
        <v>lokale coöperatie</v>
      </c>
      <c r="L826" t="str">
        <f>community_projects!L826</f>
        <v>Boeskoolstroom</v>
      </c>
      <c r="M826">
        <f>community_projects!P826</f>
        <v>314.5</v>
      </c>
      <c r="N826">
        <f>community_projects!R826</f>
        <v>1</v>
      </c>
    </row>
    <row r="827" spans="1:14" x14ac:dyDescent="0.3">
      <c r="A827" t="str">
        <f>community_projects!A827</f>
        <v>Overijssel</v>
      </c>
      <c r="B827" t="str">
        <f>community_projects!B827</f>
        <v>West-Overijssel</v>
      </c>
      <c r="C827" t="str">
        <f>community_projects!C827</f>
        <v>Olst-Wijhe</v>
      </c>
      <c r="D827" t="str" cm="1">
        <f t="array" ref="D827">INDEX(municipalities!B:B, MATCH(EC_projects!C827,municipalities!C:C,0),0)</f>
        <v>GM1773</v>
      </c>
      <c r="E827" t="str">
        <f>community_projects!D827</f>
        <v>Welsum</v>
      </c>
      <c r="F827" t="str">
        <f>community_projects!E827</f>
        <v>WelsumDuurzaam/ zonnedak Bosgoed</v>
      </c>
      <c r="G827" t="str">
        <f>community_projects!G827</f>
        <v>gerealiseerd</v>
      </c>
      <c r="H827">
        <f>community_projects!H827</f>
        <v>2022</v>
      </c>
      <c r="I827" t="str">
        <f>community_projects!I827</f>
        <v>PV</v>
      </c>
      <c r="J827" t="str">
        <f>community_projects!J827</f>
        <v>dak</v>
      </c>
      <c r="K827" t="str">
        <f>community_projects!K827</f>
        <v>lokale coöperatie</v>
      </c>
      <c r="L827" t="str">
        <f>community_projects!L827</f>
        <v>Duurzaam Welsum</v>
      </c>
      <c r="M827">
        <f>community_projects!P827</f>
        <v>88.2</v>
      </c>
      <c r="N827">
        <f>community_projects!R827</f>
        <v>1</v>
      </c>
    </row>
    <row r="828" spans="1:14" x14ac:dyDescent="0.3">
      <c r="A828" t="str">
        <f>community_projects!A828</f>
        <v>Overijssel</v>
      </c>
      <c r="B828" t="str">
        <f>community_projects!B828</f>
        <v>West-Overijssel</v>
      </c>
      <c r="C828" t="str">
        <f>community_projects!C828</f>
        <v>Olst-Wijhe</v>
      </c>
      <c r="D828" t="str" cm="1">
        <f t="array" ref="D828">INDEX(municipalities!B:B, MATCH(EC_projects!C828,municipalities!C:C,0),0)</f>
        <v>GM1773</v>
      </c>
      <c r="E828" t="str">
        <f>community_projects!D828</f>
        <v>Welsum</v>
      </c>
      <c r="F828" t="str">
        <f>community_projects!E828</f>
        <v>WelsumDuurzaam/ zonnedak 't Middelark</v>
      </c>
      <c r="G828" t="str">
        <f>community_projects!G828</f>
        <v>gerealiseerd</v>
      </c>
      <c r="H828">
        <f>community_projects!H828</f>
        <v>2022</v>
      </c>
      <c r="I828" t="str">
        <f>community_projects!I828</f>
        <v>PV</v>
      </c>
      <c r="J828" t="str">
        <f>community_projects!J828</f>
        <v>dak</v>
      </c>
      <c r="K828" t="str">
        <f>community_projects!K828</f>
        <v>lokale coöperatie</v>
      </c>
      <c r="L828" t="str">
        <f>community_projects!L828</f>
        <v>Duurzaam Welsum</v>
      </c>
      <c r="M828">
        <f>community_projects!P828</f>
        <v>72.5</v>
      </c>
      <c r="N828">
        <f>community_projects!R828</f>
        <v>1</v>
      </c>
    </row>
    <row r="829" spans="1:14" x14ac:dyDescent="0.3">
      <c r="A829" t="str">
        <f>community_projects!A829</f>
        <v>Overijssel</v>
      </c>
      <c r="B829" t="str">
        <f>community_projects!B829</f>
        <v>West-Overijssel</v>
      </c>
      <c r="C829" t="str">
        <f>community_projects!C829</f>
        <v>Ommen</v>
      </c>
      <c r="D829" t="str" cm="1">
        <f t="array" ref="D829">INDEX(municipalities!B:B, MATCH(EC_projects!C829,municipalities!C:C,0),0)</f>
        <v>GM0175</v>
      </c>
      <c r="E829" t="str">
        <f>community_projects!D829</f>
        <v>Vinkenbuurt</v>
      </c>
      <c r="F829" t="str">
        <f>community_projects!E829</f>
        <v>VinkenbuurtStroomt/ zonnedak Vinkenbuurt Stroomt</v>
      </c>
      <c r="G829" t="str">
        <f>community_projects!G829</f>
        <v>gerealiseerd</v>
      </c>
      <c r="H829">
        <f>community_projects!H829</f>
        <v>2021</v>
      </c>
      <c r="I829" t="str">
        <f>community_projects!I829</f>
        <v>PV</v>
      </c>
      <c r="J829" t="str">
        <f>community_projects!J829</f>
        <v>dak</v>
      </c>
      <c r="K829" t="str">
        <f>community_projects!K829</f>
        <v>lokale coöperatie</v>
      </c>
      <c r="L829" t="str">
        <f>community_projects!L829</f>
        <v>VinkenbuurtStroomt (met Dalfsen Stroomt)</v>
      </c>
      <c r="M829">
        <f>community_projects!P829</f>
        <v>652.80000000000007</v>
      </c>
      <c r="N829">
        <f>community_projects!R829</f>
        <v>1</v>
      </c>
    </row>
    <row r="830" spans="1:14" x14ac:dyDescent="0.3">
      <c r="A830" t="str">
        <f>community_projects!A830</f>
        <v>Overijssel</v>
      </c>
      <c r="B830" t="str">
        <f>community_projects!B830</f>
        <v>West-Overijssel</v>
      </c>
      <c r="C830" t="str">
        <f>community_projects!C830</f>
        <v>Raalte</v>
      </c>
      <c r="D830" t="str" cm="1">
        <f t="array" ref="D830">INDEX(municipalities!B:B, MATCH(EC_projects!C830,municipalities!C:C,0),0)</f>
        <v>GM0177</v>
      </c>
      <c r="E830" t="str">
        <f>community_projects!D830</f>
        <v>Marienheem</v>
      </c>
      <c r="F830" t="str">
        <f>community_projects!E830</f>
        <v>Endona/ zonnedak Linderte</v>
      </c>
      <c r="G830" t="str">
        <f>community_projects!G830</f>
        <v>gerealiseerd</v>
      </c>
      <c r="H830">
        <f>community_projects!H830</f>
        <v>2023</v>
      </c>
      <c r="I830" t="str">
        <f>community_projects!I830</f>
        <v>PV</v>
      </c>
      <c r="J830" t="str">
        <f>community_projects!J830</f>
        <v>dak</v>
      </c>
      <c r="K830" t="str">
        <f>community_projects!K830</f>
        <v>lokale coöperatie</v>
      </c>
      <c r="L830" t="str">
        <f>community_projects!L830</f>
        <v>Endona</v>
      </c>
      <c r="M830">
        <f>community_projects!P830</f>
        <v>95</v>
      </c>
      <c r="N830">
        <f>community_projects!R830</f>
        <v>1</v>
      </c>
    </row>
    <row r="831" spans="1:14" x14ac:dyDescent="0.3">
      <c r="A831" t="str">
        <f>community_projects!A831</f>
        <v>Overijssel</v>
      </c>
      <c r="B831" t="str">
        <f>community_projects!B831</f>
        <v>West-Overijssel</v>
      </c>
      <c r="C831" t="str">
        <f>community_projects!C831</f>
        <v>Raalte</v>
      </c>
      <c r="D831" t="str" cm="1">
        <f t="array" ref="D831">INDEX(municipalities!B:B, MATCH(EC_projects!C831,municipalities!C:C,0),0)</f>
        <v>GM0177</v>
      </c>
      <c r="E831" t="str">
        <f>community_projects!D831</f>
        <v>Heeten</v>
      </c>
      <c r="F831" t="str">
        <f>community_projects!E831</f>
        <v>Endona/ Zonnedaken Manege Heeten (asbest eraf-project)</v>
      </c>
      <c r="G831" t="str">
        <f>community_projects!G831</f>
        <v>gerealiseerd</v>
      </c>
      <c r="H831">
        <f>community_projects!H831</f>
        <v>2023</v>
      </c>
      <c r="I831" t="str">
        <f>community_projects!I831</f>
        <v>PV</v>
      </c>
      <c r="J831" t="str">
        <f>community_projects!J831</f>
        <v>dak</v>
      </c>
      <c r="K831" t="str">
        <f>community_projects!K831</f>
        <v>lokale coöperatie</v>
      </c>
      <c r="L831" t="str">
        <f>community_projects!L831</f>
        <v>Endona</v>
      </c>
      <c r="M831">
        <f>community_projects!P831</f>
        <v>250</v>
      </c>
      <c r="N831">
        <f>community_projects!R831</f>
        <v>1</v>
      </c>
    </row>
    <row r="832" spans="1:14" x14ac:dyDescent="0.3">
      <c r="A832" t="str">
        <f>community_projects!A832</f>
        <v>Overijssel</v>
      </c>
      <c r="B832" t="str">
        <f>community_projects!B832</f>
        <v>West-Overijssel</v>
      </c>
      <c r="C832" t="str">
        <f>community_projects!C832</f>
        <v>Raalte</v>
      </c>
      <c r="D832" t="str" cm="1">
        <f t="array" ref="D832">INDEX(municipalities!B:B, MATCH(EC_projects!C832,municipalities!C:C,0),0)</f>
        <v>GM0177</v>
      </c>
      <c r="E832" t="str">
        <f>community_projects!D832</f>
        <v>Luttenberg</v>
      </c>
      <c r="F832" t="str">
        <f>community_projects!E832</f>
        <v>LuttenbergEnergie/ zonnedak Alferink 2022</v>
      </c>
      <c r="G832" t="str">
        <f>community_projects!G832</f>
        <v>gerealiseerd</v>
      </c>
      <c r="H832">
        <f>community_projects!H832</f>
        <v>2023</v>
      </c>
      <c r="I832" t="str">
        <f>community_projects!I832</f>
        <v>PV</v>
      </c>
      <c r="J832" t="str">
        <f>community_projects!J832</f>
        <v>dak</v>
      </c>
      <c r="K832" t="str">
        <f>community_projects!K832</f>
        <v>lokale coöperatie</v>
      </c>
      <c r="L832" t="str">
        <f>community_projects!L832</f>
        <v>Luttenberg Energie</v>
      </c>
      <c r="M832">
        <f>community_projects!P832</f>
        <v>86</v>
      </c>
      <c r="N832">
        <f>community_projects!R832</f>
        <v>1</v>
      </c>
    </row>
    <row r="833" spans="1:14" x14ac:dyDescent="0.3">
      <c r="A833" t="str">
        <f>community_projects!A833</f>
        <v>Overijssel</v>
      </c>
      <c r="B833" t="str">
        <f>community_projects!B833</f>
        <v>West-Overijssel</v>
      </c>
      <c r="C833" t="str">
        <f>community_projects!C833</f>
        <v>Raalte</v>
      </c>
      <c r="D833" t="str" cm="1">
        <f t="array" ref="D833">INDEX(municipalities!B:B, MATCH(EC_projects!C833,municipalities!C:C,0),0)</f>
        <v>GM0177</v>
      </c>
      <c r="E833" t="str">
        <f>community_projects!D833</f>
        <v>Luttenberg</v>
      </c>
      <c r="F833" t="str">
        <f>community_projects!E833</f>
        <v>LuttenbergEnergie/ zonnedak Maatschap Freriks</v>
      </c>
      <c r="G833" t="str">
        <f>community_projects!G833</f>
        <v>gerealiseerd</v>
      </c>
      <c r="H833">
        <f>community_projects!H833</f>
        <v>2023</v>
      </c>
      <c r="I833" t="str">
        <f>community_projects!I833</f>
        <v>PV</v>
      </c>
      <c r="J833" t="str">
        <f>community_projects!J833</f>
        <v>dak</v>
      </c>
      <c r="K833" t="str">
        <f>community_projects!K833</f>
        <v>lokale coöperatie</v>
      </c>
      <c r="L833" t="str">
        <f>community_projects!L833</f>
        <v>Luttenberg Energie</v>
      </c>
      <c r="M833">
        <f>community_projects!P833</f>
        <v>86</v>
      </c>
      <c r="N833">
        <f>community_projects!R833</f>
        <v>1</v>
      </c>
    </row>
    <row r="834" spans="1:14" x14ac:dyDescent="0.3">
      <c r="A834" t="str">
        <f>community_projects!A834</f>
        <v>Overijssel</v>
      </c>
      <c r="B834" t="str">
        <f>community_projects!B834</f>
        <v>Twente</v>
      </c>
      <c r="C834" t="str">
        <f>community_projects!C834</f>
        <v>Rijssen-Holten</v>
      </c>
      <c r="D834" t="str" cm="1">
        <f t="array" ref="D834">INDEX(municipalities!B:B, MATCH(EC_projects!C834,municipalities!C:C,0),0)</f>
        <v>GM1742</v>
      </c>
      <c r="E834" t="str">
        <f>community_projects!D834</f>
        <v>Holten</v>
      </c>
      <c r="F834" t="str">
        <f>community_projects!E834</f>
        <v>OpgewektRijssen/ zonnedak Dierenhotel A1</v>
      </c>
      <c r="G834" t="str">
        <f>community_projects!G834</f>
        <v>gerealiseerd</v>
      </c>
      <c r="H834">
        <f>community_projects!H834</f>
        <v>2020</v>
      </c>
      <c r="I834" t="str">
        <f>community_projects!I834</f>
        <v>PV</v>
      </c>
      <c r="J834" t="str">
        <f>community_projects!J834</f>
        <v>dak</v>
      </c>
      <c r="K834" t="str">
        <f>community_projects!K834</f>
        <v>lokale coöperatie</v>
      </c>
      <c r="L834" t="str">
        <f>community_projects!L834</f>
        <v>Opgewekt Rijssen</v>
      </c>
      <c r="M834">
        <f>community_projects!P834</f>
        <v>128.75</v>
      </c>
      <c r="N834">
        <f>community_projects!R834</f>
        <v>1</v>
      </c>
    </row>
    <row r="835" spans="1:14" x14ac:dyDescent="0.3">
      <c r="A835" t="str">
        <f>community_projects!A835</f>
        <v>Overijssel</v>
      </c>
      <c r="B835" t="str">
        <f>community_projects!B835</f>
        <v>Twente</v>
      </c>
      <c r="C835" t="str">
        <f>community_projects!C835</f>
        <v>Rijssen-Holten</v>
      </c>
      <c r="D835" t="str" cm="1">
        <f t="array" ref="D835">INDEX(municipalities!B:B, MATCH(EC_projects!C835,municipalities!C:C,0),0)</f>
        <v>GM1742</v>
      </c>
      <c r="E835" t="str">
        <f>community_projects!D835</f>
        <v>Rijssen</v>
      </c>
      <c r="F835" t="str">
        <f>community_projects!E835</f>
        <v>OpgewektRijssen/ zonnedak Leverink Transport</v>
      </c>
      <c r="G835" t="str">
        <f>community_projects!G835</f>
        <v>gerealiseerd</v>
      </c>
      <c r="H835">
        <f>community_projects!H835</f>
        <v>2020</v>
      </c>
      <c r="I835" t="str">
        <f>community_projects!I835</f>
        <v>PV</v>
      </c>
      <c r="J835" t="str">
        <f>community_projects!J835</f>
        <v>dak</v>
      </c>
      <c r="K835" t="str">
        <f>community_projects!K835</f>
        <v>lokale coöperatie</v>
      </c>
      <c r="L835" t="str">
        <f>community_projects!L835</f>
        <v>Opgewekt Rijssen</v>
      </c>
      <c r="M835">
        <f>community_projects!P835</f>
        <v>249.6</v>
      </c>
      <c r="N835">
        <f>community_projects!R835</f>
        <v>1</v>
      </c>
    </row>
    <row r="836" spans="1:14" x14ac:dyDescent="0.3">
      <c r="A836" t="str">
        <f>community_projects!A836</f>
        <v>Overijssel</v>
      </c>
      <c r="B836" t="str">
        <f>community_projects!B836</f>
        <v>Twente</v>
      </c>
      <c r="C836" t="str">
        <f>community_projects!C836</f>
        <v>Rijssen-Holten</v>
      </c>
      <c r="D836" t="str" cm="1">
        <f t="array" ref="D836">INDEX(municipalities!B:B, MATCH(EC_projects!C836,municipalities!C:C,0),0)</f>
        <v>GM1742</v>
      </c>
      <c r="E836" t="str">
        <f>community_projects!D836</f>
        <v>Rijssen</v>
      </c>
      <c r="F836" t="str">
        <f>community_projects!E836</f>
        <v>OpgewektRijssen/ zonnedak Ligtenberg I (Celsiusstraat)</v>
      </c>
      <c r="G836" t="str">
        <f>community_projects!G836</f>
        <v>gerealiseerd</v>
      </c>
      <c r="H836">
        <f>community_projects!H836</f>
        <v>2023</v>
      </c>
      <c r="I836" t="str">
        <f>community_projects!I836</f>
        <v>PV</v>
      </c>
      <c r="J836" t="str">
        <f>community_projects!J836</f>
        <v>dak</v>
      </c>
      <c r="K836" t="str">
        <f>community_projects!K836</f>
        <v>lokale coöperatie</v>
      </c>
      <c r="L836" t="str">
        <f>community_projects!L836</f>
        <v>Opgewekt Rijssen</v>
      </c>
      <c r="M836">
        <f>community_projects!P836</f>
        <v>250</v>
      </c>
      <c r="N836">
        <f>community_projects!R836</f>
        <v>1</v>
      </c>
    </row>
    <row r="837" spans="1:14" x14ac:dyDescent="0.3">
      <c r="A837" t="str">
        <f>community_projects!A837</f>
        <v>Overijssel</v>
      </c>
      <c r="B837" t="str">
        <f>community_projects!B837</f>
        <v>Twente</v>
      </c>
      <c r="C837" t="str">
        <f>community_projects!C837</f>
        <v>Rijssen-Holten</v>
      </c>
      <c r="D837" t="str" cm="1">
        <f t="array" ref="D837">INDEX(municipalities!B:B, MATCH(EC_projects!C837,municipalities!C:C,0),0)</f>
        <v>GM1742</v>
      </c>
      <c r="E837" t="str">
        <f>community_projects!D837</f>
        <v>Rijssen</v>
      </c>
      <c r="F837" t="str">
        <f>community_projects!E837</f>
        <v>OpgewektRijssen/ zonnedak Ligtenberg II</v>
      </c>
      <c r="G837" t="str">
        <f>community_projects!G837</f>
        <v>gerealiseerd</v>
      </c>
      <c r="H837">
        <f>community_projects!H837</f>
        <v>2023</v>
      </c>
      <c r="I837" t="str">
        <f>community_projects!I837</f>
        <v>PV</v>
      </c>
      <c r="J837" t="str">
        <f>community_projects!J837</f>
        <v>dak</v>
      </c>
      <c r="K837" t="str">
        <f>community_projects!K837</f>
        <v>lokale coöperatie</v>
      </c>
      <c r="L837" t="str">
        <f>community_projects!L837</f>
        <v>Opgewekt Rijssen</v>
      </c>
      <c r="M837">
        <f>community_projects!P837</f>
        <v>95</v>
      </c>
      <c r="N837">
        <f>community_projects!R837</f>
        <v>1</v>
      </c>
    </row>
    <row r="838" spans="1:14" x14ac:dyDescent="0.3">
      <c r="A838" t="str">
        <f>community_projects!A838</f>
        <v>Overijssel</v>
      </c>
      <c r="B838" t="str">
        <f>community_projects!B838</f>
        <v>Twente</v>
      </c>
      <c r="C838" t="str">
        <f>community_projects!C838</f>
        <v>Rijssen-Holten</v>
      </c>
      <c r="D838" t="str" cm="1">
        <f t="array" ref="D838">INDEX(municipalities!B:B, MATCH(EC_projects!C838,municipalities!C:C,0),0)</f>
        <v>GM1742</v>
      </c>
      <c r="E838" t="str">
        <f>community_projects!D838</f>
        <v>Holten</v>
      </c>
      <c r="F838" t="str">
        <f>community_projects!E838</f>
        <v>OpgewektRijssen/ zonnedak Lubbersen (Bijvanksweg)</v>
      </c>
      <c r="G838" t="str">
        <f>community_projects!G838</f>
        <v>gerealiseerd</v>
      </c>
      <c r="H838">
        <f>community_projects!H838</f>
        <v>2022</v>
      </c>
      <c r="I838" t="str">
        <f>community_projects!I838</f>
        <v>PV</v>
      </c>
      <c r="J838" t="str">
        <f>community_projects!J838</f>
        <v>dak</v>
      </c>
      <c r="K838" t="str">
        <f>community_projects!K838</f>
        <v>lokale coöperatie</v>
      </c>
      <c r="L838" t="str">
        <f>community_projects!L838</f>
        <v>Opgewekt Rijssen</v>
      </c>
      <c r="M838">
        <f>community_projects!P838</f>
        <v>92</v>
      </c>
      <c r="N838">
        <f>community_projects!R838</f>
        <v>1</v>
      </c>
    </row>
    <row r="839" spans="1:14" x14ac:dyDescent="0.3">
      <c r="A839" t="str">
        <f>community_projects!A839</f>
        <v>Overijssel</v>
      </c>
      <c r="B839" t="str">
        <f>community_projects!B839</f>
        <v>Twente</v>
      </c>
      <c r="C839" t="str">
        <f>community_projects!C839</f>
        <v>Rijssen-Holten</v>
      </c>
      <c r="D839" t="str" cm="1">
        <f t="array" ref="D839">INDEX(municipalities!B:B, MATCH(EC_projects!C839,municipalities!C:C,0),0)</f>
        <v>GM1742</v>
      </c>
      <c r="E839" t="str">
        <f>community_projects!D839</f>
        <v>Holten</v>
      </c>
      <c r="F839" t="str">
        <f>community_projects!E839</f>
        <v>OpgewektRijssen/ zonnedak Markvoort (Beusebergerweg)  2x SCE</v>
      </c>
      <c r="G839" t="str">
        <f>community_projects!G839</f>
        <v>gerealiseerd</v>
      </c>
      <c r="H839">
        <f>community_projects!H839</f>
        <v>2023</v>
      </c>
      <c r="I839" t="str">
        <f>community_projects!I839</f>
        <v>PV</v>
      </c>
      <c r="J839" t="str">
        <f>community_projects!J839</f>
        <v>dak</v>
      </c>
      <c r="K839" t="str">
        <f>community_projects!K839</f>
        <v>lokale coöperatie</v>
      </c>
      <c r="L839" t="str">
        <f>community_projects!L839</f>
        <v>Opgewekt Rijssen</v>
      </c>
      <c r="M839">
        <f>community_projects!P839</f>
        <v>132</v>
      </c>
      <c r="N839">
        <f>community_projects!R839</f>
        <v>1</v>
      </c>
    </row>
    <row r="840" spans="1:14" x14ac:dyDescent="0.3">
      <c r="A840" t="str">
        <f>community_projects!A840</f>
        <v>Overijssel</v>
      </c>
      <c r="B840" t="str">
        <f>community_projects!B840</f>
        <v>Twente</v>
      </c>
      <c r="C840" t="str">
        <f>community_projects!C840</f>
        <v>Rijssen-Holten</v>
      </c>
      <c r="D840" t="str" cm="1">
        <f t="array" ref="D840">INDEX(municipalities!B:B, MATCH(EC_projects!C840,municipalities!C:C,0),0)</f>
        <v>GM1742</v>
      </c>
      <c r="E840" t="str">
        <f>community_projects!D840</f>
        <v>Zuna</v>
      </c>
      <c r="F840" t="str">
        <f>community_projects!E840</f>
        <v>OpgewektRijssen/ zonnedak Ten Hove 1 Kalfsvlees Zuna)</v>
      </c>
      <c r="G840" t="str">
        <f>community_projects!G840</f>
        <v>gerealiseerd</v>
      </c>
      <c r="H840">
        <f>community_projects!H840</f>
        <v>2023</v>
      </c>
      <c r="I840" t="str">
        <f>community_projects!I840</f>
        <v>PV</v>
      </c>
      <c r="J840" t="str">
        <f>community_projects!J840</f>
        <v>dak</v>
      </c>
      <c r="K840" t="str">
        <f>community_projects!K840</f>
        <v>lokale coöperatie</v>
      </c>
      <c r="L840" t="str">
        <f>community_projects!L840</f>
        <v>Opgewekt Rijssen</v>
      </c>
      <c r="M840">
        <f>community_projects!P840</f>
        <v>91.64</v>
      </c>
      <c r="N840">
        <f>community_projects!R840</f>
        <v>1</v>
      </c>
    </row>
    <row r="841" spans="1:14" x14ac:dyDescent="0.3">
      <c r="A841" t="str">
        <f>community_projects!A841</f>
        <v>Overijssel</v>
      </c>
      <c r="B841" t="str">
        <f>community_projects!B841</f>
        <v>Twente</v>
      </c>
      <c r="C841" t="str">
        <f>community_projects!C841</f>
        <v>Rijssen-Holten</v>
      </c>
      <c r="D841" t="str" cm="1">
        <f t="array" ref="D841">INDEX(municipalities!B:B, MATCH(EC_projects!C841,municipalities!C:C,0),0)</f>
        <v>GM1742</v>
      </c>
      <c r="E841" t="str">
        <f>community_projects!D841</f>
        <v>Zuna</v>
      </c>
      <c r="F841" t="str">
        <f>community_projects!E841</f>
        <v>OpgewektRijssen/ zonnedak Ten Hove 2 (Kalfsvlees Zuna)</v>
      </c>
      <c r="G841" t="str">
        <f>community_projects!G841</f>
        <v>gerealiseerd</v>
      </c>
      <c r="H841">
        <f>community_projects!H841</f>
        <v>2023</v>
      </c>
      <c r="I841" t="str">
        <f>community_projects!I841</f>
        <v>PV</v>
      </c>
      <c r="J841" t="str">
        <f>community_projects!J841</f>
        <v>dak</v>
      </c>
      <c r="K841" t="str">
        <f>community_projects!K841</f>
        <v>lokale coöperatie</v>
      </c>
      <c r="L841" t="str">
        <f>community_projects!L841</f>
        <v>Opgewekt Rijssen</v>
      </c>
      <c r="M841">
        <f>community_projects!P841</f>
        <v>103.88500000000001</v>
      </c>
      <c r="N841">
        <f>community_projects!R841</f>
        <v>1</v>
      </c>
    </row>
    <row r="842" spans="1:14" x14ac:dyDescent="0.3">
      <c r="A842" t="str">
        <f>community_projects!A842</f>
        <v>Overijssel</v>
      </c>
      <c r="B842" t="str">
        <f>community_projects!B842</f>
        <v>Twente</v>
      </c>
      <c r="C842" t="str">
        <f>community_projects!C842</f>
        <v>Rijssen-Holten</v>
      </c>
      <c r="D842" t="str" cm="1">
        <f t="array" ref="D842">INDEX(municipalities!B:B, MATCH(EC_projects!C842,municipalities!C:C,0),0)</f>
        <v>GM1742</v>
      </c>
      <c r="E842" t="str">
        <f>community_projects!D842</f>
        <v>Rijssen</v>
      </c>
      <c r="F842" t="str">
        <f>community_projects!E842</f>
        <v>OpgewektRijssen/ zonnedak Troost Nijverdalseweg</v>
      </c>
      <c r="G842" t="str">
        <f>community_projects!G842</f>
        <v>gerealiseerd</v>
      </c>
      <c r="H842">
        <f>community_projects!H842</f>
        <v>2023</v>
      </c>
      <c r="I842" t="str">
        <f>community_projects!I842</f>
        <v>PV</v>
      </c>
      <c r="J842" t="str">
        <f>community_projects!J842</f>
        <v>dak</v>
      </c>
      <c r="K842" t="str">
        <f>community_projects!K842</f>
        <v>lokale coöperatie</v>
      </c>
      <c r="L842" t="str">
        <f>community_projects!L842</f>
        <v>Opgewekt Rijssen</v>
      </c>
      <c r="M842">
        <f>community_projects!P842</f>
        <v>77.385000000000005</v>
      </c>
      <c r="N842">
        <f>community_projects!R842</f>
        <v>1</v>
      </c>
    </row>
    <row r="843" spans="1:14" x14ac:dyDescent="0.3">
      <c r="A843" t="str">
        <f>community_projects!A843</f>
        <v>Overijssel</v>
      </c>
      <c r="B843" t="str">
        <f>community_projects!B843</f>
        <v>Twente</v>
      </c>
      <c r="C843" t="str">
        <f>community_projects!C843</f>
        <v>Rijssen-Holten</v>
      </c>
      <c r="D843" t="str" cm="1">
        <f t="array" ref="D843">INDEX(municipalities!B:B, MATCH(EC_projects!C843,municipalities!C:C,0),0)</f>
        <v>GM1742</v>
      </c>
      <c r="E843">
        <f>community_projects!D843</f>
        <v>0</v>
      </c>
      <c r="F843" t="str">
        <f>community_projects!E843</f>
        <v xml:space="preserve">OpgewektRijssen/ zonnedak Voortman Staal </v>
      </c>
      <c r="G843" t="str">
        <f>community_projects!G843</f>
        <v>gerealiseerd</v>
      </c>
      <c r="H843">
        <f>community_projects!H843</f>
        <v>2019</v>
      </c>
      <c r="I843" t="str">
        <f>community_projects!I843</f>
        <v>PV</v>
      </c>
      <c r="J843" t="str">
        <f>community_projects!J843</f>
        <v>dak</v>
      </c>
      <c r="K843" t="str">
        <f>community_projects!K843</f>
        <v>lokale coöperatie</v>
      </c>
      <c r="L843" t="str">
        <f>community_projects!L843</f>
        <v>Opgewekt Rijssen</v>
      </c>
      <c r="M843">
        <f>community_projects!P843</f>
        <v>861</v>
      </c>
      <c r="N843">
        <f>community_projects!R843</f>
        <v>1</v>
      </c>
    </row>
    <row r="844" spans="1:14" x14ac:dyDescent="0.3">
      <c r="A844" t="str">
        <f>community_projects!A844</f>
        <v>Overijssel</v>
      </c>
      <c r="B844" t="str">
        <f>community_projects!B844</f>
        <v>Twente</v>
      </c>
      <c r="C844" t="str">
        <f>community_projects!C844</f>
        <v>Rijssen-Holten</v>
      </c>
      <c r="D844" t="str" cm="1">
        <f t="array" ref="D844">INDEX(municipalities!B:B, MATCH(EC_projects!C844,municipalities!C:C,0),0)</f>
        <v>GM1742</v>
      </c>
      <c r="E844" t="str">
        <f>community_projects!D844</f>
        <v>Holten</v>
      </c>
      <c r="F844" t="str">
        <f>community_projects!E844</f>
        <v>ZonnepanelenDelen/ zonnedak Wijlhuizen</v>
      </c>
      <c r="G844" t="str">
        <f>community_projects!G844</f>
        <v>gerealiseerd</v>
      </c>
      <c r="H844">
        <f>community_projects!H844</f>
        <v>2019</v>
      </c>
      <c r="I844" t="str">
        <f>community_projects!I844</f>
        <v>PV</v>
      </c>
      <c r="J844" t="str">
        <f>community_projects!J844</f>
        <v>dak</v>
      </c>
      <c r="K844" t="str">
        <f>community_projects!K844</f>
        <v>participatie/ crowdfunding</v>
      </c>
      <c r="L844" t="str">
        <f>community_projects!L844</f>
        <v>crowdfunding</v>
      </c>
      <c r="M844">
        <f>community_projects!P844</f>
        <v>355</v>
      </c>
      <c r="N844">
        <f>community_projects!R844</f>
        <v>0</v>
      </c>
    </row>
    <row r="845" spans="1:14" x14ac:dyDescent="0.3">
      <c r="A845" t="str">
        <f>community_projects!A845</f>
        <v>Overijssel</v>
      </c>
      <c r="B845" t="str">
        <f>community_projects!B845</f>
        <v>West-Overijssel</v>
      </c>
      <c r="C845" t="str">
        <f>community_projects!C845</f>
        <v>Staphorst</v>
      </c>
      <c r="D845" t="str" cm="1">
        <f t="array" ref="D845">INDEX(municipalities!B:B, MATCH(EC_projects!C845,municipalities!C:C,0),0)</f>
        <v>GM0180</v>
      </c>
      <c r="E845" t="str">
        <f>community_projects!D845</f>
        <v>Ijhorst</v>
      </c>
      <c r="F845" t="str">
        <f>community_projects!E845</f>
        <v>ECIJhorst/  Panelen op andermans dak 1</v>
      </c>
      <c r="G845" t="str">
        <f>community_projects!G845</f>
        <v>gerealiseerd</v>
      </c>
      <c r="H845">
        <f>community_projects!H845</f>
        <v>2020</v>
      </c>
      <c r="I845" t="str">
        <f>community_projects!I845</f>
        <v>PV</v>
      </c>
      <c r="J845" t="str">
        <f>community_projects!J845</f>
        <v>dak</v>
      </c>
      <c r="K845" t="str">
        <f>community_projects!K845</f>
        <v>lokale coöperatie</v>
      </c>
      <c r="L845" t="str">
        <f>community_projects!L845</f>
        <v>EC Ijhorst</v>
      </c>
      <c r="M845">
        <f>community_projects!P845</f>
        <v>61.600000000000009</v>
      </c>
      <c r="N845">
        <f>community_projects!R845</f>
        <v>1</v>
      </c>
    </row>
    <row r="846" spans="1:14" x14ac:dyDescent="0.3">
      <c r="A846" t="str">
        <f>community_projects!A846</f>
        <v>Overijssel</v>
      </c>
      <c r="B846" t="str">
        <f>community_projects!B846</f>
        <v>West-Overijssel</v>
      </c>
      <c r="C846" t="str">
        <f>community_projects!C846</f>
        <v>Staphorst</v>
      </c>
      <c r="D846" t="str" cm="1">
        <f t="array" ref="D846">INDEX(municipalities!B:B, MATCH(EC_projects!C846,municipalities!C:C,0),0)</f>
        <v>GM0180</v>
      </c>
      <c r="E846" t="str">
        <f>community_projects!D846</f>
        <v>Ijhorst</v>
      </c>
      <c r="F846" t="str">
        <f>community_projects!E846</f>
        <v xml:space="preserve">ECIJhorst/  Panelen op andermans dak 2 Heerenweg </v>
      </c>
      <c r="G846" t="str">
        <f>community_projects!G846</f>
        <v>gerealiseerd</v>
      </c>
      <c r="H846">
        <f>community_projects!H846</f>
        <v>2022</v>
      </c>
      <c r="I846" t="str">
        <f>community_projects!I846</f>
        <v>PV</v>
      </c>
      <c r="J846" t="str">
        <f>community_projects!J846</f>
        <v>dak</v>
      </c>
      <c r="K846" t="str">
        <f>community_projects!K846</f>
        <v>lokale coöperatie</v>
      </c>
      <c r="L846" t="str">
        <f>community_projects!L846</f>
        <v>EC Ijhorst</v>
      </c>
      <c r="M846">
        <f>community_projects!P846</f>
        <v>54</v>
      </c>
      <c r="N846">
        <f>community_projects!R846</f>
        <v>1</v>
      </c>
    </row>
    <row r="847" spans="1:14" x14ac:dyDescent="0.3">
      <c r="A847" t="str">
        <f>community_projects!A847</f>
        <v>Overijssel</v>
      </c>
      <c r="B847" t="str">
        <f>community_projects!B847</f>
        <v>West-Overijssel</v>
      </c>
      <c r="C847" t="str">
        <f>community_projects!C847</f>
        <v>Staphorst</v>
      </c>
      <c r="D847" t="str" cm="1">
        <f t="array" ref="D847">INDEX(municipalities!B:B, MATCH(EC_projects!C847,municipalities!C:C,0),0)</f>
        <v>GM0180</v>
      </c>
      <c r="E847" t="str">
        <f>community_projects!D847</f>
        <v>Rouveen</v>
      </c>
      <c r="F847" t="str">
        <f>community_projects!E847</f>
        <v>EnergiekZwartewaterland/ zonnedak 1 PCR Zwartewaterkloosterweg</v>
      </c>
      <c r="G847" t="str">
        <f>community_projects!G847</f>
        <v>gerealiseerd</v>
      </c>
      <c r="H847">
        <f>community_projects!H847</f>
        <v>2019</v>
      </c>
      <c r="I847" t="str">
        <f>community_projects!I847</f>
        <v>PV</v>
      </c>
      <c r="J847" t="str">
        <f>community_projects!J847</f>
        <v>dak</v>
      </c>
      <c r="K847" t="str">
        <f>community_projects!K847</f>
        <v>lokale coöperatie</v>
      </c>
      <c r="L847" t="str">
        <f>community_projects!L847</f>
        <v>Energiek Zwartewaterland</v>
      </c>
      <c r="M847">
        <f>community_projects!P847</f>
        <v>45.599999999999994</v>
      </c>
      <c r="N847">
        <f>community_projects!R847</f>
        <v>1</v>
      </c>
    </row>
    <row r="848" spans="1:14" x14ac:dyDescent="0.3">
      <c r="A848" t="str">
        <f>community_projects!A848</f>
        <v>Overijssel</v>
      </c>
      <c r="B848" t="str">
        <f>community_projects!B848</f>
        <v>West-Overijssel</v>
      </c>
      <c r="C848" t="str">
        <f>community_projects!C848</f>
        <v>Steenwijkerland</v>
      </c>
      <c r="D848" t="str" cm="1">
        <f t="array" ref="D848">INDEX(municipalities!B:B, MATCH(EC_projects!C848,municipalities!C:C,0),0)</f>
        <v>GM1708</v>
      </c>
      <c r="E848" t="str">
        <f>community_projects!D848</f>
        <v>Belt-Schutsloot</v>
      </c>
      <c r="F848" t="str">
        <f>community_projects!E848</f>
        <v>DuurzaamBeltSchutsloot/ zonnedak Rietloods Arembergerweg</v>
      </c>
      <c r="G848" t="str">
        <f>community_projects!G848</f>
        <v>gerealiseerd</v>
      </c>
      <c r="H848">
        <f>community_projects!H848</f>
        <v>2023</v>
      </c>
      <c r="I848" t="str">
        <f>community_projects!I848</f>
        <v>PV</v>
      </c>
      <c r="J848" t="str">
        <f>community_projects!J848</f>
        <v>dak</v>
      </c>
      <c r="K848" t="str">
        <f>community_projects!K848</f>
        <v>lokale coöperatie</v>
      </c>
      <c r="L848" t="str">
        <f>community_projects!L848</f>
        <v>Duurzaam Belt-Schutsloot</v>
      </c>
      <c r="M848">
        <f>community_projects!P848</f>
        <v>100</v>
      </c>
      <c r="N848">
        <f>community_projects!R848</f>
        <v>1</v>
      </c>
    </row>
    <row r="849" spans="1:14" x14ac:dyDescent="0.3">
      <c r="A849" t="str">
        <f>community_projects!A849</f>
        <v>Overijssel</v>
      </c>
      <c r="B849" t="str">
        <f>community_projects!B849</f>
        <v>West-Overijssel</v>
      </c>
      <c r="C849" t="str">
        <f>community_projects!C849</f>
        <v>Steenwijkerland</v>
      </c>
      <c r="D849" t="str" cm="1">
        <f t="array" ref="D849">INDEX(municipalities!B:B, MATCH(EC_projects!C849,municipalities!C:C,0),0)</f>
        <v>GM1708</v>
      </c>
      <c r="E849" t="str">
        <f>community_projects!D849</f>
        <v>Steenwijk</v>
      </c>
      <c r="F849" t="str">
        <f>community_projects!E849</f>
        <v>ECSteenwijk/ zonnedak Pasman Manege</v>
      </c>
      <c r="G849" t="str">
        <f>community_projects!G849</f>
        <v>gerealiseerd</v>
      </c>
      <c r="H849">
        <f>community_projects!H849</f>
        <v>2020</v>
      </c>
      <c r="I849" t="str">
        <f>community_projects!I849</f>
        <v>PV</v>
      </c>
      <c r="J849" t="str">
        <f>community_projects!J849</f>
        <v>dak</v>
      </c>
      <c r="K849" t="str">
        <f>community_projects!K849</f>
        <v>lokale coöperatie</v>
      </c>
      <c r="L849" t="str">
        <f>community_projects!L849</f>
        <v>EC Steenwijk</v>
      </c>
      <c r="M849">
        <f>community_projects!P849</f>
        <v>202.00500000000002</v>
      </c>
      <c r="N849">
        <f>community_projects!R849</f>
        <v>1</v>
      </c>
    </row>
    <row r="850" spans="1:14" x14ac:dyDescent="0.3">
      <c r="A850" t="str">
        <f>community_projects!A850</f>
        <v>Overijssel</v>
      </c>
      <c r="B850" t="str">
        <f>community_projects!B850</f>
        <v>West-Overijssel</v>
      </c>
      <c r="C850" t="str">
        <f>community_projects!C850</f>
        <v>Steenwijkerland</v>
      </c>
      <c r="D850" t="str" cm="1">
        <f t="array" ref="D850">INDEX(municipalities!B:B, MATCH(EC_projects!C850,municipalities!C:C,0),0)</f>
        <v>GM1708</v>
      </c>
      <c r="E850" t="str">
        <f>community_projects!D850</f>
        <v>Vollenhove</v>
      </c>
      <c r="F850" t="str">
        <f>community_projects!E850</f>
        <v>Voorst tot Wieden/ zonnedak De Hagen</v>
      </c>
      <c r="G850" t="str">
        <f>community_projects!G850</f>
        <v>gerealiseerd</v>
      </c>
      <c r="H850">
        <f>community_projects!H850</f>
        <v>2020</v>
      </c>
      <c r="I850" t="str">
        <f>community_projects!I850</f>
        <v>PV</v>
      </c>
      <c r="J850" t="str">
        <f>community_projects!J850</f>
        <v>dak</v>
      </c>
      <c r="K850" t="str">
        <f>community_projects!K850</f>
        <v>lokale coöperatie</v>
      </c>
      <c r="L850" t="str">
        <f>community_projects!L850</f>
        <v>Energiecoöperatie Voorst tot Wieden</v>
      </c>
      <c r="M850">
        <f>community_projects!P850</f>
        <v>75.040000000000006</v>
      </c>
      <c r="N850">
        <f>community_projects!R850</f>
        <v>1</v>
      </c>
    </row>
    <row r="851" spans="1:14" x14ac:dyDescent="0.3">
      <c r="A851" t="str">
        <f>community_projects!A851</f>
        <v>Overijssel</v>
      </c>
      <c r="B851" t="str">
        <f>community_projects!B851</f>
        <v>West-Overijssel</v>
      </c>
      <c r="C851" t="str">
        <f>community_projects!C851</f>
        <v>Steenwijkerland</v>
      </c>
      <c r="D851" t="str" cm="1">
        <f t="array" ref="D851">INDEX(municipalities!B:B, MATCH(EC_projects!C851,municipalities!C:C,0),0)</f>
        <v>GM1708</v>
      </c>
      <c r="E851" t="str">
        <f>community_projects!D851</f>
        <v>Giethoorn</v>
      </c>
      <c r="F851" t="str">
        <f>community_projects!E851</f>
        <v>WiedenWeerribben/ zonnedak 1 Kanaaldijk 9 Helmer</v>
      </c>
      <c r="G851" t="str">
        <f>community_projects!G851</f>
        <v>gerealiseerd</v>
      </c>
      <c r="H851">
        <f>community_projects!H851</f>
        <v>2018</v>
      </c>
      <c r="I851" t="str">
        <f>community_projects!I851</f>
        <v>PV</v>
      </c>
      <c r="J851" t="str">
        <f>community_projects!J851</f>
        <v>dak</v>
      </c>
      <c r="K851" t="str">
        <f>community_projects!K851</f>
        <v>lokale coöperatie</v>
      </c>
      <c r="L851" t="str">
        <f>community_projects!L851</f>
        <v>EC Wieden Weeribben</v>
      </c>
      <c r="M851">
        <f>community_projects!P851</f>
        <v>120</v>
      </c>
      <c r="N851">
        <f>community_projects!R851</f>
        <v>1</v>
      </c>
    </row>
    <row r="852" spans="1:14" x14ac:dyDescent="0.3">
      <c r="A852" t="str">
        <f>community_projects!A852</f>
        <v>Overijssel</v>
      </c>
      <c r="B852" t="str">
        <f>community_projects!B852</f>
        <v>West-Overijssel</v>
      </c>
      <c r="C852" t="str">
        <f>community_projects!C852</f>
        <v>Steenwijkerland</v>
      </c>
      <c r="D852" t="str" cm="1">
        <f t="array" ref="D852">INDEX(municipalities!B:B, MATCH(EC_projects!C852,municipalities!C:C,0),0)</f>
        <v>GM1708</v>
      </c>
      <c r="E852" t="str">
        <f>community_projects!D852</f>
        <v>Giethoorn</v>
      </c>
      <c r="F852" t="str">
        <f>community_projects!E852</f>
        <v>WiedenWeerribben/ zonnedak 2 Kapelweg Knol</v>
      </c>
      <c r="G852" t="str">
        <f>community_projects!G852</f>
        <v>gerealiseerd</v>
      </c>
      <c r="H852">
        <f>community_projects!H852</f>
        <v>2018</v>
      </c>
      <c r="I852" t="str">
        <f>community_projects!I852</f>
        <v>PV</v>
      </c>
      <c r="J852" t="str">
        <f>community_projects!J852</f>
        <v>dak</v>
      </c>
      <c r="K852" t="str">
        <f>community_projects!K852</f>
        <v>lokale coöperatie</v>
      </c>
      <c r="L852" t="str">
        <f>community_projects!L852</f>
        <v>EC Wieden Weeribben</v>
      </c>
      <c r="M852">
        <f>community_projects!P852</f>
        <v>64.8</v>
      </c>
      <c r="N852">
        <f>community_projects!R852</f>
        <v>1</v>
      </c>
    </row>
    <row r="853" spans="1:14" x14ac:dyDescent="0.3">
      <c r="A853" t="str">
        <f>community_projects!A853</f>
        <v>Overijssel</v>
      </c>
      <c r="B853" t="str">
        <f>community_projects!B853</f>
        <v>West-Overijssel</v>
      </c>
      <c r="C853" t="str">
        <f>community_projects!C853</f>
        <v>Steenwijkerland</v>
      </c>
      <c r="D853" t="str" cm="1">
        <f t="array" ref="D853">INDEX(municipalities!B:B, MATCH(EC_projects!C853,municipalities!C:C,0),0)</f>
        <v>GM1708</v>
      </c>
      <c r="E853" t="str">
        <f>community_projects!D853</f>
        <v>Giethoorn</v>
      </c>
      <c r="F853" t="str">
        <f>community_projects!E853</f>
        <v>WiedenWeerribben/ zonnedak 3 Kanaaldijk Hensberger</v>
      </c>
      <c r="G853" t="str">
        <f>community_projects!G853</f>
        <v>gerealiseerd</v>
      </c>
      <c r="H853">
        <f>community_projects!H853</f>
        <v>2019</v>
      </c>
      <c r="I853" t="str">
        <f>community_projects!I853</f>
        <v>PV</v>
      </c>
      <c r="J853" t="str">
        <f>community_projects!J853</f>
        <v>dak</v>
      </c>
      <c r="K853" t="str">
        <f>community_projects!K853</f>
        <v>lokale coöperatie</v>
      </c>
      <c r="L853" t="str">
        <f>community_projects!L853</f>
        <v>EC Wieden Weeribben</v>
      </c>
      <c r="M853">
        <f>community_projects!P853</f>
        <v>108.9</v>
      </c>
      <c r="N853">
        <f>community_projects!R853</f>
        <v>1</v>
      </c>
    </row>
    <row r="854" spans="1:14" x14ac:dyDescent="0.3">
      <c r="A854" t="str">
        <f>community_projects!A854</f>
        <v>Overijssel</v>
      </c>
      <c r="B854" t="str">
        <f>community_projects!B854</f>
        <v>West-Overijssel</v>
      </c>
      <c r="C854" t="str">
        <f>community_projects!C854</f>
        <v>Steenwijkerland</v>
      </c>
      <c r="D854" t="str" cm="1">
        <f t="array" ref="D854">INDEX(municipalities!B:B, MATCH(EC_projects!C854,municipalities!C:C,0),0)</f>
        <v>GM1708</v>
      </c>
      <c r="E854" t="str">
        <f>community_projects!D854</f>
        <v>Giethoorn</v>
      </c>
      <c r="F854" t="str">
        <f>community_projects!E854</f>
        <v>WiedenWeerribben/ zonnedak 4  Kulturhus Giethoorn</v>
      </c>
      <c r="G854" t="str">
        <f>community_projects!G854</f>
        <v>gerealiseerd</v>
      </c>
      <c r="H854">
        <f>community_projects!H854</f>
        <v>2022</v>
      </c>
      <c r="I854" t="str">
        <f>community_projects!I854</f>
        <v>PV</v>
      </c>
      <c r="J854" t="str">
        <f>community_projects!J854</f>
        <v>dak</v>
      </c>
      <c r="K854" t="str">
        <f>community_projects!K854</f>
        <v>lokale coöperatie</v>
      </c>
      <c r="L854" t="str">
        <f>community_projects!L854</f>
        <v>EC Wieden Weeribben</v>
      </c>
      <c r="M854">
        <f>community_projects!P854</f>
        <v>66.599999999999994</v>
      </c>
      <c r="N854">
        <f>community_projects!R854</f>
        <v>1</v>
      </c>
    </row>
    <row r="855" spans="1:14" x14ac:dyDescent="0.3">
      <c r="A855" t="str">
        <f>community_projects!A855</f>
        <v>Overijssel</v>
      </c>
      <c r="B855" t="str">
        <f>community_projects!B855</f>
        <v>Twente</v>
      </c>
      <c r="C855" t="str">
        <f>community_projects!C855</f>
        <v>Tubbergen</v>
      </c>
      <c r="D855" t="str" cm="1">
        <f t="array" ref="D855">INDEX(municipalities!B:B, MATCH(EC_projects!C855,municipalities!C:C,0),0)</f>
        <v>GM0183</v>
      </c>
      <c r="E855" t="str">
        <f>community_projects!D855</f>
        <v>Aalbergen</v>
      </c>
      <c r="F855" t="str">
        <f>community_projects!E855</f>
        <v>Essenkracht/ zonnedak MFA Aalbergen (Bous Mös)</v>
      </c>
      <c r="G855" t="str">
        <f>community_projects!G855</f>
        <v>gerealiseerd</v>
      </c>
      <c r="H855">
        <f>community_projects!H855</f>
        <v>2023</v>
      </c>
      <c r="I855" t="str">
        <f>community_projects!I855</f>
        <v>PV</v>
      </c>
      <c r="J855" t="str">
        <f>community_projects!J855</f>
        <v>dak</v>
      </c>
      <c r="K855" t="str">
        <f>community_projects!K855</f>
        <v>lokale coöperatie</v>
      </c>
      <c r="L855" t="str">
        <f>community_projects!L855</f>
        <v>Essenkracht</v>
      </c>
      <c r="M855">
        <f>community_projects!P855</f>
        <v>78</v>
      </c>
      <c r="N855">
        <f>community_projects!R855</f>
        <v>1</v>
      </c>
    </row>
    <row r="856" spans="1:14" x14ac:dyDescent="0.3">
      <c r="A856" t="str">
        <f>community_projects!A856</f>
        <v>Overijssel</v>
      </c>
      <c r="B856" t="str">
        <f>community_projects!B856</f>
        <v>Twente</v>
      </c>
      <c r="C856" t="str">
        <f>community_projects!C856</f>
        <v>Tubbergen</v>
      </c>
      <c r="D856" t="str" cm="1">
        <f t="array" ref="D856">INDEX(municipalities!B:B, MATCH(EC_projects!C856,municipalities!C:C,0),0)</f>
        <v>GM0183</v>
      </c>
      <c r="E856" t="str">
        <f>community_projects!D856</f>
        <v>Langeveen</v>
      </c>
      <c r="F856" t="str">
        <f>community_projects!E856</f>
        <v>Essenkracht/ zonnedak Ter Braak</v>
      </c>
      <c r="G856" t="str">
        <f>community_projects!G856</f>
        <v>gerealiseerd</v>
      </c>
      <c r="H856">
        <f>community_projects!H856</f>
        <v>2020</v>
      </c>
      <c r="I856" t="str">
        <f>community_projects!I856</f>
        <v>PV</v>
      </c>
      <c r="J856" t="str">
        <f>community_projects!J856</f>
        <v>dak</v>
      </c>
      <c r="K856" t="str">
        <f>community_projects!K856</f>
        <v>lokale coöperatie</v>
      </c>
      <c r="L856" t="str">
        <f>community_projects!L856</f>
        <v>Essenkracht</v>
      </c>
      <c r="M856">
        <f>community_projects!P856</f>
        <v>123.42</v>
      </c>
      <c r="N856">
        <f>community_projects!R856</f>
        <v>1</v>
      </c>
    </row>
    <row r="857" spans="1:14" x14ac:dyDescent="0.3">
      <c r="A857" t="str">
        <f>community_projects!A857</f>
        <v>Overijssel</v>
      </c>
      <c r="B857" t="str">
        <f>community_projects!B857</f>
        <v>West-Overijssel</v>
      </c>
      <c r="C857" t="str">
        <f>community_projects!C857</f>
        <v>Zwartewaterland</v>
      </c>
      <c r="D857" t="str" cm="1">
        <f t="array" ref="D857">INDEX(municipalities!B:B, MATCH(EC_projects!C857,municipalities!C:C,0),0)</f>
        <v>GM1896</v>
      </c>
      <c r="E857">
        <f>community_projects!D857</f>
        <v>0</v>
      </c>
      <c r="F857" t="str">
        <f>community_projects!E857</f>
        <v>EnergiekZwartewaterland/ zonnedak 2 Velde 10 (PCR)</v>
      </c>
      <c r="G857" t="str">
        <f>community_projects!G857</f>
        <v>gerealiseerd</v>
      </c>
      <c r="H857">
        <f>community_projects!H857</f>
        <v>2021</v>
      </c>
      <c r="I857" t="str">
        <f>community_projects!I857</f>
        <v>PV</v>
      </c>
      <c r="J857" t="str">
        <f>community_projects!J857</f>
        <v>dak</v>
      </c>
      <c r="K857" t="str">
        <f>community_projects!K857</f>
        <v>lokale coöperatie</v>
      </c>
      <c r="L857" t="str">
        <f>community_projects!L857</f>
        <v>Energiek Zwartewaterland</v>
      </c>
      <c r="M857">
        <f>community_projects!P857</f>
        <v>57.599999999999994</v>
      </c>
      <c r="N857">
        <f>community_projects!R857</f>
        <v>1</v>
      </c>
    </row>
    <row r="858" spans="1:14" x14ac:dyDescent="0.3">
      <c r="A858" t="str">
        <f>community_projects!A858</f>
        <v>Overijssel</v>
      </c>
      <c r="B858" t="str">
        <f>community_projects!B858</f>
        <v>West-Overijssel</v>
      </c>
      <c r="C858" t="str">
        <f>community_projects!C858</f>
        <v>Zwartewaterland</v>
      </c>
      <c r="D858" t="str" cm="1">
        <f t="array" ref="D858">INDEX(municipalities!B:B, MATCH(EC_projects!C858,municipalities!C:C,0),0)</f>
        <v>GM1896</v>
      </c>
      <c r="E858" t="str">
        <f>community_projects!D858</f>
        <v>Genemuiden</v>
      </c>
      <c r="F858" t="str">
        <f>community_projects!E858</f>
        <v>ZonnepanelenDelen/  Zonnedak Visscher Carvelle</v>
      </c>
      <c r="G858" t="str">
        <f>community_projects!G858</f>
        <v>gerealiseerd</v>
      </c>
      <c r="H858">
        <f>community_projects!H858</f>
        <v>2017</v>
      </c>
      <c r="I858" t="str">
        <f>community_projects!I858</f>
        <v>PV</v>
      </c>
      <c r="J858" t="str">
        <f>community_projects!J858</f>
        <v>dak</v>
      </c>
      <c r="K858" t="str">
        <f>community_projects!K858</f>
        <v>participatie/ crowdfunding</v>
      </c>
      <c r="L858" t="str">
        <f>community_projects!L858</f>
        <v>crowdfunding</v>
      </c>
      <c r="M858">
        <f>community_projects!P858</f>
        <v>621.16000000000008</v>
      </c>
      <c r="N858">
        <f>community_projects!R858</f>
        <v>0</v>
      </c>
    </row>
    <row r="859" spans="1:14" x14ac:dyDescent="0.3">
      <c r="A859" t="str">
        <f>community_projects!A859</f>
        <v>Overijssel</v>
      </c>
      <c r="B859" t="str">
        <f>community_projects!B859</f>
        <v>West-Overijssel</v>
      </c>
      <c r="C859" t="str">
        <f>community_projects!C859</f>
        <v>Zwolle</v>
      </c>
      <c r="D859" t="str" cm="1">
        <f t="array" ref="D859">INDEX(municipalities!B:B, MATCH(EC_projects!C859,municipalities!C:C,0),0)</f>
        <v>GM0193</v>
      </c>
      <c r="E859">
        <f>community_projects!D859</f>
        <v>0</v>
      </c>
      <c r="F859" t="str">
        <f>community_projects!E859</f>
        <v>AllerZonst/ zonnedak Domusica</v>
      </c>
      <c r="G859" t="str">
        <f>community_projects!G859</f>
        <v>gerealiseerd</v>
      </c>
      <c r="H859">
        <f>community_projects!H859</f>
        <v>2023</v>
      </c>
      <c r="I859" t="str">
        <f>community_projects!I859</f>
        <v>PV</v>
      </c>
      <c r="J859" t="str">
        <f>community_projects!J859</f>
        <v>dak</v>
      </c>
      <c r="K859" t="str">
        <f>community_projects!K859</f>
        <v>lokale coöperatie</v>
      </c>
      <c r="L859" t="str">
        <f>community_projects!L859</f>
        <v>Coöperatie AllerZonst</v>
      </c>
      <c r="M859">
        <f>community_projects!P859</f>
        <v>54</v>
      </c>
      <c r="N859">
        <f>community_projects!R859</f>
        <v>1</v>
      </c>
    </row>
    <row r="860" spans="1:14" x14ac:dyDescent="0.3">
      <c r="A860" t="str">
        <f>community_projects!A860</f>
        <v>Overijssel</v>
      </c>
      <c r="B860" t="str">
        <f>community_projects!B860</f>
        <v>West-Overijssel</v>
      </c>
      <c r="C860" t="str">
        <f>community_projects!C860</f>
        <v>Zwolle</v>
      </c>
      <c r="D860" t="str" cm="1">
        <f t="array" ref="D860">INDEX(municipalities!B:B, MATCH(EC_projects!C860,municipalities!C:C,0),0)</f>
        <v>GM0193</v>
      </c>
      <c r="E860">
        <f>community_projects!D860</f>
        <v>0</v>
      </c>
      <c r="F860" t="str">
        <f>community_projects!E860</f>
        <v>Zonnebuur/ zonnedaken woningcorporatie (meerdere locaties) - 2022</v>
      </c>
      <c r="G860" t="str">
        <f>community_projects!G860</f>
        <v>gerealiseerd</v>
      </c>
      <c r="H860">
        <f>community_projects!H860</f>
        <v>2022</v>
      </c>
      <c r="I860" t="str">
        <f>community_projects!I860</f>
        <v>PV</v>
      </c>
      <c r="J860" t="str">
        <f>community_projects!J860</f>
        <v>dak</v>
      </c>
      <c r="K860" t="str">
        <f>community_projects!K860</f>
        <v>woco-coöperatie</v>
      </c>
      <c r="L860" t="str">
        <f>community_projects!L860</f>
        <v>Zonnebuur</v>
      </c>
      <c r="M860">
        <f>community_projects!P860</f>
        <v>273</v>
      </c>
      <c r="N860">
        <f>community_projects!R860</f>
        <v>1</v>
      </c>
    </row>
    <row r="861" spans="1:14" x14ac:dyDescent="0.3">
      <c r="A861" t="str">
        <f>community_projects!A861</f>
        <v>Overijssel</v>
      </c>
      <c r="B861" t="str">
        <f>community_projects!B861</f>
        <v>West-Overijssel</v>
      </c>
      <c r="C861" t="str">
        <f>community_projects!C861</f>
        <v>Zwolle</v>
      </c>
      <c r="D861" t="str" cm="1">
        <f t="array" ref="D861">INDEX(municipalities!B:B, MATCH(EC_projects!C861,municipalities!C:C,0),0)</f>
        <v>GM0193</v>
      </c>
      <c r="E861">
        <f>community_projects!D861</f>
        <v>0</v>
      </c>
      <c r="F861" t="str">
        <f>community_projects!E861</f>
        <v>Zonnebuur/ zonnedaken woningcorporatie (meerdere locaties) - 2023</v>
      </c>
      <c r="G861" t="str">
        <f>community_projects!G861</f>
        <v>gerealiseerd</v>
      </c>
      <c r="H861">
        <f>community_projects!H861</f>
        <v>2023</v>
      </c>
      <c r="I861" t="str">
        <f>community_projects!I861</f>
        <v>PV</v>
      </c>
      <c r="J861" t="str">
        <f>community_projects!J861</f>
        <v>dak</v>
      </c>
      <c r="K861" t="str">
        <f>community_projects!K861</f>
        <v>woco-coöperatie</v>
      </c>
      <c r="L861" t="str">
        <f>community_projects!L861</f>
        <v>Zonnebuur</v>
      </c>
      <c r="M861">
        <f>community_projects!P861</f>
        <v>203</v>
      </c>
      <c r="N861">
        <f>community_projects!R861</f>
        <v>1</v>
      </c>
    </row>
    <row r="862" spans="1:14" x14ac:dyDescent="0.3">
      <c r="A862" t="str">
        <f>community_projects!A862</f>
        <v>Overijssel</v>
      </c>
      <c r="B862" t="str">
        <f>community_projects!B862</f>
        <v>West-Overijssel</v>
      </c>
      <c r="C862" t="str">
        <f>community_projects!C862</f>
        <v>Zwolle</v>
      </c>
      <c r="D862" t="str" cm="1">
        <f t="array" ref="D862">INDEX(municipalities!B:B, MATCH(EC_projects!C862,municipalities!C:C,0),0)</f>
        <v>GM0193</v>
      </c>
      <c r="E862">
        <f>community_projects!D862</f>
        <v>0</v>
      </c>
      <c r="F862" t="str">
        <f>community_projects!E862</f>
        <v>ZonnepanelenDelen/ ZonopZorg Zonnedak Molenhof</v>
      </c>
      <c r="G862" t="str">
        <f>community_projects!G862</f>
        <v>gerealiseerd</v>
      </c>
      <c r="H862">
        <f>community_projects!H862</f>
        <v>2017</v>
      </c>
      <c r="I862" t="str">
        <f>community_projects!I862</f>
        <v>PV</v>
      </c>
      <c r="J862" t="str">
        <f>community_projects!J862</f>
        <v>dak</v>
      </c>
      <c r="K862" t="str">
        <f>community_projects!K862</f>
        <v>participatie/ crowdfunding</v>
      </c>
      <c r="L862" t="str">
        <f>community_projects!L862</f>
        <v>crowdfunding</v>
      </c>
      <c r="M862">
        <f>community_projects!P862</f>
        <v>79.5</v>
      </c>
      <c r="N862">
        <f>community_projects!R862</f>
        <v>0</v>
      </c>
    </row>
    <row r="863" spans="1:14" x14ac:dyDescent="0.3">
      <c r="A863" t="str">
        <f>community_projects!A863</f>
        <v>Utrecht</v>
      </c>
      <c r="B863" t="str">
        <f>community_projects!B863</f>
        <v>Regio Amersfoort</v>
      </c>
      <c r="C863" t="str">
        <f>community_projects!C863</f>
        <v>Amersfoort</v>
      </c>
      <c r="D863" t="str" cm="1">
        <f t="array" ref="D863">INDEX(municipalities!B:B, MATCH(EC_projects!C863,municipalities!C:C,0),0)</f>
        <v>GM0307</v>
      </c>
      <c r="E863">
        <f>community_projects!D863</f>
        <v>0</v>
      </c>
      <c r="F863" t="str">
        <f>community_projects!E863</f>
        <v>Duurzaam Soesterkwartier/ Zon op de Kubus</v>
      </c>
      <c r="G863" t="str">
        <f>community_projects!G863</f>
        <v>gerealiseerd</v>
      </c>
      <c r="H863">
        <f>community_projects!H863</f>
        <v>2013</v>
      </c>
      <c r="I863" t="str">
        <f>community_projects!I863</f>
        <v>PV</v>
      </c>
      <c r="J863" t="str">
        <f>community_projects!J863</f>
        <v>dak</v>
      </c>
      <c r="K863" t="str">
        <f>community_projects!K863</f>
        <v>lokale coöperatie</v>
      </c>
      <c r="L863" t="str">
        <f>community_projects!L863</f>
        <v>Duurzaam Soesterkwartier</v>
      </c>
      <c r="M863">
        <f>community_projects!P863</f>
        <v>15.6</v>
      </c>
      <c r="N863">
        <f>community_projects!R863</f>
        <v>1</v>
      </c>
    </row>
    <row r="864" spans="1:14" x14ac:dyDescent="0.3">
      <c r="A864" t="str">
        <f>community_projects!A864</f>
        <v>Utrecht</v>
      </c>
      <c r="B864" t="str">
        <f>community_projects!B864</f>
        <v>Regio Amersfoort</v>
      </c>
      <c r="C864" t="str">
        <f>community_projects!C864</f>
        <v>Amersfoort</v>
      </c>
      <c r="D864" t="str" cm="1">
        <f t="array" ref="D864">INDEX(municipalities!B:B, MATCH(EC_projects!C864,municipalities!C:C,0),0)</f>
        <v>GM0307</v>
      </c>
      <c r="E864">
        <f>community_projects!D864</f>
        <v>0</v>
      </c>
      <c r="F864" t="str">
        <f>community_projects!E864</f>
        <v>Duurzaam Soesterkwartier/ Zon op School/ Basisschool 't Anker</v>
      </c>
      <c r="G864" t="str">
        <f>community_projects!G864</f>
        <v>gerealiseerd</v>
      </c>
      <c r="H864">
        <f>community_projects!H864</f>
        <v>2016</v>
      </c>
      <c r="I864" t="str">
        <f>community_projects!I864</f>
        <v>PV</v>
      </c>
      <c r="J864" t="str">
        <f>community_projects!J864</f>
        <v>dak</v>
      </c>
      <c r="K864" t="str">
        <f>community_projects!K864</f>
        <v>lokale coöperatie</v>
      </c>
      <c r="L864" t="str">
        <f>community_projects!L864</f>
        <v>Duurzaam Soesterkwartier</v>
      </c>
      <c r="M864">
        <f>community_projects!P864</f>
        <v>20.8</v>
      </c>
      <c r="N864">
        <f>community_projects!R864</f>
        <v>1</v>
      </c>
    </row>
    <row r="865" spans="1:14" x14ac:dyDescent="0.3">
      <c r="A865" t="str">
        <f>community_projects!A865</f>
        <v>Utrecht</v>
      </c>
      <c r="B865" t="str">
        <f>community_projects!B865</f>
        <v>Regio Amersfoort</v>
      </c>
      <c r="C865" t="str">
        <f>community_projects!C865</f>
        <v>Amersfoort</v>
      </c>
      <c r="D865" t="str" cm="1">
        <f t="array" ref="D865">INDEX(municipalities!B:B, MATCH(EC_projects!C865,municipalities!C:C,0),0)</f>
        <v>GM0307</v>
      </c>
      <c r="E865">
        <f>community_projects!D865</f>
        <v>0</v>
      </c>
      <c r="F865" t="str">
        <f>community_projects!E865</f>
        <v>Eemstroom/ Zonneberg Sporthal Juliana van Stolberg</v>
      </c>
      <c r="G865" t="str">
        <f>community_projects!G865</f>
        <v>gerealiseerd</v>
      </c>
      <c r="H865">
        <f>community_projects!H865</f>
        <v>2015</v>
      </c>
      <c r="I865" t="str">
        <f>community_projects!I865</f>
        <v>PV</v>
      </c>
      <c r="J865" t="str">
        <f>community_projects!J865</f>
        <v>dak</v>
      </c>
      <c r="K865" t="str">
        <f>community_projects!K865</f>
        <v>lokale coöperatie</v>
      </c>
      <c r="L865" t="str">
        <f>community_projects!L865</f>
        <v xml:space="preserve">Eemstroom /Stichting Duurzaam Bergkwartier </v>
      </c>
      <c r="M865">
        <f>community_projects!P865</f>
        <v>117</v>
      </c>
      <c r="N865">
        <f>community_projects!R865</f>
        <v>1</v>
      </c>
    </row>
    <row r="866" spans="1:14" x14ac:dyDescent="0.3">
      <c r="A866" t="str">
        <f>community_projects!A866</f>
        <v>Utrecht</v>
      </c>
      <c r="B866" t="str">
        <f>community_projects!B866</f>
        <v>Regio Amersfoort</v>
      </c>
      <c r="C866" t="str">
        <f>community_projects!C866</f>
        <v>Amersfoort</v>
      </c>
      <c r="D866" t="str" cm="1">
        <f t="array" ref="D866">INDEX(municipalities!B:B, MATCH(EC_projects!C866,municipalities!C:C,0),0)</f>
        <v>GM0307</v>
      </c>
      <c r="E866">
        <f>community_projects!D866</f>
        <v>0</v>
      </c>
      <c r="F866" t="str">
        <f>community_projects!E866</f>
        <v>Postcodestroom/ zonnedak Pon Dealer  Amersfoort</v>
      </c>
      <c r="G866" t="str">
        <f>community_projects!G866</f>
        <v>gerealiseerd</v>
      </c>
      <c r="H866">
        <f>community_projects!H866</f>
        <v>2017</v>
      </c>
      <c r="I866" t="str">
        <f>community_projects!I866</f>
        <v>PV</v>
      </c>
      <c r="J866" t="str">
        <f>community_projects!J866</f>
        <v>dak</v>
      </c>
      <c r="K866" t="str">
        <f>community_projects!K866</f>
        <v>productiecoöperatie/ ontwikkelaar</v>
      </c>
      <c r="L866" t="str">
        <f>community_projects!L866</f>
        <v>Postcodestroom</v>
      </c>
      <c r="M866">
        <f>community_projects!P866</f>
        <v>250.12</v>
      </c>
      <c r="N866">
        <f>community_projects!R866</f>
        <v>1</v>
      </c>
    </row>
    <row r="867" spans="1:14" x14ac:dyDescent="0.3">
      <c r="A867" t="str">
        <f>community_projects!A867</f>
        <v>Utrecht</v>
      </c>
      <c r="B867" t="str">
        <f>community_projects!B867</f>
        <v>Regio Amersfoort</v>
      </c>
      <c r="C867" t="str">
        <f>community_projects!C867</f>
        <v>Amersfoort</v>
      </c>
      <c r="D867" t="str" cm="1">
        <f t="array" ref="D867">INDEX(municipalities!B:B, MATCH(EC_projects!C867,municipalities!C:C,0),0)</f>
        <v>GM0307</v>
      </c>
      <c r="E867" t="str">
        <f>community_projects!D867</f>
        <v>Hoogland</v>
      </c>
      <c r="F867" t="str">
        <f>community_projects!E867</f>
        <v xml:space="preserve">Zon op Hoogland/ zonnedak Breedvoort-1 </v>
      </c>
      <c r="G867" t="str">
        <f>community_projects!G867</f>
        <v>gerealiseerd</v>
      </c>
      <c r="H867">
        <f>community_projects!H867</f>
        <v>2020</v>
      </c>
      <c r="I867" t="str">
        <f>community_projects!I867</f>
        <v>PV</v>
      </c>
      <c r="J867" t="str">
        <f>community_projects!J867</f>
        <v>dak</v>
      </c>
      <c r="K867" t="str">
        <f>community_projects!K867</f>
        <v>productiecoöperatie/ bewonersinitiatief</v>
      </c>
      <c r="L867" t="str">
        <f>community_projects!L867</f>
        <v>Zon op Hoogland</v>
      </c>
      <c r="M867">
        <f>community_projects!P867</f>
        <v>70.349999999999994</v>
      </c>
      <c r="N867">
        <f>community_projects!R867</f>
        <v>1</v>
      </c>
    </row>
    <row r="868" spans="1:14" x14ac:dyDescent="0.3">
      <c r="A868" t="str">
        <f>community_projects!A868</f>
        <v>Utrecht</v>
      </c>
      <c r="B868" t="str">
        <f>community_projects!B868</f>
        <v>Regio Amersfoort</v>
      </c>
      <c r="C868" t="str">
        <f>community_projects!C868</f>
        <v>Amersfoort</v>
      </c>
      <c r="D868" t="str" cm="1">
        <f t="array" ref="D868">INDEX(municipalities!B:B, MATCH(EC_projects!C868,municipalities!C:C,0),0)</f>
        <v>GM0307</v>
      </c>
      <c r="E868" t="str">
        <f>community_projects!D868</f>
        <v>Hoogland</v>
      </c>
      <c r="F868" t="str">
        <f>community_projects!E868</f>
        <v>Zon op Hoogland/ zonnedak Breedvoort-2</v>
      </c>
      <c r="G868" t="str">
        <f>community_projects!G868</f>
        <v>gerealiseerd</v>
      </c>
      <c r="H868">
        <f>community_projects!H868</f>
        <v>2021</v>
      </c>
      <c r="I868" t="str">
        <f>community_projects!I868</f>
        <v>PV</v>
      </c>
      <c r="J868" t="str">
        <f>community_projects!J868</f>
        <v>dak</v>
      </c>
      <c r="K868" t="str">
        <f>community_projects!K868</f>
        <v>productiecoöperatie/ bewonersinitiatief</v>
      </c>
      <c r="L868" t="str">
        <f>community_projects!L868</f>
        <v>Zon op Hoogland</v>
      </c>
      <c r="M868">
        <f>community_projects!P868</f>
        <v>77.399999999999991</v>
      </c>
      <c r="N868">
        <f>community_projects!R868</f>
        <v>1</v>
      </c>
    </row>
    <row r="869" spans="1:14" x14ac:dyDescent="0.3">
      <c r="A869" t="str">
        <f>community_projects!A869</f>
        <v>Utrecht</v>
      </c>
      <c r="B869" t="str">
        <f>community_projects!B869</f>
        <v>Regio Amersfoort</v>
      </c>
      <c r="C869" t="str">
        <f>community_projects!C869</f>
        <v>Amersfoort</v>
      </c>
      <c r="D869" t="str" cm="1">
        <f t="array" ref="D869">INDEX(municipalities!B:B, MATCH(EC_projects!C869,municipalities!C:C,0),0)</f>
        <v>GM0307</v>
      </c>
      <c r="E869">
        <f>community_projects!D869</f>
        <v>0</v>
      </c>
      <c r="F869" t="str">
        <f>community_projects!E869</f>
        <v>ZonnePanelenDelen/ zonnedak Solisplan GymXL</v>
      </c>
      <c r="G869" t="str">
        <f>community_projects!G869</f>
        <v>gerealiseerd</v>
      </c>
      <c r="H869">
        <f>community_projects!H869</f>
        <v>2017</v>
      </c>
      <c r="I869" t="str">
        <f>community_projects!I869</f>
        <v>PV</v>
      </c>
      <c r="J869" t="str">
        <f>community_projects!J869</f>
        <v>dak</v>
      </c>
      <c r="K869" t="str">
        <f>community_projects!K869</f>
        <v>participatie/ crowdfunding</v>
      </c>
      <c r="L869" t="str">
        <f>community_projects!L869</f>
        <v>crowdfunding</v>
      </c>
      <c r="M869">
        <f>community_projects!P869</f>
        <v>50.35</v>
      </c>
      <c r="N869">
        <f>community_projects!R869</f>
        <v>0</v>
      </c>
    </row>
    <row r="870" spans="1:14" x14ac:dyDescent="0.3">
      <c r="A870" t="str">
        <f>community_projects!A870</f>
        <v>Utrecht</v>
      </c>
      <c r="B870" t="str">
        <f>community_projects!B870</f>
        <v>Regio Amersfoort</v>
      </c>
      <c r="C870" t="str">
        <f>community_projects!C870</f>
        <v>Baarn</v>
      </c>
      <c r="D870" t="str" cm="1">
        <f t="array" ref="D870">INDEX(municipalities!B:B, MATCH(EC_projects!C870,municipalities!C:C,0),0)</f>
        <v>GM0308</v>
      </c>
      <c r="E870">
        <f>community_projects!D870</f>
        <v>0</v>
      </c>
      <c r="F870" t="str">
        <f>community_projects!E870</f>
        <v xml:space="preserve">OnzeZon Baarn zonnedak </v>
      </c>
      <c r="G870" t="str">
        <f>community_projects!G870</f>
        <v>gerealiseerd</v>
      </c>
      <c r="H870">
        <f>community_projects!H870</f>
        <v>2019</v>
      </c>
      <c r="I870" t="str">
        <f>community_projects!I870</f>
        <v>PV</v>
      </c>
      <c r="J870" t="str">
        <f>community_projects!J870</f>
        <v>dak</v>
      </c>
      <c r="K870" t="str">
        <f>community_projects!K870</f>
        <v>productiecoöperatie/ bewonersinitiatief</v>
      </c>
      <c r="L870" t="str">
        <f>community_projects!L870</f>
        <v>OnzeZon Baarn</v>
      </c>
      <c r="M870">
        <f>community_projects!P870</f>
        <v>318.63</v>
      </c>
      <c r="N870">
        <f>community_projects!R870</f>
        <v>1</v>
      </c>
    </row>
    <row r="871" spans="1:14" x14ac:dyDescent="0.3">
      <c r="A871" t="str">
        <f>community_projects!A871</f>
        <v>Utrecht</v>
      </c>
      <c r="B871" t="str">
        <f>community_projects!B871</f>
        <v>Regio U16</v>
      </c>
      <c r="C871" t="str">
        <f>community_projects!C871</f>
        <v>De Bilt</v>
      </c>
      <c r="D871" t="str" cm="1">
        <f t="array" ref="D871">INDEX(municipalities!B:B, MATCH(EC_projects!C871,municipalities!C:C,0),0)</f>
        <v>GM0310</v>
      </c>
      <c r="E871" t="str">
        <f>community_projects!D871</f>
        <v>Bilthoven</v>
      </c>
      <c r="F871" t="str">
        <f>community_projects!E871</f>
        <v>VvE Poorthoven II</v>
      </c>
      <c r="G871" t="str">
        <f>community_projects!G871</f>
        <v>gerealiseerd</v>
      </c>
      <c r="H871">
        <f>community_projects!H871</f>
        <v>2023</v>
      </c>
      <c r="I871" t="str">
        <f>community_projects!I871</f>
        <v>PV</v>
      </c>
      <c r="J871" t="str">
        <f>community_projects!J871</f>
        <v>dak</v>
      </c>
      <c r="K871" t="str">
        <f>community_projects!K871</f>
        <v>VVE-coöperatie</v>
      </c>
      <c r="L871" t="str">
        <f>community_projects!L871</f>
        <v>VVE divers</v>
      </c>
      <c r="M871">
        <f>community_projects!P871</f>
        <v>54</v>
      </c>
      <c r="N871">
        <f>community_projects!R871</f>
        <v>1</v>
      </c>
    </row>
    <row r="872" spans="1:14" x14ac:dyDescent="0.3">
      <c r="A872" t="str">
        <f>community_projects!A872</f>
        <v>Utrecht</v>
      </c>
      <c r="B872" t="str">
        <f>community_projects!B872</f>
        <v>Regio U16</v>
      </c>
      <c r="C872" t="str">
        <f>community_projects!C872</f>
        <v>Bunnik</v>
      </c>
      <c r="D872" t="str" cm="1">
        <f t="array" ref="D872">INDEX(municipalities!B:B, MATCH(EC_projects!C872,municipalities!C:C,0),0)</f>
        <v>GM0312</v>
      </c>
      <c r="E872">
        <f>community_projects!D872</f>
        <v>0</v>
      </c>
      <c r="F872" t="str">
        <f>community_projects!E872</f>
        <v>EnergieU/ Buurtstroom Bunnik (PCR)</v>
      </c>
      <c r="G872" t="str">
        <f>community_projects!G872</f>
        <v>gerealiseerd</v>
      </c>
      <c r="H872">
        <f>community_projects!H872</f>
        <v>2018</v>
      </c>
      <c r="I872" t="str">
        <f>community_projects!I872</f>
        <v>PV</v>
      </c>
      <c r="J872" t="str">
        <f>community_projects!J872</f>
        <v>dak</v>
      </c>
      <c r="K872" t="str">
        <f>community_projects!K872</f>
        <v>productiecoöperatie/ bewonersinitiatief</v>
      </c>
      <c r="L872" t="str">
        <f>community_projects!L872</f>
        <v>EnergieU/ buurtstroom</v>
      </c>
      <c r="M872">
        <f>community_projects!P872</f>
        <v>58.320000000000007</v>
      </c>
      <c r="N872">
        <f>community_projects!R872</f>
        <v>1</v>
      </c>
    </row>
    <row r="873" spans="1:14" x14ac:dyDescent="0.3">
      <c r="A873" t="str">
        <f>community_projects!A873</f>
        <v>Utrecht</v>
      </c>
      <c r="B873" t="str">
        <f>community_projects!B873</f>
        <v>Regio U16</v>
      </c>
      <c r="C873" t="str">
        <f>community_projects!C873</f>
        <v>Bunnik</v>
      </c>
      <c r="D873" t="str" cm="1">
        <f t="array" ref="D873">INDEX(municipalities!B:B, MATCH(EC_projects!C873,municipalities!C:C,0),0)</f>
        <v>GM0312</v>
      </c>
      <c r="E873" t="str">
        <f>community_projects!D873</f>
        <v>Werkhoven</v>
      </c>
      <c r="F873" t="str">
        <f>community_projects!E873</f>
        <v>EnergieU/ Buurtstroom Werkhoven (PCR)</v>
      </c>
      <c r="G873" t="str">
        <f>community_projects!G873</f>
        <v>gerealiseerd</v>
      </c>
      <c r="H873">
        <f>community_projects!H873</f>
        <v>2019</v>
      </c>
      <c r="I873" t="str">
        <f>community_projects!I873</f>
        <v>PV</v>
      </c>
      <c r="J873" t="str">
        <f>community_projects!J873</f>
        <v>dak</v>
      </c>
      <c r="K873" t="str">
        <f>community_projects!K873</f>
        <v>productiecoöperatie/ bewonersinitiatief</v>
      </c>
      <c r="L873" t="str">
        <f>community_projects!L873</f>
        <v>EnergieU/ buurtstroom</v>
      </c>
      <c r="M873">
        <f>community_projects!P873</f>
        <v>67.86</v>
      </c>
      <c r="N873">
        <f>community_projects!R873</f>
        <v>1</v>
      </c>
    </row>
    <row r="874" spans="1:14" x14ac:dyDescent="0.3">
      <c r="A874" t="str">
        <f>community_projects!A874</f>
        <v>Utrecht</v>
      </c>
      <c r="B874" t="str">
        <f>community_projects!B874</f>
        <v>Regio U16</v>
      </c>
      <c r="C874" t="str">
        <f>community_projects!C874</f>
        <v>Bunnik</v>
      </c>
      <c r="D874" t="str" cm="1">
        <f t="array" ref="D874">INDEX(municipalities!B:B, MATCH(EC_projects!C874,municipalities!C:C,0),0)</f>
        <v>GM0312</v>
      </c>
      <c r="E874">
        <f>community_projects!D874</f>
        <v>0</v>
      </c>
      <c r="F874" t="str">
        <f>community_projects!E874</f>
        <v>ZonnepanelenDelen/ Zonopzorg Zonnedak Bunninchem</v>
      </c>
      <c r="G874" t="str">
        <f>community_projects!G874</f>
        <v>gerealiseerd</v>
      </c>
      <c r="H874">
        <f>community_projects!H874</f>
        <v>2018</v>
      </c>
      <c r="I874" t="str">
        <f>community_projects!I874</f>
        <v>PV</v>
      </c>
      <c r="J874" t="str">
        <f>community_projects!J874</f>
        <v>dak</v>
      </c>
      <c r="K874" t="str">
        <f>community_projects!K874</f>
        <v>participatie/ crowdfunding</v>
      </c>
      <c r="L874" t="str">
        <f>community_projects!L874</f>
        <v>crowdfunding</v>
      </c>
      <c r="M874">
        <f>community_projects!P874</f>
        <v>90</v>
      </c>
      <c r="N874">
        <f>community_projects!R874</f>
        <v>0</v>
      </c>
    </row>
    <row r="875" spans="1:14" x14ac:dyDescent="0.3">
      <c r="A875" t="str">
        <f>community_projects!A875</f>
        <v>Utrecht</v>
      </c>
      <c r="B875" t="str">
        <f>community_projects!B875</f>
        <v>Regio U16</v>
      </c>
      <c r="C875" t="str">
        <f>community_projects!C875</f>
        <v>De Bilt</v>
      </c>
      <c r="D875" t="str" cm="1">
        <f t="array" ref="D875">INDEX(municipalities!B:B, MATCH(EC_projects!C875,municipalities!C:C,0),0)</f>
        <v>GM0310</v>
      </c>
      <c r="E875" t="str">
        <f>community_projects!D875</f>
        <v>Maartensdijk</v>
      </c>
      <c r="F875" t="str">
        <f>community_projects!E875</f>
        <v>BENG! Bilstroom/ zonnedak Nieuw Toutenburg</v>
      </c>
      <c r="G875" t="str">
        <f>community_projects!G875</f>
        <v>gerealiseerd</v>
      </c>
      <c r="H875">
        <f>community_projects!H875</f>
        <v>2018</v>
      </c>
      <c r="I875" t="str">
        <f>community_projects!I875</f>
        <v>PV</v>
      </c>
      <c r="J875" t="str">
        <f>community_projects!J875</f>
        <v>dak</v>
      </c>
      <c r="K875" t="str">
        <f>community_projects!K875</f>
        <v>lokale coöperatie</v>
      </c>
      <c r="L875" t="str">
        <f>community_projects!L875</f>
        <v>BENG!/ Bilstroom</v>
      </c>
      <c r="M875">
        <f>community_projects!P875</f>
        <v>82.224999999999994</v>
      </c>
      <c r="N875">
        <f>community_projects!R875</f>
        <v>1</v>
      </c>
    </row>
    <row r="876" spans="1:14" x14ac:dyDescent="0.3">
      <c r="A876" t="str">
        <f>community_projects!A876</f>
        <v>Utrecht</v>
      </c>
      <c r="B876" t="str">
        <f>community_projects!B876</f>
        <v>Regio U16</v>
      </c>
      <c r="C876" t="str">
        <f>community_projects!C876</f>
        <v>De Bilt</v>
      </c>
      <c r="D876" t="str" cm="1">
        <f t="array" ref="D876">INDEX(municipalities!B:B, MATCH(EC_projects!C876,municipalities!C:C,0),0)</f>
        <v>GM0310</v>
      </c>
      <c r="E876" t="str">
        <f>community_projects!D876</f>
        <v>Bilthoven</v>
      </c>
      <c r="F876" t="str">
        <f>community_projects!E876</f>
        <v>BENG! Biltsroom/ zonnedak Landwinkel De Hooierij (PCR)</v>
      </c>
      <c r="G876" t="str">
        <f>community_projects!G876</f>
        <v>gerealiseerd</v>
      </c>
      <c r="H876">
        <f>community_projects!H876</f>
        <v>2018</v>
      </c>
      <c r="I876" t="str">
        <f>community_projects!I876</f>
        <v>PV</v>
      </c>
      <c r="J876" t="str">
        <f>community_projects!J876</f>
        <v>dak</v>
      </c>
      <c r="K876" t="str">
        <f>community_projects!K876</f>
        <v>lokale coöperatie</v>
      </c>
      <c r="L876" t="str">
        <f>community_projects!L876</f>
        <v>BENG!/ Bilstroom</v>
      </c>
      <c r="M876">
        <f>community_projects!P876</f>
        <v>81</v>
      </c>
      <c r="N876">
        <f>community_projects!R876</f>
        <v>1</v>
      </c>
    </row>
    <row r="877" spans="1:14" x14ac:dyDescent="0.3">
      <c r="A877" t="str">
        <f>community_projects!A877</f>
        <v>Utrecht</v>
      </c>
      <c r="B877" t="str">
        <f>community_projects!B877</f>
        <v>Regio U16</v>
      </c>
      <c r="C877" t="str">
        <f>community_projects!C877</f>
        <v>De Bilt</v>
      </c>
      <c r="D877" t="str" cm="1">
        <f t="array" ref="D877">INDEX(municipalities!B:B, MATCH(EC_projects!C877,municipalities!C:C,0),0)</f>
        <v>GM0310</v>
      </c>
      <c r="E877">
        <f>community_projects!D877</f>
        <v>0</v>
      </c>
      <c r="F877" t="str">
        <f>community_projects!E877</f>
        <v>BENG!/ Utrecht Science Park Bilthoven (RIVM-terrein) (alleen ontwikkeling, geen eigendom)</v>
      </c>
      <c r="G877" t="str">
        <f>community_projects!G877</f>
        <v>gerealiseerd</v>
      </c>
      <c r="H877">
        <f>community_projects!H877</f>
        <v>2020</v>
      </c>
      <c r="I877" t="str">
        <f>community_projects!I877</f>
        <v>PV</v>
      </c>
      <c r="J877" t="str">
        <f>community_projects!J877</f>
        <v>dak</v>
      </c>
      <c r="K877" t="str">
        <f>community_projects!K877</f>
        <v>lokale coöperatie</v>
      </c>
      <c r="L877" t="str">
        <f>community_projects!L877</f>
        <v>BENG!/ Bilstroom</v>
      </c>
      <c r="M877">
        <f>community_projects!P877</f>
        <v>0</v>
      </c>
      <c r="N877">
        <f>community_projects!R877</f>
        <v>0</v>
      </c>
    </row>
    <row r="878" spans="1:14" x14ac:dyDescent="0.3">
      <c r="A878" t="str">
        <f>community_projects!A878</f>
        <v>Utrecht</v>
      </c>
      <c r="B878" t="str">
        <f>community_projects!B878</f>
        <v>Regio U16</v>
      </c>
      <c r="C878" t="str">
        <f>community_projects!C878</f>
        <v>De Ronde Venen</v>
      </c>
      <c r="D878" t="str" cm="1">
        <f t="array" ref="D878">INDEX(municipalities!B:B, MATCH(EC_projects!C878,municipalities!C:C,0),0)</f>
        <v>GM0736</v>
      </c>
      <c r="E878" t="str">
        <f>community_projects!D878</f>
        <v>Baambrugge</v>
      </c>
      <c r="F878" t="str">
        <f>community_projects!E878</f>
        <v>Zon op De Ronde Venen/ zonnedak Dorpshuis Baambrugge</v>
      </c>
      <c r="G878" t="str">
        <f>community_projects!G878</f>
        <v>gerealiseerd</v>
      </c>
      <c r="H878">
        <f>community_projects!H878</f>
        <v>2018</v>
      </c>
      <c r="I878" t="str">
        <f>community_projects!I878</f>
        <v>PV</v>
      </c>
      <c r="J878" t="str">
        <f>community_projects!J878</f>
        <v>dak</v>
      </c>
      <c r="K878" t="str">
        <f>community_projects!K878</f>
        <v>productiecoöperatie/ bewonersinitiatief</v>
      </c>
      <c r="L878" t="str">
        <f>community_projects!L878</f>
        <v>Zon op de Ronde Venen</v>
      </c>
      <c r="M878">
        <f>community_projects!P878</f>
        <v>62.4</v>
      </c>
      <c r="N878">
        <f>community_projects!R878</f>
        <v>1</v>
      </c>
    </row>
    <row r="879" spans="1:14" x14ac:dyDescent="0.3">
      <c r="A879" t="str">
        <f>community_projects!A879</f>
        <v>Utrecht</v>
      </c>
      <c r="B879" t="str">
        <f>community_projects!B879</f>
        <v>Regio U16</v>
      </c>
      <c r="C879" t="str">
        <f>community_projects!C879</f>
        <v>De Ronde Venen</v>
      </c>
      <c r="D879" t="str" cm="1">
        <f t="array" ref="D879">INDEX(municipalities!B:B, MATCH(EC_projects!C879,municipalities!C:C,0),0)</f>
        <v>GM0736</v>
      </c>
      <c r="E879" t="str">
        <f>community_projects!D879</f>
        <v>Mijdrecht</v>
      </c>
      <c r="F879" t="str">
        <f>community_projects!E879</f>
        <v>Zon op De Ronde Venen/ zonnedak Veenweidebad</v>
      </c>
      <c r="G879" t="str">
        <f>community_projects!G879</f>
        <v>gerealiseerd</v>
      </c>
      <c r="H879">
        <f>community_projects!H879</f>
        <v>2018</v>
      </c>
      <c r="I879" t="str">
        <f>community_projects!I879</f>
        <v>PV</v>
      </c>
      <c r="J879" t="str">
        <f>community_projects!J879</f>
        <v>dak</v>
      </c>
      <c r="K879" t="str">
        <f>community_projects!K879</f>
        <v>productiecoöperatie/ bewonersinitiatief</v>
      </c>
      <c r="L879" t="str">
        <f>community_projects!L879</f>
        <v>Zon op de Ronde Venen</v>
      </c>
      <c r="M879">
        <f>community_projects!P879</f>
        <v>121</v>
      </c>
      <c r="N879">
        <f>community_projects!R879</f>
        <v>1</v>
      </c>
    </row>
    <row r="880" spans="1:14" x14ac:dyDescent="0.3">
      <c r="A880" t="str">
        <f>community_projects!A880</f>
        <v>Utrecht</v>
      </c>
      <c r="B880" t="str">
        <f>community_projects!B880</f>
        <v>Regio U16</v>
      </c>
      <c r="C880" t="str">
        <f>community_projects!C880</f>
        <v>De Ronde Venen</v>
      </c>
      <c r="D880" t="str" cm="1">
        <f t="array" ref="D880">INDEX(municipalities!B:B, MATCH(EC_projects!C880,municipalities!C:C,0),0)</f>
        <v>GM0736</v>
      </c>
      <c r="E880" t="str">
        <f>community_projects!D880</f>
        <v>Wilnis</v>
      </c>
      <c r="F880" t="str">
        <f>community_projects!E880</f>
        <v>Zon op De Ronde Venen/ zonnedak Wilnis 3648</v>
      </c>
      <c r="G880" t="str">
        <f>community_projects!G880</f>
        <v>gerealiseerd</v>
      </c>
      <c r="H880">
        <f>community_projects!H880</f>
        <v>2022</v>
      </c>
      <c r="I880" t="str">
        <f>community_projects!I880</f>
        <v>PV</v>
      </c>
      <c r="J880" t="str">
        <f>community_projects!J880</f>
        <v>dak</v>
      </c>
      <c r="K880" t="str">
        <f>community_projects!K880</f>
        <v>productiecoöperatie/ bewonersinitiatief</v>
      </c>
      <c r="L880" t="str">
        <f>community_projects!L880</f>
        <v>Zon op de Ronde Venen</v>
      </c>
      <c r="M880">
        <f>community_projects!P880</f>
        <v>75</v>
      </c>
      <c r="N880">
        <f>community_projects!R880</f>
        <v>1</v>
      </c>
    </row>
    <row r="881" spans="1:14" x14ac:dyDescent="0.3">
      <c r="A881" t="str">
        <f>community_projects!A881</f>
        <v>Utrecht</v>
      </c>
      <c r="B881" t="str">
        <f>community_projects!B881</f>
        <v>Regio U16</v>
      </c>
      <c r="C881" t="str">
        <f>community_projects!C881</f>
        <v>De Ronde Venen</v>
      </c>
      <c r="D881" t="str" cm="1">
        <f t="array" ref="D881">INDEX(municipalities!B:B, MATCH(EC_projects!C881,municipalities!C:C,0),0)</f>
        <v>GM0736</v>
      </c>
      <c r="E881" t="str">
        <f>community_projects!D881</f>
        <v>Abcoude</v>
      </c>
      <c r="F881" t="str">
        <f>community_projects!E881</f>
        <v>Zon op De Ronde Venen/ zonnedak Zorgboerderij</v>
      </c>
      <c r="G881" t="str">
        <f>community_projects!G881</f>
        <v>gerealiseerd</v>
      </c>
      <c r="H881">
        <f>community_projects!H881</f>
        <v>2020</v>
      </c>
      <c r="I881" t="str">
        <f>community_projects!I881</f>
        <v>PV</v>
      </c>
      <c r="J881" t="str">
        <f>community_projects!J881</f>
        <v>dak</v>
      </c>
      <c r="K881" t="str">
        <f>community_projects!K881</f>
        <v>productiecoöperatie/ bewonersinitiatief</v>
      </c>
      <c r="L881" t="str">
        <f>community_projects!L881</f>
        <v>Zon op de Ronde Venen</v>
      </c>
      <c r="M881">
        <f>community_projects!P881</f>
        <v>76.16</v>
      </c>
      <c r="N881">
        <f>community_projects!R881</f>
        <v>1</v>
      </c>
    </row>
    <row r="882" spans="1:14" x14ac:dyDescent="0.3">
      <c r="A882" t="str">
        <f>community_projects!A882</f>
        <v>Utrecht</v>
      </c>
      <c r="B882" t="str">
        <f>community_projects!B882</f>
        <v>Regio U16</v>
      </c>
      <c r="C882" t="str">
        <f>community_projects!C882</f>
        <v>De Ronde Venen</v>
      </c>
      <c r="D882" t="str" cm="1">
        <f t="array" ref="D882">INDEX(municipalities!B:B, MATCH(EC_projects!C882,municipalities!C:C,0),0)</f>
        <v>GM0736</v>
      </c>
      <c r="E882" t="str">
        <f>community_projects!D882</f>
        <v>Mijdrecht</v>
      </c>
      <c r="F882" t="str">
        <f>community_projects!E882</f>
        <v>Zon op Waternet</v>
      </c>
      <c r="G882" t="str">
        <f>community_projects!G882</f>
        <v>gerealiseerd</v>
      </c>
      <c r="H882">
        <f>community_projects!H882</f>
        <v>2014</v>
      </c>
      <c r="I882" t="str">
        <f>community_projects!I882</f>
        <v>PV</v>
      </c>
      <c r="J882" t="str">
        <f>community_projects!J882</f>
        <v>dak</v>
      </c>
      <c r="K882" t="str">
        <f>community_projects!K882</f>
        <v>productiecoöperatie/ bewonersinitiatief</v>
      </c>
      <c r="L882" t="str">
        <f>community_projects!L882</f>
        <v>Zon op Waternet</v>
      </c>
      <c r="M882">
        <f>community_projects!P882</f>
        <v>18.72</v>
      </c>
      <c r="N882">
        <f>community_projects!R882</f>
        <v>1</v>
      </c>
    </row>
    <row r="883" spans="1:14" x14ac:dyDescent="0.3">
      <c r="A883" t="str">
        <f>community_projects!A883</f>
        <v>Utrecht</v>
      </c>
      <c r="B883" t="str">
        <f>community_projects!B883</f>
        <v>Regio U16</v>
      </c>
      <c r="C883" t="str">
        <f>community_projects!C883</f>
        <v>Houten</v>
      </c>
      <c r="D883" t="str" cm="1">
        <f t="array" ref="D883">INDEX(municipalities!B:B, MATCH(EC_projects!C883,municipalities!C:C,0),0)</f>
        <v>GM0321</v>
      </c>
      <c r="E883" t="str">
        <f>community_projects!D883</f>
        <v>Onze</v>
      </c>
      <c r="F883" t="str">
        <f>community_projects!E883</f>
        <v>OnzeZon Houten zonnedak Zoutloods Houten (A27)</v>
      </c>
      <c r="G883" t="str">
        <f>community_projects!G883</f>
        <v>gerealiseerd</v>
      </c>
      <c r="H883">
        <f>community_projects!H883</f>
        <v>2017</v>
      </c>
      <c r="I883" t="str">
        <f>community_projects!I883</f>
        <v>PV</v>
      </c>
      <c r="J883" t="str">
        <f>community_projects!J883</f>
        <v>dak</v>
      </c>
      <c r="K883" t="str">
        <f>community_projects!K883</f>
        <v>productiecoöperatie/ bewonersinitiatief</v>
      </c>
      <c r="L883" t="str">
        <f>community_projects!L883</f>
        <v>OnzeZon Houten</v>
      </c>
      <c r="M883">
        <f>community_projects!P883</f>
        <v>423.36</v>
      </c>
      <c r="N883">
        <f>community_projects!R883</f>
        <v>1</v>
      </c>
    </row>
    <row r="884" spans="1:14" x14ac:dyDescent="0.3">
      <c r="A884" t="str">
        <f>community_projects!A884</f>
        <v>Utrecht</v>
      </c>
      <c r="B884" t="str">
        <f>community_projects!B884</f>
        <v>Regio U16</v>
      </c>
      <c r="C884" t="str">
        <f>community_projects!C884</f>
        <v>Houten</v>
      </c>
      <c r="D884" t="str" cm="1">
        <f t="array" ref="D884">INDEX(municipalities!B:B, MATCH(EC_projects!C884,municipalities!C:C,0),0)</f>
        <v>GM0321</v>
      </c>
      <c r="E884" t="str">
        <f>community_projects!D884</f>
        <v>Schalkwijk</v>
      </c>
      <c r="F884" t="str">
        <f>community_projects!E884</f>
        <v>OpgewektHouten/ zonnedak AchterDijk (SCE: Van Dijk)</v>
      </c>
      <c r="G884" t="str">
        <f>community_projects!G884</f>
        <v>gerealiseerd</v>
      </c>
      <c r="H884">
        <f>community_projects!H884</f>
        <v>2023</v>
      </c>
      <c r="I884" t="str">
        <f>community_projects!I884</f>
        <v>PV</v>
      </c>
      <c r="J884" t="str">
        <f>community_projects!J884</f>
        <v>dak</v>
      </c>
      <c r="K884" t="str">
        <f>community_projects!K884</f>
        <v>lokale coöperatie</v>
      </c>
      <c r="L884" t="str">
        <f>community_projects!L884</f>
        <v>Opgewekt Houten</v>
      </c>
      <c r="M884">
        <f>community_projects!P884</f>
        <v>50.4</v>
      </c>
      <c r="N884">
        <f>community_projects!R884</f>
        <v>1</v>
      </c>
    </row>
    <row r="885" spans="1:14" x14ac:dyDescent="0.3">
      <c r="A885" t="str">
        <f>community_projects!A885</f>
        <v>Utrecht</v>
      </c>
      <c r="B885" t="str">
        <f>community_projects!B885</f>
        <v>Regio U16</v>
      </c>
      <c r="C885" t="str">
        <f>community_projects!C885</f>
        <v>Houten</v>
      </c>
      <c r="D885" t="str" cm="1">
        <f t="array" ref="D885">INDEX(municipalities!B:B, MATCH(EC_projects!C885,municipalities!C:C,0),0)</f>
        <v>GM0321</v>
      </c>
      <c r="E885">
        <f>community_projects!D885</f>
        <v>0</v>
      </c>
      <c r="F885" t="str">
        <f>community_projects!E885</f>
        <v xml:space="preserve">OpgewektHouten/ zonnedak Basisschool De Vlinder </v>
      </c>
      <c r="G885" t="str">
        <f>community_projects!G885</f>
        <v>gerealiseerd</v>
      </c>
      <c r="H885">
        <f>community_projects!H885</f>
        <v>2022</v>
      </c>
      <c r="I885" t="str">
        <f>community_projects!I885</f>
        <v>PV</v>
      </c>
      <c r="J885" t="str">
        <f>community_projects!J885</f>
        <v>dak</v>
      </c>
      <c r="K885" t="str">
        <f>community_projects!K885</f>
        <v>lokale coöperatie</v>
      </c>
      <c r="L885" t="str">
        <f>community_projects!L885</f>
        <v>Opgewekt Houten</v>
      </c>
      <c r="M885">
        <f>community_projects!P885</f>
        <v>53.46</v>
      </c>
      <c r="N885">
        <f>community_projects!R885</f>
        <v>1</v>
      </c>
    </row>
    <row r="886" spans="1:14" x14ac:dyDescent="0.3">
      <c r="A886" t="str">
        <f>community_projects!A886</f>
        <v>Utrecht</v>
      </c>
      <c r="B886" t="str">
        <f>community_projects!B886</f>
        <v>Regio U16</v>
      </c>
      <c r="C886" t="str">
        <f>community_projects!C886</f>
        <v>Houten</v>
      </c>
      <c r="D886" t="str" cm="1">
        <f t="array" ref="D886">INDEX(municipalities!B:B, MATCH(EC_projects!C886,municipalities!C:C,0),0)</f>
        <v>GM0321</v>
      </c>
      <c r="E886" t="str">
        <f>community_projects!D886</f>
        <v>Schalkwijk</v>
      </c>
      <c r="F886" t="str">
        <f>community_projects!E886</f>
        <v>OpgewektHouten/ zonnedak De Kloostergaarde</v>
      </c>
      <c r="G886" t="str">
        <f>community_projects!G886</f>
        <v>gerealiseerd</v>
      </c>
      <c r="H886">
        <f>community_projects!H886</f>
        <v>2020</v>
      </c>
      <c r="I886" t="str">
        <f>community_projects!I886</f>
        <v>PV</v>
      </c>
      <c r="J886" t="str">
        <f>community_projects!J886</f>
        <v>dak</v>
      </c>
      <c r="K886" t="str">
        <f>community_projects!K886</f>
        <v>lokale coöperatie</v>
      </c>
      <c r="L886" t="str">
        <f>community_projects!L886</f>
        <v>Opgewekt Houten</v>
      </c>
      <c r="M886">
        <f>community_projects!P886</f>
        <v>56.550000000000004</v>
      </c>
      <c r="N886">
        <f>community_projects!R886</f>
        <v>1</v>
      </c>
    </row>
    <row r="887" spans="1:14" x14ac:dyDescent="0.3">
      <c r="A887" t="str">
        <f>community_projects!A887</f>
        <v>Utrecht</v>
      </c>
      <c r="B887" t="str">
        <f>community_projects!B887</f>
        <v>Regio U16</v>
      </c>
      <c r="C887" t="str">
        <f>community_projects!C887</f>
        <v>Houten</v>
      </c>
      <c r="D887" t="str" cm="1">
        <f t="array" ref="D887">INDEX(municipalities!B:B, MATCH(EC_projects!C887,municipalities!C:C,0),0)</f>
        <v>GM0321</v>
      </c>
      <c r="E887">
        <f>community_projects!D887</f>
        <v>0</v>
      </c>
      <c r="F887" t="str">
        <f>community_projects!E887</f>
        <v>OpgewektHouten/ zonnedak de Kruisboog</v>
      </c>
      <c r="G887" t="str">
        <f>community_projects!G887</f>
        <v>gerealiseerd</v>
      </c>
      <c r="H887">
        <f>community_projects!H887</f>
        <v>2017</v>
      </c>
      <c r="I887" t="str">
        <f>community_projects!I887</f>
        <v>PV</v>
      </c>
      <c r="J887" t="str">
        <f>community_projects!J887</f>
        <v>dak</v>
      </c>
      <c r="K887" t="str">
        <f>community_projects!K887</f>
        <v>lokale coöperatie</v>
      </c>
      <c r="L887" t="str">
        <f>community_projects!L887</f>
        <v>Opgewekt Houten</v>
      </c>
      <c r="M887">
        <f>community_projects!P887</f>
        <v>95.16</v>
      </c>
      <c r="N887">
        <f>community_projects!R887</f>
        <v>1</v>
      </c>
    </row>
    <row r="888" spans="1:14" x14ac:dyDescent="0.3">
      <c r="A888" t="str">
        <f>community_projects!A888</f>
        <v>Utrecht</v>
      </c>
      <c r="B888" t="str">
        <f>community_projects!B888</f>
        <v>Regio U16</v>
      </c>
      <c r="C888" t="str">
        <f>community_projects!C888</f>
        <v>Houten</v>
      </c>
      <c r="D888" t="str" cm="1">
        <f t="array" ref="D888">INDEX(municipalities!B:B, MATCH(EC_projects!C888,municipalities!C:C,0),0)</f>
        <v>GM0321</v>
      </c>
      <c r="E888">
        <f>community_projects!D888</f>
        <v>0</v>
      </c>
      <c r="F888" t="str">
        <f>community_projects!E888</f>
        <v>OpgewektHouten/ zonnedak De Zevensprong</v>
      </c>
      <c r="G888" t="str">
        <f>community_projects!G888</f>
        <v>gerealiseerd</v>
      </c>
      <c r="H888">
        <f>community_projects!H888</f>
        <v>2023</v>
      </c>
      <c r="I888" t="str">
        <f>community_projects!I888</f>
        <v>PV</v>
      </c>
      <c r="J888" t="str">
        <f>community_projects!J888</f>
        <v>dak</v>
      </c>
      <c r="K888" t="str">
        <f>community_projects!K888</f>
        <v>lokale coöperatie</v>
      </c>
      <c r="L888" t="str">
        <f>community_projects!L888</f>
        <v>Opgewekt Houten</v>
      </c>
      <c r="M888">
        <f>community_projects!P888</f>
        <v>69.7</v>
      </c>
      <c r="N888">
        <f>community_projects!R888</f>
        <v>1</v>
      </c>
    </row>
    <row r="889" spans="1:14" x14ac:dyDescent="0.3">
      <c r="A889" t="str">
        <f>community_projects!A889</f>
        <v>Utrecht</v>
      </c>
      <c r="B889" t="str">
        <f>community_projects!B889</f>
        <v>Regio U16</v>
      </c>
      <c r="C889" t="str">
        <f>community_projects!C889</f>
        <v>Houten</v>
      </c>
      <c r="D889" t="str" cm="1">
        <f t="array" ref="D889">INDEX(municipalities!B:B, MATCH(EC_projects!C889,municipalities!C:C,0),0)</f>
        <v>GM0321</v>
      </c>
      <c r="E889">
        <f>community_projects!D889</f>
        <v>0</v>
      </c>
      <c r="F889" t="str">
        <f>community_projects!E889</f>
        <v>OpgewektHouten/ zonnedak Sporthal De Wetering</v>
      </c>
      <c r="G889" t="str">
        <f>community_projects!G889</f>
        <v>gerealiseerd</v>
      </c>
      <c r="H889">
        <f>community_projects!H889</f>
        <v>2019</v>
      </c>
      <c r="I889" t="str">
        <f>community_projects!I889</f>
        <v>PV</v>
      </c>
      <c r="J889" t="str">
        <f>community_projects!J889</f>
        <v>dak</v>
      </c>
      <c r="K889" t="str">
        <f>community_projects!K889</f>
        <v>lokale coöperatie</v>
      </c>
      <c r="L889" t="str">
        <f>community_projects!L889</f>
        <v>Opgewekt Houten</v>
      </c>
      <c r="M889">
        <f>community_projects!P889</f>
        <v>198.4</v>
      </c>
      <c r="N889">
        <f>community_projects!R889</f>
        <v>1</v>
      </c>
    </row>
    <row r="890" spans="1:14" x14ac:dyDescent="0.3">
      <c r="A890" t="str">
        <f>community_projects!A890</f>
        <v>Utrecht</v>
      </c>
      <c r="B890" t="str">
        <f>community_projects!B890</f>
        <v>Regio U16</v>
      </c>
      <c r="C890" t="str">
        <f>community_projects!C890</f>
        <v>Houten</v>
      </c>
      <c r="D890" t="str" cm="1">
        <f t="array" ref="D890">INDEX(municipalities!B:B, MATCH(EC_projects!C890,municipalities!C:C,0),0)</f>
        <v>GM0321</v>
      </c>
      <c r="E890">
        <f>community_projects!D890</f>
        <v>0</v>
      </c>
      <c r="F890" t="str">
        <f>community_projects!E890</f>
        <v>OpgewektHouten/ zonnedak The Dome</v>
      </c>
      <c r="G890" t="str">
        <f>community_projects!G890</f>
        <v>gerealiseerd</v>
      </c>
      <c r="H890">
        <f>community_projects!H890</f>
        <v>2022</v>
      </c>
      <c r="I890" t="str">
        <f>community_projects!I890</f>
        <v>PV</v>
      </c>
      <c r="J890" t="str">
        <f>community_projects!J890</f>
        <v>dak</v>
      </c>
      <c r="K890" t="str">
        <f>community_projects!K890</f>
        <v>lokale coöperatie</v>
      </c>
      <c r="L890" t="str">
        <f>community_projects!L890</f>
        <v>Opgewekt Houten</v>
      </c>
      <c r="M890">
        <f>community_projects!P890</f>
        <v>81</v>
      </c>
      <c r="N890">
        <f>community_projects!R890</f>
        <v>1</v>
      </c>
    </row>
    <row r="891" spans="1:14" x14ac:dyDescent="0.3">
      <c r="A891" t="str">
        <f>community_projects!A891</f>
        <v>Utrecht</v>
      </c>
      <c r="B891" t="str">
        <f>community_projects!B891</f>
        <v>Regio U16</v>
      </c>
      <c r="C891" t="str">
        <f>community_projects!C891</f>
        <v>Ijsselstein</v>
      </c>
      <c r="D891" t="str" cm="1">
        <f t="array" ref="D891">INDEX(municipalities!B:B, MATCH(EC_projects!C891,municipalities!C:C,0),0)</f>
        <v>GM0353</v>
      </c>
      <c r="E891">
        <f>community_projects!D891</f>
        <v>0</v>
      </c>
      <c r="F891" t="str">
        <f>community_projects!E891</f>
        <v>EnergieU/ Buurtstroom Ijsselstein De Oever</v>
      </c>
      <c r="G891" t="str">
        <f>community_projects!G891</f>
        <v>gerealiseerd</v>
      </c>
      <c r="H891">
        <f>community_projects!H891</f>
        <v>2020</v>
      </c>
      <c r="I891" t="str">
        <f>community_projects!I891</f>
        <v>PV</v>
      </c>
      <c r="J891" t="str">
        <f>community_projects!J891</f>
        <v>dak</v>
      </c>
      <c r="K891" t="str">
        <f>community_projects!K891</f>
        <v>productiecoöperatie/ bewonersinitiatief</v>
      </c>
      <c r="L891" t="str">
        <f>community_projects!L891</f>
        <v>EnergieU/ buurtstroom</v>
      </c>
      <c r="M891">
        <f>community_projects!P891</f>
        <v>53.46</v>
      </c>
      <c r="N891">
        <f>community_projects!R891</f>
        <v>1</v>
      </c>
    </row>
    <row r="892" spans="1:14" x14ac:dyDescent="0.3">
      <c r="A892" t="str">
        <f>community_projects!A892</f>
        <v>Utrecht</v>
      </c>
      <c r="B892" t="str">
        <f>community_projects!B892</f>
        <v>Regio Amersfoort</v>
      </c>
      <c r="C892" t="str">
        <f>community_projects!C892</f>
        <v>Leusden</v>
      </c>
      <c r="D892" t="str" cm="1">
        <f t="array" ref="D892">INDEX(municipalities!B:B, MATCH(EC_projects!C892,municipalities!C:C,0),0)</f>
        <v>GM0327</v>
      </c>
      <c r="E892" t="str">
        <f>community_projects!D892</f>
        <v>Stoutenburg</v>
      </c>
      <c r="F892" t="str">
        <f>community_projects!E892</f>
        <v>ECDeel/ zonnedak DEEL Collectieve zonnedaken 1 (Blommendal )</v>
      </c>
      <c r="G892" t="str">
        <f>community_projects!G892</f>
        <v>gerealiseerd</v>
      </c>
      <c r="H892">
        <f>community_projects!H892</f>
        <v>2023</v>
      </c>
      <c r="I892" t="str">
        <f>community_projects!I892</f>
        <v>PV</v>
      </c>
      <c r="J892" t="str">
        <f>community_projects!J892</f>
        <v>dak</v>
      </c>
      <c r="K892" t="str">
        <f>community_projects!K892</f>
        <v>lokale coöperatie</v>
      </c>
      <c r="L892" t="str">
        <f>community_projects!L892</f>
        <v>EC Deel (Energie Leusden)</v>
      </c>
      <c r="M892">
        <f>community_projects!P892</f>
        <v>70</v>
      </c>
      <c r="N892">
        <f>community_projects!R892</f>
        <v>1</v>
      </c>
    </row>
    <row r="893" spans="1:14" x14ac:dyDescent="0.3">
      <c r="A893" t="str">
        <f>community_projects!A893</f>
        <v>Utrecht</v>
      </c>
      <c r="B893" t="str">
        <f>community_projects!B893</f>
        <v>Regio Amersfoort</v>
      </c>
      <c r="C893" t="str">
        <f>community_projects!C893</f>
        <v>Leusden</v>
      </c>
      <c r="D893" t="str" cm="1">
        <f t="array" ref="D893">INDEX(municipalities!B:B, MATCH(EC_projects!C893,municipalities!C:C,0),0)</f>
        <v>GM0327</v>
      </c>
      <c r="E893" t="str">
        <f>community_projects!D893</f>
        <v>Stoutenburg</v>
      </c>
      <c r="F893" t="str">
        <f>community_projects!E893</f>
        <v>ECDeel/ zonnedak DEEL Collectieve zonnedaken 2 (Overgoor)</v>
      </c>
      <c r="G893" t="str">
        <f>community_projects!G893</f>
        <v>gerealiseerd</v>
      </c>
      <c r="H893">
        <f>community_projects!H893</f>
        <v>2023</v>
      </c>
      <c r="I893" t="str">
        <f>community_projects!I893</f>
        <v>PV</v>
      </c>
      <c r="J893" t="str">
        <f>community_projects!J893</f>
        <v>dak</v>
      </c>
      <c r="K893" t="str">
        <f>community_projects!K893</f>
        <v>lokale coöperatie</v>
      </c>
      <c r="L893" t="str">
        <f>community_projects!L893</f>
        <v>EC Deel (Energie Leusden)</v>
      </c>
      <c r="M893">
        <f>community_projects!P893</f>
        <v>69.7</v>
      </c>
      <c r="N893">
        <f>community_projects!R893</f>
        <v>1</v>
      </c>
    </row>
    <row r="894" spans="1:14" x14ac:dyDescent="0.3">
      <c r="A894" t="str">
        <f>community_projects!A894</f>
        <v>Utrecht</v>
      </c>
      <c r="B894" t="str">
        <f>community_projects!B894</f>
        <v>Regio Amersfoort</v>
      </c>
      <c r="C894" t="str">
        <f>community_projects!C894</f>
        <v>Leusden</v>
      </c>
      <c r="D894" t="str" cm="1">
        <f t="array" ref="D894">INDEX(municipalities!B:B, MATCH(EC_projects!C894,municipalities!C:C,0),0)</f>
        <v>GM0327</v>
      </c>
      <c r="E894">
        <f>community_projects!D894</f>
        <v>0</v>
      </c>
      <c r="F894" t="str">
        <f>community_projects!E894</f>
        <v>ValleiZon/ zonnedak Wiebelwagen</v>
      </c>
      <c r="G894" t="str">
        <f>community_projects!G894</f>
        <v>gerealiseerd</v>
      </c>
      <c r="H894">
        <f>community_projects!H894</f>
        <v>2021</v>
      </c>
      <c r="I894" t="str">
        <f>community_projects!I894</f>
        <v>PV</v>
      </c>
      <c r="J894" t="str">
        <f>community_projects!J894</f>
        <v>dak</v>
      </c>
      <c r="K894" t="str">
        <f>community_projects!K894</f>
        <v>lokale coöperatie</v>
      </c>
      <c r="L894" t="str">
        <f>community_projects!L894</f>
        <v>ValleiZon Leusden</v>
      </c>
      <c r="M894">
        <f>community_projects!P894</f>
        <v>71.3</v>
      </c>
      <c r="N894">
        <f>community_projects!R894</f>
        <v>1</v>
      </c>
    </row>
    <row r="895" spans="1:14" x14ac:dyDescent="0.3">
      <c r="A895" t="str">
        <f>community_projects!A895</f>
        <v>Utrecht</v>
      </c>
      <c r="B895" t="str">
        <f>community_projects!B895</f>
        <v>Regio Amersfoort</v>
      </c>
      <c r="C895" t="str">
        <f>community_projects!C895</f>
        <v>Leusden</v>
      </c>
      <c r="D895" t="str" cm="1">
        <f t="array" ref="D895">INDEX(municipalities!B:B, MATCH(EC_projects!C895,municipalities!C:C,0),0)</f>
        <v>GM0327</v>
      </c>
      <c r="E895" t="str">
        <f>community_projects!D895</f>
        <v>Zonnedak</v>
      </c>
      <c r="F895" t="str">
        <f>community_projects!E895</f>
        <v xml:space="preserve">Zonnedak De Korf </v>
      </c>
      <c r="G895" t="str">
        <f>community_projects!G895</f>
        <v>gerealiseerd</v>
      </c>
      <c r="H895">
        <f>community_projects!H895</f>
        <v>2017</v>
      </c>
      <c r="I895" t="str">
        <f>community_projects!I895</f>
        <v>PV</v>
      </c>
      <c r="J895" t="str">
        <f>community_projects!J895</f>
        <v>dak</v>
      </c>
      <c r="K895" t="str">
        <f>community_projects!K895</f>
        <v>productiecoöperatie/ bewonersinitiatief</v>
      </c>
      <c r="L895" t="str">
        <f>community_projects!L895</f>
        <v>projectcoöperaties divers</v>
      </c>
      <c r="M895">
        <f>community_projects!P895</f>
        <v>72.8</v>
      </c>
      <c r="N895">
        <f>community_projects!R895</f>
        <v>1</v>
      </c>
    </row>
    <row r="896" spans="1:14" x14ac:dyDescent="0.3">
      <c r="A896" t="str">
        <f>community_projects!A896</f>
        <v>Utrecht</v>
      </c>
      <c r="B896" t="str">
        <f>community_projects!B896</f>
        <v>Regio U16</v>
      </c>
      <c r="C896" t="str">
        <f>community_projects!C896</f>
        <v>Nieuwegein</v>
      </c>
      <c r="D896" t="str" cm="1">
        <f t="array" ref="D896">INDEX(municipalities!B:B, MATCH(EC_projects!C896,municipalities!C:C,0),0)</f>
        <v>GM0356</v>
      </c>
      <c r="E896" t="str">
        <f>community_projects!D896</f>
        <v>Utrecht</v>
      </c>
      <c r="F896" t="str">
        <f>community_projects!E896</f>
        <v>GWZonnestroom/ zonnedaken met woningcorporatie</v>
      </c>
      <c r="G896" t="str">
        <f>community_projects!G896</f>
        <v>gerealiseerd</v>
      </c>
      <c r="H896">
        <f>community_projects!H896</f>
        <v>2021</v>
      </c>
      <c r="I896" t="str">
        <f>community_projects!I896</f>
        <v>PV</v>
      </c>
      <c r="J896" t="str">
        <f>community_projects!J896</f>
        <v>dak</v>
      </c>
      <c r="K896" t="str">
        <f>community_projects!K896</f>
        <v>woco-coöperatie</v>
      </c>
      <c r="L896" t="str">
        <f>community_projects!L896</f>
        <v>GW Zonnestroom</v>
      </c>
      <c r="M896">
        <f>community_projects!P896</f>
        <v>203</v>
      </c>
      <c r="N896">
        <f>community_projects!R896</f>
        <v>1</v>
      </c>
    </row>
    <row r="897" spans="1:14" x14ac:dyDescent="0.3">
      <c r="A897" t="str">
        <f>community_projects!A897</f>
        <v>Utrecht</v>
      </c>
      <c r="B897" t="str">
        <f>community_projects!B897</f>
        <v>Regio U16</v>
      </c>
      <c r="C897" t="str">
        <f>community_projects!C897</f>
        <v>Renswoude</v>
      </c>
      <c r="D897" t="str" cm="1">
        <f t="array" ref="D897">INDEX(municipalities!B:B, MATCH(EC_projects!C897,municipalities!C:C,0),0)</f>
        <v>GM0339</v>
      </c>
      <c r="E897">
        <f>community_projects!D897</f>
        <v>0</v>
      </c>
      <c r="F897" t="str">
        <f>community_projects!E897</f>
        <v>ValleiEnergie/ Zonnecentrale Kooiweg</v>
      </c>
      <c r="G897" t="str">
        <f>community_projects!G897</f>
        <v>gerealiseerd</v>
      </c>
      <c r="H897">
        <f>community_projects!H897</f>
        <v>2020</v>
      </c>
      <c r="I897" t="str">
        <f>community_projects!I897</f>
        <v>PV</v>
      </c>
      <c r="J897" t="str">
        <f>community_projects!J897</f>
        <v>dak</v>
      </c>
      <c r="K897" t="str">
        <f>community_projects!K897</f>
        <v>lokale coöperatie</v>
      </c>
      <c r="L897" t="str">
        <f>community_projects!L897</f>
        <v>ValleiEnergie</v>
      </c>
      <c r="M897">
        <f>community_projects!P897</f>
        <v>100.44</v>
      </c>
      <c r="N897">
        <f>community_projects!R897</f>
        <v>1</v>
      </c>
    </row>
    <row r="898" spans="1:14" x14ac:dyDescent="0.3">
      <c r="A898" t="str">
        <f>community_projects!A898</f>
        <v>Utrecht</v>
      </c>
      <c r="B898" t="str">
        <f>community_projects!B898</f>
        <v>Food Valley</v>
      </c>
      <c r="C898" t="str">
        <f>community_projects!C898</f>
        <v>Rhenen</v>
      </c>
      <c r="D898" t="str" cm="1">
        <f t="array" ref="D898">INDEX(municipalities!B:B, MATCH(EC_projects!C898,municipalities!C:C,0),0)</f>
        <v>GM0340</v>
      </c>
      <c r="E898" t="str">
        <f>community_projects!D898</f>
        <v>Greencrowd</v>
      </c>
      <c r="F898" t="str">
        <f>community_projects!E898</f>
        <v>Greencrowd/ basisschool de Springplank</v>
      </c>
      <c r="G898" t="str">
        <f>community_projects!G898</f>
        <v>gerealiseerd</v>
      </c>
      <c r="H898">
        <f>community_projects!H898</f>
        <v>2018</v>
      </c>
      <c r="I898" t="str">
        <f>community_projects!I898</f>
        <v>PV</v>
      </c>
      <c r="J898" t="str">
        <f>community_projects!J898</f>
        <v>dak</v>
      </c>
      <c r="K898" t="str">
        <f>community_projects!K898</f>
        <v>participatie/ crowdfunding</v>
      </c>
      <c r="L898" t="str">
        <f>community_projects!L898</f>
        <v>crowdfunding</v>
      </c>
      <c r="M898">
        <f>community_projects!P898</f>
        <v>26</v>
      </c>
      <c r="N898">
        <f>community_projects!R898</f>
        <v>0</v>
      </c>
    </row>
    <row r="899" spans="1:14" x14ac:dyDescent="0.3">
      <c r="A899" t="str">
        <f>community_projects!A899</f>
        <v>Utrecht</v>
      </c>
      <c r="B899" t="str">
        <f>community_projects!B899</f>
        <v>Food Valley</v>
      </c>
      <c r="C899" t="str">
        <f>community_projects!C899</f>
        <v>Rhenen</v>
      </c>
      <c r="D899" t="str" cm="1">
        <f t="array" ref="D899">INDEX(municipalities!B:B, MATCH(EC_projects!C899,municipalities!C:C,0),0)</f>
        <v>GM0340</v>
      </c>
      <c r="E899" t="str">
        <f>community_projects!D899</f>
        <v>Achterberg</v>
      </c>
      <c r="F899" t="str">
        <f>community_projects!E899</f>
        <v>ValleiEnergie/ Hogesteeg Achterberg Rhenen</v>
      </c>
      <c r="G899" t="str">
        <f>community_projects!G899</f>
        <v>gerealiseerd</v>
      </c>
      <c r="H899">
        <f>community_projects!H899</f>
        <v>2018</v>
      </c>
      <c r="I899" t="str">
        <f>community_projects!I899</f>
        <v>PV</v>
      </c>
      <c r="J899" t="str">
        <f>community_projects!J899</f>
        <v>dak</v>
      </c>
      <c r="K899" t="str">
        <f>community_projects!K899</f>
        <v>lokale coöperatie</v>
      </c>
      <c r="L899" t="str">
        <f>community_projects!L899</f>
        <v>ValleiEnergie</v>
      </c>
      <c r="M899">
        <f>community_projects!P899</f>
        <v>29.150000000000002</v>
      </c>
      <c r="N899">
        <f>community_projects!R899</f>
        <v>1</v>
      </c>
    </row>
    <row r="900" spans="1:14" x14ac:dyDescent="0.3">
      <c r="A900" t="str">
        <f>community_projects!A900</f>
        <v>Utrecht</v>
      </c>
      <c r="B900" t="str">
        <f>community_projects!B900</f>
        <v>Regio U16</v>
      </c>
      <c r="C900" t="str">
        <f>community_projects!C900</f>
        <v>Stichtse Vecht</v>
      </c>
      <c r="D900" t="str" cm="1">
        <f t="array" ref="D900">INDEX(municipalities!B:B, MATCH(EC_projects!C900,municipalities!C:C,0),0)</f>
        <v>GM1904</v>
      </c>
      <c r="E900">
        <f>community_projects!D900</f>
        <v>0</v>
      </c>
      <c r="F900" t="str">
        <f>community_projects!E900</f>
        <v>DuurzameVecht/ MHV-energieneutraal (advies)</v>
      </c>
      <c r="G900" t="str">
        <f>community_projects!G900</f>
        <v>gerealiseerd</v>
      </c>
      <c r="H900">
        <f>community_projects!H900</f>
        <v>2019</v>
      </c>
      <c r="I900" t="str">
        <f>community_projects!I900</f>
        <v>PV</v>
      </c>
      <c r="J900" t="str">
        <f>community_projects!J900</f>
        <v>dak</v>
      </c>
      <c r="K900" t="str">
        <f>community_projects!K900</f>
        <v>lokale coöperatie</v>
      </c>
      <c r="L900" t="str">
        <f>community_projects!L900</f>
        <v>Duurzaam Stichtse Vecht</v>
      </c>
      <c r="M900">
        <f>community_projects!P900</f>
        <v>84.16</v>
      </c>
      <c r="N900">
        <f>community_projects!R900</f>
        <v>0</v>
      </c>
    </row>
    <row r="901" spans="1:14" x14ac:dyDescent="0.3">
      <c r="A901" t="str">
        <f>community_projects!A901</f>
        <v>Utrecht</v>
      </c>
      <c r="B901" t="str">
        <f>community_projects!B901</f>
        <v>Regio U16</v>
      </c>
      <c r="C901" t="str">
        <f>community_projects!C901</f>
        <v>Stichtse Vecht</v>
      </c>
      <c r="D901" t="str" cm="1">
        <f t="array" ref="D901">INDEX(municipalities!B:B, MATCH(EC_projects!C901,municipalities!C:C,0),0)</f>
        <v>GM1904</v>
      </c>
      <c r="E901" t="str">
        <f>community_projects!D901</f>
        <v>Breukelen</v>
      </c>
      <c r="F901" t="str">
        <f>community_projects!E901</f>
        <v xml:space="preserve">EC2030/ zonnedak PCR Polder Nijenrode </v>
      </c>
      <c r="G901" t="str">
        <f>community_projects!G901</f>
        <v>gerealiseerd</v>
      </c>
      <c r="H901">
        <f>community_projects!H901</f>
        <v>2019</v>
      </c>
      <c r="I901" t="str">
        <f>community_projects!I901</f>
        <v>PV</v>
      </c>
      <c r="J901" t="str">
        <f>community_projects!J901</f>
        <v>dak</v>
      </c>
      <c r="K901" t="str">
        <f>community_projects!K901</f>
        <v>lokale coöperatie</v>
      </c>
      <c r="L901" t="str">
        <f>community_projects!L901</f>
        <v>EC 2030.nu</v>
      </c>
      <c r="M901">
        <f>community_projects!P901</f>
        <v>66.825000000000003</v>
      </c>
      <c r="N901">
        <f>community_projects!R901</f>
        <v>1</v>
      </c>
    </row>
    <row r="902" spans="1:14" x14ac:dyDescent="0.3">
      <c r="A902" t="str">
        <f>community_projects!A902</f>
        <v>Utrecht</v>
      </c>
      <c r="B902" t="str">
        <f>community_projects!B902</f>
        <v>Regio U16</v>
      </c>
      <c r="C902" t="str">
        <f>community_projects!C902</f>
        <v>Stichtse Vecht</v>
      </c>
      <c r="D902" t="str" cm="1">
        <f t="array" ref="D902">INDEX(municipalities!B:B, MATCH(EC_projects!C902,municipalities!C:C,0),0)</f>
        <v>GM1904</v>
      </c>
      <c r="E902" t="str">
        <f>community_projects!D902</f>
        <v xml:space="preserve"> Loenen aan de Vecht</v>
      </c>
      <c r="F902" t="str">
        <f>community_projects!E902</f>
        <v>ZonnepanelenDelen/ ZonopZorg Zonnedak 't Kampje</v>
      </c>
      <c r="G902" t="str">
        <f>community_projects!G902</f>
        <v>gerealiseerd</v>
      </c>
      <c r="H902">
        <f>community_projects!H902</f>
        <v>2017</v>
      </c>
      <c r="I902" t="str">
        <f>community_projects!I902</f>
        <v>PV</v>
      </c>
      <c r="J902" t="str">
        <f>community_projects!J902</f>
        <v>dak</v>
      </c>
      <c r="K902" t="str">
        <f>community_projects!K902</f>
        <v>participatie/ crowdfunding</v>
      </c>
      <c r="L902" t="str">
        <f>community_projects!L902</f>
        <v>crowdfunding</v>
      </c>
      <c r="M902">
        <f>community_projects!P902</f>
        <v>124.80000000000001</v>
      </c>
      <c r="N902">
        <f>community_projects!R902</f>
        <v>0</v>
      </c>
    </row>
    <row r="903" spans="1:14" x14ac:dyDescent="0.3">
      <c r="A903" t="str">
        <f>community_projects!A903</f>
        <v>Utrecht</v>
      </c>
      <c r="B903" t="str">
        <f>community_projects!B903</f>
        <v>Regio U16</v>
      </c>
      <c r="C903" t="str">
        <f>community_projects!C903</f>
        <v>Utrecht</v>
      </c>
      <c r="D903" t="str" cm="1">
        <f t="array" ref="D903">INDEX(municipalities!B:B, MATCH(EC_projects!C903,municipalities!C:C,0),0)</f>
        <v>GM0344</v>
      </c>
      <c r="E903">
        <f>community_projects!D903</f>
        <v>0</v>
      </c>
      <c r="F903" t="str">
        <f>community_projects!E903</f>
        <v>EnergieU/ Buurtstroom 11 Rehobotkerk</v>
      </c>
      <c r="G903" t="str">
        <f>community_projects!G903</f>
        <v>gerealiseerd</v>
      </c>
      <c r="H903">
        <f>community_projects!H903</f>
        <v>2021</v>
      </c>
      <c r="I903" t="str">
        <f>community_projects!I903</f>
        <v>PV</v>
      </c>
      <c r="J903" t="str">
        <f>community_projects!J903</f>
        <v>dak</v>
      </c>
      <c r="K903" t="str">
        <f>community_projects!K903</f>
        <v>productiecoöperatie/ bewonersinitiatief</v>
      </c>
      <c r="L903" t="str">
        <f>community_projects!L903</f>
        <v>EnergieU/ buurtstroom</v>
      </c>
      <c r="M903">
        <f>community_projects!P903</f>
        <v>52.894999999999996</v>
      </c>
      <c r="N903">
        <f>community_projects!R903</f>
        <v>1</v>
      </c>
    </row>
    <row r="904" spans="1:14" x14ac:dyDescent="0.3">
      <c r="A904" t="str">
        <f>community_projects!A904</f>
        <v>Utrecht</v>
      </c>
      <c r="B904" t="str">
        <f>community_projects!B904</f>
        <v>Regio U16</v>
      </c>
      <c r="C904" t="str">
        <f>community_projects!C904</f>
        <v>Utrecht</v>
      </c>
      <c r="D904" t="str" cm="1">
        <f t="array" ref="D904">INDEX(municipalities!B:B, MATCH(EC_projects!C904,municipalities!C:C,0),0)</f>
        <v>GM0344</v>
      </c>
      <c r="E904">
        <f>community_projects!D904</f>
        <v>0</v>
      </c>
      <c r="F904" t="str">
        <f>community_projects!E904</f>
        <v>EnergieU/ Buurtstroom De Wissel</v>
      </c>
      <c r="G904" t="str">
        <f>community_projects!G904</f>
        <v>gerealiseerd</v>
      </c>
      <c r="H904">
        <f>community_projects!H904</f>
        <v>2019</v>
      </c>
      <c r="I904" t="str">
        <f>community_projects!I904</f>
        <v>PV</v>
      </c>
      <c r="J904" t="str">
        <f>community_projects!J904</f>
        <v>dak</v>
      </c>
      <c r="K904" t="str">
        <f>community_projects!K904</f>
        <v>productiecoöperatie/ bewonersinitiatief</v>
      </c>
      <c r="L904" t="str">
        <f>community_projects!L904</f>
        <v>EnergieU/ buurtstroom</v>
      </c>
      <c r="M904">
        <f>community_projects!P904</f>
        <v>38.4</v>
      </c>
      <c r="N904">
        <f>community_projects!R904</f>
        <v>1</v>
      </c>
    </row>
    <row r="905" spans="1:14" x14ac:dyDescent="0.3">
      <c r="A905" t="str">
        <f>community_projects!A905</f>
        <v>Utrecht</v>
      </c>
      <c r="B905" t="str">
        <f>community_projects!B905</f>
        <v>Regio U16</v>
      </c>
      <c r="C905" t="str">
        <f>community_projects!C905</f>
        <v>Utrecht</v>
      </c>
      <c r="D905" t="str" cm="1">
        <f t="array" ref="D905">INDEX(municipalities!B:B, MATCH(EC_projects!C905,municipalities!C:C,0),0)</f>
        <v>GM0344</v>
      </c>
      <c r="E905">
        <f>community_projects!D905</f>
        <v>0</v>
      </c>
      <c r="F905" t="str">
        <f>community_projects!E905</f>
        <v xml:space="preserve">EnergieU/ Buurtstroom Griftkwartier 2 </v>
      </c>
      <c r="G905" t="str">
        <f>community_projects!G905</f>
        <v>gerealiseerd</v>
      </c>
      <c r="H905">
        <f>community_projects!H905</f>
        <v>2018</v>
      </c>
      <c r="I905" t="str">
        <f>community_projects!I905</f>
        <v>PV</v>
      </c>
      <c r="J905" t="str">
        <f>community_projects!J905</f>
        <v>dak</v>
      </c>
      <c r="K905" t="str">
        <f>community_projects!K905</f>
        <v>productiecoöperatie/ bewonersinitiatief</v>
      </c>
      <c r="L905" t="str">
        <f>community_projects!L905</f>
        <v>EnergieU/ buurtstroom</v>
      </c>
      <c r="M905">
        <f>community_projects!P905</f>
        <v>56.7</v>
      </c>
      <c r="N905">
        <f>community_projects!R905</f>
        <v>1</v>
      </c>
    </row>
    <row r="906" spans="1:14" x14ac:dyDescent="0.3">
      <c r="A906" t="str">
        <f>community_projects!A906</f>
        <v>Utrecht</v>
      </c>
      <c r="B906" t="str">
        <f>community_projects!B906</f>
        <v>Regio U16</v>
      </c>
      <c r="C906" t="str">
        <f>community_projects!C906</f>
        <v>Utrecht</v>
      </c>
      <c r="D906" t="str" cm="1">
        <f t="array" ref="D906">INDEX(municipalities!B:B, MATCH(EC_projects!C906,municipalities!C:C,0),0)</f>
        <v>GM0344</v>
      </c>
      <c r="E906">
        <f>community_projects!D906</f>
        <v>0</v>
      </c>
      <c r="F906" t="str">
        <f>community_projects!E906</f>
        <v xml:space="preserve">EnergieU/ Buurtstroom Griftkwartier 3 </v>
      </c>
      <c r="G906" t="str">
        <f>community_projects!G906</f>
        <v>gerealiseerd</v>
      </c>
      <c r="H906">
        <f>community_projects!H906</f>
        <v>2020</v>
      </c>
      <c r="I906" t="str">
        <f>community_projects!I906</f>
        <v>PV</v>
      </c>
      <c r="J906" t="str">
        <f>community_projects!J906</f>
        <v>dak</v>
      </c>
      <c r="K906" t="str">
        <f>community_projects!K906</f>
        <v>productiecoöperatie/ bewonersinitiatief</v>
      </c>
      <c r="L906" t="str">
        <f>community_projects!L906</f>
        <v>EnergieU/ buurtstroom</v>
      </c>
      <c r="M906">
        <f>community_projects!P906</f>
        <v>51.84</v>
      </c>
      <c r="N906">
        <f>community_projects!R906</f>
        <v>1</v>
      </c>
    </row>
    <row r="907" spans="1:14" x14ac:dyDescent="0.3">
      <c r="A907" t="str">
        <f>community_projects!A907</f>
        <v>Utrecht</v>
      </c>
      <c r="B907" t="str">
        <f>community_projects!B907</f>
        <v>Regio U16</v>
      </c>
      <c r="C907" t="str">
        <f>community_projects!C907</f>
        <v>Utrecht</v>
      </c>
      <c r="D907" t="str" cm="1">
        <f t="array" ref="D907">INDEX(municipalities!B:B, MATCH(EC_projects!C907,municipalities!C:C,0),0)</f>
        <v>GM0344</v>
      </c>
      <c r="E907">
        <f>community_projects!D907</f>
        <v>0</v>
      </c>
      <c r="F907" t="str">
        <f>community_projects!E907</f>
        <v xml:space="preserve">EnergieU/ Buurtstroom Griftkwartier I </v>
      </c>
      <c r="G907" t="str">
        <f>community_projects!G907</f>
        <v>gerealiseerd</v>
      </c>
      <c r="H907">
        <f>community_projects!H907</f>
        <v>2018</v>
      </c>
      <c r="I907" t="str">
        <f>community_projects!I907</f>
        <v>PV</v>
      </c>
      <c r="J907" t="str">
        <f>community_projects!J907</f>
        <v>dak</v>
      </c>
      <c r="K907" t="str">
        <f>community_projects!K907</f>
        <v>productiecoöperatie/ bewonersinitiatief</v>
      </c>
      <c r="L907" t="str">
        <f>community_projects!L907</f>
        <v>EnergieU/ buurtstroom</v>
      </c>
      <c r="M907">
        <f>community_projects!P907</f>
        <v>56.7</v>
      </c>
      <c r="N907">
        <f>community_projects!R907</f>
        <v>1</v>
      </c>
    </row>
    <row r="908" spans="1:14" x14ac:dyDescent="0.3">
      <c r="A908" t="str">
        <f>community_projects!A908</f>
        <v>Utrecht</v>
      </c>
      <c r="B908" t="str">
        <f>community_projects!B908</f>
        <v>Regio U16</v>
      </c>
      <c r="C908" t="str">
        <f>community_projects!C908</f>
        <v>Utrecht</v>
      </c>
      <c r="D908" t="str" cm="1">
        <f t="array" ref="D908">INDEX(municipalities!B:B, MATCH(EC_projects!C908,municipalities!C:C,0),0)</f>
        <v>GM0344</v>
      </c>
      <c r="E908">
        <f>community_projects!D908</f>
        <v>0</v>
      </c>
      <c r="F908" t="str">
        <f>community_projects!E908</f>
        <v xml:space="preserve">EnergieU/ Buurtstroom Hoograven de A.R.M. </v>
      </c>
      <c r="G908" t="str">
        <f>community_projects!G908</f>
        <v>gerealiseerd</v>
      </c>
      <c r="H908">
        <f>community_projects!H908</f>
        <v>2017</v>
      </c>
      <c r="I908" t="str">
        <f>community_projects!I908</f>
        <v>PV</v>
      </c>
      <c r="J908" t="str">
        <f>community_projects!J908</f>
        <v>dak</v>
      </c>
      <c r="K908" t="str">
        <f>community_projects!K908</f>
        <v>productiecoöperatie/ bewonersinitiatief</v>
      </c>
      <c r="L908" t="str">
        <f>community_projects!L908</f>
        <v>EnergieU/ buurtstroom</v>
      </c>
      <c r="M908">
        <f>community_projects!P908</f>
        <v>65</v>
      </c>
      <c r="N908">
        <f>community_projects!R908</f>
        <v>1</v>
      </c>
    </row>
    <row r="909" spans="1:14" x14ac:dyDescent="0.3">
      <c r="A909" t="str">
        <f>community_projects!A909</f>
        <v>Utrecht</v>
      </c>
      <c r="B909" t="str">
        <f>community_projects!B909</f>
        <v>Regio U16</v>
      </c>
      <c r="C909" t="str">
        <f>community_projects!C909</f>
        <v>Utrecht</v>
      </c>
      <c r="D909" t="str" cm="1">
        <f t="array" ref="D909">INDEX(municipalities!B:B, MATCH(EC_projects!C909,municipalities!C:C,0),0)</f>
        <v>GM0344</v>
      </c>
      <c r="E909">
        <f>community_projects!D909</f>
        <v>0</v>
      </c>
      <c r="F909" t="str">
        <f>community_projects!E909</f>
        <v xml:space="preserve">EnergieU/ Buurtstroom Molenstraat </v>
      </c>
      <c r="G909" t="str">
        <f>community_projects!G909</f>
        <v>gerealiseerd</v>
      </c>
      <c r="H909">
        <f>community_projects!H909</f>
        <v>2017</v>
      </c>
      <c r="I909" t="str">
        <f>community_projects!I909</f>
        <v>PV</v>
      </c>
      <c r="J909" t="str">
        <f>community_projects!J909</f>
        <v>dak</v>
      </c>
      <c r="K909" t="str">
        <f>community_projects!K909</f>
        <v>productiecoöperatie/ bewonersinitiatief</v>
      </c>
      <c r="L909" t="str">
        <f>community_projects!L909</f>
        <v>EnergieU/ buurtstroom</v>
      </c>
      <c r="M909">
        <f>community_projects!P909</f>
        <v>27.04</v>
      </c>
      <c r="N909">
        <f>community_projects!R909</f>
        <v>1</v>
      </c>
    </row>
    <row r="910" spans="1:14" x14ac:dyDescent="0.3">
      <c r="A910" t="str">
        <f>community_projects!A910</f>
        <v>Utrecht</v>
      </c>
      <c r="B910" t="str">
        <f>community_projects!B910</f>
        <v>Regio U16</v>
      </c>
      <c r="C910" t="str">
        <f>community_projects!C910</f>
        <v>Utrecht</v>
      </c>
      <c r="D910" t="str" cm="1">
        <f t="array" ref="D910">INDEX(municipalities!B:B, MATCH(EC_projects!C910,municipalities!C:C,0),0)</f>
        <v>GM0344</v>
      </c>
      <c r="E910" t="str">
        <f>community_projects!D910</f>
        <v>Zuilen</v>
      </c>
      <c r="F910" t="str">
        <f>community_projects!E910</f>
        <v xml:space="preserve">EnergieU/ Buurtstroom Zuilen </v>
      </c>
      <c r="G910" t="str">
        <f>community_projects!G910</f>
        <v>gerealiseerd</v>
      </c>
      <c r="H910">
        <f>community_projects!H910</f>
        <v>2018</v>
      </c>
      <c r="I910" t="str">
        <f>community_projects!I910</f>
        <v>PV</v>
      </c>
      <c r="J910" t="str">
        <f>community_projects!J910</f>
        <v>dak</v>
      </c>
      <c r="K910" t="str">
        <f>community_projects!K910</f>
        <v>productiecoöperatie/ bewonersinitiatief</v>
      </c>
      <c r="L910" t="str">
        <f>community_projects!L910</f>
        <v>EnergieU/ buurtstroom</v>
      </c>
      <c r="M910">
        <f>community_projects!P910</f>
        <v>67.8</v>
      </c>
      <c r="N910">
        <f>community_projects!R910</f>
        <v>1</v>
      </c>
    </row>
    <row r="911" spans="1:14" x14ac:dyDescent="0.3">
      <c r="A911" t="str">
        <f>community_projects!A911</f>
        <v>Utrecht</v>
      </c>
      <c r="B911" t="str">
        <f>community_projects!B911</f>
        <v>Regio U16</v>
      </c>
      <c r="C911" t="str">
        <f>community_projects!C911</f>
        <v>Utrecht</v>
      </c>
      <c r="D911" t="str" cm="1">
        <f t="array" ref="D911">INDEX(municipalities!B:B, MATCH(EC_projects!C911,municipalities!C:C,0),0)</f>
        <v>GM0344</v>
      </c>
      <c r="E911" t="str">
        <f>community_projects!D911</f>
        <v>Utrecht en Goor</v>
      </c>
      <c r="F911" t="str">
        <f>community_projects!E911</f>
        <v>Greencrowd/ Zon voor USD</v>
      </c>
      <c r="G911" t="str">
        <f>community_projects!G911</f>
        <v>gerealiseerd</v>
      </c>
      <c r="H911">
        <f>community_projects!H911</f>
        <v>2019</v>
      </c>
      <c r="I911" t="str">
        <f>community_projects!I911</f>
        <v>PV</v>
      </c>
      <c r="J911" t="str">
        <f>community_projects!J911</f>
        <v>dak</v>
      </c>
      <c r="K911" t="str">
        <f>community_projects!K911</f>
        <v>participatie/ crowdfunding</v>
      </c>
      <c r="L911" t="str">
        <f>community_projects!L911</f>
        <v>crowdfunding</v>
      </c>
      <c r="M911">
        <f>community_projects!P911</f>
        <v>3120</v>
      </c>
      <c r="N911">
        <f>community_projects!R911</f>
        <v>0</v>
      </c>
    </row>
    <row r="912" spans="1:14" x14ac:dyDescent="0.3">
      <c r="A912" t="str">
        <f>community_projects!A912</f>
        <v>Utrecht</v>
      </c>
      <c r="B912" t="str">
        <f>community_projects!B912</f>
        <v>Regio U16</v>
      </c>
      <c r="C912" t="str">
        <f>community_projects!C912</f>
        <v>Utrecht</v>
      </c>
      <c r="D912" t="str" cm="1">
        <f t="array" ref="D912">INDEX(municipalities!B:B, MATCH(EC_projects!C912,municipalities!C:C,0),0)</f>
        <v>GM0344</v>
      </c>
      <c r="E912" t="str">
        <f>community_projects!D912</f>
        <v>Haarzuilen</v>
      </c>
      <c r="F912" t="str">
        <f>community_projects!E912</f>
        <v>Haarse Zon/ zonnedak  (fase 1)</v>
      </c>
      <c r="G912" t="str">
        <f>community_projects!G912</f>
        <v>gerealiseerd</v>
      </c>
      <c r="H912">
        <f>community_projects!H912</f>
        <v>2018</v>
      </c>
      <c r="I912" t="str">
        <f>community_projects!I912</f>
        <v>PV</v>
      </c>
      <c r="J912" t="str">
        <f>community_projects!J912</f>
        <v>dak</v>
      </c>
      <c r="K912" t="str">
        <f>community_projects!K912</f>
        <v>productiecoöperatie/ bewonersinitiatief</v>
      </c>
      <c r="L912" t="str">
        <f>community_projects!L912</f>
        <v>Haarse Zon</v>
      </c>
      <c r="M912">
        <f>community_projects!P912</f>
        <v>211.20000000000002</v>
      </c>
      <c r="N912">
        <f>community_projects!R912</f>
        <v>1</v>
      </c>
    </row>
    <row r="913" spans="1:14" x14ac:dyDescent="0.3">
      <c r="A913" t="str">
        <f>community_projects!A913</f>
        <v>Utrecht</v>
      </c>
      <c r="B913" t="str">
        <f>community_projects!B913</f>
        <v>Regio U16</v>
      </c>
      <c r="C913" t="str">
        <f>community_projects!C913</f>
        <v>Utrecht</v>
      </c>
      <c r="D913" t="str" cm="1">
        <f t="array" ref="D913">INDEX(municipalities!B:B, MATCH(EC_projects!C913,municipalities!C:C,0),0)</f>
        <v>GM0344</v>
      </c>
      <c r="E913" t="str">
        <f>community_projects!D913</f>
        <v>Haarzuilen</v>
      </c>
      <c r="F913" t="str">
        <f>community_projects!E913</f>
        <v>Haarse Zon/ zonnedak (fase 2)</v>
      </c>
      <c r="G913" t="str">
        <f>community_projects!G913</f>
        <v>gerealiseerd</v>
      </c>
      <c r="H913">
        <f>community_projects!H913</f>
        <v>2019</v>
      </c>
      <c r="I913" t="str">
        <f>community_projects!I913</f>
        <v>PV</v>
      </c>
      <c r="J913" t="str">
        <f>community_projects!J913</f>
        <v>dak</v>
      </c>
      <c r="K913" t="str">
        <f>community_projects!K913</f>
        <v>productiecoöperatie/ bewonersinitiatief</v>
      </c>
      <c r="L913" t="str">
        <f>community_projects!L913</f>
        <v>Haarse Zon</v>
      </c>
      <c r="M913">
        <f>community_projects!P913</f>
        <v>250.1</v>
      </c>
      <c r="N913">
        <f>community_projects!R913</f>
        <v>1</v>
      </c>
    </row>
    <row r="914" spans="1:14" x14ac:dyDescent="0.3">
      <c r="A914" t="str">
        <f>community_projects!A914</f>
        <v>Utrecht</v>
      </c>
      <c r="B914" t="str">
        <f>community_projects!B914</f>
        <v>Regio U16</v>
      </c>
      <c r="C914" t="str">
        <f>community_projects!C914</f>
        <v>Utrecht</v>
      </c>
      <c r="D914" t="str" cm="1">
        <f t="array" ref="D914">INDEX(municipalities!B:B, MATCH(EC_projects!C914,municipalities!C:C,0),0)</f>
        <v>GM0344</v>
      </c>
      <c r="E914" t="str">
        <f>community_projects!D914</f>
        <v>Hercules</v>
      </c>
      <c r="F914" t="str">
        <f>community_projects!E914</f>
        <v>Hercules sportvereniging/ zonnedak</v>
      </c>
      <c r="G914" t="str">
        <f>community_projects!G914</f>
        <v>gerealiseerd</v>
      </c>
      <c r="H914">
        <f>community_projects!H914</f>
        <v>2016</v>
      </c>
      <c r="I914" t="str">
        <f>community_projects!I914</f>
        <v>PV</v>
      </c>
      <c r="J914" t="str">
        <f>community_projects!J914</f>
        <v>dak</v>
      </c>
      <c r="K914" t="str">
        <f>community_projects!K914</f>
        <v>lokale coöperatie</v>
      </c>
      <c r="L914" t="str">
        <f>community_projects!L914</f>
        <v>EnergieU</v>
      </c>
      <c r="M914">
        <f>community_projects!P914</f>
        <v>130</v>
      </c>
      <c r="N914">
        <f>community_projects!R914</f>
        <v>0</v>
      </c>
    </row>
    <row r="915" spans="1:14" x14ac:dyDescent="0.3">
      <c r="A915" t="str">
        <f>community_projects!A915</f>
        <v>Utrecht</v>
      </c>
      <c r="B915" t="str">
        <f>community_projects!B915</f>
        <v>Regio U16</v>
      </c>
      <c r="C915" t="str">
        <f>community_projects!C915</f>
        <v>Utrecht</v>
      </c>
      <c r="D915" t="str" cm="1">
        <f t="array" ref="D915">INDEX(municipalities!B:B, MATCH(EC_projects!C915,municipalities!C:C,0),0)</f>
        <v>GM0344</v>
      </c>
      <c r="E915">
        <f>community_projects!D915</f>
        <v>0</v>
      </c>
      <c r="F915" t="str">
        <f>community_projects!E915</f>
        <v>Postcodestroom/ zonnedak Gietijzerstraat  Utrecht</v>
      </c>
      <c r="G915" t="str">
        <f>community_projects!G915</f>
        <v>gerealiseerd</v>
      </c>
      <c r="H915">
        <f>community_projects!H915</f>
        <v>2020</v>
      </c>
      <c r="I915" t="str">
        <f>community_projects!I915</f>
        <v>PV</v>
      </c>
      <c r="J915" t="str">
        <f>community_projects!J915</f>
        <v>dak</v>
      </c>
      <c r="K915" t="str">
        <f>community_projects!K915</f>
        <v>productiecoöperatie/ ontwikkelaar</v>
      </c>
      <c r="L915" t="str">
        <f>community_projects!L915</f>
        <v>Postcodestroom</v>
      </c>
      <c r="M915">
        <f>community_projects!P915</f>
        <v>69</v>
      </c>
      <c r="N915">
        <f>community_projects!R915</f>
        <v>1</v>
      </c>
    </row>
    <row r="916" spans="1:14" x14ac:dyDescent="0.3">
      <c r="A916" t="str">
        <f>community_projects!A916</f>
        <v>Utrecht</v>
      </c>
      <c r="B916" t="str">
        <f>community_projects!B916</f>
        <v>Regio U16</v>
      </c>
      <c r="C916" t="str">
        <f>community_projects!C916</f>
        <v>Utrecht</v>
      </c>
      <c r="D916" t="str" cm="1">
        <f t="array" ref="D916">INDEX(municipalities!B:B, MATCH(EC_projects!C916,municipalities!C:C,0),0)</f>
        <v>GM0344</v>
      </c>
      <c r="E916">
        <f>community_projects!D916</f>
        <v>0</v>
      </c>
      <c r="F916" t="str">
        <f>community_projects!E916</f>
        <v>ZonSamen/ zonnedaken woningcorporatie (meerdere locaties) -2023</v>
      </c>
      <c r="G916" t="str">
        <f>community_projects!G916</f>
        <v>gerealiseerd</v>
      </c>
      <c r="H916">
        <f>community_projects!H916</f>
        <v>2023</v>
      </c>
      <c r="I916" t="str">
        <f>community_projects!I916</f>
        <v>PV</v>
      </c>
      <c r="J916" t="str">
        <f>community_projects!J916</f>
        <v>dak</v>
      </c>
      <c r="K916" t="str">
        <f>community_projects!K916</f>
        <v>woco-coöperatie</v>
      </c>
      <c r="L916" t="str">
        <f>community_projects!L916</f>
        <v>ZonSamen</v>
      </c>
      <c r="M916">
        <f>community_projects!P916</f>
        <v>66</v>
      </c>
      <c r="N916">
        <f>community_projects!R916</f>
        <v>1</v>
      </c>
    </row>
    <row r="917" spans="1:14" x14ac:dyDescent="0.3">
      <c r="A917" t="str">
        <f>community_projects!A917</f>
        <v>Utrecht</v>
      </c>
      <c r="B917" t="str">
        <f>community_projects!B917</f>
        <v>Regio U16</v>
      </c>
      <c r="C917" t="str">
        <f>community_projects!C917</f>
        <v>Utrechtse Heuvelrug</v>
      </c>
      <c r="D917" t="str" cm="1">
        <f t="array" ref="D917">INDEX(municipalities!B:B, MATCH(EC_projects!C917,municipalities!C:C,0),0)</f>
        <v>GM1581</v>
      </c>
      <c r="E917" t="str">
        <f>community_projects!D917</f>
        <v>Maarn-Maarsbergen</v>
      </c>
      <c r="F917" t="str">
        <f>community_projects!E917</f>
        <v>HeuvelrugEnergie/ Zon op Heuvelrug Brandweerkazerne Maarn/ Maarsbergen</v>
      </c>
      <c r="G917" t="str">
        <f>community_projects!G917</f>
        <v>gerealiseerd</v>
      </c>
      <c r="H917">
        <f>community_projects!H917</f>
        <v>2019</v>
      </c>
      <c r="I917" t="str">
        <f>community_projects!I917</f>
        <v>PV</v>
      </c>
      <c r="J917" t="str">
        <f>community_projects!J917</f>
        <v>dak</v>
      </c>
      <c r="K917" t="str">
        <f>community_projects!K917</f>
        <v>lokale coöperatie</v>
      </c>
      <c r="L917" t="str">
        <f>community_projects!L917</f>
        <v>Heuvelrug Energie</v>
      </c>
      <c r="M917">
        <f>community_projects!P917</f>
        <v>77.050000000000011</v>
      </c>
      <c r="N917">
        <f>community_projects!R917</f>
        <v>1</v>
      </c>
    </row>
    <row r="918" spans="1:14" x14ac:dyDescent="0.3">
      <c r="A918" t="str">
        <f>community_projects!A918</f>
        <v>Utrecht</v>
      </c>
      <c r="B918" t="str">
        <f>community_projects!B918</f>
        <v>Regio U16</v>
      </c>
      <c r="C918" t="str">
        <f>community_projects!C918</f>
        <v>Utrechtse Heuvelrug</v>
      </c>
      <c r="D918" t="str" cm="1">
        <f t="array" ref="D918">INDEX(municipalities!B:B, MATCH(EC_projects!C918,municipalities!C:C,0),0)</f>
        <v>GM1581</v>
      </c>
      <c r="E918" t="str">
        <f>community_projects!D918</f>
        <v>Leersum</v>
      </c>
      <c r="F918" t="str">
        <f>community_projects!E918</f>
        <v>HeuvelrugEnergie/ Zon op Heuvelrug Leersum De Binder</v>
      </c>
      <c r="G918" t="str">
        <f>community_projects!G918</f>
        <v>gerealiseerd</v>
      </c>
      <c r="H918">
        <f>community_projects!H918</f>
        <v>2019</v>
      </c>
      <c r="I918" t="str">
        <f>community_projects!I918</f>
        <v>PV</v>
      </c>
      <c r="J918" t="str">
        <f>community_projects!J918</f>
        <v>dak</v>
      </c>
      <c r="K918" t="str">
        <f>community_projects!K918</f>
        <v>lokale coöperatie</v>
      </c>
      <c r="L918" t="str">
        <f>community_projects!L918</f>
        <v>Heuvelrug Energie</v>
      </c>
      <c r="M918">
        <f>community_projects!P918</f>
        <v>235.50500000000002</v>
      </c>
      <c r="N918">
        <f>community_projects!R918</f>
        <v>1</v>
      </c>
    </row>
    <row r="919" spans="1:14" x14ac:dyDescent="0.3">
      <c r="A919" t="str">
        <f>community_projects!A919</f>
        <v>Utrecht</v>
      </c>
      <c r="B919" t="str">
        <f>community_projects!B919</f>
        <v>Regio U16</v>
      </c>
      <c r="C919" t="str">
        <f>community_projects!C919</f>
        <v>Utrechtse Heuvelrug</v>
      </c>
      <c r="D919" t="str" cm="1">
        <f t="array" ref="D919">INDEX(municipalities!B:B, MATCH(EC_projects!C919,municipalities!C:C,0),0)</f>
        <v>GM1581</v>
      </c>
      <c r="E919" t="str">
        <f>community_projects!D919</f>
        <v>Doorn</v>
      </c>
      <c r="F919" t="str">
        <f>community_projects!E919</f>
        <v>HeuvelrugEnergie/ zonnedak  Revius Lyceum Doorn</v>
      </c>
      <c r="G919" t="str">
        <f>community_projects!G919</f>
        <v>gerealiseerd</v>
      </c>
      <c r="H919">
        <f>community_projects!H919</f>
        <v>2017</v>
      </c>
      <c r="I919" t="str">
        <f>community_projects!I919</f>
        <v>PV</v>
      </c>
      <c r="J919" t="str">
        <f>community_projects!J919</f>
        <v>dak</v>
      </c>
      <c r="K919" t="str">
        <f>community_projects!K919</f>
        <v>lokale coöperatie</v>
      </c>
      <c r="L919" t="str">
        <f>community_projects!L919</f>
        <v>Heuvelrug Energie</v>
      </c>
      <c r="M919">
        <f>community_projects!P919</f>
        <v>139.88</v>
      </c>
      <c r="N919">
        <f>community_projects!R919</f>
        <v>0</v>
      </c>
    </row>
    <row r="920" spans="1:14" x14ac:dyDescent="0.3">
      <c r="A920" t="str">
        <f>community_projects!A920</f>
        <v>Utrecht</v>
      </c>
      <c r="B920" t="str">
        <f>community_projects!B920</f>
        <v>Regio U16</v>
      </c>
      <c r="C920" t="str">
        <f>community_projects!C920</f>
        <v>Utrechtse Heuvelrug</v>
      </c>
      <c r="D920" t="str" cm="1">
        <f t="array" ref="D920">INDEX(municipalities!B:B, MATCH(EC_projects!C920,municipalities!C:C,0),0)</f>
        <v>GM1581</v>
      </c>
      <c r="E920" t="str">
        <f>community_projects!D920</f>
        <v>Driebergen</v>
      </c>
      <c r="F920" t="str">
        <f>community_projects!E920</f>
        <v>HeuvelrugEnergie/ zonnedak sport FC Driebergen</v>
      </c>
      <c r="G920" t="str">
        <f>community_projects!G920</f>
        <v>gerealiseerd</v>
      </c>
      <c r="H920">
        <f>community_projects!H920</f>
        <v>2016</v>
      </c>
      <c r="I920" t="str">
        <f>community_projects!I920</f>
        <v>PV</v>
      </c>
      <c r="J920" t="str">
        <f>community_projects!J920</f>
        <v>dak</v>
      </c>
      <c r="K920" t="str">
        <f>community_projects!K920</f>
        <v>lokale coöperatie</v>
      </c>
      <c r="L920" t="str">
        <f>community_projects!L920</f>
        <v>Heuvelrug Energie</v>
      </c>
      <c r="M920">
        <f>community_projects!P920</f>
        <v>37.96</v>
      </c>
      <c r="N920">
        <f>community_projects!R920</f>
        <v>0</v>
      </c>
    </row>
    <row r="921" spans="1:14" x14ac:dyDescent="0.3">
      <c r="A921" t="str">
        <f>community_projects!A921</f>
        <v>Utrecht</v>
      </c>
      <c r="B921" t="str">
        <f>community_projects!B921</f>
        <v>Regio U16</v>
      </c>
      <c r="C921" t="str">
        <f>community_projects!C921</f>
        <v>Vijfheerenlanden</v>
      </c>
      <c r="D921" t="str" cm="1">
        <f t="array" ref="D921">INDEX(municipalities!B:B, MATCH(EC_projects!C921,municipalities!C:C,0),0)</f>
        <v>GM1961</v>
      </c>
      <c r="E921" t="str">
        <f>community_projects!D921</f>
        <v>Lexmond</v>
      </c>
      <c r="F921" t="str">
        <f>community_projects!E921</f>
        <v>Greencrowd/ Zonnedak Van Dijk</v>
      </c>
      <c r="G921" t="str">
        <f>community_projects!G921</f>
        <v>gerealiseerd</v>
      </c>
      <c r="H921">
        <f>community_projects!H921</f>
        <v>2019</v>
      </c>
      <c r="I921" t="str">
        <f>community_projects!I921</f>
        <v>PV</v>
      </c>
      <c r="J921" t="str">
        <f>community_projects!J921</f>
        <v>dak</v>
      </c>
      <c r="K921" t="str">
        <f>community_projects!K921</f>
        <v>participatie/ crowdfunding</v>
      </c>
      <c r="L921" t="str">
        <f>community_projects!L921</f>
        <v>crowdfunding</v>
      </c>
      <c r="M921">
        <f>community_projects!P921</f>
        <v>613</v>
      </c>
      <c r="N921">
        <f>community_projects!R921</f>
        <v>0</v>
      </c>
    </row>
    <row r="922" spans="1:14" x14ac:dyDescent="0.3">
      <c r="A922" t="str">
        <f>community_projects!A922</f>
        <v>Utrecht</v>
      </c>
      <c r="B922" t="str">
        <f>community_projects!B922</f>
        <v>Regio U16</v>
      </c>
      <c r="C922" t="str">
        <f>community_projects!C922</f>
        <v>Wijk bij Duurstede</v>
      </c>
      <c r="D922" t="str" cm="1">
        <f t="array" ref="D922">INDEX(municipalities!B:B, MATCH(EC_projects!C922,municipalities!C:C,0),0)</f>
        <v>GM0352</v>
      </c>
      <c r="E922">
        <f>community_projects!D922</f>
        <v>0</v>
      </c>
      <c r="F922" t="str">
        <f>community_projects!E922</f>
        <v>EigenWijkse EC/ De Stroomfabriek</v>
      </c>
      <c r="G922" t="str">
        <f>community_projects!G922</f>
        <v>gerealiseerd</v>
      </c>
      <c r="H922">
        <f>community_projects!H922</f>
        <v>2015</v>
      </c>
      <c r="I922" t="str">
        <f>community_projects!I922</f>
        <v>PV</v>
      </c>
      <c r="J922" t="str">
        <f>community_projects!J922</f>
        <v>dak</v>
      </c>
      <c r="K922" t="str">
        <f>community_projects!K922</f>
        <v>lokale coöperatie</v>
      </c>
      <c r="L922" t="str">
        <f>community_projects!L922</f>
        <v>Eigenwijkse Energiecoöperatie</v>
      </c>
      <c r="M922">
        <f>community_projects!P922</f>
        <v>131.30000000000001</v>
      </c>
      <c r="N922">
        <f>community_projects!R922</f>
        <v>1</v>
      </c>
    </row>
    <row r="923" spans="1:14" x14ac:dyDescent="0.3">
      <c r="A923" t="str">
        <f>community_projects!A923</f>
        <v>Utrecht</v>
      </c>
      <c r="B923" t="str">
        <f>community_projects!B923</f>
        <v>Regio U16</v>
      </c>
      <c r="C923" t="str">
        <f>community_projects!C923</f>
        <v>Wijk bij Duurstede</v>
      </c>
      <c r="D923" t="str" cm="1">
        <f t="array" ref="D923">INDEX(municipalities!B:B, MATCH(EC_projects!C923,municipalities!C:C,0),0)</f>
        <v>GM0352</v>
      </c>
      <c r="E923">
        <f>community_projects!D923</f>
        <v>0</v>
      </c>
      <c r="F923" t="str">
        <f>community_projects!E923</f>
        <v>EigenWijkse EC/ Marienhoeve (fase 1: PCR)</v>
      </c>
      <c r="G923" t="str">
        <f>community_projects!G923</f>
        <v>gerealiseerd</v>
      </c>
      <c r="H923">
        <f>community_projects!H923</f>
        <v>2018</v>
      </c>
      <c r="I923" t="str">
        <f>community_projects!I923</f>
        <v>PV</v>
      </c>
      <c r="J923" t="str">
        <f>community_projects!J923</f>
        <v>dak</v>
      </c>
      <c r="K923" t="str">
        <f>community_projects!K923</f>
        <v>lokale coöperatie</v>
      </c>
      <c r="L923" t="str">
        <f>community_projects!L923</f>
        <v>Eigenwijkse Energiecoöperatie</v>
      </c>
      <c r="M923">
        <f>community_projects!P923</f>
        <v>132</v>
      </c>
      <c r="N923">
        <f>community_projects!R923</f>
        <v>1</v>
      </c>
    </row>
    <row r="924" spans="1:14" x14ac:dyDescent="0.3">
      <c r="A924" t="str">
        <f>community_projects!A924</f>
        <v>Utrecht</v>
      </c>
      <c r="B924" t="str">
        <f>community_projects!B924</f>
        <v>Regio U16</v>
      </c>
      <c r="C924" t="str">
        <f>community_projects!C924</f>
        <v>Wijk bij Duurstede</v>
      </c>
      <c r="D924" t="str" cm="1">
        <f t="array" ref="D924">INDEX(municipalities!B:B, MATCH(EC_projects!C924,municipalities!C:C,0),0)</f>
        <v>GM0352</v>
      </c>
      <c r="E924">
        <f>community_projects!D924</f>
        <v>0</v>
      </c>
      <c r="F924" t="str">
        <f>community_projects!E924</f>
        <v>EigenWijkse EC/ Marienhoeve (fase 1: SDE)</v>
      </c>
      <c r="G924" t="str">
        <f>community_projects!G924</f>
        <v>gerealiseerd</v>
      </c>
      <c r="H924">
        <f>community_projects!H924</f>
        <v>2019</v>
      </c>
      <c r="I924" t="str">
        <f>community_projects!I924</f>
        <v>PV</v>
      </c>
      <c r="J924" t="str">
        <f>community_projects!J924</f>
        <v>dak</v>
      </c>
      <c r="K924" t="str">
        <f>community_projects!K924</f>
        <v>lokale coöperatie</v>
      </c>
      <c r="L924" t="str">
        <f>community_projects!L924</f>
        <v>Eigenwijkse Energiecoöperatie</v>
      </c>
      <c r="M924">
        <f>community_projects!P924</f>
        <v>398.25</v>
      </c>
      <c r="N924">
        <f>community_projects!R924</f>
        <v>1</v>
      </c>
    </row>
    <row r="925" spans="1:14" x14ac:dyDescent="0.3">
      <c r="A925" t="str">
        <f>community_projects!A925</f>
        <v>Utrecht</v>
      </c>
      <c r="B925" t="str">
        <f>community_projects!B925</f>
        <v>Regio U16</v>
      </c>
      <c r="C925" t="str">
        <f>community_projects!C925</f>
        <v>Wijk bij Duurstede</v>
      </c>
      <c r="D925" t="str" cm="1">
        <f t="array" ref="D925">INDEX(municipalities!B:B, MATCH(EC_projects!C925,municipalities!C:C,0),0)</f>
        <v>GM0352</v>
      </c>
      <c r="E925">
        <f>community_projects!D925</f>
        <v>0</v>
      </c>
      <c r="F925" t="str">
        <f>community_projects!E925</f>
        <v>EigenWijkse EC/ VolksWatt Volksbelang</v>
      </c>
      <c r="G925" t="str">
        <f>community_projects!G925</f>
        <v>gerealiseerd</v>
      </c>
      <c r="H925">
        <f>community_projects!H925</f>
        <v>2019</v>
      </c>
      <c r="I925" t="str">
        <f>community_projects!I925</f>
        <v>PV</v>
      </c>
      <c r="J925" t="str">
        <f>community_projects!J925</f>
        <v>dak</v>
      </c>
      <c r="K925" t="str">
        <f>community_projects!K925</f>
        <v>lokale coöperatie</v>
      </c>
      <c r="L925" t="str">
        <f>community_projects!L925</f>
        <v>Eigenwijkse Energiecoöperatie</v>
      </c>
      <c r="M925">
        <f>community_projects!P925</f>
        <v>72</v>
      </c>
      <c r="N925">
        <f>community_projects!R925</f>
        <v>1</v>
      </c>
    </row>
    <row r="926" spans="1:14" x14ac:dyDescent="0.3">
      <c r="A926" t="str">
        <f>community_projects!A926</f>
        <v>Utrecht</v>
      </c>
      <c r="B926" t="str">
        <f>community_projects!B926</f>
        <v>Regio U16</v>
      </c>
      <c r="C926" t="str">
        <f>community_projects!C926</f>
        <v>Wijk bij Duurstede</v>
      </c>
      <c r="D926" t="str" cm="1">
        <f t="array" ref="D926">INDEX(municipalities!B:B, MATCH(EC_projects!C926,municipalities!C:C,0),0)</f>
        <v>GM0352</v>
      </c>
      <c r="E926">
        <f>community_projects!D926</f>
        <v>0</v>
      </c>
      <c r="F926" t="str">
        <f>community_projects!E926</f>
        <v>EigenwijkseEC/ Rivius Lyceum</v>
      </c>
      <c r="G926" t="str">
        <f>community_projects!G926</f>
        <v>gerealiseerd</v>
      </c>
      <c r="H926">
        <f>community_projects!H926</f>
        <v>2015</v>
      </c>
      <c r="I926" t="str">
        <f>community_projects!I926</f>
        <v>PV</v>
      </c>
      <c r="J926" t="str">
        <f>community_projects!J926</f>
        <v>dak</v>
      </c>
      <c r="K926" t="str">
        <f>community_projects!K926</f>
        <v>lokale coöperatie</v>
      </c>
      <c r="L926" t="str">
        <f>community_projects!L926</f>
        <v>Eigenwijkse Energiecoöperatie</v>
      </c>
      <c r="M926">
        <f>community_projects!P926</f>
        <v>42</v>
      </c>
      <c r="N926">
        <f>community_projects!R926</f>
        <v>1</v>
      </c>
    </row>
    <row r="927" spans="1:14" x14ac:dyDescent="0.3">
      <c r="A927" t="str">
        <f>community_projects!A927</f>
        <v>Utrecht</v>
      </c>
      <c r="B927" t="str">
        <f>community_projects!B927</f>
        <v>Regio U16</v>
      </c>
      <c r="C927" t="str">
        <f>community_projects!C927</f>
        <v>Woerden</v>
      </c>
      <c r="D927" t="str" cm="1">
        <f t="array" ref="D927">INDEX(municipalities!B:B, MATCH(EC_projects!C927,municipalities!C:C,0),0)</f>
        <v>GM0632</v>
      </c>
      <c r="E927">
        <f>community_projects!D927</f>
        <v>0</v>
      </c>
      <c r="F927" t="str">
        <f>community_projects!E927</f>
        <v>SolarGreenPoint/ Batensteinbad (fase 2)</v>
      </c>
      <c r="G927" t="str">
        <f>community_projects!G927</f>
        <v>gerealiseerd</v>
      </c>
      <c r="H927">
        <f>community_projects!H927</f>
        <v>2017</v>
      </c>
      <c r="I927" t="str">
        <f>community_projects!I927</f>
        <v>PV</v>
      </c>
      <c r="J927" t="str">
        <f>community_projects!J927</f>
        <v>dak</v>
      </c>
      <c r="K927" t="str">
        <f>community_projects!K927</f>
        <v>productiecoöperatie/ ontwikkelaar</v>
      </c>
      <c r="L927" t="str">
        <f>community_projects!L927</f>
        <v>Solar Green Point/ Woerden</v>
      </c>
      <c r="M927">
        <f>community_projects!P927</f>
        <v>19.5</v>
      </c>
      <c r="N927">
        <f>community_projects!R927</f>
        <v>1</v>
      </c>
    </row>
    <row r="928" spans="1:14" x14ac:dyDescent="0.3">
      <c r="A928" t="str">
        <f>community_projects!A928</f>
        <v>Utrecht</v>
      </c>
      <c r="B928" t="str">
        <f>community_projects!B928</f>
        <v>Regio U16</v>
      </c>
      <c r="C928" t="str">
        <f>community_projects!C928</f>
        <v>Woerden</v>
      </c>
      <c r="D928" t="str" cm="1">
        <f t="array" ref="D928">INDEX(municipalities!B:B, MATCH(EC_projects!C928,municipalities!C:C,0),0)</f>
        <v>GM0632</v>
      </c>
      <c r="E928">
        <f>community_projects!D928</f>
        <v>0</v>
      </c>
      <c r="F928" t="str">
        <f>community_projects!E928</f>
        <v>SolarGreenPoint/Batensteinbad (fase 1)</v>
      </c>
      <c r="G928" t="str">
        <f>community_projects!G928</f>
        <v>gerealiseerd</v>
      </c>
      <c r="H928">
        <f>community_projects!H928</f>
        <v>2014</v>
      </c>
      <c r="I928" t="str">
        <f>community_projects!I928</f>
        <v>PV</v>
      </c>
      <c r="J928" t="str">
        <f>community_projects!J928</f>
        <v>dak</v>
      </c>
      <c r="K928" t="str">
        <f>community_projects!K928</f>
        <v>productiecoöperatie/ ontwikkelaar</v>
      </c>
      <c r="L928" t="str">
        <f>community_projects!L928</f>
        <v>Solar Green Point/ Batensteinbad</v>
      </c>
      <c r="M928">
        <f>community_projects!P928</f>
        <v>35</v>
      </c>
      <c r="N928">
        <f>community_projects!R928</f>
        <v>1</v>
      </c>
    </row>
    <row r="929" spans="1:14" x14ac:dyDescent="0.3">
      <c r="A929" t="str">
        <f>community_projects!A929</f>
        <v>Utrecht</v>
      </c>
      <c r="B929" t="str">
        <f>community_projects!B929</f>
        <v>Regio U16</v>
      </c>
      <c r="C929" t="str">
        <f>community_projects!C929</f>
        <v>Woerden</v>
      </c>
      <c r="D929" t="str" cm="1">
        <f t="array" ref="D929">INDEX(municipalities!B:B, MATCH(EC_projects!C929,municipalities!C:C,0),0)</f>
        <v>GM0632</v>
      </c>
      <c r="E929" t="str">
        <f>community_projects!D929</f>
        <v>Zegveld</v>
      </c>
      <c r="F929" t="str">
        <f>community_projects!E929</f>
        <v>WoerdenEnergie/ zonnedak Beukehof Van Dam</v>
      </c>
      <c r="G929" t="str">
        <f>community_projects!G929</f>
        <v>gerealiseerd</v>
      </c>
      <c r="H929">
        <f>community_projects!H929</f>
        <v>2023</v>
      </c>
      <c r="I929" t="str">
        <f>community_projects!I929</f>
        <v>PV</v>
      </c>
      <c r="J929" t="str">
        <f>community_projects!J929</f>
        <v>dak</v>
      </c>
      <c r="K929" t="str">
        <f>community_projects!K929</f>
        <v>lokale coöperatie</v>
      </c>
      <c r="L929" t="str">
        <f>community_projects!L929</f>
        <v>WoerdenEnergie</v>
      </c>
      <c r="M929">
        <f>community_projects!P929</f>
        <v>81.900000000000006</v>
      </c>
      <c r="N929">
        <f>community_projects!R929</f>
        <v>1</v>
      </c>
    </row>
    <row r="930" spans="1:14" x14ac:dyDescent="0.3">
      <c r="A930" t="str">
        <f>community_projects!A930</f>
        <v>Utrecht</v>
      </c>
      <c r="B930" t="str">
        <f>community_projects!B930</f>
        <v>Regio Amersfoort</v>
      </c>
      <c r="C930" t="str">
        <f>community_projects!C930</f>
        <v>Woudenberg</v>
      </c>
      <c r="D930" t="str" cm="1">
        <f t="array" ref="D930">INDEX(municipalities!B:B, MATCH(EC_projects!C930,municipalities!C:C,0),0)</f>
        <v>GM0351</v>
      </c>
      <c r="E930" t="str">
        <f>community_projects!D930</f>
        <v>Woudenberg</v>
      </c>
      <c r="F930" t="str">
        <f>community_projects!E930</f>
        <v>DuurzaamWoudenberg/ Zon op Woudenberg Bruinenburg</v>
      </c>
      <c r="G930" t="str">
        <f>community_projects!G930</f>
        <v>gerealiseerd</v>
      </c>
      <c r="H930">
        <f>community_projects!H930</f>
        <v>2023</v>
      </c>
      <c r="I930" t="str">
        <f>community_projects!I930</f>
        <v>PV</v>
      </c>
      <c r="J930" t="str">
        <f>community_projects!J930</f>
        <v>dak</v>
      </c>
      <c r="K930" t="str">
        <f>community_projects!K930</f>
        <v>lokale coöperatie</v>
      </c>
      <c r="L930" t="str">
        <f>community_projects!L930</f>
        <v>Duurzaam Woudenberg</v>
      </c>
      <c r="M930">
        <f>community_projects!P930</f>
        <v>49.199999999999996</v>
      </c>
      <c r="N930">
        <f>community_projects!R930</f>
        <v>1</v>
      </c>
    </row>
    <row r="931" spans="1:14" x14ac:dyDescent="0.3">
      <c r="A931" t="str">
        <f>community_projects!A931</f>
        <v>Utrecht</v>
      </c>
      <c r="B931" t="str">
        <f>community_projects!B931</f>
        <v>Regio Amersfoort</v>
      </c>
      <c r="C931" t="str">
        <f>community_projects!C931</f>
        <v>Woudenberg</v>
      </c>
      <c r="D931" t="str" cm="1">
        <f t="array" ref="D931">INDEX(municipalities!B:B, MATCH(EC_projects!C931,municipalities!C:C,0),0)</f>
        <v>GM0351</v>
      </c>
      <c r="E931">
        <f>community_projects!D931</f>
        <v>0</v>
      </c>
      <c r="F931" t="str">
        <f>community_projects!E931</f>
        <v xml:space="preserve">Postcodestroom/ zonnedak Woudenberg </v>
      </c>
      <c r="G931" t="str">
        <f>community_projects!G931</f>
        <v>gerealiseerd</v>
      </c>
      <c r="H931">
        <f>community_projects!H931</f>
        <v>2020</v>
      </c>
      <c r="I931" t="str">
        <f>community_projects!I931</f>
        <v>PV</v>
      </c>
      <c r="J931" t="str">
        <f>community_projects!J931</f>
        <v>dak</v>
      </c>
      <c r="K931" t="str">
        <f>community_projects!K931</f>
        <v>productiecoöperatie/ ontwikkelaar</v>
      </c>
      <c r="L931" t="str">
        <f>community_projects!L931</f>
        <v>Postcodestroom</v>
      </c>
      <c r="M931">
        <f>community_projects!P931</f>
        <v>42</v>
      </c>
      <c r="N931">
        <f>community_projects!R931</f>
        <v>1</v>
      </c>
    </row>
    <row r="932" spans="1:14" x14ac:dyDescent="0.3">
      <c r="A932" t="str">
        <f>community_projects!A932</f>
        <v>Utrecht</v>
      </c>
      <c r="B932" t="str">
        <f>community_projects!B932</f>
        <v>Regio U16</v>
      </c>
      <c r="C932" t="str">
        <f>community_projects!C932</f>
        <v>Zeist</v>
      </c>
      <c r="D932" t="str" cm="1">
        <f t="array" ref="D932">INDEX(municipalities!B:B, MATCH(EC_projects!C932,municipalities!C:C,0),0)</f>
        <v>GM0355</v>
      </c>
      <c r="E932">
        <f>community_projects!D932</f>
        <v>0</v>
      </c>
      <c r="F932" t="str">
        <f>community_projects!E932</f>
        <v xml:space="preserve">DECooperatieZeist/ zonnedak Boer Aart </v>
      </c>
      <c r="G932" t="str">
        <f>community_projects!G932</f>
        <v>gerealiseerd</v>
      </c>
      <c r="H932">
        <f>community_projects!H932</f>
        <v>2022</v>
      </c>
      <c r="I932" t="str">
        <f>community_projects!I932</f>
        <v>PV</v>
      </c>
      <c r="J932" t="str">
        <f>community_projects!J932</f>
        <v>dak</v>
      </c>
      <c r="K932" t="str">
        <f>community_projects!K932</f>
        <v>lokale coöperatie</v>
      </c>
      <c r="L932" t="str">
        <f>community_projects!L932</f>
        <v>DE Coöperatie Zeist</v>
      </c>
      <c r="M932">
        <f>community_projects!P932</f>
        <v>81.600000000000009</v>
      </c>
      <c r="N932">
        <f>community_projects!R932</f>
        <v>1</v>
      </c>
    </row>
    <row r="933" spans="1:14" x14ac:dyDescent="0.3">
      <c r="A933" t="str">
        <f>community_projects!A933</f>
        <v>Utrecht</v>
      </c>
      <c r="B933" t="str">
        <f>community_projects!B933</f>
        <v>Regio U16</v>
      </c>
      <c r="C933" t="str">
        <f>community_projects!C933</f>
        <v>Zeist</v>
      </c>
      <c r="D933" t="str" cm="1">
        <f t="array" ref="D933">INDEX(municipalities!B:B, MATCH(EC_projects!C933,municipalities!C:C,0),0)</f>
        <v>GM0355</v>
      </c>
      <c r="E933">
        <f>community_projects!D933</f>
        <v>0</v>
      </c>
      <c r="F933" t="str">
        <f>community_projects!E933</f>
        <v>St.Energie Zeist/ Coöperatie SpoorZon school</v>
      </c>
      <c r="G933" t="str">
        <f>community_projects!G933</f>
        <v>gerealiseerd</v>
      </c>
      <c r="H933">
        <f>community_projects!H933</f>
        <v>2013</v>
      </c>
      <c r="I933" t="str">
        <f>community_projects!I933</f>
        <v>PV</v>
      </c>
      <c r="J933" t="str">
        <f>community_projects!J933</f>
        <v>dak</v>
      </c>
      <c r="K933" t="str">
        <f>community_projects!K933</f>
        <v>lokale coöperatie</v>
      </c>
      <c r="L933" t="str">
        <f>community_projects!L933</f>
        <v>EnergiekeBuurt Zeist</v>
      </c>
      <c r="M933">
        <f>community_projects!P933</f>
        <v>23.92</v>
      </c>
      <c r="N933">
        <f>community_projects!R933</f>
        <v>1</v>
      </c>
    </row>
    <row r="934" spans="1:14" x14ac:dyDescent="0.3">
      <c r="A934" t="str">
        <f>community_projects!A934</f>
        <v>Zeeland</v>
      </c>
      <c r="B934" t="str">
        <f>community_projects!B934</f>
        <v>Zeeland</v>
      </c>
      <c r="C934" t="str">
        <f>community_projects!C934</f>
        <v>Borsele</v>
      </c>
      <c r="D934" t="str" cm="1">
        <f t="array" ref="D934">INDEX(municipalities!B:B, MATCH(EC_projects!C934,municipalities!C:C,0),0)</f>
        <v>GM0654</v>
      </c>
      <c r="E934">
        <f>community_projects!D934</f>
        <v>0</v>
      </c>
      <c r="F934" t="str">
        <f>community_projects!E934</f>
        <v>MRD/ ZCZ - Borselle  Oudelande  Traveo</v>
      </c>
      <c r="G934" t="str">
        <f>community_projects!G934</f>
        <v>gerealiseerd</v>
      </c>
      <c r="H934">
        <f>community_projects!H934</f>
        <v>2021</v>
      </c>
      <c r="I934" t="str">
        <f>community_projects!I934</f>
        <v>PV</v>
      </c>
      <c r="J934" t="str">
        <f>community_projects!J934</f>
        <v>dak</v>
      </c>
      <c r="K934" t="str">
        <f>community_projects!K934</f>
        <v>productiecoöperatie/ ontwikkelaar</v>
      </c>
      <c r="L934" t="str">
        <f>community_projects!L934</f>
        <v>MRD/ Zonnecollectief Zeeland</v>
      </c>
      <c r="M934">
        <f>community_projects!P934</f>
        <v>75.599999999999994</v>
      </c>
      <c r="N934">
        <f>community_projects!R934</f>
        <v>1</v>
      </c>
    </row>
    <row r="935" spans="1:14" x14ac:dyDescent="0.3">
      <c r="A935" t="str">
        <f>community_projects!A935</f>
        <v>Zeeland</v>
      </c>
      <c r="B935" t="str">
        <f>community_projects!B935</f>
        <v>Zeeland</v>
      </c>
      <c r="C935" t="str">
        <f>community_projects!C935</f>
        <v>Borsele</v>
      </c>
      <c r="D935" t="str" cm="1">
        <f t="array" ref="D935">INDEX(municipalities!B:B, MATCH(EC_projects!C935,municipalities!C:C,0),0)</f>
        <v>GM0654</v>
      </c>
      <c r="E935">
        <f>community_projects!D935</f>
        <v>0</v>
      </c>
      <c r="F935" t="str">
        <f>community_projects!E935</f>
        <v>MRD/ ZCZ/ Project Borssele dorpskern</v>
      </c>
      <c r="G935" t="str">
        <f>community_projects!G935</f>
        <v>gerealiseerd</v>
      </c>
      <c r="H935">
        <f>community_projects!H935</f>
        <v>2023</v>
      </c>
      <c r="I935" t="str">
        <f>community_projects!I935</f>
        <v>PV</v>
      </c>
      <c r="J935" t="str">
        <f>community_projects!J935</f>
        <v>dak</v>
      </c>
      <c r="K935" t="str">
        <f>community_projects!K935</f>
        <v>productiecoöperatie/ ontwikkelaar</v>
      </c>
      <c r="L935" t="str">
        <f>community_projects!L935</f>
        <v>MRD/ Zonnecollectief Zeeland</v>
      </c>
      <c r="M935">
        <f>community_projects!P935</f>
        <v>75.44</v>
      </c>
      <c r="N935">
        <f>community_projects!R935</f>
        <v>1</v>
      </c>
    </row>
    <row r="936" spans="1:14" x14ac:dyDescent="0.3">
      <c r="A936" t="str">
        <f>community_projects!A936</f>
        <v>Zeeland</v>
      </c>
      <c r="B936" t="str">
        <f>community_projects!B936</f>
        <v>Zeeland</v>
      </c>
      <c r="C936" t="str">
        <f>community_projects!C936</f>
        <v>Borsele</v>
      </c>
      <c r="D936" t="str" cm="1">
        <f t="array" ref="D936">INDEX(municipalities!B:B, MATCH(EC_projects!C936,municipalities!C:C,0),0)</f>
        <v>GM0654</v>
      </c>
      <c r="E936" t="str">
        <f>community_projects!D936</f>
        <v>Overzande</v>
      </c>
      <c r="F936" t="str">
        <f>community_projects!E936</f>
        <v>MRD/ ZEC Borssele-Overzande (Klinkerduijn)</v>
      </c>
      <c r="G936" t="str">
        <f>community_projects!G936</f>
        <v>gerealiseerd</v>
      </c>
      <c r="H936">
        <f>community_projects!H936</f>
        <v>2020</v>
      </c>
      <c r="I936" t="str">
        <f>community_projects!I936</f>
        <v>PV</v>
      </c>
      <c r="J936" t="str">
        <f>community_projects!J936</f>
        <v>dak</v>
      </c>
      <c r="K936" t="str">
        <f>community_projects!K936</f>
        <v>productiecoöperatie/ ontwikkelaar</v>
      </c>
      <c r="L936" t="str">
        <f>community_projects!L936</f>
        <v>MRD/ Zonnecollectief Zeeland</v>
      </c>
      <c r="M936">
        <f>community_projects!P936</f>
        <v>74.100000000000009</v>
      </c>
      <c r="N936">
        <f>community_projects!R936</f>
        <v>1</v>
      </c>
    </row>
    <row r="937" spans="1:14" x14ac:dyDescent="0.3">
      <c r="A937" t="str">
        <f>community_projects!A937</f>
        <v>Zeeland</v>
      </c>
      <c r="B937" t="str">
        <f>community_projects!B937</f>
        <v>Zeeland</v>
      </c>
      <c r="C937" t="str">
        <f>community_projects!C937</f>
        <v>Borsele</v>
      </c>
      <c r="D937" t="str" cm="1">
        <f t="array" ref="D937">INDEX(municipalities!B:B, MATCH(EC_projects!C937,municipalities!C:C,0),0)</f>
        <v>GM0654</v>
      </c>
      <c r="E937" t="str">
        <f>community_projects!D937</f>
        <v>Hoedekenskerke</v>
      </c>
      <c r="F937" t="str">
        <f>community_projects!E937</f>
        <v>Postcodestroom/ zonnedak Hoedekenskerke</v>
      </c>
      <c r="G937" t="str">
        <f>community_projects!G937</f>
        <v>gerealiseerd</v>
      </c>
      <c r="H937">
        <f>community_projects!H937</f>
        <v>2018</v>
      </c>
      <c r="I937" t="str">
        <f>community_projects!I937</f>
        <v>PV</v>
      </c>
      <c r="J937" t="str">
        <f>community_projects!J937</f>
        <v>dak</v>
      </c>
      <c r="K937" t="str">
        <f>community_projects!K937</f>
        <v>productiecoöperatie/ ontwikkelaar</v>
      </c>
      <c r="L937" t="str">
        <f>community_projects!L937</f>
        <v>Postcodestroom</v>
      </c>
      <c r="M937">
        <f>community_projects!P937</f>
        <v>43.16</v>
      </c>
      <c r="N937">
        <f>community_projects!R937</f>
        <v>1</v>
      </c>
    </row>
    <row r="938" spans="1:14" x14ac:dyDescent="0.3">
      <c r="A938" t="str">
        <f>community_projects!A938</f>
        <v>Zeeland</v>
      </c>
      <c r="B938" t="str">
        <f>community_projects!B938</f>
        <v>Zeeland</v>
      </c>
      <c r="C938" t="str">
        <f>community_projects!C938</f>
        <v>Borsele</v>
      </c>
      <c r="D938" t="str" cm="1">
        <f t="array" ref="D938">INDEX(municipalities!B:B, MATCH(EC_projects!C938,municipalities!C:C,0),0)</f>
        <v>GM0654</v>
      </c>
      <c r="E938" t="str">
        <f>community_projects!D938</f>
        <v>Heinkenszand</v>
      </c>
      <c r="F938" t="str">
        <f>community_projects!E938</f>
        <v>Zeeuwind/Basisschool de Wegwijzer</v>
      </c>
      <c r="G938" t="str">
        <f>community_projects!G938</f>
        <v>gerealiseerd</v>
      </c>
      <c r="H938">
        <f>community_projects!H938</f>
        <v>2011</v>
      </c>
      <c r="I938" t="str">
        <f>community_projects!I938</f>
        <v>PV</v>
      </c>
      <c r="J938" t="str">
        <f>community_projects!J938</f>
        <v>dak</v>
      </c>
      <c r="K938" t="str">
        <f>community_projects!K938</f>
        <v>lokale coöperatie</v>
      </c>
      <c r="L938" t="str">
        <f>community_projects!L938</f>
        <v>Zeeuwind</v>
      </c>
      <c r="M938">
        <f>community_projects!P938</f>
        <v>15.12</v>
      </c>
      <c r="N938">
        <f>community_projects!R938</f>
        <v>1</v>
      </c>
    </row>
    <row r="939" spans="1:14" x14ac:dyDescent="0.3">
      <c r="A939" t="str">
        <f>community_projects!A939</f>
        <v>Zeeland</v>
      </c>
      <c r="B939" t="str">
        <f>community_projects!B939</f>
        <v>Zeeland</v>
      </c>
      <c r="C939" t="str">
        <f>community_projects!C939</f>
        <v>Goes</v>
      </c>
      <c r="D939" t="str" cm="1">
        <f t="array" ref="D939">INDEX(municipalities!B:B, MATCH(EC_projects!C939,municipalities!C:C,0),0)</f>
        <v>GM0664</v>
      </c>
      <c r="E939">
        <f>community_projects!D939</f>
        <v>0</v>
      </c>
      <c r="F939" t="str">
        <f>community_projects!E939</f>
        <v xml:space="preserve">ECGoesBIGG/ zonnedak 1 ‘PUUR ZON 1’ </v>
      </c>
      <c r="G939" t="str">
        <f>community_projects!G939</f>
        <v>gerealiseerd</v>
      </c>
      <c r="H939">
        <f>community_projects!H939</f>
        <v>2020</v>
      </c>
      <c r="I939" t="str">
        <f>community_projects!I939</f>
        <v>PV</v>
      </c>
      <c r="J939" t="str">
        <f>community_projects!J939</f>
        <v>dak</v>
      </c>
      <c r="K939" t="str">
        <f>community_projects!K939</f>
        <v>lokale coöperatie</v>
      </c>
      <c r="L939" t="str">
        <f>community_projects!L939</f>
        <v>Energie Collectief Goes PUUR</v>
      </c>
      <c r="M939">
        <f>community_projects!P939</f>
        <v>110.39999999999999</v>
      </c>
      <c r="N939">
        <f>community_projects!R939</f>
        <v>1</v>
      </c>
    </row>
    <row r="940" spans="1:14" x14ac:dyDescent="0.3">
      <c r="A940" t="str">
        <f>community_projects!A940</f>
        <v>Zeeland</v>
      </c>
      <c r="B940" t="str">
        <f>community_projects!B940</f>
        <v>Zeeland</v>
      </c>
      <c r="C940" t="str">
        <f>community_projects!C940</f>
        <v>Goes</v>
      </c>
      <c r="D940" t="str" cm="1">
        <f t="array" ref="D940">INDEX(municipalities!B:B, MATCH(EC_projects!C940,municipalities!C:C,0),0)</f>
        <v>GM0664</v>
      </c>
      <c r="E940">
        <f>community_projects!D940</f>
        <v>0</v>
      </c>
      <c r="F940" t="str">
        <f>community_projects!E940</f>
        <v>ECGoesBIGG/ zonnedak 2 ‘brandweer kazerne</v>
      </c>
      <c r="G940" t="str">
        <f>community_projects!G940</f>
        <v>gerealiseerd</v>
      </c>
      <c r="H940">
        <f>community_projects!H940</f>
        <v>2021</v>
      </c>
      <c r="I940" t="str">
        <f>community_projects!I940</f>
        <v>PV</v>
      </c>
      <c r="J940" t="str">
        <f>community_projects!J940</f>
        <v>dak</v>
      </c>
      <c r="K940" t="str">
        <f>community_projects!K940</f>
        <v>lokale coöperatie</v>
      </c>
      <c r="L940" t="str">
        <f>community_projects!L940</f>
        <v>Energie Collectief Goes PUUR</v>
      </c>
      <c r="M940">
        <f>community_projects!P940</f>
        <v>58.125</v>
      </c>
      <c r="N940">
        <f>community_projects!R940</f>
        <v>1</v>
      </c>
    </row>
    <row r="941" spans="1:14" x14ac:dyDescent="0.3">
      <c r="A941" t="str">
        <f>community_projects!A941</f>
        <v>Zeeland</v>
      </c>
      <c r="B941" t="str">
        <f>community_projects!B941</f>
        <v>Zeeland</v>
      </c>
      <c r="C941" t="str">
        <f>community_projects!C941</f>
        <v>Hulst</v>
      </c>
      <c r="D941" t="str" cm="1">
        <f t="array" ref="D941">INDEX(municipalities!B:B, MATCH(EC_projects!C941,municipalities!C:C,0),0)</f>
        <v>GM0677</v>
      </c>
      <c r="E941" t="str">
        <f>community_projects!D941</f>
        <v>Grauw/ Kloosterzande</v>
      </c>
      <c r="F941" t="str">
        <f>community_projects!E941</f>
        <v xml:space="preserve">MRD/ Z.E.C Hulst-Grauw (Ingels) </v>
      </c>
      <c r="G941" t="str">
        <f>community_projects!G941</f>
        <v>gerealiseerd</v>
      </c>
      <c r="H941">
        <f>community_projects!H941</f>
        <v>2019</v>
      </c>
      <c r="I941" t="str">
        <f>community_projects!I941</f>
        <v>PV</v>
      </c>
      <c r="J941" t="str">
        <f>community_projects!J941</f>
        <v>dak</v>
      </c>
      <c r="K941" t="str">
        <f>community_projects!K941</f>
        <v>productiecoöperatie/ ontwikkelaar</v>
      </c>
      <c r="L941" t="str">
        <f>community_projects!L941</f>
        <v>MRD/ Zonnecollectief Zeeland</v>
      </c>
      <c r="M941">
        <f>community_projects!P941</f>
        <v>82</v>
      </c>
      <c r="N941">
        <f>community_projects!R941</f>
        <v>1</v>
      </c>
    </row>
    <row r="942" spans="1:14" x14ac:dyDescent="0.3">
      <c r="A942" t="str">
        <f>community_projects!A942</f>
        <v>Zeeland</v>
      </c>
      <c r="B942" t="str">
        <f>community_projects!B942</f>
        <v>Zeeland</v>
      </c>
      <c r="C942" t="str">
        <f>community_projects!C942</f>
        <v>Hulst</v>
      </c>
      <c r="D942" t="str" cm="1">
        <f t="array" ref="D942">INDEX(municipalities!B:B, MATCH(EC_projects!C942,municipalities!C:C,0),0)</f>
        <v>GM0677</v>
      </c>
      <c r="E942" t="str">
        <f>community_projects!D942</f>
        <v>Kapellebrug</v>
      </c>
      <c r="F942" t="str">
        <f>community_projects!E942</f>
        <v>MRD/ ZCZ Zonne Collectief Zeeland Hulst Centrum Najade</v>
      </c>
      <c r="G942" t="str">
        <f>community_projects!G942</f>
        <v>gerealiseerd</v>
      </c>
      <c r="H942">
        <f>community_projects!H942</f>
        <v>2020</v>
      </c>
      <c r="I942" t="str">
        <f>community_projects!I942</f>
        <v>PV</v>
      </c>
      <c r="J942" t="str">
        <f>community_projects!J942</f>
        <v>dak</v>
      </c>
      <c r="K942" t="str">
        <f>community_projects!K942</f>
        <v>productiecoöperatie/ ontwikkelaar</v>
      </c>
      <c r="L942" t="str">
        <f>community_projects!L942</f>
        <v>MRD/ Zonnecollectief Zeeland</v>
      </c>
      <c r="M942">
        <f>community_projects!P942</f>
        <v>66.78</v>
      </c>
      <c r="N942">
        <f>community_projects!R942</f>
        <v>1</v>
      </c>
    </row>
    <row r="943" spans="1:14" x14ac:dyDescent="0.3">
      <c r="A943" t="str">
        <f>community_projects!A943</f>
        <v>Zeeland</v>
      </c>
      <c r="B943" t="str">
        <f>community_projects!B943</f>
        <v>Zeeland</v>
      </c>
      <c r="C943" t="str">
        <f>community_projects!C943</f>
        <v>Hulst</v>
      </c>
      <c r="D943" t="str" cm="1">
        <f t="array" ref="D943">INDEX(municipalities!B:B, MATCH(EC_projects!C943,municipalities!C:C,0),0)</f>
        <v>GM0677</v>
      </c>
      <c r="E943">
        <f>community_projects!D943</f>
        <v>0</v>
      </c>
      <c r="F943" t="str">
        <f>community_projects!E943</f>
        <v>MRD/ ZCZ/ Project Hulst Spoorweg</v>
      </c>
      <c r="G943" t="str">
        <f>community_projects!G943</f>
        <v>gerealiseerd</v>
      </c>
      <c r="H943">
        <f>community_projects!H943</f>
        <v>2023</v>
      </c>
      <c r="I943" t="str">
        <f>community_projects!I943</f>
        <v>PV</v>
      </c>
      <c r="J943" t="str">
        <f>community_projects!J943</f>
        <v>dak</v>
      </c>
      <c r="K943" t="str">
        <f>community_projects!K943</f>
        <v>productiecoöperatie/ ontwikkelaar</v>
      </c>
      <c r="L943" t="str">
        <f>community_projects!L943</f>
        <v>MRD/ Zonnecollectief Zeeland</v>
      </c>
      <c r="M943">
        <f>community_projects!P943</f>
        <v>80.040000000000006</v>
      </c>
      <c r="N943">
        <f>community_projects!R943</f>
        <v>1</v>
      </c>
    </row>
    <row r="944" spans="1:14" x14ac:dyDescent="0.3">
      <c r="A944" t="str">
        <f>community_projects!A944</f>
        <v>Zeeland</v>
      </c>
      <c r="B944" t="str">
        <f>community_projects!B944</f>
        <v>Zeeland</v>
      </c>
      <c r="C944" t="str">
        <f>community_projects!C944</f>
        <v>Hulst</v>
      </c>
      <c r="D944" t="str" cm="1">
        <f t="array" ref="D944">INDEX(municipalities!B:B, MATCH(EC_projects!C944,municipalities!C:C,0),0)</f>
        <v>GM0677</v>
      </c>
      <c r="E944">
        <f>community_projects!D944</f>
        <v>0</v>
      </c>
      <c r="F944" t="str">
        <f>community_projects!E944</f>
        <v>MRD/ ZCZ/ Project Hulst Zoutestraat</v>
      </c>
      <c r="G944" t="str">
        <f>community_projects!G944</f>
        <v>gerealiseerd</v>
      </c>
      <c r="H944">
        <f>community_projects!H944</f>
        <v>2023</v>
      </c>
      <c r="I944" t="str">
        <f>community_projects!I944</f>
        <v>PV</v>
      </c>
      <c r="J944" t="str">
        <f>community_projects!J944</f>
        <v>dak</v>
      </c>
      <c r="K944" t="str">
        <f>community_projects!K944</f>
        <v>productiecoöperatie/ ontwikkelaar</v>
      </c>
      <c r="L944" t="str">
        <f>community_projects!L944</f>
        <v>MRD/ Zonnecollectief Zeeland</v>
      </c>
      <c r="M944">
        <f>community_projects!P944</f>
        <v>74.7</v>
      </c>
      <c r="N944">
        <f>community_projects!R944</f>
        <v>1</v>
      </c>
    </row>
    <row r="945" spans="1:14" x14ac:dyDescent="0.3">
      <c r="A945" t="str">
        <f>community_projects!A945</f>
        <v>Zeeland</v>
      </c>
      <c r="B945" t="str">
        <f>community_projects!B945</f>
        <v>Zeeland</v>
      </c>
      <c r="C945" t="str">
        <f>community_projects!C945</f>
        <v>Hulst</v>
      </c>
      <c r="D945" t="str" cm="1">
        <f t="array" ref="D945">INDEX(municipalities!B:B, MATCH(EC_projects!C945,municipalities!C:C,0),0)</f>
        <v>GM0677</v>
      </c>
      <c r="E945">
        <f>community_projects!D945</f>
        <v>0</v>
      </c>
      <c r="F945" t="str">
        <f>community_projects!E945</f>
        <v xml:space="preserve">MRD/ ZEC Hulst - zonnedak Drankenhandel Pluym </v>
      </c>
      <c r="G945" t="str">
        <f>community_projects!G945</f>
        <v>gerealiseerd</v>
      </c>
      <c r="H945">
        <f>community_projects!H945</f>
        <v>2018</v>
      </c>
      <c r="I945" t="str">
        <f>community_projects!I945</f>
        <v>PV</v>
      </c>
      <c r="J945" t="str">
        <f>community_projects!J945</f>
        <v>dak</v>
      </c>
      <c r="K945" t="str">
        <f>community_projects!K945</f>
        <v>productiecoöperatie/ ontwikkelaar</v>
      </c>
      <c r="L945" t="str">
        <f>community_projects!L945</f>
        <v>MRD/ Zonnecollectief Zeeland</v>
      </c>
      <c r="M945">
        <f>community_projects!P945</f>
        <v>74.954999999999998</v>
      </c>
      <c r="N945">
        <f>community_projects!R945</f>
        <v>1</v>
      </c>
    </row>
    <row r="946" spans="1:14" x14ac:dyDescent="0.3">
      <c r="A946" t="str">
        <f>community_projects!A946</f>
        <v>Zeeland</v>
      </c>
      <c r="B946" t="str">
        <f>community_projects!B946</f>
        <v>Zeeland</v>
      </c>
      <c r="C946" t="str">
        <f>community_projects!C946</f>
        <v>Hulst</v>
      </c>
      <c r="D946" t="str" cm="1">
        <f t="array" ref="D946">INDEX(municipalities!B:B, MATCH(EC_projects!C946,municipalities!C:C,0),0)</f>
        <v>GM0677</v>
      </c>
      <c r="E946">
        <f>community_projects!D946</f>
        <v>0</v>
      </c>
      <c r="F946" t="str">
        <f>community_projects!E946</f>
        <v xml:space="preserve">MRD/ ZEC Hulst - zonnedak Tivoli Vastgoed </v>
      </c>
      <c r="G946" t="str">
        <f>community_projects!G946</f>
        <v>gerealiseerd</v>
      </c>
      <c r="H946">
        <f>community_projects!H946</f>
        <v>2018</v>
      </c>
      <c r="I946" t="str">
        <f>community_projects!I946</f>
        <v>PV</v>
      </c>
      <c r="J946" t="str">
        <f>community_projects!J946</f>
        <v>dak</v>
      </c>
      <c r="K946" t="str">
        <f>community_projects!K946</f>
        <v>productiecoöperatie/ ontwikkelaar</v>
      </c>
      <c r="L946" t="str">
        <f>community_projects!L946</f>
        <v>MRD/ Zonnecollectief Zeeland</v>
      </c>
      <c r="M946">
        <f>community_projects!P946</f>
        <v>74.52</v>
      </c>
      <c r="N946">
        <f>community_projects!R946</f>
        <v>1</v>
      </c>
    </row>
    <row r="947" spans="1:14" x14ac:dyDescent="0.3">
      <c r="A947" t="str">
        <f>community_projects!A947</f>
        <v>Zeeland</v>
      </c>
      <c r="B947" t="str">
        <f>community_projects!B947</f>
        <v>Zeeland</v>
      </c>
      <c r="C947" t="str">
        <f>community_projects!C947</f>
        <v>Hulst</v>
      </c>
      <c r="D947" t="str" cm="1">
        <f t="array" ref="D947">INDEX(municipalities!B:B, MATCH(EC_projects!C947,municipalities!C:C,0),0)</f>
        <v>GM0677</v>
      </c>
      <c r="E947" t="str">
        <f>community_projects!D947</f>
        <v>Hengstdijk</v>
      </c>
      <c r="F947" t="str">
        <f>community_projects!E947</f>
        <v>ZonnePanelendelen/ zonnedak Van Assche</v>
      </c>
      <c r="G947" t="str">
        <f>community_projects!G947</f>
        <v>gerealiseerd</v>
      </c>
      <c r="H947">
        <f>community_projects!H947</f>
        <v>2017</v>
      </c>
      <c r="I947" t="str">
        <f>community_projects!I947</f>
        <v>PV</v>
      </c>
      <c r="J947" t="str">
        <f>community_projects!J947</f>
        <v>dak</v>
      </c>
      <c r="K947" t="str">
        <f>community_projects!K947</f>
        <v>participatie/ crowdfunding</v>
      </c>
      <c r="L947" t="str">
        <f>community_projects!L947</f>
        <v>crowdfunding</v>
      </c>
      <c r="M947">
        <f>community_projects!P947</f>
        <v>69.824999999999989</v>
      </c>
      <c r="N947">
        <f>community_projects!R947</f>
        <v>0</v>
      </c>
    </row>
    <row r="948" spans="1:14" x14ac:dyDescent="0.3">
      <c r="A948" t="str">
        <f>community_projects!A948</f>
        <v>Zeeland</v>
      </c>
      <c r="B948" t="str">
        <f>community_projects!B948</f>
        <v>Zeeland</v>
      </c>
      <c r="C948" t="str">
        <f>community_projects!C948</f>
        <v>Kapelle</v>
      </c>
      <c r="D948" t="str" cm="1">
        <f t="array" ref="D948">INDEX(municipalities!B:B, MATCH(EC_projects!C948,municipalities!C:C,0),0)</f>
        <v>GM0678</v>
      </c>
      <c r="E948">
        <f>community_projects!D948</f>
        <v>0</v>
      </c>
      <c r="F948" t="str">
        <f>community_projects!E948</f>
        <v>MRD/ Z.E.C. Kapelle (de Baar en Leendertse)</v>
      </c>
      <c r="G948" t="str">
        <f>community_projects!G948</f>
        <v>gerealiseerd</v>
      </c>
      <c r="H948">
        <f>community_projects!H948</f>
        <v>2019</v>
      </c>
      <c r="I948" t="str">
        <f>community_projects!I948</f>
        <v>PV</v>
      </c>
      <c r="J948" t="str">
        <f>community_projects!J948</f>
        <v>dak</v>
      </c>
      <c r="K948" t="str">
        <f>community_projects!K948</f>
        <v>productiecoöperatie/ ontwikkelaar</v>
      </c>
      <c r="L948" t="str">
        <f>community_projects!L948</f>
        <v>MRD/ Zonnecollectief Zeeland</v>
      </c>
      <c r="M948">
        <f>community_projects!P948</f>
        <v>77.899999999999991</v>
      </c>
      <c r="N948">
        <f>community_projects!R948</f>
        <v>1</v>
      </c>
    </row>
    <row r="949" spans="1:14" x14ac:dyDescent="0.3">
      <c r="A949" t="str">
        <f>community_projects!A949</f>
        <v>Zeeland</v>
      </c>
      <c r="B949" t="str">
        <f>community_projects!B949</f>
        <v>Zeeland</v>
      </c>
      <c r="C949" t="str">
        <f>community_projects!C949</f>
        <v>Kapelle</v>
      </c>
      <c r="D949" t="str" cm="1">
        <f t="array" ref="D949">INDEX(municipalities!B:B, MATCH(EC_projects!C949,municipalities!C:C,0),0)</f>
        <v>GM0678</v>
      </c>
      <c r="E949" t="str">
        <f>community_projects!D949</f>
        <v>Biezelinge</v>
      </c>
      <c r="F949" t="str">
        <f>community_projects!E949</f>
        <v>MRD/ ZCZ - project Kapelle KG Fruit 1 Biezelinge (PCR)</v>
      </c>
      <c r="G949" t="str">
        <f>community_projects!G949</f>
        <v>gerealiseerd</v>
      </c>
      <c r="H949">
        <f>community_projects!H949</f>
        <v>2020</v>
      </c>
      <c r="I949" t="str">
        <f>community_projects!I949</f>
        <v>PV</v>
      </c>
      <c r="J949" t="str">
        <f>community_projects!J949</f>
        <v>dak</v>
      </c>
      <c r="K949" t="str">
        <f>community_projects!K949</f>
        <v>productiecoöperatie/ ontwikkelaar</v>
      </c>
      <c r="L949" t="str">
        <f>community_projects!L949</f>
        <v>MRD/ Zonnecollectief Zeeland</v>
      </c>
      <c r="M949">
        <f>community_projects!P949</f>
        <v>77.899999999999991</v>
      </c>
      <c r="N949">
        <f>community_projects!R949</f>
        <v>1</v>
      </c>
    </row>
    <row r="950" spans="1:14" x14ac:dyDescent="0.3">
      <c r="A950" t="str">
        <f>community_projects!A950</f>
        <v>Zeeland</v>
      </c>
      <c r="B950" t="str">
        <f>community_projects!B950</f>
        <v>Zeeland</v>
      </c>
      <c r="C950" t="str">
        <f>community_projects!C950</f>
        <v>Kapelle</v>
      </c>
      <c r="D950" t="str" cm="1">
        <f t="array" ref="D950">INDEX(municipalities!B:B, MATCH(EC_projects!C950,municipalities!C:C,0),0)</f>
        <v>GM0678</v>
      </c>
      <c r="E950" t="str">
        <f>community_projects!D950</f>
        <v>Biezelinge</v>
      </c>
      <c r="F950" t="str">
        <f>community_projects!E950</f>
        <v>MRD/ ZCZ - project Kapelle KG Fruit 2 Biezelinge (SCE)</v>
      </c>
      <c r="G950" t="str">
        <f>community_projects!G950</f>
        <v>gerealiseerd</v>
      </c>
      <c r="H950">
        <f>community_projects!H950</f>
        <v>2022</v>
      </c>
      <c r="I950" t="str">
        <f>community_projects!I950</f>
        <v>PV</v>
      </c>
      <c r="J950" t="str">
        <f>community_projects!J950</f>
        <v>dak</v>
      </c>
      <c r="K950" t="str">
        <f>community_projects!K950</f>
        <v>productiecoöperatie/ ontwikkelaar</v>
      </c>
      <c r="L950" t="str">
        <f>community_projects!L950</f>
        <v>MRD/ Zonnecollectief Zeeland</v>
      </c>
      <c r="M950">
        <f>community_projects!P950</f>
        <v>75.599999999999994</v>
      </c>
      <c r="N950">
        <f>community_projects!R950</f>
        <v>1</v>
      </c>
    </row>
    <row r="951" spans="1:14" x14ac:dyDescent="0.3">
      <c r="A951" t="str">
        <f>community_projects!A951</f>
        <v>Zeeland</v>
      </c>
      <c r="B951" t="str">
        <f>community_projects!B951</f>
        <v>Zeeland</v>
      </c>
      <c r="C951" t="str">
        <f>community_projects!C951</f>
        <v>Middelburg</v>
      </c>
      <c r="D951" t="str" cm="1">
        <f t="array" ref="D951">INDEX(municipalities!B:B, MATCH(EC_projects!C951,municipalities!C:C,0),0)</f>
        <v>GM0687</v>
      </c>
      <c r="E951">
        <f>community_projects!D951</f>
        <v>0</v>
      </c>
      <c r="F951" t="str">
        <f>community_projects!E951</f>
        <v>MRD/ ZCZ - project Middelburg van Westen 1 (PCR)</v>
      </c>
      <c r="G951" t="str">
        <f>community_projects!G951</f>
        <v>gerealiseerd</v>
      </c>
      <c r="H951">
        <f>community_projects!H951</f>
        <v>2020</v>
      </c>
      <c r="I951" t="str">
        <f>community_projects!I951</f>
        <v>PV</v>
      </c>
      <c r="J951" t="str">
        <f>community_projects!J951</f>
        <v>dak</v>
      </c>
      <c r="K951" t="str">
        <f>community_projects!K951</f>
        <v>productiecoöperatie/ ontwikkelaar</v>
      </c>
      <c r="L951" t="str">
        <f>community_projects!L951</f>
        <v>MRD/ Zonnecollectief Zeeland</v>
      </c>
      <c r="M951">
        <f>community_projects!P951</f>
        <v>77.899999999999991</v>
      </c>
      <c r="N951">
        <f>community_projects!R951</f>
        <v>1</v>
      </c>
    </row>
    <row r="952" spans="1:14" x14ac:dyDescent="0.3">
      <c r="A952" t="str">
        <f>community_projects!A952</f>
        <v>Zeeland</v>
      </c>
      <c r="B952" t="str">
        <f>community_projects!B952</f>
        <v>Zeeland</v>
      </c>
      <c r="C952" t="str">
        <f>community_projects!C952</f>
        <v>Middelburg</v>
      </c>
      <c r="D952" t="str" cm="1">
        <f t="array" ref="D952">INDEX(municipalities!B:B, MATCH(EC_projects!C952,municipalities!C:C,0),0)</f>
        <v>GM0687</v>
      </c>
      <c r="E952">
        <f>community_projects!D952</f>
        <v>0</v>
      </c>
      <c r="F952" t="str">
        <f>community_projects!E952</f>
        <v>MRD/ ZCZ - project Middelburg van Westen 2 (SCE)</v>
      </c>
      <c r="G952" t="str">
        <f>community_projects!G952</f>
        <v>gerealiseerd</v>
      </c>
      <c r="H952">
        <f>community_projects!H952</f>
        <v>2022</v>
      </c>
      <c r="I952" t="str">
        <f>community_projects!I952</f>
        <v>PV</v>
      </c>
      <c r="J952" t="str">
        <f>community_projects!J952</f>
        <v>dak</v>
      </c>
      <c r="K952" t="str">
        <f>community_projects!K952</f>
        <v>productiecoöperatie/ ontwikkelaar</v>
      </c>
      <c r="L952" t="str">
        <f>community_projects!L952</f>
        <v>MRD/ Zonnecollectief Zeeland</v>
      </c>
      <c r="M952">
        <f>community_projects!P952</f>
        <v>75.599999999999994</v>
      </c>
      <c r="N952">
        <f>community_projects!R952</f>
        <v>1</v>
      </c>
    </row>
    <row r="953" spans="1:14" x14ac:dyDescent="0.3">
      <c r="A953" t="str">
        <f>community_projects!A953</f>
        <v>Zeeland</v>
      </c>
      <c r="B953" t="str">
        <f>community_projects!B953</f>
        <v>Zeeland</v>
      </c>
      <c r="C953" t="str">
        <f>community_projects!C953</f>
        <v>Middelburg</v>
      </c>
      <c r="D953" t="str" cm="1">
        <f t="array" ref="D953">INDEX(municipalities!B:B, MATCH(EC_projects!C953,municipalities!C:C,0),0)</f>
        <v>GM0687</v>
      </c>
      <c r="E953">
        <f>community_projects!D953</f>
        <v>0</v>
      </c>
      <c r="F953" t="str">
        <f>community_projects!E953</f>
        <v>MRD/ ZCZ/ Project Middelburg Wielemaker Tuinen II</v>
      </c>
      <c r="G953" t="str">
        <f>community_projects!G953</f>
        <v>gerealiseerd</v>
      </c>
      <c r="H953">
        <f>community_projects!H953</f>
        <v>2023</v>
      </c>
      <c r="I953" t="str">
        <f>community_projects!I953</f>
        <v>PV</v>
      </c>
      <c r="J953" t="str">
        <f>community_projects!J953</f>
        <v>dak</v>
      </c>
      <c r="K953" t="str">
        <f>community_projects!K953</f>
        <v>productiecoöperatie/ ontwikkelaar</v>
      </c>
      <c r="L953" t="str">
        <f>community_projects!L953</f>
        <v>MRD/ Zonnecollectief Zeeland</v>
      </c>
      <c r="M953">
        <f>community_projects!P953</f>
        <v>78.2</v>
      </c>
      <c r="N953">
        <f>community_projects!R953</f>
        <v>1</v>
      </c>
    </row>
    <row r="954" spans="1:14" x14ac:dyDescent="0.3">
      <c r="A954" t="str">
        <f>community_projects!A954</f>
        <v>Zeeland</v>
      </c>
      <c r="B954" t="str">
        <f>community_projects!B954</f>
        <v>Zeeland</v>
      </c>
      <c r="C954" t="str">
        <f>community_projects!C954</f>
        <v>Middelburg</v>
      </c>
      <c r="D954" t="str" cm="1">
        <f t="array" ref="D954">INDEX(municipalities!B:B, MATCH(EC_projects!C954,municipalities!C:C,0),0)</f>
        <v>GM0687</v>
      </c>
      <c r="E954">
        <f>community_projects!D954</f>
        <v>0</v>
      </c>
      <c r="F954" t="str">
        <f>community_projects!E954</f>
        <v xml:space="preserve">ZonkrachtMiddelburg/ zonnedak gemeentewerken Waldammeweg </v>
      </c>
      <c r="G954" t="str">
        <f>community_projects!G954</f>
        <v>gerealiseerd</v>
      </c>
      <c r="H954">
        <f>community_projects!H954</f>
        <v>2018</v>
      </c>
      <c r="I954" t="str">
        <f>community_projects!I954</f>
        <v>PV</v>
      </c>
      <c r="J954" t="str">
        <f>community_projects!J954</f>
        <v>dak</v>
      </c>
      <c r="K954" t="str">
        <f>community_projects!K954</f>
        <v>lokale coöperatie</v>
      </c>
      <c r="L954" t="str">
        <f>community_projects!L954</f>
        <v>Zeeuwind</v>
      </c>
      <c r="M954">
        <f>community_projects!P954</f>
        <v>51.48</v>
      </c>
      <c r="N954">
        <f>community_projects!R954</f>
        <v>1</v>
      </c>
    </row>
    <row r="955" spans="1:14" x14ac:dyDescent="0.3">
      <c r="A955" t="str">
        <f>community_projects!A955</f>
        <v>Zeeland</v>
      </c>
      <c r="B955" t="str">
        <f>community_projects!B955</f>
        <v>Zeeland</v>
      </c>
      <c r="C955" t="str">
        <f>community_projects!C955</f>
        <v>Noord-Beveland</v>
      </c>
      <c r="D955" t="str" cm="1">
        <f t="array" ref="D955">INDEX(municipalities!B:B, MATCH(EC_projects!C955,municipalities!C:C,0),0)</f>
        <v>GM1695</v>
      </c>
      <c r="E955">
        <f>community_projects!D955</f>
        <v>0</v>
      </c>
      <c r="F955" t="str">
        <f>community_projects!E955</f>
        <v>MRD/ Z.E.C. Noord Beveland Sandee Hoveniers</v>
      </c>
      <c r="G955" t="str">
        <f>community_projects!G955</f>
        <v>gerealiseerd</v>
      </c>
      <c r="H955">
        <f>community_projects!H955</f>
        <v>2019</v>
      </c>
      <c r="I955" t="str">
        <f>community_projects!I955</f>
        <v>PV</v>
      </c>
      <c r="J955" t="str">
        <f>community_projects!J955</f>
        <v>dak</v>
      </c>
      <c r="K955" t="str">
        <f>community_projects!K955</f>
        <v>productiecoöperatie/ ontwikkelaar</v>
      </c>
      <c r="L955" t="str">
        <f>community_projects!L955</f>
        <v>MRD/ Zonnecollectief Zeeland</v>
      </c>
      <c r="M955">
        <f>community_projects!P955</f>
        <v>75.399999999999991</v>
      </c>
      <c r="N955">
        <f>community_projects!R955</f>
        <v>1</v>
      </c>
    </row>
    <row r="956" spans="1:14" x14ac:dyDescent="0.3">
      <c r="A956" t="str">
        <f>community_projects!A956</f>
        <v>Zeeland</v>
      </c>
      <c r="B956" t="str">
        <f>community_projects!B956</f>
        <v>Zeeland</v>
      </c>
      <c r="C956" t="str">
        <f>community_projects!C956</f>
        <v>Noord-Beveland</v>
      </c>
      <c r="D956" t="str" cm="1">
        <f t="array" ref="D956">INDEX(municipalities!B:B, MATCH(EC_projects!C956,municipalities!C:C,0),0)</f>
        <v>GM1695</v>
      </c>
      <c r="E956" t="str">
        <f>community_projects!D956</f>
        <v>Wissenkerke</v>
      </c>
      <c r="F956" t="str">
        <f>community_projects!E956</f>
        <v>MRD/ Z.E.C. Noord Beveland-Wissenkerke (Cruijckelkreke 1)</v>
      </c>
      <c r="G956" t="str">
        <f>community_projects!G956</f>
        <v>gerealiseerd</v>
      </c>
      <c r="H956">
        <f>community_projects!H956</f>
        <v>2020</v>
      </c>
      <c r="I956" t="str">
        <f>community_projects!I956</f>
        <v>PV</v>
      </c>
      <c r="J956" t="str">
        <f>community_projects!J956</f>
        <v>dak</v>
      </c>
      <c r="K956" t="str">
        <f>community_projects!K956</f>
        <v>productiecoöperatie/ ontwikkelaar</v>
      </c>
      <c r="L956" t="str">
        <f>community_projects!L956</f>
        <v>MRD/ Zonnecollectief Zeeland</v>
      </c>
      <c r="M956">
        <f>community_projects!P956</f>
        <v>77.08</v>
      </c>
      <c r="N956">
        <f>community_projects!R956</f>
        <v>1</v>
      </c>
    </row>
    <row r="957" spans="1:14" x14ac:dyDescent="0.3">
      <c r="A957" t="str">
        <f>community_projects!A957</f>
        <v>Zeeland</v>
      </c>
      <c r="B957" t="str">
        <f>community_projects!B957</f>
        <v>Zeeland</v>
      </c>
      <c r="C957" t="str">
        <f>community_projects!C957</f>
        <v>Noord-Beveland</v>
      </c>
      <c r="D957" t="str" cm="1">
        <f t="array" ref="D957">INDEX(municipalities!B:B, MATCH(EC_projects!C957,municipalities!C:C,0),0)</f>
        <v>GM1695</v>
      </c>
      <c r="E957">
        <f>community_projects!D957</f>
        <v>0</v>
      </c>
      <c r="F957" t="str">
        <f>community_projects!E957</f>
        <v>MRD/ ZCZ/ Project Noord Beveland M.C. De Kering</v>
      </c>
      <c r="G957" t="str">
        <f>community_projects!G957</f>
        <v>gerealiseerd</v>
      </c>
      <c r="H957">
        <f>community_projects!H957</f>
        <v>2023</v>
      </c>
      <c r="I957" t="str">
        <f>community_projects!I957</f>
        <v>PV</v>
      </c>
      <c r="J957" t="str">
        <f>community_projects!J957</f>
        <v>dak</v>
      </c>
      <c r="K957" t="str">
        <f>community_projects!K957</f>
        <v>productiecoöperatie/ ontwikkelaar</v>
      </c>
      <c r="L957" t="str">
        <f>community_projects!L957</f>
        <v>MRD/ Zonnecollectief Zeeland</v>
      </c>
      <c r="M957">
        <f>community_projects!P957</f>
        <v>78.2</v>
      </c>
      <c r="N957">
        <f>community_projects!R957</f>
        <v>1</v>
      </c>
    </row>
    <row r="958" spans="1:14" x14ac:dyDescent="0.3">
      <c r="A958" t="str">
        <f>community_projects!A958</f>
        <v>Zeeland</v>
      </c>
      <c r="B958" t="str">
        <f>community_projects!B958</f>
        <v>Zeeland</v>
      </c>
      <c r="C958" t="str">
        <f>community_projects!C958</f>
        <v>Reimerswaal</v>
      </c>
      <c r="D958" t="str" cm="1">
        <f t="array" ref="D958">INDEX(municipalities!B:B, MATCH(EC_projects!C958,municipalities!C:C,0),0)</f>
        <v>GM0703</v>
      </c>
      <c r="E958" t="str">
        <f>community_projects!D958</f>
        <v>Yerseke</v>
      </c>
      <c r="F958" t="str">
        <f>community_projects!E958</f>
        <v>MRD/ ZCZ/ Project Yerseke Paruzzi</v>
      </c>
      <c r="G958" t="str">
        <f>community_projects!G958</f>
        <v>gerealiseerd</v>
      </c>
      <c r="H958">
        <f>community_projects!H958</f>
        <v>2022</v>
      </c>
      <c r="I958" t="str">
        <f>community_projects!I958</f>
        <v>PV</v>
      </c>
      <c r="J958" t="str">
        <f>community_projects!J958</f>
        <v>dak</v>
      </c>
      <c r="K958" t="str">
        <f>community_projects!K958</f>
        <v>productiecoöperatie/ ontwikkelaar</v>
      </c>
      <c r="L958" t="str">
        <f>community_projects!L958</f>
        <v>MRD/ Zonnecollectief Zeeland</v>
      </c>
      <c r="M958">
        <f>community_projects!P958</f>
        <v>85</v>
      </c>
      <c r="N958">
        <f>community_projects!R958</f>
        <v>1</v>
      </c>
    </row>
    <row r="959" spans="1:14" x14ac:dyDescent="0.3">
      <c r="A959" t="str">
        <f>community_projects!A959</f>
        <v>Zeeland</v>
      </c>
      <c r="B959" t="str">
        <f>community_projects!B959</f>
        <v>Zeeland</v>
      </c>
      <c r="C959" t="str">
        <f>community_projects!C959</f>
        <v>Schouwen-Duiveland</v>
      </c>
      <c r="D959" t="str" cm="1">
        <f t="array" ref="D959">INDEX(municipalities!B:B, MATCH(EC_projects!C959,municipalities!C:C,0),0)</f>
        <v>GM1676</v>
      </c>
      <c r="E959" t="str">
        <f>community_projects!D959</f>
        <v>Bruinisse</v>
      </c>
      <c r="F959" t="str">
        <f>community_projects!E959</f>
        <v>EWSD/ Postcodestroom/ zonnedak Bruse Boys Bruinisse</v>
      </c>
      <c r="G959" t="str">
        <f>community_projects!G959</f>
        <v>gerealiseerd</v>
      </c>
      <c r="H959">
        <f>community_projects!H959</f>
        <v>2018</v>
      </c>
      <c r="I959" t="str">
        <f>community_projects!I959</f>
        <v>PV</v>
      </c>
      <c r="J959" t="str">
        <f>community_projects!J959</f>
        <v>dak</v>
      </c>
      <c r="K959" t="str">
        <f>community_projects!K959</f>
        <v>lokale coöperatie</v>
      </c>
      <c r="L959" t="str">
        <f>community_projects!L959</f>
        <v>EWSD Energie Werkt op Schouwen-Duiveland (EWSD)</v>
      </c>
      <c r="M959">
        <f>community_projects!P959</f>
        <v>53.56</v>
      </c>
      <c r="N959">
        <f>community_projects!R959</f>
        <v>1</v>
      </c>
    </row>
    <row r="960" spans="1:14" x14ac:dyDescent="0.3">
      <c r="A960" t="str">
        <f>community_projects!A960</f>
        <v>Zeeland</v>
      </c>
      <c r="B960" t="str">
        <f>community_projects!B960</f>
        <v>Zeeland</v>
      </c>
      <c r="C960" t="str">
        <f>community_projects!C960</f>
        <v>Schouwen-Duiveland</v>
      </c>
      <c r="D960" t="str" cm="1">
        <f t="array" ref="D960">INDEX(municipalities!B:B, MATCH(EC_projects!C960,municipalities!C:C,0),0)</f>
        <v>GM1676</v>
      </c>
      <c r="E960" t="str">
        <f>community_projects!D960</f>
        <v>Zierikzee</v>
      </c>
      <c r="F960" t="str">
        <f>community_projects!E960</f>
        <v>EWSD/ Postcodestroom/ zonnedak Zierikzee</v>
      </c>
      <c r="G960" t="str">
        <f>community_projects!G960</f>
        <v>gerealiseerd</v>
      </c>
      <c r="H960">
        <f>community_projects!H960</f>
        <v>2019</v>
      </c>
      <c r="I960" t="str">
        <f>community_projects!I960</f>
        <v>PV</v>
      </c>
      <c r="J960" t="str">
        <f>community_projects!J960</f>
        <v>dak</v>
      </c>
      <c r="K960" t="str">
        <f>community_projects!K960</f>
        <v>lokale coöperatie</v>
      </c>
      <c r="L960" t="str">
        <f>community_projects!L960</f>
        <v>EWSD Energie Werkt op Schouwen-Duiveland (EWSD)</v>
      </c>
      <c r="M960">
        <f>community_projects!P960</f>
        <v>72.5</v>
      </c>
      <c r="N960">
        <f>community_projects!R960</f>
        <v>1</v>
      </c>
    </row>
    <row r="961" spans="1:14" x14ac:dyDescent="0.3">
      <c r="A961" t="str">
        <f>community_projects!A961</f>
        <v>Zeeland</v>
      </c>
      <c r="B961" t="str">
        <f>community_projects!B961</f>
        <v>Zeeland</v>
      </c>
      <c r="C961" t="str">
        <f>community_projects!C961</f>
        <v>Schouwen-Duiveland</v>
      </c>
      <c r="D961" t="str" cm="1">
        <f t="array" ref="D961">INDEX(municipalities!B:B, MATCH(EC_projects!C961,municipalities!C:C,0),0)</f>
        <v>GM1676</v>
      </c>
      <c r="E961" t="str">
        <f>community_projects!D961</f>
        <v>Brouwershaven</v>
      </c>
      <c r="F961" t="str">
        <f>community_projects!E961</f>
        <v xml:space="preserve">EWSD/ zonnedak Brouwershaven </v>
      </c>
      <c r="G961" t="str">
        <f>community_projects!G961</f>
        <v>gerealiseerd</v>
      </c>
      <c r="H961">
        <f>community_projects!H961</f>
        <v>2017</v>
      </c>
      <c r="I961" t="str">
        <f>community_projects!I961</f>
        <v>PV</v>
      </c>
      <c r="J961" t="str">
        <f>community_projects!J961</f>
        <v>dak</v>
      </c>
      <c r="K961" t="str">
        <f>community_projects!K961</f>
        <v>lokale coöperatie</v>
      </c>
      <c r="L961" t="str">
        <f>community_projects!L961</f>
        <v>EWSD Energie Werkt op Schouwen-Duiveland (EWSD)</v>
      </c>
      <c r="M961">
        <f>community_projects!P961</f>
        <v>18.36</v>
      </c>
      <c r="N961">
        <f>community_projects!R961</f>
        <v>1</v>
      </c>
    </row>
    <row r="962" spans="1:14" x14ac:dyDescent="0.3">
      <c r="A962" t="str">
        <f>community_projects!A962</f>
        <v>Zeeland</v>
      </c>
      <c r="B962" t="str">
        <f>community_projects!B962</f>
        <v>Zeeland</v>
      </c>
      <c r="C962" t="str">
        <f>community_projects!C962</f>
        <v>Sluis</v>
      </c>
      <c r="D962" t="str" cm="1">
        <f t="array" ref="D962">INDEX(municipalities!B:B, MATCH(EC_projects!C962,municipalities!C:C,0),0)</f>
        <v>GM1714</v>
      </c>
      <c r="E962" t="str">
        <f>community_projects!D962</f>
        <v>Breskens</v>
      </c>
      <c r="F962" t="str">
        <f>community_projects!E962</f>
        <v>MRD/ Z.C.Z. Sluis - Breskens (Baarzande)</v>
      </c>
      <c r="G962" t="str">
        <f>community_projects!G962</f>
        <v>gerealiseerd</v>
      </c>
      <c r="H962">
        <f>community_projects!H962</f>
        <v>2020</v>
      </c>
      <c r="I962" t="str">
        <f>community_projects!I962</f>
        <v>PV</v>
      </c>
      <c r="J962" t="str">
        <f>community_projects!J962</f>
        <v>dak</v>
      </c>
      <c r="K962" t="str">
        <f>community_projects!K962</f>
        <v>productiecoöperatie/ ontwikkelaar</v>
      </c>
      <c r="L962" t="str">
        <f>community_projects!L962</f>
        <v>MRD/ Zonnecollectief Zeeland</v>
      </c>
      <c r="M962">
        <f>community_projects!P962</f>
        <v>77.899999999999991</v>
      </c>
      <c r="N962">
        <f>community_projects!R962</f>
        <v>1</v>
      </c>
    </row>
    <row r="963" spans="1:14" x14ac:dyDescent="0.3">
      <c r="A963" t="str">
        <f>community_projects!A963</f>
        <v>Zeeland</v>
      </c>
      <c r="B963" t="str">
        <f>community_projects!B963</f>
        <v>Zeeland</v>
      </c>
      <c r="C963" t="str">
        <f>community_projects!C963</f>
        <v>Sluis</v>
      </c>
      <c r="D963" t="str" cm="1">
        <f t="array" ref="D963">INDEX(municipalities!B:B, MATCH(EC_projects!C963,municipalities!C:C,0),0)</f>
        <v>GM1714</v>
      </c>
      <c r="E963" t="str">
        <f>community_projects!D963</f>
        <v>Groede</v>
      </c>
      <c r="F963" t="str">
        <f>community_projects!E963</f>
        <v>MRD/ Z.E.C Sluis - Groede (Willemspolder)</v>
      </c>
      <c r="G963" t="str">
        <f>community_projects!G963</f>
        <v>gerealiseerd</v>
      </c>
      <c r="H963">
        <f>community_projects!H963</f>
        <v>2019</v>
      </c>
      <c r="I963" t="str">
        <f>community_projects!I963</f>
        <v>PV</v>
      </c>
      <c r="J963" t="str">
        <f>community_projects!J963</f>
        <v>dak</v>
      </c>
      <c r="K963" t="str">
        <f>community_projects!K963</f>
        <v>productiecoöperatie/ ontwikkelaar</v>
      </c>
      <c r="L963" t="str">
        <f>community_projects!L963</f>
        <v>MRD/ Zonnecollectief Zeeland</v>
      </c>
      <c r="M963">
        <f>community_projects!P963</f>
        <v>89.399999999999991</v>
      </c>
      <c r="N963">
        <f>community_projects!R963</f>
        <v>1</v>
      </c>
    </row>
    <row r="964" spans="1:14" x14ac:dyDescent="0.3">
      <c r="A964" t="str">
        <f>community_projects!A964</f>
        <v>Zeeland</v>
      </c>
      <c r="B964" t="str">
        <f>community_projects!B964</f>
        <v>Zeeland</v>
      </c>
      <c r="C964" t="str">
        <f>community_projects!C964</f>
        <v>Sluis</v>
      </c>
      <c r="D964" t="str" cm="1">
        <f t="array" ref="D964">INDEX(municipalities!B:B, MATCH(EC_projects!C964,municipalities!C:C,0),0)</f>
        <v>GM1714</v>
      </c>
      <c r="E964" t="str">
        <f>community_projects!D964</f>
        <v>Breskens</v>
      </c>
      <c r="F964" t="str">
        <f>community_projects!E964</f>
        <v xml:space="preserve">MRD/ Z.E.C. Sluis - Breskens (Transport Vooruit) u.a </v>
      </c>
      <c r="G964" t="str">
        <f>community_projects!G964</f>
        <v>gerealiseerd</v>
      </c>
      <c r="H964">
        <f>community_projects!H964</f>
        <v>2017</v>
      </c>
      <c r="I964" t="str">
        <f>community_projects!I964</f>
        <v>PV</v>
      </c>
      <c r="J964" t="str">
        <f>community_projects!J964</f>
        <v>dak</v>
      </c>
      <c r="K964" t="str">
        <f>community_projects!K964</f>
        <v>productiecoöperatie/ ontwikkelaar</v>
      </c>
      <c r="L964" t="str">
        <f>community_projects!L964</f>
        <v>MRD/ Zonnecollectief Zeeland</v>
      </c>
      <c r="M964">
        <f>community_projects!P964</f>
        <v>75.524999999999991</v>
      </c>
      <c r="N964">
        <f>community_projects!R964</f>
        <v>1</v>
      </c>
    </row>
    <row r="965" spans="1:14" x14ac:dyDescent="0.3">
      <c r="A965" t="str">
        <f>community_projects!A965</f>
        <v>Zeeland</v>
      </c>
      <c r="B965" t="str">
        <f>community_projects!B965</f>
        <v>Zeeland</v>
      </c>
      <c r="C965" t="str">
        <f>community_projects!C965</f>
        <v>Sluis</v>
      </c>
      <c r="D965" t="str" cm="1">
        <f t="array" ref="D965">INDEX(municipalities!B:B, MATCH(EC_projects!C965,municipalities!C:C,0),0)</f>
        <v>GM1714</v>
      </c>
      <c r="E965" t="str">
        <f>community_projects!D965</f>
        <v>Zuidzande</v>
      </c>
      <c r="F965" t="str">
        <f>community_projects!E965</f>
        <v xml:space="preserve">MRD/ Z.E.C. Sluis - Oostburg (Belderok) u.a </v>
      </c>
      <c r="G965" t="str">
        <f>community_projects!G965</f>
        <v>gerealiseerd</v>
      </c>
      <c r="H965">
        <f>community_projects!H965</f>
        <v>2017</v>
      </c>
      <c r="I965" t="str">
        <f>community_projects!I965</f>
        <v>PV</v>
      </c>
      <c r="J965" t="str">
        <f>community_projects!J965</f>
        <v>dak</v>
      </c>
      <c r="K965" t="str">
        <f>community_projects!K965</f>
        <v>productiecoöperatie/ ontwikkelaar</v>
      </c>
      <c r="L965" t="str">
        <f>community_projects!L965</f>
        <v>MRD/ Zonnecollectief Zeeland</v>
      </c>
      <c r="M965">
        <f>community_projects!P965</f>
        <v>75.48</v>
      </c>
      <c r="N965">
        <f>community_projects!R965</f>
        <v>1</v>
      </c>
    </row>
    <row r="966" spans="1:14" x14ac:dyDescent="0.3">
      <c r="A966" t="str">
        <f>community_projects!A966</f>
        <v>Zeeland</v>
      </c>
      <c r="B966" t="str">
        <f>community_projects!B966</f>
        <v>Zeeland</v>
      </c>
      <c r="C966" t="str">
        <f>community_projects!C966</f>
        <v>Sluis</v>
      </c>
      <c r="D966" t="str" cm="1">
        <f t="array" ref="D966">INDEX(municipalities!B:B, MATCH(EC_projects!C966,municipalities!C:C,0),0)</f>
        <v>GM1714</v>
      </c>
      <c r="E966" t="str">
        <f>community_projects!D966</f>
        <v xml:space="preserve">Retranchement  </v>
      </c>
      <c r="F966" t="str">
        <f>community_projects!E966</f>
        <v>MRD/ Z.E.C. Sluis - Retranchement (Belderok) u.a</v>
      </c>
      <c r="G966" t="str">
        <f>community_projects!G966</f>
        <v>gerealiseerd</v>
      </c>
      <c r="H966">
        <f>community_projects!H966</f>
        <v>2017</v>
      </c>
      <c r="I966" t="str">
        <f>community_projects!I966</f>
        <v>PV</v>
      </c>
      <c r="J966" t="str">
        <f>community_projects!J966</f>
        <v>dak</v>
      </c>
      <c r="K966" t="str">
        <f>community_projects!K966</f>
        <v>productiecoöperatie/ ontwikkelaar</v>
      </c>
      <c r="L966" t="str">
        <f>community_projects!L966</f>
        <v>MRD/ Zonnecollectief Zeeland</v>
      </c>
      <c r="M966">
        <f>community_projects!P966</f>
        <v>75.48</v>
      </c>
      <c r="N966">
        <f>community_projects!R966</f>
        <v>1</v>
      </c>
    </row>
    <row r="967" spans="1:14" x14ac:dyDescent="0.3">
      <c r="A967" t="str">
        <f>community_projects!A967</f>
        <v>Zeeland</v>
      </c>
      <c r="B967" t="str">
        <f>community_projects!B967</f>
        <v>Zeeland</v>
      </c>
      <c r="C967" t="str">
        <f>community_projects!C967</f>
        <v>Sluis</v>
      </c>
      <c r="D967" t="str" cm="1">
        <f t="array" ref="D967">INDEX(municipalities!B:B, MATCH(EC_projects!C967,municipalities!C:C,0),0)</f>
        <v>GM1714</v>
      </c>
      <c r="E967" t="str">
        <f>community_projects!D967</f>
        <v>Cadzand</v>
      </c>
      <c r="F967" t="str">
        <f>community_projects!E967</f>
        <v>MRD/ Z.E.C. Sluis- Cadzand (Duinhof)</v>
      </c>
      <c r="G967" t="str">
        <f>community_projects!G967</f>
        <v>gerealiseerd</v>
      </c>
      <c r="H967">
        <f>community_projects!H967</f>
        <v>2018</v>
      </c>
      <c r="I967" t="str">
        <f>community_projects!I967</f>
        <v>PV</v>
      </c>
      <c r="J967" t="str">
        <f>community_projects!J967</f>
        <v>dak</v>
      </c>
      <c r="K967" t="str">
        <f>community_projects!K967</f>
        <v>productiecoöperatie/ ontwikkelaar</v>
      </c>
      <c r="L967" t="str">
        <f>community_projects!L967</f>
        <v>MRD/ Zonnecollectief Zeeland</v>
      </c>
      <c r="M967">
        <f>community_projects!P967</f>
        <v>74.88</v>
      </c>
      <c r="N967">
        <f>community_projects!R967</f>
        <v>1</v>
      </c>
    </row>
    <row r="968" spans="1:14" x14ac:dyDescent="0.3">
      <c r="A968" t="str">
        <f>community_projects!A968</f>
        <v>Zeeland</v>
      </c>
      <c r="B968" t="str">
        <f>community_projects!B968</f>
        <v>Zeeland</v>
      </c>
      <c r="C968" t="str">
        <f>community_projects!C968</f>
        <v>Sluis</v>
      </c>
      <c r="D968" t="str" cm="1">
        <f t="array" ref="D968">INDEX(municipalities!B:B, MATCH(EC_projects!C968,municipalities!C:C,0),0)</f>
        <v>GM1714</v>
      </c>
      <c r="E968">
        <f>community_projects!D968</f>
        <v>0</v>
      </c>
      <c r="F968" t="str">
        <f>community_projects!E968</f>
        <v>MRD/ Z.E.C. Sluis- Schoonedijke MFC De Korre</v>
      </c>
      <c r="G968" t="str">
        <f>community_projects!G968</f>
        <v>gerealiseerd</v>
      </c>
      <c r="H968">
        <f>community_projects!H968</f>
        <v>2018</v>
      </c>
      <c r="I968" t="str">
        <f>community_projects!I968</f>
        <v>PV</v>
      </c>
      <c r="J968" t="str">
        <f>community_projects!J968</f>
        <v>dak</v>
      </c>
      <c r="K968" t="str">
        <f>community_projects!K968</f>
        <v>productiecoöperatie/ ontwikkelaar</v>
      </c>
      <c r="L968" t="str">
        <f>community_projects!L968</f>
        <v>MRD/ Zonnecollectief Zeeland</v>
      </c>
      <c r="M968">
        <f>community_projects!P968</f>
        <v>74.954999999999998</v>
      </c>
      <c r="N968">
        <f>community_projects!R968</f>
        <v>1</v>
      </c>
    </row>
    <row r="969" spans="1:14" x14ac:dyDescent="0.3">
      <c r="A969" t="str">
        <f>community_projects!A969</f>
        <v>Zeeland</v>
      </c>
      <c r="B969" t="str">
        <f>community_projects!B969</f>
        <v>Zeeland</v>
      </c>
      <c r="C969" t="str">
        <f>community_projects!C969</f>
        <v>Sluis</v>
      </c>
      <c r="D969" t="str" cm="1">
        <f t="array" ref="D969">INDEX(municipalities!B:B, MATCH(EC_projects!C969,municipalities!C:C,0),0)</f>
        <v>GM1714</v>
      </c>
      <c r="E969" t="str">
        <f>community_projects!D969</f>
        <v>Schoondijk</v>
      </c>
      <c r="F969" t="str">
        <f>community_projects!E969</f>
        <v>MRD/ Z.E.C. Sluis-Schoonedijke Hydrauvision</v>
      </c>
      <c r="G969" t="str">
        <f>community_projects!G969</f>
        <v>gerealiseerd</v>
      </c>
      <c r="H969">
        <f>community_projects!H969</f>
        <v>2017</v>
      </c>
      <c r="I969" t="str">
        <f>community_projects!I969</f>
        <v>PV</v>
      </c>
      <c r="J969" t="str">
        <f>community_projects!J969</f>
        <v>dak</v>
      </c>
      <c r="K969" t="str">
        <f>community_projects!K969</f>
        <v>productiecoöperatie/ ontwikkelaar</v>
      </c>
      <c r="L969" t="str">
        <f>community_projects!L969</f>
        <v>MRD/ Zonnecollectief Zeeland</v>
      </c>
      <c r="M969">
        <f>community_projects!P969</f>
        <v>75.48</v>
      </c>
      <c r="N969">
        <f>community_projects!R969</f>
        <v>1</v>
      </c>
    </row>
    <row r="970" spans="1:14" x14ac:dyDescent="0.3">
      <c r="A970" t="str">
        <f>community_projects!A970</f>
        <v>Zeeland</v>
      </c>
      <c r="B970" t="str">
        <f>community_projects!B970</f>
        <v>Zeeland</v>
      </c>
      <c r="C970" t="str">
        <f>community_projects!C970</f>
        <v>Sluis</v>
      </c>
      <c r="D970" t="str" cm="1">
        <f t="array" ref="D970">INDEX(municipalities!B:B, MATCH(EC_projects!C970,municipalities!C:C,0),0)</f>
        <v>GM1714</v>
      </c>
      <c r="E970" t="str">
        <f>community_projects!D970</f>
        <v>Breskens</v>
      </c>
      <c r="F970" t="str">
        <f>community_projects!E970</f>
        <v>MRD/ ZCZ - Project Breskens Dokweg 10</v>
      </c>
      <c r="G970" t="str">
        <f>community_projects!G970</f>
        <v>gerealiseerd</v>
      </c>
      <c r="H970">
        <f>community_projects!H970</f>
        <v>2022</v>
      </c>
      <c r="I970" t="str">
        <f>community_projects!I970</f>
        <v>PV</v>
      </c>
      <c r="J970" t="str">
        <f>community_projects!J970</f>
        <v>dak</v>
      </c>
      <c r="K970" t="str">
        <f>community_projects!K970</f>
        <v>productiecoöperatie/ ontwikkelaar</v>
      </c>
      <c r="L970" t="str">
        <f>community_projects!L970</f>
        <v>MRD/ Zonnecollectief Zeeland</v>
      </c>
      <c r="M970">
        <f>community_projects!P970</f>
        <v>79.8</v>
      </c>
      <c r="N970">
        <f>community_projects!R970</f>
        <v>1</v>
      </c>
    </row>
    <row r="971" spans="1:14" x14ac:dyDescent="0.3">
      <c r="A971" t="str">
        <f>community_projects!A971</f>
        <v>Zeeland</v>
      </c>
      <c r="B971" t="str">
        <f>community_projects!B971</f>
        <v>Zeeland</v>
      </c>
      <c r="C971" t="str">
        <f>community_projects!C971</f>
        <v>Sluis</v>
      </c>
      <c r="D971" t="str" cm="1">
        <f t="array" ref="D971">INDEX(municipalities!B:B, MATCH(EC_projects!C971,municipalities!C:C,0),0)</f>
        <v>GM1714</v>
      </c>
      <c r="E971" t="str">
        <f>community_projects!D971</f>
        <v>Oostburg</v>
      </c>
      <c r="F971" t="str">
        <f>community_projects!E971</f>
        <v>MRD/ ZCZ - project Oostburg (Buijze 1)</v>
      </c>
      <c r="G971" t="str">
        <f>community_projects!G971</f>
        <v>gerealiseerd</v>
      </c>
      <c r="H971">
        <f>community_projects!H971</f>
        <v>2022</v>
      </c>
      <c r="I971" t="str">
        <f>community_projects!I971</f>
        <v>PV</v>
      </c>
      <c r="J971" t="str">
        <f>community_projects!J971</f>
        <v>dak</v>
      </c>
      <c r="K971" t="str">
        <f>community_projects!K971</f>
        <v>productiecoöperatie/ ontwikkelaar</v>
      </c>
      <c r="L971" t="str">
        <f>community_projects!L971</f>
        <v>MRD/ Zonnecollectief Zeeland</v>
      </c>
      <c r="M971">
        <f>community_projects!P971</f>
        <v>75.599999999999994</v>
      </c>
      <c r="N971">
        <f>community_projects!R971</f>
        <v>1</v>
      </c>
    </row>
    <row r="972" spans="1:14" x14ac:dyDescent="0.3">
      <c r="A972" t="str">
        <f>community_projects!A972</f>
        <v>Zeeland</v>
      </c>
      <c r="B972" t="str">
        <f>community_projects!B972</f>
        <v>Zeeland</v>
      </c>
      <c r="C972" t="str">
        <f>community_projects!C972</f>
        <v>Sluis</v>
      </c>
      <c r="D972" t="str" cm="1">
        <f t="array" ref="D972">INDEX(municipalities!B:B, MATCH(EC_projects!C972,municipalities!C:C,0),0)</f>
        <v>GM1714</v>
      </c>
      <c r="E972" t="str">
        <f>community_projects!D972</f>
        <v>Oostburg</v>
      </c>
      <c r="F972" t="str">
        <f>community_projects!E972</f>
        <v>MRD/ ZCZ - project Oostburg (Buijze 2)</v>
      </c>
      <c r="G972" t="str">
        <f>community_projects!G972</f>
        <v>gerealiseerd</v>
      </c>
      <c r="H972">
        <f>community_projects!H972</f>
        <v>2022</v>
      </c>
      <c r="I972" t="str">
        <f>community_projects!I972</f>
        <v>PV</v>
      </c>
      <c r="J972" t="str">
        <f>community_projects!J972</f>
        <v>dak</v>
      </c>
      <c r="K972" t="str">
        <f>community_projects!K972</f>
        <v>productiecoöperatie/ ontwikkelaar</v>
      </c>
      <c r="L972" t="str">
        <f>community_projects!L972</f>
        <v>MRD/ Zonnecollectief Zeeland</v>
      </c>
      <c r="M972">
        <f>community_projects!P972</f>
        <v>75.599999999999994</v>
      </c>
      <c r="N972">
        <f>community_projects!R972</f>
        <v>1</v>
      </c>
    </row>
    <row r="973" spans="1:14" x14ac:dyDescent="0.3">
      <c r="A973" t="str">
        <f>community_projects!A973</f>
        <v>Zeeland</v>
      </c>
      <c r="B973" t="str">
        <f>community_projects!B973</f>
        <v>Zeeland</v>
      </c>
      <c r="C973" t="str">
        <f>community_projects!C973</f>
        <v>Sluis</v>
      </c>
      <c r="D973" t="str" cm="1">
        <f t="array" ref="D973">INDEX(municipalities!B:B, MATCH(EC_projects!C973,municipalities!C:C,0),0)</f>
        <v>GM1714</v>
      </c>
      <c r="E973" t="str">
        <f>community_projects!D973</f>
        <v>St Kruis</v>
      </c>
      <c r="F973" t="str">
        <f>community_projects!E973</f>
        <v xml:space="preserve">MRD/ ZCZ - project Sint Kruis (Van Hal) </v>
      </c>
      <c r="G973" t="str">
        <f>community_projects!G973</f>
        <v>gerealiseerd</v>
      </c>
      <c r="H973">
        <f>community_projects!H973</f>
        <v>2022</v>
      </c>
      <c r="I973" t="str">
        <f>community_projects!I973</f>
        <v>PV</v>
      </c>
      <c r="J973" t="str">
        <f>community_projects!J973</f>
        <v>dak</v>
      </c>
      <c r="K973" t="str">
        <f>community_projects!K973</f>
        <v>productiecoöperatie/ ontwikkelaar</v>
      </c>
      <c r="L973" t="str">
        <f>community_projects!L973</f>
        <v>MRD/ Zonnecollectief Zeeland</v>
      </c>
      <c r="M973">
        <f>community_projects!P973</f>
        <v>75.599999999999994</v>
      </c>
      <c r="N973">
        <f>community_projects!R973</f>
        <v>1</v>
      </c>
    </row>
    <row r="974" spans="1:14" x14ac:dyDescent="0.3">
      <c r="A974" t="str">
        <f>community_projects!A974</f>
        <v>Zeeland</v>
      </c>
      <c r="B974" t="str">
        <f>community_projects!B974</f>
        <v>Zeeland</v>
      </c>
      <c r="C974" t="str">
        <f>community_projects!C974</f>
        <v>Terneuzen</v>
      </c>
      <c r="D974" t="str" cm="1">
        <f t="array" ref="D974">INDEX(municipalities!B:B, MATCH(EC_projects!C974,municipalities!C:C,0),0)</f>
        <v>GM0715</v>
      </c>
      <c r="E974">
        <f>community_projects!D974</f>
        <v>0</v>
      </c>
      <c r="F974" t="str">
        <f>community_projects!E974</f>
        <v>MRD/ Z.E.C Terneuzen (Van der Sneppen  )</v>
      </c>
      <c r="G974" t="str">
        <f>community_projects!G974</f>
        <v>gerealiseerd</v>
      </c>
      <c r="H974">
        <f>community_projects!H974</f>
        <v>2018</v>
      </c>
      <c r="I974" t="str">
        <f>community_projects!I974</f>
        <v>PV</v>
      </c>
      <c r="J974" t="str">
        <f>community_projects!J974</f>
        <v>dak</v>
      </c>
      <c r="K974" t="str">
        <f>community_projects!K974</f>
        <v>productiecoöperatie/ ontwikkelaar</v>
      </c>
      <c r="L974" t="str">
        <f>community_projects!L974</f>
        <v>MRD/ Zonnecollectief Zeeland</v>
      </c>
      <c r="M974">
        <f>community_projects!P974</f>
        <v>76.38</v>
      </c>
      <c r="N974">
        <f>community_projects!R974</f>
        <v>1</v>
      </c>
    </row>
    <row r="975" spans="1:14" x14ac:dyDescent="0.3">
      <c r="A975" t="str">
        <f>community_projects!A975</f>
        <v>Zeeland</v>
      </c>
      <c r="B975" t="str">
        <f>community_projects!B975</f>
        <v>Zeeland</v>
      </c>
      <c r="C975" t="str">
        <f>community_projects!C975</f>
        <v>Terneuzen</v>
      </c>
      <c r="D975" t="str" cm="1">
        <f t="array" ref="D975">INDEX(municipalities!B:B, MATCH(EC_projects!C975,municipalities!C:C,0),0)</f>
        <v>GM0715</v>
      </c>
      <c r="E975" t="str">
        <f>community_projects!D975</f>
        <v>Zaamslag</v>
      </c>
      <c r="F975" t="str">
        <f>community_projects!E975</f>
        <v>ZaamslagDuurzaam/ zonnedak (PCR)</v>
      </c>
      <c r="G975" t="str">
        <f>community_projects!G975</f>
        <v>gerealiseerd</v>
      </c>
      <c r="H975">
        <f>community_projects!H975</f>
        <v>2018</v>
      </c>
      <c r="I975" t="str">
        <f>community_projects!I975</f>
        <v>PV</v>
      </c>
      <c r="J975" t="str">
        <f>community_projects!J975</f>
        <v>dak</v>
      </c>
      <c r="K975" t="str">
        <f>community_projects!K975</f>
        <v>lokale coöperatie</v>
      </c>
      <c r="L975" t="str">
        <f>community_projects!L975</f>
        <v>Zaamslag</v>
      </c>
      <c r="M975">
        <f>community_projects!P975</f>
        <v>61.199999999999996</v>
      </c>
      <c r="N975">
        <f>community_projects!R975</f>
        <v>1</v>
      </c>
    </row>
    <row r="976" spans="1:14" x14ac:dyDescent="0.3">
      <c r="A976" t="str">
        <f>community_projects!A976</f>
        <v>Zeeland</v>
      </c>
      <c r="B976" t="str">
        <f>community_projects!B976</f>
        <v>Zeeland</v>
      </c>
      <c r="C976" t="str">
        <f>community_projects!C976</f>
        <v>Tholen</v>
      </c>
      <c r="D976" t="str" cm="1">
        <f t="array" ref="D976">INDEX(municipalities!B:B, MATCH(EC_projects!C976,municipalities!C:C,0),0)</f>
        <v>GM0716</v>
      </c>
      <c r="E976">
        <f>community_projects!D976</f>
        <v>0</v>
      </c>
      <c r="F976" t="str">
        <f>community_projects!E976</f>
        <v>TholenSolar/ zonnedak #1</v>
      </c>
      <c r="G976" t="str">
        <f>community_projects!G976</f>
        <v>gerealiseerd</v>
      </c>
      <c r="H976">
        <f>community_projects!H976</f>
        <v>2020</v>
      </c>
      <c r="I976" t="str">
        <f>community_projects!I976</f>
        <v>PV</v>
      </c>
      <c r="J976" t="str">
        <f>community_projects!J976</f>
        <v>dak</v>
      </c>
      <c r="K976" t="str">
        <f>community_projects!K976</f>
        <v>productiecoöperatie/ ontwikkelaar</v>
      </c>
      <c r="L976" t="str">
        <f>community_projects!L976</f>
        <v>TholenSolar</v>
      </c>
      <c r="M976">
        <f>community_projects!P976</f>
        <v>94.72</v>
      </c>
      <c r="N976">
        <f>community_projects!R976</f>
        <v>1</v>
      </c>
    </row>
    <row r="977" spans="1:14" x14ac:dyDescent="0.3">
      <c r="A977" t="str">
        <f>community_projects!A977</f>
        <v>Zeeland</v>
      </c>
      <c r="B977" t="str">
        <f>community_projects!B977</f>
        <v>Zeeland</v>
      </c>
      <c r="C977" t="str">
        <f>community_projects!C977</f>
        <v>Tholen</v>
      </c>
      <c r="D977" t="str" cm="1">
        <f t="array" ref="D977">INDEX(municipalities!B:B, MATCH(EC_projects!C977,municipalities!C:C,0),0)</f>
        <v>GM0716</v>
      </c>
      <c r="E977">
        <f>community_projects!D977</f>
        <v>0</v>
      </c>
      <c r="F977" t="str">
        <f>community_projects!E977</f>
        <v>TholenSolar/ zonnedak #2 Gebr. Roggeveen</v>
      </c>
      <c r="G977" t="str">
        <f>community_projects!G977</f>
        <v>gerealiseerd</v>
      </c>
      <c r="H977">
        <f>community_projects!H977</f>
        <v>2022</v>
      </c>
      <c r="I977" t="str">
        <f>community_projects!I977</f>
        <v>PV</v>
      </c>
      <c r="J977" t="str">
        <f>community_projects!J977</f>
        <v>dak</v>
      </c>
      <c r="K977" t="str">
        <f>community_projects!K977</f>
        <v>productiecoöperatie/ ontwikkelaar</v>
      </c>
      <c r="L977" t="str">
        <f>community_projects!L977</f>
        <v>TholenSolar</v>
      </c>
      <c r="M977">
        <f>community_projects!P977</f>
        <v>29</v>
      </c>
      <c r="N977">
        <f>community_projects!R977</f>
        <v>1</v>
      </c>
    </row>
    <row r="978" spans="1:14" x14ac:dyDescent="0.3">
      <c r="A978" t="str">
        <f>community_projects!A978</f>
        <v>Zeeland</v>
      </c>
      <c r="B978" t="str">
        <f>community_projects!B978</f>
        <v>Zeeland</v>
      </c>
      <c r="C978" t="str">
        <f>community_projects!C978</f>
        <v>Veere</v>
      </c>
      <c r="D978" t="str" cm="1">
        <f t="array" ref="D978">INDEX(municipalities!B:B, MATCH(EC_projects!C978,municipalities!C:C,0),0)</f>
        <v>GM0717</v>
      </c>
      <c r="E978">
        <f>community_projects!D978</f>
        <v>0</v>
      </c>
      <c r="F978" t="str">
        <f>community_projects!E978</f>
        <v>MRD/ Z.E.C Veere (Bouwbedrijf Veere)</v>
      </c>
      <c r="G978" t="str">
        <f>community_projects!G978</f>
        <v>gerealiseerd</v>
      </c>
      <c r="H978">
        <f>community_projects!H978</f>
        <v>2019</v>
      </c>
      <c r="I978" t="str">
        <f>community_projects!I978</f>
        <v>PV</v>
      </c>
      <c r="J978" t="str">
        <f>community_projects!J978</f>
        <v>dak</v>
      </c>
      <c r="K978" t="str">
        <f>community_projects!K978</f>
        <v>productiecoöperatie/ ontwikkelaar</v>
      </c>
      <c r="L978" t="str">
        <f>community_projects!L978</f>
        <v>MRD/ Zonnecollectief Zeeland</v>
      </c>
      <c r="M978">
        <f>community_projects!P978</f>
        <v>88.559999999999988</v>
      </c>
      <c r="N978">
        <f>community_projects!R978</f>
        <v>1</v>
      </c>
    </row>
    <row r="979" spans="1:14" x14ac:dyDescent="0.3">
      <c r="A979" t="str">
        <f>community_projects!A979</f>
        <v>Zeeland</v>
      </c>
      <c r="B979" t="str">
        <f>community_projects!B979</f>
        <v>Zeeland</v>
      </c>
      <c r="C979" t="str">
        <f>community_projects!C979</f>
        <v>Veere</v>
      </c>
      <c r="D979" t="str" cm="1">
        <f t="array" ref="D979">INDEX(municipalities!B:B, MATCH(EC_projects!C979,municipalities!C:C,0),0)</f>
        <v>GM0717</v>
      </c>
      <c r="E979" t="str">
        <f>community_projects!D979</f>
        <v>Gapinge</v>
      </c>
      <c r="F979" t="str">
        <f>community_projects!E979</f>
        <v>MRD/ Z.E.C. Veere - Gapinge (Sturm)</v>
      </c>
      <c r="G979" t="str">
        <f>community_projects!G979</f>
        <v>gerealiseerd</v>
      </c>
      <c r="H979">
        <f>community_projects!H979</f>
        <v>2020</v>
      </c>
      <c r="I979" t="str">
        <f>community_projects!I979</f>
        <v>PV</v>
      </c>
      <c r="J979" t="str">
        <f>community_projects!J979</f>
        <v>dak</v>
      </c>
      <c r="K979" t="str">
        <f>community_projects!K979</f>
        <v>productiecoöperatie/ ontwikkelaar</v>
      </c>
      <c r="L979" t="str">
        <f>community_projects!L979</f>
        <v>MRD/ Zonnecollectief Zeeland</v>
      </c>
      <c r="M979">
        <f>community_projects!P979</f>
        <v>77.899999999999991</v>
      </c>
      <c r="N979">
        <f>community_projects!R979</f>
        <v>1</v>
      </c>
    </row>
    <row r="980" spans="1:14" x14ac:dyDescent="0.3">
      <c r="A980" t="str">
        <f>community_projects!A980</f>
        <v>Zeeland</v>
      </c>
      <c r="B980" t="str">
        <f>community_projects!B980</f>
        <v>Zeeland</v>
      </c>
      <c r="C980" t="str">
        <f>community_projects!C980</f>
        <v>Veere</v>
      </c>
      <c r="D980" t="str" cm="1">
        <f t="array" ref="D980">INDEX(municipalities!B:B, MATCH(EC_projects!C980,municipalities!C:C,0),0)</f>
        <v>GM0717</v>
      </c>
      <c r="E980" t="str">
        <f>community_projects!D980</f>
        <v>Oostkapelle</v>
      </c>
      <c r="F980" t="str">
        <f>community_projects!E980</f>
        <v>MRD/ Z.E.C. Veere - Oostkapelle (Kaslokaal)</v>
      </c>
      <c r="G980" t="str">
        <f>community_projects!G980</f>
        <v>gerealiseerd</v>
      </c>
      <c r="H980">
        <f>community_projects!H980</f>
        <v>2020</v>
      </c>
      <c r="I980" t="str">
        <f>community_projects!I980</f>
        <v>PV</v>
      </c>
      <c r="J980" t="str">
        <f>community_projects!J980</f>
        <v>dak</v>
      </c>
      <c r="K980" t="str">
        <f>community_projects!K980</f>
        <v>productiecoöperatie/ ontwikkelaar</v>
      </c>
      <c r="L980" t="str">
        <f>community_projects!L980</f>
        <v>MRD/ Zonnecollectief Zeeland</v>
      </c>
      <c r="M980">
        <f>community_projects!P980</f>
        <v>75</v>
      </c>
      <c r="N980">
        <f>community_projects!R980</f>
        <v>1</v>
      </c>
    </row>
    <row r="981" spans="1:14" x14ac:dyDescent="0.3">
      <c r="A981" t="str">
        <f>community_projects!A981</f>
        <v>Zeeland</v>
      </c>
      <c r="B981" t="str">
        <f>community_projects!B981</f>
        <v>Zeeland</v>
      </c>
      <c r="C981" t="str">
        <f>community_projects!C981</f>
        <v>Veere</v>
      </c>
      <c r="D981" t="str" cm="1">
        <f t="array" ref="D981">INDEX(municipalities!B:B, MATCH(EC_projects!C981,municipalities!C:C,0),0)</f>
        <v>GM0717</v>
      </c>
      <c r="E981" t="str">
        <f>community_projects!D981</f>
        <v>Oostkapelle</v>
      </c>
      <c r="F981" t="str">
        <f>community_projects!E981</f>
        <v>MRD/ ZCZ/ Project Oostkapelle Wijkhuisweg</v>
      </c>
      <c r="G981" t="str">
        <f>community_projects!G981</f>
        <v>gerealiseerd</v>
      </c>
      <c r="H981">
        <f>community_projects!H981</f>
        <v>2023</v>
      </c>
      <c r="I981" t="str">
        <f>community_projects!I981</f>
        <v>PV</v>
      </c>
      <c r="J981" t="str">
        <f>community_projects!J981</f>
        <v>dak</v>
      </c>
      <c r="K981" t="str">
        <f>community_projects!K981</f>
        <v>productiecoöperatie/ ontwikkelaar</v>
      </c>
      <c r="L981" t="str">
        <f>community_projects!L981</f>
        <v>MRD/ Zonnecollectief Zeeland</v>
      </c>
      <c r="M981">
        <f>community_projects!P981</f>
        <v>80.040000000000006</v>
      </c>
      <c r="N981">
        <f>community_projects!R981</f>
        <v>1</v>
      </c>
    </row>
    <row r="982" spans="1:14" x14ac:dyDescent="0.3">
      <c r="A982" t="str">
        <f>community_projects!A982</f>
        <v>Zeeland</v>
      </c>
      <c r="B982" t="str">
        <f>community_projects!B982</f>
        <v>Zeeland</v>
      </c>
      <c r="C982" t="str">
        <f>community_projects!C982</f>
        <v>Veere</v>
      </c>
      <c r="D982" t="str" cm="1">
        <f t="array" ref="D982">INDEX(municipalities!B:B, MATCH(EC_projects!C982,municipalities!C:C,0),0)</f>
        <v>GM0717</v>
      </c>
      <c r="E982" t="str">
        <f>community_projects!D982</f>
        <v>Serooskerke</v>
      </c>
      <c r="F982" t="str">
        <f>community_projects!E982</f>
        <v>MRD/ ZCZ/ Project Serooskerke Veerse Ruiters</v>
      </c>
      <c r="G982" t="str">
        <f>community_projects!G982</f>
        <v>gerealiseerd</v>
      </c>
      <c r="H982">
        <f>community_projects!H982</f>
        <v>2022</v>
      </c>
      <c r="I982" t="str">
        <f>community_projects!I982</f>
        <v>PV</v>
      </c>
      <c r="J982" t="str">
        <f>community_projects!J982</f>
        <v>dak</v>
      </c>
      <c r="K982" t="str">
        <f>community_projects!K982</f>
        <v>productiecoöperatie/ ontwikkelaar</v>
      </c>
      <c r="L982" t="str">
        <f>community_projects!L982</f>
        <v>MRD/ Zonnecollectief Zeeland</v>
      </c>
      <c r="M982">
        <f>community_projects!P982</f>
        <v>85</v>
      </c>
      <c r="N982">
        <f>community_projects!R982</f>
        <v>1</v>
      </c>
    </row>
    <row r="983" spans="1:14" x14ac:dyDescent="0.3">
      <c r="A983" t="str">
        <f>community_projects!A983</f>
        <v>Zeeland</v>
      </c>
      <c r="B983" t="str">
        <f>community_projects!B983</f>
        <v>Zeeland</v>
      </c>
      <c r="C983" t="str">
        <f>community_projects!C983</f>
        <v>Veere</v>
      </c>
      <c r="D983" t="str" cm="1">
        <f t="array" ref="D983">INDEX(municipalities!B:B, MATCH(EC_projects!C983,municipalities!C:C,0),0)</f>
        <v>GM0717</v>
      </c>
      <c r="E983" t="str">
        <f>community_projects!D983</f>
        <v>Grijpskerke</v>
      </c>
      <c r="F983" t="str">
        <f>community_projects!E983</f>
        <v>Postcodestroom/ zonnedak Grijpskerke</v>
      </c>
      <c r="G983" t="str">
        <f>community_projects!G983</f>
        <v>gerealiseerd</v>
      </c>
      <c r="H983">
        <f>community_projects!H983</f>
        <v>2020</v>
      </c>
      <c r="I983" t="str">
        <f>community_projects!I983</f>
        <v>PV</v>
      </c>
      <c r="J983" t="str">
        <f>community_projects!J983</f>
        <v>dak</v>
      </c>
      <c r="K983" t="str">
        <f>community_projects!K983</f>
        <v>productiecoöperatie/ ontwikkelaar</v>
      </c>
      <c r="L983" t="str">
        <f>community_projects!L983</f>
        <v>Postcodestroom</v>
      </c>
      <c r="M983">
        <f>community_projects!P983</f>
        <v>64.5</v>
      </c>
      <c r="N983">
        <f>community_projects!R983</f>
        <v>1</v>
      </c>
    </row>
    <row r="984" spans="1:14" x14ac:dyDescent="0.3">
      <c r="A984" t="str">
        <f>community_projects!A984</f>
        <v>Zeeland</v>
      </c>
      <c r="B984" t="str">
        <f>community_projects!B984</f>
        <v>Zeeland</v>
      </c>
      <c r="C984" t="str">
        <f>community_projects!C984</f>
        <v>Vlissingen</v>
      </c>
      <c r="D984" t="str" cm="1">
        <f t="array" ref="D984">INDEX(municipalities!B:B, MATCH(EC_projects!C984,municipalities!C:C,0),0)</f>
        <v>GM0718</v>
      </c>
      <c r="E984">
        <f>community_projects!D984</f>
        <v>0</v>
      </c>
      <c r="F984" t="str">
        <f>community_projects!E984</f>
        <v>MRD/ ZCZ/ Project Vlissingen Behoud Hoogaers</v>
      </c>
      <c r="G984" t="str">
        <f>community_projects!G984</f>
        <v>gerealiseerd</v>
      </c>
      <c r="H984">
        <f>community_projects!H984</f>
        <v>2022</v>
      </c>
      <c r="I984" t="str">
        <f>community_projects!I984</f>
        <v>PV</v>
      </c>
      <c r="J984" t="str">
        <f>community_projects!J984</f>
        <v>dak</v>
      </c>
      <c r="K984" t="str">
        <f>community_projects!K984</f>
        <v>productiecoöperatie/ ontwikkelaar</v>
      </c>
      <c r="L984" t="str">
        <f>community_projects!L984</f>
        <v>MRD/ Zonnecollectief Zeeland</v>
      </c>
      <c r="M984">
        <f>community_projects!P984</f>
        <v>85</v>
      </c>
      <c r="N984">
        <f>community_projects!R984</f>
        <v>1</v>
      </c>
    </row>
    <row r="985" spans="1:14" x14ac:dyDescent="0.3">
      <c r="A985" t="str">
        <f>community_projects!A985</f>
        <v>Zeeland</v>
      </c>
      <c r="B985" t="str">
        <f>community_projects!B985</f>
        <v>Zeeland</v>
      </c>
      <c r="C985" t="str">
        <f>community_projects!C985</f>
        <v>Vlissingen</v>
      </c>
      <c r="D985" t="str" cm="1">
        <f t="array" ref="D985">INDEX(municipalities!B:B, MATCH(EC_projects!C985,municipalities!C:C,0),0)</f>
        <v>GM0718</v>
      </c>
      <c r="E985">
        <f>community_projects!D985</f>
        <v>0</v>
      </c>
      <c r="F985" t="str">
        <f>community_projects!E985</f>
        <v>MRD/ ZEC Vlissingen 1 (VC Vlissingen)</v>
      </c>
      <c r="G985" t="str">
        <f>community_projects!G985</f>
        <v>gerealiseerd</v>
      </c>
      <c r="H985">
        <f>community_projects!H985</f>
        <v>2020</v>
      </c>
      <c r="I985" t="str">
        <f>community_projects!I985</f>
        <v>PV</v>
      </c>
      <c r="J985" t="str">
        <f>community_projects!J985</f>
        <v>dak</v>
      </c>
      <c r="K985" t="str">
        <f>community_projects!K985</f>
        <v>productiecoöperatie/ ontwikkelaar</v>
      </c>
      <c r="L985" t="str">
        <f>community_projects!L985</f>
        <v>MRD/ Zonnecollectief Zeeland</v>
      </c>
      <c r="M985">
        <f>community_projects!P985</f>
        <v>68</v>
      </c>
      <c r="N985">
        <f>community_projects!R985</f>
        <v>1</v>
      </c>
    </row>
    <row r="986" spans="1:14" x14ac:dyDescent="0.3">
      <c r="A986" t="str">
        <f>community_projects!A986</f>
        <v>Zeeland</v>
      </c>
      <c r="B986" t="str">
        <f>community_projects!B986</f>
        <v>Zeeland</v>
      </c>
      <c r="C986" t="str">
        <f>community_projects!C986</f>
        <v>Vlissingen</v>
      </c>
      <c r="D986" t="str" cm="1">
        <f t="array" ref="D986">INDEX(municipalities!B:B, MATCH(EC_projects!C986,municipalities!C:C,0),0)</f>
        <v>GM0718</v>
      </c>
      <c r="E986" t="str">
        <f>community_projects!D986</f>
        <v>Zeeuwind</v>
      </c>
      <c r="F986" t="str">
        <f>community_projects!E986</f>
        <v>Zeeuwind/ ZonOffensief Zeeland I BV (meerdere daken)</v>
      </c>
      <c r="G986" t="str">
        <f>community_projects!G986</f>
        <v>gerealiseerd</v>
      </c>
      <c r="H986">
        <f>community_projects!H986</f>
        <v>2020</v>
      </c>
      <c r="I986" t="str">
        <f>community_projects!I986</f>
        <v>PV</v>
      </c>
      <c r="J986" t="str">
        <f>community_projects!J986</f>
        <v>dak</v>
      </c>
      <c r="K986" t="str">
        <f>community_projects!K986</f>
        <v>lokale coöperatie</v>
      </c>
      <c r="L986" t="str">
        <f>community_projects!L986</f>
        <v>Zeeuwind</v>
      </c>
      <c r="M986">
        <f>community_projects!P986</f>
        <v>2712</v>
      </c>
      <c r="N986">
        <f>community_projects!R986</f>
        <v>1</v>
      </c>
    </row>
    <row r="987" spans="1:14" x14ac:dyDescent="0.3">
      <c r="A987" t="str">
        <f>community_projects!A987</f>
        <v>Zeeland</v>
      </c>
      <c r="B987" t="str">
        <f>community_projects!B987</f>
        <v>Zeeland</v>
      </c>
      <c r="C987" t="str">
        <f>community_projects!C987</f>
        <v>Vlissingen</v>
      </c>
      <c r="D987" t="str" cm="1">
        <f t="array" ref="D987">INDEX(municipalities!B:B, MATCH(EC_projects!C987,municipalities!C:C,0),0)</f>
        <v>GM0718</v>
      </c>
      <c r="E987" t="str">
        <f>community_projects!D987</f>
        <v>Zeeuwind</v>
      </c>
      <c r="F987" t="str">
        <f>community_projects!E987</f>
        <v>Zeeuwind/ ZonOffensief Zeeland II BV (meerdere daken)</v>
      </c>
      <c r="G987" t="str">
        <f>community_projects!G987</f>
        <v>gerealiseerd</v>
      </c>
      <c r="H987">
        <f>community_projects!H987</f>
        <v>2021</v>
      </c>
      <c r="I987" t="str">
        <f>community_projects!I987</f>
        <v>PV</v>
      </c>
      <c r="J987" t="str">
        <f>community_projects!J987</f>
        <v>dak</v>
      </c>
      <c r="K987" t="str">
        <f>community_projects!K987</f>
        <v>lokale coöperatie</v>
      </c>
      <c r="L987" t="str">
        <f>community_projects!L987</f>
        <v>Zeeuwind</v>
      </c>
      <c r="M987">
        <f>community_projects!P987</f>
        <v>1298</v>
      </c>
      <c r="N987">
        <f>community_projects!R987</f>
        <v>1</v>
      </c>
    </row>
    <row r="988" spans="1:14" x14ac:dyDescent="0.3">
      <c r="A988" t="str">
        <f>community_projects!A988</f>
        <v>Zuid-Holland</v>
      </c>
      <c r="B988" t="str">
        <f>community_projects!B988</f>
        <v>Holland Rijnland</v>
      </c>
      <c r="C988" t="str">
        <f>community_projects!C988</f>
        <v>Alphen aan den Rijn</v>
      </c>
      <c r="D988" t="str" cm="1">
        <f t="array" ref="D988">INDEX(municipalities!B:B, MATCH(EC_projects!C988,municipalities!C:C,0),0)</f>
        <v>GM0484</v>
      </c>
      <c r="E988">
        <f>community_projects!D988</f>
        <v>0</v>
      </c>
      <c r="F988" t="str">
        <f>community_projects!E988</f>
        <v xml:space="preserve">EnergiekAlphen/ Rijnvicus West+Oost (Sociale Werkplaats Alphen) </v>
      </c>
      <c r="G988" t="str">
        <f>community_projects!G988</f>
        <v>gerealiseerd</v>
      </c>
      <c r="H988">
        <f>community_projects!H988</f>
        <v>2019</v>
      </c>
      <c r="I988" t="str">
        <f>community_projects!I988</f>
        <v>PV</v>
      </c>
      <c r="J988" t="str">
        <f>community_projects!J988</f>
        <v>dak</v>
      </c>
      <c r="K988" t="str">
        <f>community_projects!K988</f>
        <v>productiecoöperatie/ bewonersinitiatief</v>
      </c>
      <c r="L988" t="str">
        <f>community_projects!L988</f>
        <v>EnergiekAlphen</v>
      </c>
      <c r="M988">
        <f>community_projects!P988</f>
        <v>553.19999999999993</v>
      </c>
      <c r="N988">
        <f>community_projects!R988</f>
        <v>1</v>
      </c>
    </row>
    <row r="989" spans="1:14" x14ac:dyDescent="0.3">
      <c r="A989" t="str">
        <f>community_projects!A989</f>
        <v>Zuid-Holland</v>
      </c>
      <c r="B989" t="str">
        <f>community_projects!B989</f>
        <v>Holland Rijnland</v>
      </c>
      <c r="C989" t="str">
        <f>community_projects!C989</f>
        <v>Alphen aan den Rijn</v>
      </c>
      <c r="D989" t="str" cm="1">
        <f t="array" ref="D989">INDEX(municipalities!B:B, MATCH(EC_projects!C989,municipalities!C:C,0),0)</f>
        <v>GM0484</v>
      </c>
      <c r="E989">
        <f>community_projects!D989</f>
        <v>0</v>
      </c>
      <c r="F989" t="str">
        <f>community_projects!E989</f>
        <v>EnergiekAlphen/ Zon op Zeegersloot</v>
      </c>
      <c r="G989" t="str">
        <f>community_projects!G989</f>
        <v>gerealiseerd</v>
      </c>
      <c r="H989">
        <f>community_projects!H989</f>
        <v>2019</v>
      </c>
      <c r="I989" t="str">
        <f>community_projects!I989</f>
        <v>PV</v>
      </c>
      <c r="J989" t="str">
        <f>community_projects!J989</f>
        <v>dak</v>
      </c>
      <c r="K989" t="str">
        <f>community_projects!K989</f>
        <v>lokale coöperatie</v>
      </c>
      <c r="L989" t="str">
        <f>community_projects!L989</f>
        <v>EnergiekAlphen</v>
      </c>
      <c r="M989">
        <f>community_projects!P989</f>
        <v>67.405000000000001</v>
      </c>
      <c r="N989">
        <f>community_projects!R989</f>
        <v>1</v>
      </c>
    </row>
    <row r="990" spans="1:14" x14ac:dyDescent="0.3">
      <c r="A990" t="str">
        <f>community_projects!A990</f>
        <v>Zuid-Holland</v>
      </c>
      <c r="B990" t="str">
        <f>community_projects!B990</f>
        <v>Holland Rijnland</v>
      </c>
      <c r="C990" t="str">
        <f>community_projects!C990</f>
        <v>Alphen aan den Rijn</v>
      </c>
      <c r="D990" t="str" cm="1">
        <f t="array" ref="D990">INDEX(municipalities!B:B, MATCH(EC_projects!C990,municipalities!C:C,0),0)</f>
        <v>GM0484</v>
      </c>
      <c r="E990" t="str">
        <f>community_projects!D990</f>
        <v>Groene</v>
      </c>
      <c r="F990" t="str">
        <f>community_projects!E990</f>
        <v>GroeneHartEnergie/ Archeon Solar Tracker</v>
      </c>
      <c r="G990" t="str">
        <f>community_projects!G990</f>
        <v>gerealiseerd</v>
      </c>
      <c r="H990">
        <f>community_projects!H990</f>
        <v>2017</v>
      </c>
      <c r="I990" t="str">
        <f>community_projects!I990</f>
        <v>PV</v>
      </c>
      <c r="J990" t="str">
        <f>community_projects!J990</f>
        <v>dak</v>
      </c>
      <c r="K990" t="str">
        <f>community_projects!K990</f>
        <v>lokale coöperatie</v>
      </c>
      <c r="L990" t="str">
        <f>community_projects!L990</f>
        <v>Groene Hart  Energie</v>
      </c>
      <c r="M990">
        <f>community_projects!P990</f>
        <v>20</v>
      </c>
      <c r="N990">
        <f>community_projects!R990</f>
        <v>0</v>
      </c>
    </row>
    <row r="991" spans="1:14" x14ac:dyDescent="0.3">
      <c r="A991" t="str">
        <f>community_projects!A991</f>
        <v>Zuid-Holland</v>
      </c>
      <c r="B991" t="str">
        <f>community_projects!B991</f>
        <v>Holland Rijnland</v>
      </c>
      <c r="C991" t="str">
        <f>community_projects!C991</f>
        <v>Alphen aan den Rijn</v>
      </c>
      <c r="D991" t="str" cm="1">
        <f t="array" ref="D991">INDEX(municipalities!B:B, MATCH(EC_projects!C991,municipalities!C:C,0),0)</f>
        <v>GM0484</v>
      </c>
      <c r="E991" t="str">
        <f>community_projects!D991</f>
        <v>Groene</v>
      </c>
      <c r="F991" t="str">
        <f>community_projects!E991</f>
        <v xml:space="preserve">GroeneHartEnergie/ Mozaïek basisschool </v>
      </c>
      <c r="G991" t="str">
        <f>community_projects!G991</f>
        <v>gerealiseerd</v>
      </c>
      <c r="H991">
        <f>community_projects!H991</f>
        <v>2017</v>
      </c>
      <c r="I991" t="str">
        <f>community_projects!I991</f>
        <v>PV</v>
      </c>
      <c r="J991" t="str">
        <f>community_projects!J991</f>
        <v>dak</v>
      </c>
      <c r="K991" t="str">
        <f>community_projects!K991</f>
        <v>lokale coöperatie</v>
      </c>
      <c r="L991" t="str">
        <f>community_projects!L991</f>
        <v>Groene Hart  Energie</v>
      </c>
      <c r="M991">
        <f>community_projects!P991</f>
        <v>29.12</v>
      </c>
      <c r="N991">
        <f>community_projects!R991</f>
        <v>0</v>
      </c>
    </row>
    <row r="992" spans="1:14" x14ac:dyDescent="0.3">
      <c r="A992" t="str">
        <f>community_projects!A992</f>
        <v>Zuid-Holland</v>
      </c>
      <c r="B992" t="str">
        <f>community_projects!B992</f>
        <v>Holland Rijnland</v>
      </c>
      <c r="C992" t="str">
        <f>community_projects!C992</f>
        <v>Alphen aan den Rijn</v>
      </c>
      <c r="D992" t="str" cm="1">
        <f t="array" ref="D992">INDEX(municipalities!B:B, MATCH(EC_projects!C992,municipalities!C:C,0),0)</f>
        <v>GM0484</v>
      </c>
      <c r="E992" t="str">
        <f>community_projects!D992</f>
        <v>Boskoop</v>
      </c>
      <c r="F992" t="str">
        <f>community_projects!E992</f>
        <v>ZonnepanelenDelen/ Zonnedak Midden Boskoop</v>
      </c>
      <c r="G992" t="str">
        <f>community_projects!G992</f>
        <v>gerealiseerd</v>
      </c>
      <c r="H992">
        <f>community_projects!H992</f>
        <v>2018</v>
      </c>
      <c r="I992" t="str">
        <f>community_projects!I992</f>
        <v>PV</v>
      </c>
      <c r="J992" t="str">
        <f>community_projects!J992</f>
        <v>dak</v>
      </c>
      <c r="K992" t="str">
        <f>community_projects!K992</f>
        <v>participatie/ crowdfunding</v>
      </c>
      <c r="L992" t="str">
        <f>community_projects!L992</f>
        <v>crowdfunding</v>
      </c>
      <c r="M992">
        <f>community_projects!P992</f>
        <v>189.6</v>
      </c>
      <c r="N992">
        <f>community_projects!R992</f>
        <v>0</v>
      </c>
    </row>
    <row r="993" spans="1:14" x14ac:dyDescent="0.3">
      <c r="A993" t="str">
        <f>community_projects!A993</f>
        <v>Zuid-Holland</v>
      </c>
      <c r="B993" t="str">
        <f>community_projects!B993</f>
        <v>Midden-Holland</v>
      </c>
      <c r="C993" t="str">
        <f>community_projects!C993</f>
        <v>Bodegraven-Reeuwijk</v>
      </c>
      <c r="D993" t="str" cm="1">
        <f t="array" ref="D993">INDEX(municipalities!B:B, MATCH(EC_projects!C993,municipalities!C:C,0),0)</f>
        <v>GM1901</v>
      </c>
      <c r="E993" t="str">
        <f>community_projects!D993</f>
        <v>Reeuwijk</v>
      </c>
      <c r="F993" t="str">
        <f>community_projects!E993</f>
        <v>EC Bodegraven-Reeuwijk/ Zon op Agrarisch dak Verleun</v>
      </c>
      <c r="G993" t="str">
        <f>community_projects!G993</f>
        <v>gerealiseerd</v>
      </c>
      <c r="H993">
        <f>community_projects!H993</f>
        <v>2019</v>
      </c>
      <c r="I993" t="str">
        <f>community_projects!I993</f>
        <v>PV</v>
      </c>
      <c r="J993" t="str">
        <f>community_projects!J993</f>
        <v>dak</v>
      </c>
      <c r="K993" t="str">
        <f>community_projects!K993</f>
        <v>lokale coöperatie</v>
      </c>
      <c r="L993" t="str">
        <f>community_projects!L993</f>
        <v>EC Bodegraven-Reeuwijk</v>
      </c>
      <c r="M993">
        <f>community_projects!P993</f>
        <v>236.94</v>
      </c>
      <c r="N993">
        <f>community_projects!R993</f>
        <v>1</v>
      </c>
    </row>
    <row r="994" spans="1:14" x14ac:dyDescent="0.3">
      <c r="A994" t="str">
        <f>community_projects!A994</f>
        <v>Zuid-Holland</v>
      </c>
      <c r="B994" t="str">
        <f>community_projects!B994</f>
        <v>Midden-Holland</v>
      </c>
      <c r="C994" t="str">
        <f>community_projects!C994</f>
        <v>Bodegraven-Reeuwijk</v>
      </c>
      <c r="D994" t="str" cm="1">
        <f t="array" ref="D994">INDEX(municipalities!B:B, MATCH(EC_projects!C994,municipalities!C:C,0),0)</f>
        <v>GM1901</v>
      </c>
      <c r="E994" t="str">
        <f>community_projects!D994</f>
        <v>Bodegraven</v>
      </c>
      <c r="F994" t="str">
        <f>community_projects!E994</f>
        <v>EC Bodegraven-Reeuwijk/ Zon op Bedrijfsdak Versluys</v>
      </c>
      <c r="G994" t="str">
        <f>community_projects!G994</f>
        <v>gerealiseerd</v>
      </c>
      <c r="H994">
        <f>community_projects!H994</f>
        <v>2019</v>
      </c>
      <c r="I994" t="str">
        <f>community_projects!I994</f>
        <v>PV</v>
      </c>
      <c r="J994" t="str">
        <f>community_projects!J994</f>
        <v>dak</v>
      </c>
      <c r="K994" t="str">
        <f>community_projects!K994</f>
        <v>lokale coöperatie</v>
      </c>
      <c r="L994" t="str">
        <f>community_projects!L994</f>
        <v>EC Bodegraven-Reeuwijk</v>
      </c>
      <c r="M994">
        <f>community_projects!P994</f>
        <v>132</v>
      </c>
      <c r="N994">
        <f>community_projects!R994</f>
        <v>1</v>
      </c>
    </row>
    <row r="995" spans="1:14" x14ac:dyDescent="0.3">
      <c r="A995" t="str">
        <f>community_projects!A995</f>
        <v>Zuid-Holland</v>
      </c>
      <c r="B995" t="str">
        <f>community_projects!B995</f>
        <v>Midden-Holland</v>
      </c>
      <c r="C995" t="str">
        <f>community_projects!C995</f>
        <v>Bodegraven-Reeuwijk</v>
      </c>
      <c r="D995" t="str" cm="1">
        <f t="array" ref="D995">INDEX(municipalities!B:B, MATCH(EC_projects!C995,municipalities!C:C,0),0)</f>
        <v>GM1901</v>
      </c>
      <c r="E995" t="str">
        <f>community_projects!D995</f>
        <v>Bodegraven</v>
      </c>
      <c r="F995" t="str">
        <f>community_projects!E995</f>
        <v>EC Bodegraven-Reeuwijk/ zonnedak Botter 23</v>
      </c>
      <c r="G995" t="str">
        <f>community_projects!G995</f>
        <v>gerealiseerd</v>
      </c>
      <c r="H995">
        <f>community_projects!H995</f>
        <v>2022</v>
      </c>
      <c r="I995" t="str">
        <f>community_projects!I995</f>
        <v>PV</v>
      </c>
      <c r="J995" t="str">
        <f>community_projects!J995</f>
        <v>dak</v>
      </c>
      <c r="K995" t="str">
        <f>community_projects!K995</f>
        <v>lokale coöperatie</v>
      </c>
      <c r="L995" t="str">
        <f>community_projects!L995</f>
        <v>EC Bodegraven-Reeuwijk</v>
      </c>
      <c r="M995">
        <f>community_projects!P995</f>
        <v>67.5</v>
      </c>
      <c r="N995">
        <f>community_projects!R995</f>
        <v>1</v>
      </c>
    </row>
    <row r="996" spans="1:14" x14ac:dyDescent="0.3">
      <c r="A996" t="str">
        <f>community_projects!A996</f>
        <v>Zuid-Holland</v>
      </c>
      <c r="B996" t="str">
        <f>community_projects!B996</f>
        <v>Midden-Holland</v>
      </c>
      <c r="C996" t="str">
        <f>community_projects!C996</f>
        <v>Bodegraven-Reeuwijk</v>
      </c>
      <c r="D996" t="str" cm="1">
        <f t="array" ref="D996">INDEX(municipalities!B:B, MATCH(EC_projects!C996,municipalities!C:C,0),0)</f>
        <v>GM1901</v>
      </c>
      <c r="E996" t="str">
        <f>community_projects!D996</f>
        <v>Bodegraven</v>
      </c>
      <c r="F996" t="str">
        <f>community_projects!E996</f>
        <v>EC Bodegraven-Reeuwijk/ zonnedak Botter 25</v>
      </c>
      <c r="G996" t="str">
        <f>community_projects!G996</f>
        <v>gerealiseerd</v>
      </c>
      <c r="H996">
        <f>community_projects!H996</f>
        <v>2022</v>
      </c>
      <c r="I996" t="str">
        <f>community_projects!I996</f>
        <v>PV</v>
      </c>
      <c r="J996" t="str">
        <f>community_projects!J996</f>
        <v>dak</v>
      </c>
      <c r="K996" t="str">
        <f>community_projects!K996</f>
        <v>lokale coöperatie</v>
      </c>
      <c r="L996" t="str">
        <f>community_projects!L996</f>
        <v>EC Bodegraven-Reeuwijk</v>
      </c>
      <c r="M996">
        <f>community_projects!P996</f>
        <v>67.5</v>
      </c>
      <c r="N996">
        <f>community_projects!R996</f>
        <v>1</v>
      </c>
    </row>
    <row r="997" spans="1:14" x14ac:dyDescent="0.3">
      <c r="A997" t="str">
        <f>community_projects!A997</f>
        <v>Zuid-Holland</v>
      </c>
      <c r="B997" t="str">
        <f>community_projects!B997</f>
        <v>Midden-Holland</v>
      </c>
      <c r="C997" t="str">
        <f>community_projects!C997</f>
        <v>Bodegraven-Reeuwijk</v>
      </c>
      <c r="D997" t="str" cm="1">
        <f t="array" ref="D997">INDEX(municipalities!B:B, MATCH(EC_projects!C997,municipalities!C:C,0),0)</f>
        <v>GM1901</v>
      </c>
      <c r="E997">
        <f>community_projects!D997</f>
        <v>0</v>
      </c>
      <c r="F997" t="str">
        <f>community_projects!E997</f>
        <v>EC Bodegraven-Reeuwijk/ zonnedak Custwijck (Laageind)</v>
      </c>
      <c r="G997" t="str">
        <f>community_projects!G997</f>
        <v>gerealiseerd</v>
      </c>
      <c r="H997">
        <f>community_projects!H997</f>
        <v>2023</v>
      </c>
      <c r="I997" t="str">
        <f>community_projects!I997</f>
        <v>PV</v>
      </c>
      <c r="J997" t="str">
        <f>community_projects!J997</f>
        <v>dak</v>
      </c>
      <c r="K997" t="str">
        <f>community_projects!K997</f>
        <v>lokale coöperatie</v>
      </c>
      <c r="L997" t="str">
        <f>community_projects!L997</f>
        <v>EC Bodegraven-Reeuwijk</v>
      </c>
      <c r="M997">
        <f>community_projects!P997</f>
        <v>67.5</v>
      </c>
      <c r="N997">
        <f>community_projects!R997</f>
        <v>1</v>
      </c>
    </row>
    <row r="998" spans="1:14" x14ac:dyDescent="0.3">
      <c r="A998" t="str">
        <f>community_projects!A998</f>
        <v>Zuid-Holland</v>
      </c>
      <c r="B998" t="str">
        <f>community_projects!B998</f>
        <v>Midden-Holland</v>
      </c>
      <c r="C998" t="str">
        <f>community_projects!C998</f>
        <v>Bodegraven-Reeuwijk</v>
      </c>
      <c r="D998" t="str" cm="1">
        <f t="array" ref="D998">INDEX(municipalities!B:B, MATCH(EC_projects!C998,municipalities!C:C,0),0)</f>
        <v>GM1901</v>
      </c>
      <c r="E998" t="str">
        <f>community_projects!D998</f>
        <v>Reeuwijk</v>
      </c>
      <c r="F998" t="str">
        <f>community_projects!E998</f>
        <v>EC Bodegraven-Reeuwijk/ zonnedak CW Van Os Parallelweg 8</v>
      </c>
      <c r="G998" t="str">
        <f>community_projects!G998</f>
        <v>gerealiseerd</v>
      </c>
      <c r="H998">
        <f>community_projects!H998</f>
        <v>2021</v>
      </c>
      <c r="I998" t="str">
        <f>community_projects!I998</f>
        <v>PV</v>
      </c>
      <c r="J998" t="str">
        <f>community_projects!J998</f>
        <v>dak</v>
      </c>
      <c r="K998" t="str">
        <f>community_projects!K998</f>
        <v>lokale coöperatie</v>
      </c>
      <c r="L998" t="str">
        <f>community_projects!L998</f>
        <v>EC Bodegraven-Reeuwijk</v>
      </c>
      <c r="M998">
        <f>community_projects!P998</f>
        <v>204.375</v>
      </c>
      <c r="N998">
        <f>community_projects!R998</f>
        <v>1</v>
      </c>
    </row>
    <row r="999" spans="1:14" x14ac:dyDescent="0.3">
      <c r="A999" t="str">
        <f>community_projects!A999</f>
        <v>Zuid-Holland</v>
      </c>
      <c r="B999" t="str">
        <f>community_projects!B999</f>
        <v>Midden-Holland</v>
      </c>
      <c r="C999" t="str">
        <f>community_projects!C999</f>
        <v>Bodegraven-Reeuwijk</v>
      </c>
      <c r="D999" t="str" cm="1">
        <f t="array" ref="D999">INDEX(municipalities!B:B, MATCH(EC_projects!C999,municipalities!C:C,0),0)</f>
        <v>GM1901</v>
      </c>
      <c r="E999" t="str">
        <f>community_projects!D999</f>
        <v>Boskoop</v>
      </c>
      <c r="F999" t="str">
        <f>community_projects!E999</f>
        <v>EC Bodegraven-Reeuwijk/ zonnedak Dammekade 4</v>
      </c>
      <c r="G999" t="str">
        <f>community_projects!G999</f>
        <v>gerealiseerd</v>
      </c>
      <c r="H999">
        <f>community_projects!H999</f>
        <v>2022</v>
      </c>
      <c r="I999" t="str">
        <f>community_projects!I999</f>
        <v>PV</v>
      </c>
      <c r="J999" t="str">
        <f>community_projects!J999</f>
        <v>dak</v>
      </c>
      <c r="K999" t="str">
        <f>community_projects!K999</f>
        <v>lokale coöperatie</v>
      </c>
      <c r="L999" t="str">
        <f>community_projects!L999</f>
        <v>EC Bodegraven-Reeuwijk</v>
      </c>
      <c r="M999">
        <f>community_projects!P999</f>
        <v>179</v>
      </c>
      <c r="N999">
        <f>community_projects!R999</f>
        <v>1</v>
      </c>
    </row>
    <row r="1000" spans="1:14" x14ac:dyDescent="0.3">
      <c r="A1000" t="str">
        <f>community_projects!A1000</f>
        <v>Zuid-Holland</v>
      </c>
      <c r="B1000" t="str">
        <f>community_projects!B1000</f>
        <v>Midden-Holland</v>
      </c>
      <c r="C1000" t="str">
        <f>community_projects!C1000</f>
        <v>Bodegraven-Reeuwijk</v>
      </c>
      <c r="D1000" t="str" cm="1">
        <f t="array" ref="D1000">INDEX(municipalities!B:B, MATCH(EC_projects!C1000,municipalities!C:C,0),0)</f>
        <v>GM1901</v>
      </c>
      <c r="E1000">
        <f>community_projects!D1000</f>
        <v>0</v>
      </c>
      <c r="F1000" t="str">
        <f>community_projects!E1000</f>
        <v>EC Bodegraven-Reeuwijk/ zonnedak Driewerf Portugalweg 6</v>
      </c>
      <c r="G1000" t="str">
        <f>community_projects!G1000</f>
        <v>gerealiseerd</v>
      </c>
      <c r="H1000">
        <f>community_projects!H1000</f>
        <v>2023</v>
      </c>
      <c r="I1000" t="str">
        <f>community_projects!I1000</f>
        <v>PV</v>
      </c>
      <c r="J1000" t="str">
        <f>community_projects!J1000</f>
        <v>dak</v>
      </c>
      <c r="K1000" t="str">
        <f>community_projects!K1000</f>
        <v>lokale coöperatie</v>
      </c>
      <c r="L1000" t="str">
        <f>community_projects!L1000</f>
        <v>EC Bodegraven-Reeuwijk</v>
      </c>
      <c r="M1000">
        <f>community_projects!P1000</f>
        <v>63</v>
      </c>
      <c r="N1000">
        <f>community_projects!R1000</f>
        <v>1</v>
      </c>
    </row>
    <row r="1001" spans="1:14" x14ac:dyDescent="0.3">
      <c r="A1001" t="str">
        <f>community_projects!A1001</f>
        <v>Zuid-Holland</v>
      </c>
      <c r="B1001" t="str">
        <f>community_projects!B1001</f>
        <v>Midden-Holland</v>
      </c>
      <c r="C1001" t="str">
        <f>community_projects!C1001</f>
        <v>Bodegraven-Reeuwijk</v>
      </c>
      <c r="D1001" t="str" cm="1">
        <f t="array" ref="D1001">INDEX(municipalities!B:B, MATCH(EC_projects!C1001,municipalities!C:C,0),0)</f>
        <v>GM1901</v>
      </c>
      <c r="E1001">
        <f>community_projects!D1001</f>
        <v>0</v>
      </c>
      <c r="F1001" t="str">
        <f>community_projects!E1001</f>
        <v>EC Bodegraven-Reeuwijk/ zonnedak Europaweg</v>
      </c>
      <c r="G1001" t="str">
        <f>community_projects!G1001</f>
        <v>gerealiseerd</v>
      </c>
      <c r="H1001">
        <f>community_projects!H1001</f>
        <v>2023</v>
      </c>
      <c r="I1001" t="str">
        <f>community_projects!I1001</f>
        <v>PV</v>
      </c>
      <c r="J1001" t="str">
        <f>community_projects!J1001</f>
        <v>dak</v>
      </c>
      <c r="K1001" t="str">
        <f>community_projects!K1001</f>
        <v>lokale coöperatie</v>
      </c>
      <c r="L1001" t="str">
        <f>community_projects!L1001</f>
        <v>EC Bodegraven-Reeuwijk</v>
      </c>
      <c r="M1001">
        <f>community_projects!P1001</f>
        <v>44.279999999999994</v>
      </c>
      <c r="N1001">
        <f>community_projects!R1001</f>
        <v>1</v>
      </c>
    </row>
    <row r="1002" spans="1:14" x14ac:dyDescent="0.3">
      <c r="A1002" t="str">
        <f>community_projects!A1002</f>
        <v>Zuid-Holland</v>
      </c>
      <c r="B1002" t="str">
        <f>community_projects!B1002</f>
        <v>Midden-Holland</v>
      </c>
      <c r="C1002" t="str">
        <f>community_projects!C1002</f>
        <v>Bodegraven-Reeuwijk</v>
      </c>
      <c r="D1002" t="str" cm="1">
        <f t="array" ref="D1002">INDEX(municipalities!B:B, MATCH(EC_projects!C1002,municipalities!C:C,0),0)</f>
        <v>GM1901</v>
      </c>
      <c r="E1002">
        <f>community_projects!D1002</f>
        <v>0</v>
      </c>
      <c r="F1002" t="str">
        <f>community_projects!E1002</f>
        <v>EC Bodegraven-Reeuwijk/ zonnedak Gemeentehuis Raadhuisplein 1</v>
      </c>
      <c r="G1002" t="str">
        <f>community_projects!G1002</f>
        <v>gerealiseerd</v>
      </c>
      <c r="H1002">
        <f>community_projects!H1002</f>
        <v>2023</v>
      </c>
      <c r="I1002" t="str">
        <f>community_projects!I1002</f>
        <v>PV</v>
      </c>
      <c r="J1002" t="str">
        <f>community_projects!J1002</f>
        <v>dak</v>
      </c>
      <c r="K1002" t="str">
        <f>community_projects!K1002</f>
        <v>lokale coöperatie</v>
      </c>
      <c r="L1002" t="str">
        <f>community_projects!L1002</f>
        <v>EC Bodegraven-Reeuwijk</v>
      </c>
      <c r="M1002">
        <f>community_projects!P1002</f>
        <v>45.6</v>
      </c>
      <c r="N1002">
        <f>community_projects!R1002</f>
        <v>1</v>
      </c>
    </row>
    <row r="1003" spans="1:14" x14ac:dyDescent="0.3">
      <c r="A1003" t="str">
        <f>community_projects!A1003</f>
        <v>Zuid-Holland</v>
      </c>
      <c r="B1003" t="str">
        <f>community_projects!B1003</f>
        <v>Midden-Holland</v>
      </c>
      <c r="C1003" t="str">
        <f>community_projects!C1003</f>
        <v>Bodegraven-Reeuwijk</v>
      </c>
      <c r="D1003" t="str" cm="1">
        <f t="array" ref="D1003">INDEX(municipalities!B:B, MATCH(EC_projects!C1003,municipalities!C:C,0),0)</f>
        <v>GM1901</v>
      </c>
      <c r="E1003" t="str">
        <f>community_projects!D1003</f>
        <v>Bodegraven</v>
      </c>
      <c r="F1003" t="str">
        <f>community_projects!E1003</f>
        <v>EC Bodegraven-Reeuwijk/ zonnedak Sporthoeve Vromade</v>
      </c>
      <c r="G1003" t="str">
        <f>community_projects!G1003</f>
        <v>gerealiseerd</v>
      </c>
      <c r="H1003">
        <f>community_projects!H1003</f>
        <v>2021</v>
      </c>
      <c r="I1003" t="str">
        <f>community_projects!I1003</f>
        <v>PV</v>
      </c>
      <c r="J1003" t="str">
        <f>community_projects!J1003</f>
        <v>dak</v>
      </c>
      <c r="K1003" t="str">
        <f>community_projects!K1003</f>
        <v>lokale coöperatie</v>
      </c>
      <c r="L1003" t="str">
        <f>community_projects!L1003</f>
        <v>EC Bodegraven-Reeuwijk</v>
      </c>
      <c r="M1003">
        <f>community_projects!P1003</f>
        <v>188</v>
      </c>
      <c r="N1003">
        <f>community_projects!R1003</f>
        <v>1</v>
      </c>
    </row>
    <row r="1004" spans="1:14" x14ac:dyDescent="0.3">
      <c r="A1004" t="str">
        <f>community_projects!A1004</f>
        <v>Zuid-Holland</v>
      </c>
      <c r="B1004" t="str">
        <f>community_projects!B1004</f>
        <v>Midden-Holland</v>
      </c>
      <c r="C1004" t="str">
        <f>community_projects!C1004</f>
        <v>Bodegraven-Reeuwijk</v>
      </c>
      <c r="D1004" t="str" cm="1">
        <f t="array" ref="D1004">INDEX(municipalities!B:B, MATCH(EC_projects!C1004,municipalities!C:C,0),0)</f>
        <v>GM1901</v>
      </c>
      <c r="E1004">
        <f>community_projects!D1004</f>
        <v>0</v>
      </c>
      <c r="F1004" t="str">
        <f>community_projects!E1004</f>
        <v>EC Bodegraven-Reeuwijk/ zonnedak Sportlaan 1 Zwembad De Kuil</v>
      </c>
      <c r="G1004" t="str">
        <f>community_projects!G1004</f>
        <v>gerealiseerd</v>
      </c>
      <c r="H1004">
        <f>community_projects!H1004</f>
        <v>2021</v>
      </c>
      <c r="I1004" t="str">
        <f>community_projects!I1004</f>
        <v>PV</v>
      </c>
      <c r="J1004" t="str">
        <f>community_projects!J1004</f>
        <v>dak</v>
      </c>
      <c r="K1004" t="str">
        <f>community_projects!K1004</f>
        <v>lokale coöperatie</v>
      </c>
      <c r="L1004" t="str">
        <f>community_projects!L1004</f>
        <v>EC Bodegraven-Reeuwijk</v>
      </c>
      <c r="M1004">
        <f>community_projects!P1004</f>
        <v>187.5</v>
      </c>
      <c r="N1004">
        <f>community_projects!R1004</f>
        <v>1</v>
      </c>
    </row>
    <row r="1005" spans="1:14" x14ac:dyDescent="0.3">
      <c r="A1005" t="str">
        <f>community_projects!A1005</f>
        <v>Zuid-Holland</v>
      </c>
      <c r="B1005" t="str">
        <f>community_projects!B1005</f>
        <v>Midden-Holland</v>
      </c>
      <c r="C1005" t="str">
        <f>community_projects!C1005</f>
        <v>Bodegraven-Reeuwijk</v>
      </c>
      <c r="D1005" t="str" cm="1">
        <f t="array" ref="D1005">INDEX(municipalities!B:B, MATCH(EC_projects!C1005,municipalities!C:C,0),0)</f>
        <v>GM1901</v>
      </c>
      <c r="E1005" t="str">
        <f>community_projects!D1005</f>
        <v>Reeuwijk</v>
      </c>
      <c r="F1005" t="str">
        <f>community_projects!E1005</f>
        <v>EC Bodegraven-Reeuwijk/ zonnedak 't Kerkestuk</v>
      </c>
      <c r="G1005" t="str">
        <f>community_projects!G1005</f>
        <v>gerealiseerd</v>
      </c>
      <c r="H1005">
        <f>community_projects!H1005</f>
        <v>2023</v>
      </c>
      <c r="I1005" t="str">
        <f>community_projects!I1005</f>
        <v>PV</v>
      </c>
      <c r="J1005" t="str">
        <f>community_projects!J1005</f>
        <v>dak</v>
      </c>
      <c r="K1005" t="str">
        <f>community_projects!K1005</f>
        <v>lokale coöperatie</v>
      </c>
      <c r="L1005" t="str">
        <f>community_projects!L1005</f>
        <v>EC Bodegraven-Reeuwijk</v>
      </c>
      <c r="M1005">
        <f>community_projects!P1005</f>
        <v>67.239999999999995</v>
      </c>
      <c r="N1005">
        <f>community_projects!R1005</f>
        <v>1</v>
      </c>
    </row>
    <row r="1006" spans="1:14" x14ac:dyDescent="0.3">
      <c r="A1006" t="str">
        <f>community_projects!A1006</f>
        <v>Zuid-Holland</v>
      </c>
      <c r="B1006" t="str">
        <f>community_projects!B1006</f>
        <v>Midden-Holland</v>
      </c>
      <c r="C1006" t="str">
        <f>community_projects!C1006</f>
        <v>Bodegraven-Reeuwijk</v>
      </c>
      <c r="D1006" t="str" cm="1">
        <f t="array" ref="D1006">INDEX(municipalities!B:B, MATCH(EC_projects!C1006,municipalities!C:C,0),0)</f>
        <v>GM1901</v>
      </c>
      <c r="E1006" t="str">
        <f>community_projects!D1006</f>
        <v>Bodegraven</v>
      </c>
      <c r="F1006" t="str">
        <f>community_projects!E1006</f>
        <v>EC Bodegraven-Reeuwijk/ zonnedak Tjalk 43</v>
      </c>
      <c r="G1006" t="str">
        <f>community_projects!G1006</f>
        <v>gerealiseerd</v>
      </c>
      <c r="H1006">
        <f>community_projects!H1006</f>
        <v>2021</v>
      </c>
      <c r="I1006" t="str">
        <f>community_projects!I1006</f>
        <v>PV</v>
      </c>
      <c r="J1006" t="str">
        <f>community_projects!J1006</f>
        <v>dak</v>
      </c>
      <c r="K1006" t="str">
        <f>community_projects!K1006</f>
        <v>lokale coöperatie</v>
      </c>
      <c r="L1006" t="str">
        <f>community_projects!L1006</f>
        <v>EC Bodegraven-Reeuwijk</v>
      </c>
      <c r="M1006">
        <f>community_projects!P1006</f>
        <v>39.75</v>
      </c>
      <c r="N1006">
        <f>community_projects!R1006</f>
        <v>1</v>
      </c>
    </row>
    <row r="1007" spans="1:14" x14ac:dyDescent="0.3">
      <c r="A1007" t="str">
        <f>community_projects!A1007</f>
        <v>Zuid-Holland</v>
      </c>
      <c r="B1007" t="str">
        <f>community_projects!B1007</f>
        <v>Midden-Holland</v>
      </c>
      <c r="C1007" t="str">
        <f>community_projects!C1007</f>
        <v>Bodegraven-Reeuwijk</v>
      </c>
      <c r="D1007" t="str" cm="1">
        <f t="array" ref="D1007">INDEX(municipalities!B:B, MATCH(EC_projects!C1007,municipalities!C:C,0),0)</f>
        <v>GM1901</v>
      </c>
      <c r="E1007">
        <f>community_projects!D1007</f>
        <v>0</v>
      </c>
      <c r="F1007" t="str">
        <f>community_projects!E1007</f>
        <v>EC Bodegraven-Reeuwijk/ zonnedak Wierickehuis (Graaf Albrechtstraat 1)</v>
      </c>
      <c r="G1007" t="str">
        <f>community_projects!G1007</f>
        <v>gerealiseerd</v>
      </c>
      <c r="H1007">
        <f>community_projects!H1007</f>
        <v>2023</v>
      </c>
      <c r="I1007" t="str">
        <f>community_projects!I1007</f>
        <v>PV</v>
      </c>
      <c r="J1007" t="str">
        <f>community_projects!J1007</f>
        <v>dak</v>
      </c>
      <c r="K1007" t="str">
        <f>community_projects!K1007</f>
        <v>lokale coöperatie</v>
      </c>
      <c r="L1007" t="str">
        <f>community_projects!L1007</f>
        <v>EC Bodegraven-Reeuwijk</v>
      </c>
      <c r="M1007">
        <f>community_projects!P1007</f>
        <v>67.2</v>
      </c>
      <c r="N1007">
        <f>community_projects!R1007</f>
        <v>1</v>
      </c>
    </row>
    <row r="1008" spans="1:14" x14ac:dyDescent="0.3">
      <c r="A1008" t="str">
        <f>community_projects!A1008</f>
        <v>Zuid-Holland</v>
      </c>
      <c r="B1008" t="str">
        <f>community_projects!B1008</f>
        <v>Midden-Holland</v>
      </c>
      <c r="C1008" t="str">
        <f>community_projects!C1008</f>
        <v>Bodegraven-Reeuwijk</v>
      </c>
      <c r="D1008" t="str" cm="1">
        <f t="array" ref="D1008">INDEX(municipalities!B:B, MATCH(EC_projects!C1008,municipalities!C:C,0),0)</f>
        <v>GM1901</v>
      </c>
      <c r="E1008">
        <f>community_projects!D1008</f>
        <v>0</v>
      </c>
      <c r="F1008" t="str">
        <f>community_projects!E1008</f>
        <v>EC Bodegraven-Reeuwijk/ zonnedak Woningbouwvereniging Reeuwijk (WBvR)</v>
      </c>
      <c r="G1008" t="str">
        <f>community_projects!G1008</f>
        <v>gerealiseerd</v>
      </c>
      <c r="H1008">
        <f>community_projects!H1008</f>
        <v>2020</v>
      </c>
      <c r="I1008" t="str">
        <f>community_projects!I1008</f>
        <v>PV</v>
      </c>
      <c r="J1008" t="str">
        <f>community_projects!J1008</f>
        <v>dak</v>
      </c>
      <c r="K1008" t="str">
        <f>community_projects!K1008</f>
        <v>lokale coöperatie</v>
      </c>
      <c r="L1008" t="str">
        <f>community_projects!L1008</f>
        <v>EC Bodegraven-Reeuwijk</v>
      </c>
      <c r="M1008">
        <f>community_projects!P1008</f>
        <v>245.76</v>
      </c>
      <c r="N1008">
        <f>community_projects!R1008</f>
        <v>1</v>
      </c>
    </row>
    <row r="1009" spans="1:14" x14ac:dyDescent="0.3">
      <c r="A1009" t="str">
        <f>community_projects!A1009</f>
        <v>Zuid-Holland</v>
      </c>
      <c r="B1009" t="str">
        <f>community_projects!B1009</f>
        <v>Midden-Holland</v>
      </c>
      <c r="C1009" t="str">
        <f>community_projects!C1009</f>
        <v>Bodegraven-Reeuwijk</v>
      </c>
      <c r="D1009" t="str" cm="1">
        <f t="array" ref="D1009">INDEX(municipalities!B:B, MATCH(EC_projects!C1009,municipalities!C:C,0),0)</f>
        <v>GM1901</v>
      </c>
      <c r="E1009" t="str">
        <f>community_projects!D1009</f>
        <v>Bodegraven</v>
      </c>
      <c r="F1009" t="str">
        <f>community_projects!E1009</f>
        <v>Zon op Bodegraven-Reeuwijk GWV-Elfhoeven</v>
      </c>
      <c r="G1009" t="str">
        <f>community_projects!G1009</f>
        <v>gerealiseerd</v>
      </c>
      <c r="H1009">
        <f>community_projects!H1009</f>
        <v>2019</v>
      </c>
      <c r="I1009" t="str">
        <f>community_projects!I1009</f>
        <v>PV</v>
      </c>
      <c r="J1009" t="str">
        <f>community_projects!J1009</f>
        <v>dak</v>
      </c>
      <c r="K1009" t="str">
        <f>community_projects!K1009</f>
        <v>productiecoöperatie/ bewonersinitiatief</v>
      </c>
      <c r="L1009" t="str">
        <f>community_projects!L1009</f>
        <v>Zon op Bodegraven-Reeuwijk</v>
      </c>
      <c r="M1009">
        <f>community_projects!P1009</f>
        <v>58</v>
      </c>
      <c r="N1009">
        <f>community_projects!R1009</f>
        <v>1</v>
      </c>
    </row>
    <row r="1010" spans="1:14" x14ac:dyDescent="0.3">
      <c r="A1010" t="str">
        <f>community_projects!A1010</f>
        <v>Zuid-Holland</v>
      </c>
      <c r="B1010" t="str">
        <f>community_projects!B1010</f>
        <v>Midden-Holland</v>
      </c>
      <c r="C1010" t="str">
        <f>community_projects!C1010</f>
        <v>Bodegraven-Reeuwijk</v>
      </c>
      <c r="D1010" t="str" cm="1">
        <f t="array" ref="D1010">INDEX(municipalities!B:B, MATCH(EC_projects!C1010,municipalities!C:C,0),0)</f>
        <v>GM1901</v>
      </c>
      <c r="E1010" t="str">
        <f>community_projects!D1010</f>
        <v>Bodegraven</v>
      </c>
      <c r="F1010" t="str">
        <f>community_projects!E1010</f>
        <v>Zon op Bodegraven-Reeuwijk Wereldweijde Goede Herderschool</v>
      </c>
      <c r="G1010" t="str">
        <f>community_projects!G1010</f>
        <v>gerealiseerd</v>
      </c>
      <c r="H1010">
        <f>community_projects!H1010</f>
        <v>2020</v>
      </c>
      <c r="I1010" t="str">
        <f>community_projects!I1010</f>
        <v>PV</v>
      </c>
      <c r="J1010" t="str">
        <f>community_projects!J1010</f>
        <v>dak</v>
      </c>
      <c r="K1010" t="str">
        <f>community_projects!K1010</f>
        <v>productiecoöperatie/ bewonersinitiatief</v>
      </c>
      <c r="L1010" t="str">
        <f>community_projects!L1010</f>
        <v>Zon op Bodegraven-Reeuwijk</v>
      </c>
      <c r="M1010">
        <f>community_projects!P1010</f>
        <v>67</v>
      </c>
      <c r="N1010">
        <f>community_projects!R1010</f>
        <v>1</v>
      </c>
    </row>
    <row r="1011" spans="1:14" x14ac:dyDescent="0.3">
      <c r="A1011" t="str">
        <f>community_projects!A1011</f>
        <v>Zuid-Holland</v>
      </c>
      <c r="B1011" t="str">
        <f>community_projects!B1011</f>
        <v>Midden-Holland</v>
      </c>
      <c r="C1011" t="str">
        <f>community_projects!C1011</f>
        <v>Bodegraven-Reeuwijk</v>
      </c>
      <c r="D1011" t="str" cm="1">
        <f t="array" ref="D1011">INDEX(municipalities!B:B, MATCH(EC_projects!C1011,municipalities!C:C,0),0)</f>
        <v>GM1901</v>
      </c>
      <c r="E1011" t="str">
        <f>community_projects!D1011</f>
        <v>Bodegraven</v>
      </c>
      <c r="F1011" t="str">
        <f>community_projects!E1011</f>
        <v>Zon op De Meije 2 (Koot)</v>
      </c>
      <c r="G1011" t="str">
        <f>community_projects!G1011</f>
        <v>gerealiseerd</v>
      </c>
      <c r="H1011">
        <f>community_projects!H1011</f>
        <v>2016</v>
      </c>
      <c r="I1011" t="str">
        <f>community_projects!I1011</f>
        <v>PV</v>
      </c>
      <c r="J1011" t="str">
        <f>community_projects!J1011</f>
        <v>dak</v>
      </c>
      <c r="K1011" t="str">
        <f>community_projects!K1011</f>
        <v>productiecoöperatie/ bewonersinitiatief</v>
      </c>
      <c r="L1011" t="str">
        <f>community_projects!L1011</f>
        <v>Zon op de Meije</v>
      </c>
      <c r="M1011">
        <f>community_projects!P1011</f>
        <v>70.2</v>
      </c>
      <c r="N1011">
        <f>community_projects!R1011</f>
        <v>1</v>
      </c>
    </row>
    <row r="1012" spans="1:14" x14ac:dyDescent="0.3">
      <c r="A1012" t="str">
        <f>community_projects!A1012</f>
        <v>Zuid-Holland</v>
      </c>
      <c r="B1012" t="str">
        <f>community_projects!B1012</f>
        <v>Midden-Holland</v>
      </c>
      <c r="C1012" t="str">
        <f>community_projects!C1012</f>
        <v>Bodegraven-Reeuwijk</v>
      </c>
      <c r="D1012" t="str" cm="1">
        <f t="array" ref="D1012">INDEX(municipalities!B:B, MATCH(EC_projects!C1012,municipalities!C:C,0),0)</f>
        <v>GM1901</v>
      </c>
      <c r="E1012" t="str">
        <f>community_projects!D1012</f>
        <v>Bodegraven</v>
      </c>
      <c r="F1012" t="str">
        <f>community_projects!E1012</f>
        <v>Zon op De Meije I (Kastelein)</v>
      </c>
      <c r="G1012" t="str">
        <f>community_projects!G1012</f>
        <v>gerealiseerd</v>
      </c>
      <c r="H1012">
        <f>community_projects!H1012</f>
        <v>2015</v>
      </c>
      <c r="I1012" t="str">
        <f>community_projects!I1012</f>
        <v>PV</v>
      </c>
      <c r="J1012" t="str">
        <f>community_projects!J1012</f>
        <v>dak</v>
      </c>
      <c r="K1012" t="str">
        <f>community_projects!K1012</f>
        <v>productiecoöperatie/ bewonersinitiatief</v>
      </c>
      <c r="L1012" t="str">
        <f>community_projects!L1012</f>
        <v>Zon op de Meije</v>
      </c>
      <c r="M1012">
        <f>community_projects!P1012</f>
        <v>70</v>
      </c>
      <c r="N1012">
        <f>community_projects!R1012</f>
        <v>1</v>
      </c>
    </row>
    <row r="1013" spans="1:14" x14ac:dyDescent="0.3">
      <c r="A1013" t="str">
        <f>community_projects!A1013</f>
        <v>Zuid-Holland</v>
      </c>
      <c r="B1013" t="str">
        <f>community_projects!B1013</f>
        <v>Midden-Holland</v>
      </c>
      <c r="C1013" t="str">
        <f>community_projects!C1013</f>
        <v>Bodegraven-Reeuwijk</v>
      </c>
      <c r="D1013" t="str" cm="1">
        <f t="array" ref="D1013">INDEX(municipalities!B:B, MATCH(EC_projects!C1013,municipalities!C:C,0),0)</f>
        <v>GM1901</v>
      </c>
      <c r="E1013" t="str">
        <f>community_projects!D1013</f>
        <v>Reeuwijk</v>
      </c>
      <c r="F1013" t="str">
        <f>community_projects!E1013</f>
        <v>Zon op Reeuwijk (Huis van Alles)</v>
      </c>
      <c r="G1013" t="str">
        <f>community_projects!G1013</f>
        <v>gerealiseerd</v>
      </c>
      <c r="H1013">
        <f>community_projects!H1013</f>
        <v>2017</v>
      </c>
      <c r="I1013" t="str">
        <f>community_projects!I1013</f>
        <v>PV</v>
      </c>
      <c r="J1013" t="str">
        <f>community_projects!J1013</f>
        <v>dak</v>
      </c>
      <c r="K1013" t="str">
        <f>community_projects!K1013</f>
        <v>productiecoöperatie/ bewonersinitiatief</v>
      </c>
      <c r="L1013" t="str">
        <f>community_projects!L1013</f>
        <v>Zon op Reeuwijk</v>
      </c>
      <c r="M1013">
        <f>community_projects!P1013</f>
        <v>34</v>
      </c>
      <c r="N1013">
        <f>community_projects!R1013</f>
        <v>1</v>
      </c>
    </row>
    <row r="1014" spans="1:14" x14ac:dyDescent="0.3">
      <c r="A1014" t="str">
        <f>community_projects!A1014</f>
        <v>Zuid-Holland</v>
      </c>
      <c r="B1014" t="str">
        <f>community_projects!B1014</f>
        <v>Midden-Holland</v>
      </c>
      <c r="C1014" t="str">
        <f>community_projects!C1014</f>
        <v>Bodegraven-Reeuwijk</v>
      </c>
      <c r="D1014" t="str" cm="1">
        <f t="array" ref="D1014">INDEX(municipalities!B:B, MATCH(EC_projects!C1014,municipalities!C:C,0),0)</f>
        <v>GM1901</v>
      </c>
      <c r="E1014" t="str">
        <f>community_projects!D1014</f>
        <v>Reeuwijk</v>
      </c>
      <c r="F1014" t="str">
        <f>community_projects!E1014</f>
        <v>Zon op Reeuwijk/ zonnedak  Reeuwijk GWV-Elfhoeven</v>
      </c>
      <c r="G1014" t="str">
        <f>community_projects!G1014</f>
        <v>gerealiseerd</v>
      </c>
      <c r="H1014">
        <f>community_projects!H1014</f>
        <v>2019</v>
      </c>
      <c r="I1014" t="str">
        <f>community_projects!I1014</f>
        <v>PV</v>
      </c>
      <c r="J1014" t="str">
        <f>community_projects!J1014</f>
        <v>dak</v>
      </c>
      <c r="K1014" t="str">
        <f>community_projects!K1014</f>
        <v>productiecoöperatie/ bewonersinitiatief</v>
      </c>
      <c r="L1014" t="str">
        <f>community_projects!L1014</f>
        <v>Zon op Reeuwijk</v>
      </c>
      <c r="M1014">
        <f>community_projects!P1014</f>
        <v>63.8</v>
      </c>
      <c r="N1014">
        <f>community_projects!R1014</f>
        <v>1</v>
      </c>
    </row>
    <row r="1015" spans="1:14" x14ac:dyDescent="0.3">
      <c r="A1015" t="str">
        <f>community_projects!A1015</f>
        <v>Zuid-Holland</v>
      </c>
      <c r="B1015" t="str">
        <f>community_projects!B1015</f>
        <v>Midden-Holland</v>
      </c>
      <c r="C1015" t="str">
        <f>community_projects!C1015</f>
        <v>Bodegraven-Reeuwijk</v>
      </c>
      <c r="D1015" t="str" cm="1">
        <f t="array" ref="D1015">INDEX(municipalities!B:B, MATCH(EC_projects!C1015,municipalities!C:C,0),0)</f>
        <v>GM1901</v>
      </c>
      <c r="E1015" t="str">
        <f>community_projects!D1015</f>
        <v>Reeuwijk</v>
      </c>
      <c r="F1015" t="str">
        <f>community_projects!E1015</f>
        <v>Zon op Reeuwijk/ zonnedak De Meerkoet</v>
      </c>
      <c r="G1015" t="str">
        <f>community_projects!G1015</f>
        <v>gerealiseerd</v>
      </c>
      <c r="H1015">
        <f>community_projects!H1015</f>
        <v>2022</v>
      </c>
      <c r="I1015" t="str">
        <f>community_projects!I1015</f>
        <v>PV</v>
      </c>
      <c r="J1015" t="str">
        <f>community_projects!J1015</f>
        <v>dak</v>
      </c>
      <c r="K1015" t="str">
        <f>community_projects!K1015</f>
        <v>productiecoöperatie/ bewonersinitiatief</v>
      </c>
      <c r="L1015" t="str">
        <f>community_projects!L1015</f>
        <v>Zon op Reeuwijk</v>
      </c>
      <c r="M1015">
        <f>community_projects!P1015</f>
        <v>75</v>
      </c>
      <c r="N1015">
        <f>community_projects!R1015</f>
        <v>1</v>
      </c>
    </row>
    <row r="1016" spans="1:14" x14ac:dyDescent="0.3">
      <c r="A1016" t="str">
        <f>community_projects!A1016</f>
        <v>Zuid-Holland</v>
      </c>
      <c r="B1016" t="str">
        <f>community_projects!B1016</f>
        <v>Midden-Holland</v>
      </c>
      <c r="C1016" t="str">
        <f>community_projects!C1016</f>
        <v>Bodegraven-Reeuwijk</v>
      </c>
      <c r="D1016" t="str" cm="1">
        <f t="array" ref="D1016">INDEX(municipalities!B:B, MATCH(EC_projects!C1016,municipalities!C:C,0),0)</f>
        <v>GM1901</v>
      </c>
      <c r="E1016" t="str">
        <f>community_projects!D1016</f>
        <v>Reeuwijk</v>
      </c>
      <c r="F1016" t="str">
        <f>community_projects!E1016</f>
        <v>Zon op Reeuwijk/ zonnedak Speel en Werkhoeve</v>
      </c>
      <c r="G1016" t="str">
        <f>community_projects!G1016</f>
        <v>gerealiseerd</v>
      </c>
      <c r="H1016">
        <f>community_projects!H1016</f>
        <v>2018</v>
      </c>
      <c r="I1016" t="str">
        <f>community_projects!I1016</f>
        <v>PV</v>
      </c>
      <c r="J1016" t="str">
        <f>community_projects!J1016</f>
        <v>dak</v>
      </c>
      <c r="K1016" t="str">
        <f>community_projects!K1016</f>
        <v>productiecoöperatie/ bewonersinitiatief</v>
      </c>
      <c r="L1016" t="str">
        <f>community_projects!L1016</f>
        <v>Zon op Reeuwijk</v>
      </c>
      <c r="M1016">
        <f>community_projects!P1016</f>
        <v>68.75</v>
      </c>
      <c r="N1016">
        <f>community_projects!R1016</f>
        <v>1</v>
      </c>
    </row>
    <row r="1017" spans="1:14" x14ac:dyDescent="0.3">
      <c r="A1017" t="str">
        <f>community_projects!A1017</f>
        <v>Zuid-Holland</v>
      </c>
      <c r="B1017" t="str">
        <f>community_projects!B1017</f>
        <v>Regio Rotterdam-Den Haag</v>
      </c>
      <c r="C1017" t="str">
        <f>community_projects!C1017</f>
        <v>Capelle aan den IJssel</v>
      </c>
      <c r="D1017" t="str" cm="1">
        <f t="array" ref="D1017">INDEX(municipalities!B:B, MATCH(EC_projects!C1017,municipalities!C:C,0),0)</f>
        <v>GM0502</v>
      </c>
      <c r="E1017">
        <f>community_projects!D1017</f>
        <v>0</v>
      </c>
      <c r="F1017" t="str">
        <f>community_projects!E1017</f>
        <v>EC Capelle/ Zonkracht Capelle zonnedak Kindcentrum Ontdekrijk</v>
      </c>
      <c r="G1017" t="str">
        <f>community_projects!G1017</f>
        <v>gerealiseerd</v>
      </c>
      <c r="H1017">
        <f>community_projects!H1017</f>
        <v>2022</v>
      </c>
      <c r="I1017" t="str">
        <f>community_projects!I1017</f>
        <v>PV</v>
      </c>
      <c r="J1017" t="str">
        <f>community_projects!J1017</f>
        <v>dak</v>
      </c>
      <c r="K1017" t="str">
        <f>community_projects!K1017</f>
        <v>lokale coöperatie</v>
      </c>
      <c r="L1017" t="str">
        <f>community_projects!L1017</f>
        <v>EC Capelle</v>
      </c>
      <c r="M1017">
        <f>community_projects!P1017</f>
        <v>82.9</v>
      </c>
      <c r="N1017">
        <f>community_projects!R1017</f>
        <v>1</v>
      </c>
    </row>
    <row r="1018" spans="1:14" x14ac:dyDescent="0.3">
      <c r="A1018" t="str">
        <f>community_projects!A1018</f>
        <v>Zuid-Holland</v>
      </c>
      <c r="B1018" t="str">
        <f>community_projects!B1018</f>
        <v>Regio Rotterdam-Den Haag</v>
      </c>
      <c r="C1018" t="str">
        <f>community_projects!C1018</f>
        <v>Delft</v>
      </c>
      <c r="D1018" t="str" cm="1">
        <f t="array" ref="D1018">INDEX(municipalities!B:B, MATCH(EC_projects!C1018,municipalities!C:C,0),0)</f>
        <v>GM0503</v>
      </c>
      <c r="E1018">
        <f>community_projects!D1018</f>
        <v>0</v>
      </c>
      <c r="F1018" t="str">
        <f>community_projects!E1018</f>
        <v>D2E/ zonnedaken woningcorporatie Vidosol - 2023</v>
      </c>
      <c r="G1018" t="str">
        <f>community_projects!G1018</f>
        <v>gerealiseerd</v>
      </c>
      <c r="H1018">
        <f>community_projects!H1018</f>
        <v>2023</v>
      </c>
      <c r="I1018" t="str">
        <f>community_projects!I1018</f>
        <v>PV</v>
      </c>
      <c r="J1018" t="str">
        <f>community_projects!J1018</f>
        <v>dak</v>
      </c>
      <c r="K1018" t="str">
        <f>community_projects!K1018</f>
        <v>woco-coöperatie</v>
      </c>
      <c r="L1018" t="str">
        <f>community_projects!L1018</f>
        <v>Delen Duurzame Energie (D2E)</v>
      </c>
      <c r="M1018">
        <f>community_projects!P1018</f>
        <v>131</v>
      </c>
      <c r="N1018">
        <f>community_projects!R1018</f>
        <v>1</v>
      </c>
    </row>
    <row r="1019" spans="1:14" x14ac:dyDescent="0.3">
      <c r="A1019" t="str">
        <f>community_projects!A1019</f>
        <v>Zuid-Holland</v>
      </c>
      <c r="B1019" t="str">
        <f>community_projects!B1019</f>
        <v>Regio Rotterdam-Den Haag</v>
      </c>
      <c r="C1019" t="str">
        <f>community_projects!C1019</f>
        <v>Delft</v>
      </c>
      <c r="D1019" t="str" cm="1">
        <f t="array" ref="D1019">INDEX(municipalities!B:B, MATCH(EC_projects!C1019,municipalities!C:C,0),0)</f>
        <v>GM0503</v>
      </c>
      <c r="E1019">
        <f>community_projects!D1019</f>
        <v>0</v>
      </c>
      <c r="F1019" t="str">
        <f>community_projects!E1019</f>
        <v xml:space="preserve">DeelstroomDelft (eerst: GeldGroenWassen)/ Ekoplaza Delft Widar in de Zon (school) </v>
      </c>
      <c r="G1019" t="str">
        <f>community_projects!G1019</f>
        <v>gerealiseerd</v>
      </c>
      <c r="H1019">
        <f>community_projects!H1019</f>
        <v>2013</v>
      </c>
      <c r="I1019" t="str">
        <f>community_projects!I1019</f>
        <v>PV</v>
      </c>
      <c r="J1019" t="str">
        <f>community_projects!J1019</f>
        <v>dak</v>
      </c>
      <c r="K1019" t="str">
        <f>community_projects!K1019</f>
        <v>lokale coöperatie</v>
      </c>
      <c r="L1019" t="str">
        <f>community_projects!L1019</f>
        <v>Deelstroom Delft</v>
      </c>
      <c r="M1019">
        <f>community_projects!P1019</f>
        <v>21.84</v>
      </c>
      <c r="N1019">
        <f>community_projects!R1019</f>
        <v>0</v>
      </c>
    </row>
    <row r="1020" spans="1:14" x14ac:dyDescent="0.3">
      <c r="A1020" t="str">
        <f>community_projects!A1020</f>
        <v>Zuid-Holland</v>
      </c>
      <c r="B1020" t="str">
        <f>community_projects!B1020</f>
        <v>Regio Rotterdam-Den Haag</v>
      </c>
      <c r="C1020" t="str">
        <f>community_projects!C1020</f>
        <v>Delft</v>
      </c>
      <c r="D1020" t="str" cm="1">
        <f t="array" ref="D1020">INDEX(municipalities!B:B, MATCH(EC_projects!C1020,municipalities!C:C,0),0)</f>
        <v>GM0503</v>
      </c>
      <c r="E1020">
        <f>community_projects!D1020</f>
        <v>0</v>
      </c>
      <c r="F1020" t="str">
        <f>community_projects!E1020</f>
        <v>DeelstroomDelft/ Gymzaal Loevesteinplaats</v>
      </c>
      <c r="G1020" t="str">
        <f>community_projects!G1020</f>
        <v>gerealiseerd</v>
      </c>
      <c r="H1020">
        <f>community_projects!H1020</f>
        <v>2020</v>
      </c>
      <c r="I1020" t="str">
        <f>community_projects!I1020</f>
        <v>PV</v>
      </c>
      <c r="J1020" t="str">
        <f>community_projects!J1020</f>
        <v>dak</v>
      </c>
      <c r="K1020" t="str">
        <f>community_projects!K1020</f>
        <v>lokale coöperatie</v>
      </c>
      <c r="L1020" t="str">
        <f>community_projects!L1020</f>
        <v>DeelstroomDelft</v>
      </c>
      <c r="M1020">
        <f>community_projects!P1020</f>
        <v>34.830000000000005</v>
      </c>
      <c r="N1020">
        <f>community_projects!R1020</f>
        <v>1</v>
      </c>
    </row>
    <row r="1021" spans="1:14" x14ac:dyDescent="0.3">
      <c r="A1021" t="str">
        <f>community_projects!A1021</f>
        <v>Zuid-Holland</v>
      </c>
      <c r="B1021" t="str">
        <f>community_projects!B1021</f>
        <v>Regio Rotterdam-Den Haag</v>
      </c>
      <c r="C1021" t="str">
        <f>community_projects!C1021</f>
        <v>Delft</v>
      </c>
      <c r="D1021" t="str" cm="1">
        <f t="array" ref="D1021">INDEX(municipalities!B:B, MATCH(EC_projects!C1021,municipalities!C:C,0),0)</f>
        <v>GM0503</v>
      </c>
      <c r="E1021">
        <f>community_projects!D1021</f>
        <v>0</v>
      </c>
      <c r="F1021" t="str">
        <f>community_projects!E1021</f>
        <v>DeelstroomDelft/ zonnedak SC Delfland 1</v>
      </c>
      <c r="G1021" t="str">
        <f>community_projects!G1021</f>
        <v>gerealiseerd</v>
      </c>
      <c r="H1021">
        <f>community_projects!H1021</f>
        <v>2023</v>
      </c>
      <c r="I1021" t="str">
        <f>community_projects!I1021</f>
        <v>PV</v>
      </c>
      <c r="J1021" t="str">
        <f>community_projects!J1021</f>
        <v>dak</v>
      </c>
      <c r="K1021" t="str">
        <f>community_projects!K1021</f>
        <v>lokale coöperatie</v>
      </c>
      <c r="L1021" t="str">
        <f>community_projects!L1021</f>
        <v>DeelstroomDelft</v>
      </c>
      <c r="M1021">
        <f>community_projects!P1021</f>
        <v>77.77</v>
      </c>
      <c r="N1021">
        <f>community_projects!R1021</f>
        <v>1</v>
      </c>
    </row>
    <row r="1022" spans="1:14" x14ac:dyDescent="0.3">
      <c r="A1022" t="str">
        <f>community_projects!A1022</f>
        <v>Zuid-Holland</v>
      </c>
      <c r="B1022" t="str">
        <f>community_projects!B1022</f>
        <v>Regio Rotterdam-Den Haag</v>
      </c>
      <c r="C1022" t="str">
        <f>community_projects!C1022</f>
        <v>Delft</v>
      </c>
      <c r="D1022" t="str" cm="1">
        <f t="array" ref="D1022">INDEX(municipalities!B:B, MATCH(EC_projects!C1022,municipalities!C:C,0),0)</f>
        <v>GM0503</v>
      </c>
      <c r="E1022">
        <f>community_projects!D1022</f>
        <v>0</v>
      </c>
      <c r="F1022" t="str">
        <f>community_projects!E1022</f>
        <v>DeelstroomDelft/ zonnedak Sporthal Buitenhof</v>
      </c>
      <c r="G1022" t="str">
        <f>community_projects!G1022</f>
        <v>gerealiseerd</v>
      </c>
      <c r="H1022">
        <f>community_projects!H1022</f>
        <v>2021</v>
      </c>
      <c r="I1022" t="str">
        <f>community_projects!I1022</f>
        <v>PV</v>
      </c>
      <c r="J1022" t="str">
        <f>community_projects!J1022</f>
        <v>dak</v>
      </c>
      <c r="K1022" t="str">
        <f>community_projects!K1022</f>
        <v>lokale coöperatie</v>
      </c>
      <c r="L1022" t="str">
        <f>community_projects!L1022</f>
        <v>DeelstroomDelft</v>
      </c>
      <c r="M1022">
        <f>community_projects!P1022</f>
        <v>149.04</v>
      </c>
      <c r="N1022">
        <f>community_projects!R1022</f>
        <v>1</v>
      </c>
    </row>
    <row r="1023" spans="1:14" x14ac:dyDescent="0.3">
      <c r="A1023" t="str">
        <f>community_projects!A1023</f>
        <v>Zuid-Holland</v>
      </c>
      <c r="B1023" t="str">
        <f>community_projects!B1023</f>
        <v>Regio Rotterdam-Den Haag</v>
      </c>
      <c r="C1023" t="str">
        <f>community_projects!C1023</f>
        <v>Delft</v>
      </c>
      <c r="D1023" t="str" cm="1">
        <f t="array" ref="D1023">INDEX(municipalities!B:B, MATCH(EC_projects!C1023,municipalities!C:C,0),0)</f>
        <v>GM0503</v>
      </c>
      <c r="E1023">
        <f>community_projects!D1023</f>
        <v>0</v>
      </c>
      <c r="F1023" t="str">
        <f>community_projects!E1023</f>
        <v>DeelstroomDelft/ Zonnedak Stadskantoor</v>
      </c>
      <c r="G1023" t="str">
        <f>community_projects!G1023</f>
        <v>gerealiseerd</v>
      </c>
      <c r="H1023">
        <f>community_projects!H1023</f>
        <v>2018</v>
      </c>
      <c r="I1023" t="str">
        <f>community_projects!I1023</f>
        <v>PV</v>
      </c>
      <c r="J1023" t="str">
        <f>community_projects!J1023</f>
        <v>dak</v>
      </c>
      <c r="K1023" t="str">
        <f>community_projects!K1023</f>
        <v>lokale coöperatie</v>
      </c>
      <c r="L1023" t="str">
        <f>community_projects!L1023</f>
        <v>DeelstroomDelft</v>
      </c>
      <c r="M1023">
        <f>community_projects!P1023</f>
        <v>91.2</v>
      </c>
      <c r="N1023">
        <f>community_projects!R1023</f>
        <v>1</v>
      </c>
    </row>
    <row r="1024" spans="1:14" x14ac:dyDescent="0.3">
      <c r="A1024" t="str">
        <f>community_projects!A1024</f>
        <v>Zuid-Holland</v>
      </c>
      <c r="B1024" t="str">
        <f>community_projects!B1024</f>
        <v>Regio Rotterdam-Den Haag</v>
      </c>
      <c r="C1024" t="str">
        <f>community_projects!C1024</f>
        <v>Delft</v>
      </c>
      <c r="D1024" t="str" cm="1">
        <f t="array" ref="D1024">INDEX(municipalities!B:B, MATCH(EC_projects!C1024,municipalities!C:C,0),0)</f>
        <v>GM0503</v>
      </c>
      <c r="E1024" t="str">
        <f>community_projects!D1024</f>
        <v>Greencrowd</v>
      </c>
      <c r="F1024" t="str">
        <f>community_projects!E1024</f>
        <v>Greencrowd/ Delft Grotius College</v>
      </c>
      <c r="G1024" t="str">
        <f>community_projects!G1024</f>
        <v>gerealiseerd</v>
      </c>
      <c r="H1024">
        <f>community_projects!H1024</f>
        <v>2018</v>
      </c>
      <c r="I1024" t="str">
        <f>community_projects!I1024</f>
        <v>PV</v>
      </c>
      <c r="J1024" t="str">
        <f>community_projects!J1024</f>
        <v>dak</v>
      </c>
      <c r="K1024" t="str">
        <f>community_projects!K1024</f>
        <v>participatie/ crowdfunding</v>
      </c>
      <c r="L1024" t="str">
        <f>community_projects!L1024</f>
        <v>crowdfunding</v>
      </c>
      <c r="M1024">
        <f>community_projects!P1024</f>
        <v>50</v>
      </c>
      <c r="N1024">
        <f>community_projects!R1024</f>
        <v>0</v>
      </c>
    </row>
    <row r="1025" spans="1:14" x14ac:dyDescent="0.3">
      <c r="A1025" t="str">
        <f>community_projects!A1025</f>
        <v>Zuid-Holland</v>
      </c>
      <c r="B1025" t="str">
        <f>community_projects!B1025</f>
        <v>Regio Rotterdam-Den Haag</v>
      </c>
      <c r="C1025" t="str">
        <f>community_projects!C1025</f>
        <v>Delft</v>
      </c>
      <c r="D1025" t="str" cm="1">
        <f t="array" ref="D1025">INDEX(municipalities!B:B, MATCH(EC_projects!C1025,municipalities!C:C,0),0)</f>
        <v>GM0503</v>
      </c>
      <c r="E1025" t="str">
        <f>community_projects!D1025</f>
        <v>Greencrowd</v>
      </c>
      <c r="F1025" t="str">
        <f>community_projects!E1025</f>
        <v>Greencrowd/ Delft school 1</v>
      </c>
      <c r="G1025" t="str">
        <f>community_projects!G1025</f>
        <v>gerealiseerd</v>
      </c>
      <c r="H1025">
        <f>community_projects!H1025</f>
        <v>2017</v>
      </c>
      <c r="I1025" t="str">
        <f>community_projects!I1025</f>
        <v>PV</v>
      </c>
      <c r="J1025" t="str">
        <f>community_projects!J1025</f>
        <v>dak</v>
      </c>
      <c r="K1025" t="str">
        <f>community_projects!K1025</f>
        <v>participatie/ crowdfunding</v>
      </c>
      <c r="L1025" t="str">
        <f>community_projects!L1025</f>
        <v>crowdfunding</v>
      </c>
      <c r="M1025">
        <f>community_projects!P1025</f>
        <v>37</v>
      </c>
      <c r="N1025">
        <f>community_projects!R1025</f>
        <v>0</v>
      </c>
    </row>
    <row r="1026" spans="1:14" x14ac:dyDescent="0.3">
      <c r="A1026" t="str">
        <f>community_projects!A1026</f>
        <v>Zuid-Holland</v>
      </c>
      <c r="B1026" t="str">
        <f>community_projects!B1026</f>
        <v>Regio Rotterdam-Den Haag</v>
      </c>
      <c r="C1026" t="str">
        <f>community_projects!C1026</f>
        <v>Delft</v>
      </c>
      <c r="D1026" t="str" cm="1">
        <f t="array" ref="D1026">INDEX(municipalities!B:B, MATCH(EC_projects!C1026,municipalities!C:C,0),0)</f>
        <v>GM0503</v>
      </c>
      <c r="E1026" t="str">
        <f>community_projects!D1026</f>
        <v>Greencrowd</v>
      </c>
      <c r="F1026" t="str">
        <f>community_projects!E1026</f>
        <v>Greencrowd/ Delft SolarCity studentenhuisvesting WoonGoed2</v>
      </c>
      <c r="G1026" t="str">
        <f>community_projects!G1026</f>
        <v>gerealiseerd</v>
      </c>
      <c r="H1026">
        <f>community_projects!H1026</f>
        <v>2016</v>
      </c>
      <c r="I1026" t="str">
        <f>community_projects!I1026</f>
        <v>PV</v>
      </c>
      <c r="J1026" t="str">
        <f>community_projects!J1026</f>
        <v>dak</v>
      </c>
      <c r="K1026" t="str">
        <f>community_projects!K1026</f>
        <v>participatie/ crowdfunding</v>
      </c>
      <c r="L1026" t="str">
        <f>community_projects!L1026</f>
        <v>crowdfunding</v>
      </c>
      <c r="M1026">
        <f>community_projects!P1026</f>
        <v>72.540000000000006</v>
      </c>
      <c r="N1026">
        <f>community_projects!R1026</f>
        <v>0</v>
      </c>
    </row>
    <row r="1027" spans="1:14" x14ac:dyDescent="0.3">
      <c r="A1027" t="str">
        <f>community_projects!A1027</f>
        <v>Zuid-Holland</v>
      </c>
      <c r="B1027" t="str">
        <f>community_projects!B1027</f>
        <v>Regio Rotterdam-Den Haag</v>
      </c>
      <c r="C1027" s="3" t="s">
        <v>5874</v>
      </c>
      <c r="D1027" t="str" cm="1">
        <f t="array" ref="D1027">INDEX(municipalities!B:B, MATCH(EC_projects!C1027,municipalities!C:C,0),0)</f>
        <v>GM0518</v>
      </c>
      <c r="E1027">
        <f>community_projects!D1027</f>
        <v>0</v>
      </c>
      <c r="F1027" t="str">
        <f>community_projects!E1027</f>
        <v>BES/ Zon op Museon</v>
      </c>
      <c r="G1027" t="str">
        <f>community_projects!G1027</f>
        <v>gerealiseerd</v>
      </c>
      <c r="H1027">
        <f>community_projects!H1027</f>
        <v>2016</v>
      </c>
      <c r="I1027" t="str">
        <f>community_projects!I1027</f>
        <v>PV</v>
      </c>
      <c r="J1027" t="str">
        <f>community_projects!J1027</f>
        <v>dak</v>
      </c>
      <c r="K1027" t="str">
        <f>community_projects!K1027</f>
        <v>lokale coöperatie</v>
      </c>
      <c r="L1027" t="str">
        <f>community_projects!L1027</f>
        <v>BES (Buurtenergie Statenkwartier)</v>
      </c>
      <c r="M1027">
        <f>community_projects!P1027</f>
        <v>55</v>
      </c>
      <c r="N1027">
        <f>community_projects!R1027</f>
        <v>1</v>
      </c>
    </row>
    <row r="1028" spans="1:14" x14ac:dyDescent="0.3">
      <c r="A1028" t="str">
        <f>community_projects!A1028</f>
        <v>Zuid-Holland</v>
      </c>
      <c r="B1028" t="str">
        <f>community_projects!B1028</f>
        <v>Regio Rotterdam-Den Haag</v>
      </c>
      <c r="C1028" s="3" t="s">
        <v>5874</v>
      </c>
      <c r="D1028" t="str" cm="1">
        <f t="array" ref="D1028">INDEX(municipalities!B:B, MATCH(EC_projects!C1028,municipalities!C:C,0),0)</f>
        <v>GM0518</v>
      </c>
      <c r="E1028">
        <f>community_projects!D1028</f>
        <v>0</v>
      </c>
      <c r="F1028" t="str">
        <f>community_projects!E1028</f>
        <v>BES/ Zon op World Forum</v>
      </c>
      <c r="G1028" t="str">
        <f>community_projects!G1028</f>
        <v>gerealiseerd</v>
      </c>
      <c r="H1028">
        <f>community_projects!H1028</f>
        <v>2017</v>
      </c>
      <c r="I1028" t="str">
        <f>community_projects!I1028</f>
        <v>PV</v>
      </c>
      <c r="J1028" t="str">
        <f>community_projects!J1028</f>
        <v>dak</v>
      </c>
      <c r="K1028" t="str">
        <f>community_projects!K1028</f>
        <v>lokale coöperatie</v>
      </c>
      <c r="L1028" t="str">
        <f>community_projects!L1028</f>
        <v>BES (Buurtenergie Statenkwartier)</v>
      </c>
      <c r="M1028">
        <f>community_projects!P1028</f>
        <v>74.34</v>
      </c>
      <c r="N1028">
        <f>community_projects!R1028</f>
        <v>1</v>
      </c>
    </row>
    <row r="1029" spans="1:14" x14ac:dyDescent="0.3">
      <c r="A1029" t="str">
        <f>community_projects!A1029</f>
        <v>Zuid-Holland</v>
      </c>
      <c r="B1029" t="str">
        <f>community_projects!B1029</f>
        <v>Regio Rotterdam-Den Haag</v>
      </c>
      <c r="C1029" s="3" t="s">
        <v>5874</v>
      </c>
      <c r="D1029" t="str" cm="1">
        <f t="array" ref="D1029">INDEX(municipalities!B:B, MATCH(EC_projects!C1029,municipalities!C:C,0),0)</f>
        <v>GM0518</v>
      </c>
      <c r="E1029" t="str">
        <f>community_projects!D1029</f>
        <v>Groenhofzicht</v>
      </c>
      <c r="F1029" t="str">
        <f>community_projects!E1029</f>
        <v>Groenhofzicht/ zonnedak Aegon</v>
      </c>
      <c r="G1029" t="str">
        <f>community_projects!G1029</f>
        <v>gerealiseerd</v>
      </c>
      <c r="H1029">
        <f>community_projects!H1029</f>
        <v>2017</v>
      </c>
      <c r="I1029" t="str">
        <f>community_projects!I1029</f>
        <v>PV</v>
      </c>
      <c r="J1029" t="str">
        <f>community_projects!J1029</f>
        <v>dak</v>
      </c>
      <c r="K1029" t="str">
        <f>community_projects!K1029</f>
        <v>productiecoöperatie/ bewonersinitiatief</v>
      </c>
      <c r="L1029" t="str">
        <f>community_projects!L1029</f>
        <v>Groenhofzicht</v>
      </c>
      <c r="M1029">
        <f>community_projects!P1029</f>
        <v>117</v>
      </c>
      <c r="N1029">
        <f>community_projects!R1029</f>
        <v>1</v>
      </c>
    </row>
    <row r="1030" spans="1:14" x14ac:dyDescent="0.3">
      <c r="A1030" t="str">
        <f>community_projects!A1030</f>
        <v>Zuid-Holland</v>
      </c>
      <c r="B1030" t="str">
        <f>community_projects!B1030</f>
        <v>Regio Rotterdam-Den Haag</v>
      </c>
      <c r="C1030" s="3" t="s">
        <v>5874</v>
      </c>
      <c r="D1030" t="str" cm="1">
        <f t="array" ref="D1030">INDEX(municipalities!B:B, MATCH(EC_projects!C1030,municipalities!C:C,0),0)</f>
        <v>GM0518</v>
      </c>
      <c r="E1030">
        <f>community_projects!D1030</f>
        <v>0</v>
      </c>
      <c r="F1030" t="str">
        <f>community_projects!E1030</f>
        <v xml:space="preserve">GroenRegentes/ HaagsOpgewekt Theater De Nieuwe Regentes </v>
      </c>
      <c r="G1030" t="str">
        <f>community_projects!G1030</f>
        <v>gerealiseerd</v>
      </c>
      <c r="H1030">
        <f>community_projects!H1030</f>
        <v>2018</v>
      </c>
      <c r="I1030" t="str">
        <f>community_projects!I1030</f>
        <v>PV</v>
      </c>
      <c r="J1030" t="str">
        <f>community_projects!J1030</f>
        <v>dak</v>
      </c>
      <c r="K1030" t="str">
        <f>community_projects!K1030</f>
        <v>lokale coöperatie</v>
      </c>
      <c r="L1030" t="str">
        <f>community_projects!L1030</f>
        <v>Groen Regentes</v>
      </c>
      <c r="M1030">
        <f>community_projects!P1030</f>
        <v>88</v>
      </c>
      <c r="N1030">
        <f>community_projects!R1030</f>
        <v>1</v>
      </c>
    </row>
    <row r="1031" spans="1:14" x14ac:dyDescent="0.3">
      <c r="A1031" t="str">
        <f>community_projects!A1031</f>
        <v>Zuid-Holland</v>
      </c>
      <c r="B1031" t="str">
        <f>community_projects!B1031</f>
        <v>Regio Rotterdam-Den Haag</v>
      </c>
      <c r="C1031" s="3" t="s">
        <v>5874</v>
      </c>
      <c r="D1031" t="str" cm="1">
        <f t="array" ref="D1031">INDEX(municipalities!B:B, MATCH(EC_projects!C1031,municipalities!C:C,0),0)</f>
        <v>GM0518</v>
      </c>
      <c r="E1031" t="str">
        <f>community_projects!D1031</f>
        <v>Ypenburg</v>
      </c>
      <c r="F1031" t="str">
        <f>community_projects!E1031</f>
        <v>GroenRegentes/ HaagsOpgewekt/ HWY Ypenburg/  zonnedak Ypenburg College</v>
      </c>
      <c r="G1031" t="str">
        <f>community_projects!G1031</f>
        <v>gerealiseerd</v>
      </c>
      <c r="H1031">
        <f>community_projects!H1031</f>
        <v>2022</v>
      </c>
      <c r="I1031" t="str">
        <f>community_projects!I1031</f>
        <v>PV</v>
      </c>
      <c r="J1031" t="str">
        <f>community_projects!J1031</f>
        <v>dak</v>
      </c>
      <c r="K1031" t="str">
        <f>community_projects!K1031</f>
        <v>lokale coöperatie</v>
      </c>
      <c r="L1031" t="str">
        <f>community_projects!L1031</f>
        <v>Groen Regentes</v>
      </c>
      <c r="M1031">
        <f>community_projects!P1031</f>
        <v>157.5</v>
      </c>
      <c r="N1031">
        <f>community_projects!R1031</f>
        <v>1</v>
      </c>
    </row>
    <row r="1032" spans="1:14" x14ac:dyDescent="0.3">
      <c r="A1032" t="str">
        <f>community_projects!A1032</f>
        <v>Zuid-Holland</v>
      </c>
      <c r="B1032" t="str">
        <f>community_projects!B1032</f>
        <v>Regio Rotterdam-Den Haag</v>
      </c>
      <c r="C1032" s="3" t="s">
        <v>5874</v>
      </c>
      <c r="D1032" t="str" cm="1">
        <f t="array" ref="D1032">INDEX(municipalities!B:B, MATCH(EC_projects!C1032,municipalities!C:C,0),0)</f>
        <v>GM0518</v>
      </c>
      <c r="E1032" t="str">
        <f>community_projects!D1032</f>
        <v>Haagse</v>
      </c>
      <c r="F1032" t="str">
        <f>community_projects!E1032</f>
        <v>HaagseStroom/ zonnedak Abeel en Valkenbosschool</v>
      </c>
      <c r="G1032" t="str">
        <f>community_projects!G1032</f>
        <v>gerealiseerd</v>
      </c>
      <c r="H1032">
        <f>community_projects!H1032</f>
        <v>2020</v>
      </c>
      <c r="I1032" t="str">
        <f>community_projects!I1032</f>
        <v>PV</v>
      </c>
      <c r="J1032" t="str">
        <f>community_projects!J1032</f>
        <v>dak</v>
      </c>
      <c r="K1032" t="str">
        <f>community_projects!K1032</f>
        <v>lokale coöperatie</v>
      </c>
      <c r="L1032" t="str">
        <f>community_projects!L1032</f>
        <v>070 Energiek/ Haagse Stroom</v>
      </c>
      <c r="M1032">
        <f>community_projects!P1032</f>
        <v>80</v>
      </c>
      <c r="N1032">
        <f>community_projects!R1032</f>
        <v>1</v>
      </c>
    </row>
    <row r="1033" spans="1:14" x14ac:dyDescent="0.3">
      <c r="A1033" t="str">
        <f>community_projects!A1033</f>
        <v>Zuid-Holland</v>
      </c>
      <c r="B1033" t="str">
        <f>community_projects!B1033</f>
        <v>Regio Rotterdam-Den Haag</v>
      </c>
      <c r="C1033" s="3" t="s">
        <v>5874</v>
      </c>
      <c r="D1033" t="str" cm="1">
        <f t="array" ref="D1033">INDEX(municipalities!B:B, MATCH(EC_projects!C1033,municipalities!C:C,0),0)</f>
        <v>GM0518</v>
      </c>
      <c r="E1033" t="str">
        <f>community_projects!D1033</f>
        <v>Haagse</v>
      </c>
      <c r="F1033" t="str">
        <f>community_projects!E1033</f>
        <v>HaagseStroom/ zonnedak Sporthal Oranjeplein</v>
      </c>
      <c r="G1033" t="str">
        <f>community_projects!G1033</f>
        <v>gerealiseerd</v>
      </c>
      <c r="H1033">
        <f>community_projects!H1033</f>
        <v>2022</v>
      </c>
      <c r="I1033" t="str">
        <f>community_projects!I1033</f>
        <v>PV</v>
      </c>
      <c r="J1033" t="str">
        <f>community_projects!J1033</f>
        <v>dak</v>
      </c>
      <c r="K1033" t="str">
        <f>community_projects!K1033</f>
        <v>lokale coöperatie</v>
      </c>
      <c r="L1033" t="str">
        <f>community_projects!L1033</f>
        <v>070 Energiek/ Haagse Stroom</v>
      </c>
      <c r="M1033">
        <f>community_projects!P1033</f>
        <v>195</v>
      </c>
      <c r="N1033">
        <f>community_projects!R1033</f>
        <v>1</v>
      </c>
    </row>
    <row r="1034" spans="1:14" x14ac:dyDescent="0.3">
      <c r="A1034" t="str">
        <f>community_projects!A1034</f>
        <v>Zuid-Holland</v>
      </c>
      <c r="B1034" t="str">
        <f>community_projects!B1034</f>
        <v>Regio Rotterdam-Den Haag</v>
      </c>
      <c r="C1034" s="3" t="s">
        <v>5874</v>
      </c>
      <c r="D1034" t="str" cm="1">
        <f t="array" ref="D1034">INDEX(municipalities!B:B, MATCH(EC_projects!C1034,municipalities!C:C,0),0)</f>
        <v>GM0518</v>
      </c>
      <c r="E1034" t="str">
        <f>community_projects!D1034</f>
        <v>Langebeesten</v>
      </c>
      <c r="F1034" t="str">
        <f>community_projects!E1034</f>
        <v xml:space="preserve">LangebeestenEnergiek/zonnedak Paardenkracht </v>
      </c>
      <c r="G1034" t="str">
        <f>community_projects!G1034</f>
        <v>gerealiseerd</v>
      </c>
      <c r="H1034">
        <f>community_projects!H1034</f>
        <v>2018</v>
      </c>
      <c r="I1034" t="str">
        <f>community_projects!I1034</f>
        <v>PV</v>
      </c>
      <c r="J1034" t="str">
        <f>community_projects!J1034</f>
        <v>dak</v>
      </c>
      <c r="K1034" t="str">
        <f>community_projects!K1034</f>
        <v>lokale coöperatie</v>
      </c>
      <c r="L1034" t="str">
        <f>community_projects!L1034</f>
        <v>LangebeestenEnergiek</v>
      </c>
      <c r="M1034">
        <f>community_projects!P1034</f>
        <v>48.36</v>
      </c>
      <c r="N1034">
        <f>community_projects!R1034</f>
        <v>1</v>
      </c>
    </row>
    <row r="1035" spans="1:14" x14ac:dyDescent="0.3">
      <c r="A1035" t="str">
        <f>community_projects!A1035</f>
        <v>Zuid-Holland</v>
      </c>
      <c r="B1035" t="str">
        <f>community_projects!B1035</f>
        <v>Regio Rotterdam-Den Haag</v>
      </c>
      <c r="C1035" s="3" t="s">
        <v>5874</v>
      </c>
      <c r="D1035" t="str" cm="1">
        <f t="array" ref="D1035">INDEX(municipalities!B:B, MATCH(EC_projects!C1035,municipalities!C:C,0),0)</f>
        <v>GM0518</v>
      </c>
      <c r="E1035">
        <f>community_projects!D1035</f>
        <v>0</v>
      </c>
      <c r="F1035" t="str">
        <f>community_projects!E1035</f>
        <v>SterkopStroom/ zonnedak Mient 277</v>
      </c>
      <c r="G1035" t="str">
        <f>community_projects!G1035</f>
        <v>gerealiseerd</v>
      </c>
      <c r="H1035">
        <f>community_projects!H1035</f>
        <v>2023</v>
      </c>
      <c r="I1035" t="str">
        <f>community_projects!I1035</f>
        <v>PV</v>
      </c>
      <c r="J1035" t="str">
        <f>community_projects!J1035</f>
        <v>dak</v>
      </c>
      <c r="K1035" t="str">
        <f>community_projects!K1035</f>
        <v>lokale coöperatie</v>
      </c>
      <c r="L1035" t="str">
        <f>community_projects!L1035</f>
        <v>Sterk op Stroom</v>
      </c>
      <c r="M1035">
        <f>community_projects!P1035</f>
        <v>59.76</v>
      </c>
      <c r="N1035">
        <f>community_projects!R1035</f>
        <v>1</v>
      </c>
    </row>
    <row r="1036" spans="1:14" x14ac:dyDescent="0.3">
      <c r="A1036" t="str">
        <f>community_projects!A1036</f>
        <v>Zuid-Holland</v>
      </c>
      <c r="B1036" t="str">
        <f>community_projects!B1036</f>
        <v>Regio Rotterdam-Den Haag</v>
      </c>
      <c r="C1036" s="3" t="s">
        <v>5874</v>
      </c>
      <c r="D1036" t="str" cm="1">
        <f t="array" ref="D1036">INDEX(municipalities!B:B, MATCH(EC_projects!C1036,municipalities!C:C,0),0)</f>
        <v>GM0518</v>
      </c>
      <c r="E1036">
        <f>community_projects!D1036</f>
        <v>0</v>
      </c>
      <c r="F1036" t="str">
        <f>community_projects!E1036</f>
        <v>VvE Fahrenheitstraat</v>
      </c>
      <c r="G1036" t="str">
        <f>community_projects!G1036</f>
        <v>gerealiseerd</v>
      </c>
      <c r="H1036">
        <f>community_projects!H1036</f>
        <v>2022</v>
      </c>
      <c r="I1036" t="str">
        <f>community_projects!I1036</f>
        <v>PV</v>
      </c>
      <c r="J1036" t="str">
        <f>community_projects!J1036</f>
        <v>dak</v>
      </c>
      <c r="K1036" t="str">
        <f>community_projects!K1036</f>
        <v>VVE-coöperatie</v>
      </c>
      <c r="L1036" t="str">
        <f>community_projects!L1036</f>
        <v>VVE divers</v>
      </c>
      <c r="M1036">
        <f>community_projects!P1036</f>
        <v>28.5</v>
      </c>
      <c r="N1036">
        <f>community_projects!R1036</f>
        <v>1</v>
      </c>
    </row>
    <row r="1037" spans="1:14" x14ac:dyDescent="0.3">
      <c r="A1037" t="str">
        <f>community_projects!A1037</f>
        <v>Zuid-Holland</v>
      </c>
      <c r="B1037" t="str">
        <f>community_projects!B1037</f>
        <v>Regio Rotterdam-Den Haag</v>
      </c>
      <c r="C1037" s="3" t="s">
        <v>5874</v>
      </c>
      <c r="D1037" t="str" cm="1">
        <f t="array" ref="D1037">INDEX(municipalities!B:B, MATCH(EC_projects!C1037,municipalities!C:C,0),0)</f>
        <v>GM0518</v>
      </c>
      <c r="E1037">
        <f>community_projects!D1037</f>
        <v>0</v>
      </c>
      <c r="F1037" t="str">
        <f>community_projects!E1037</f>
        <v>GroenRegentes/ De Zon der Gaslaan (sporthal)</v>
      </c>
      <c r="G1037" t="str">
        <f>community_projects!G1037</f>
        <v>gerealiseerd</v>
      </c>
      <c r="H1037">
        <f>community_projects!H1037</f>
        <v>2015</v>
      </c>
      <c r="I1037" t="str">
        <f>community_projects!I1037</f>
        <v>PV</v>
      </c>
      <c r="J1037" t="str">
        <f>community_projects!J1037</f>
        <v>dak</v>
      </c>
      <c r="K1037" t="str">
        <f>community_projects!K1037</f>
        <v>lokale coöperatie</v>
      </c>
      <c r="L1037" t="str">
        <f>community_projects!L1037</f>
        <v>Groen Regentes</v>
      </c>
      <c r="M1037">
        <f>community_projects!P1037</f>
        <v>62.4</v>
      </c>
      <c r="N1037">
        <f>community_projects!R1037</f>
        <v>1</v>
      </c>
    </row>
    <row r="1038" spans="1:14" x14ac:dyDescent="0.3">
      <c r="A1038" t="str">
        <f>community_projects!A1038</f>
        <v>Zuid-Holland</v>
      </c>
      <c r="B1038" t="str">
        <f>community_projects!B1038</f>
        <v>Regio Rotterdam-Den Haag</v>
      </c>
      <c r="C1038" s="3" t="s">
        <v>5874</v>
      </c>
      <c r="D1038" t="str" cm="1">
        <f t="array" ref="D1038">INDEX(municipalities!B:B, MATCH(EC_projects!C1038,municipalities!C:C,0),0)</f>
        <v>GM0518</v>
      </c>
      <c r="E1038">
        <f>community_projects!D1038</f>
        <v>0</v>
      </c>
      <c r="F1038" t="str">
        <f>community_projects!E1038</f>
        <v>SolarGreenPoint/ Caballerofabriek</v>
      </c>
      <c r="G1038" t="str">
        <f>community_projects!G1038</f>
        <v>gerealiseerd</v>
      </c>
      <c r="H1038">
        <f>community_projects!H1038</f>
        <v>2012</v>
      </c>
      <c r="I1038" t="str">
        <f>community_projects!I1038</f>
        <v>PV</v>
      </c>
      <c r="J1038" t="str">
        <f>community_projects!J1038</f>
        <v>dak</v>
      </c>
      <c r="K1038" t="str">
        <f>community_projects!K1038</f>
        <v>productiecoöperatie/ ontwikkelaar</v>
      </c>
      <c r="L1038" t="str">
        <f>community_projects!L1038</f>
        <v>Solar Green Point/ Caballerofabriek</v>
      </c>
      <c r="M1038">
        <f>community_projects!P1038</f>
        <v>250</v>
      </c>
      <c r="N1038">
        <f>community_projects!R1038</f>
        <v>1</v>
      </c>
    </row>
    <row r="1039" spans="1:14" x14ac:dyDescent="0.3">
      <c r="A1039" t="str">
        <f>community_projects!A1039</f>
        <v>Zuid-Holland</v>
      </c>
      <c r="B1039" t="str">
        <f>community_projects!B1039</f>
        <v>Regio Rotterdam-Den Haag</v>
      </c>
      <c r="C1039" s="3" t="s">
        <v>5874</v>
      </c>
      <c r="D1039" t="str" cm="1">
        <f t="array" ref="D1039">INDEX(municipalities!B:B, MATCH(EC_projects!C1039,municipalities!C:C,0),0)</f>
        <v>GM0518</v>
      </c>
      <c r="E1039">
        <f>community_projects!D1039</f>
        <v>0</v>
      </c>
      <c r="F1039" t="str">
        <f>community_projects!E1039</f>
        <v>SolarGreenPoint/Tennisvereniging de Bataaf</v>
      </c>
      <c r="G1039" t="str">
        <f>community_projects!G1039</f>
        <v>gerealiseerd</v>
      </c>
      <c r="H1039">
        <f>community_projects!H1039</f>
        <v>2015</v>
      </c>
      <c r="I1039" t="str">
        <f>community_projects!I1039</f>
        <v>PV</v>
      </c>
      <c r="J1039" t="str">
        <f>community_projects!J1039</f>
        <v>dak</v>
      </c>
      <c r="K1039" t="str">
        <f>community_projects!K1039</f>
        <v>productiecoöperatie/ ontwikkelaar</v>
      </c>
      <c r="L1039" t="str">
        <f>community_projects!L1039</f>
        <v>Solar Green Point/ De Bataaf</v>
      </c>
      <c r="M1039">
        <f>community_projects!P1039</f>
        <v>55.64</v>
      </c>
      <c r="N1039">
        <f>community_projects!R1039</f>
        <v>1</v>
      </c>
    </row>
    <row r="1040" spans="1:14" x14ac:dyDescent="0.3">
      <c r="A1040" t="str">
        <f>community_projects!A1040</f>
        <v>Zuid-Holland</v>
      </c>
      <c r="B1040" t="str">
        <f>community_projects!B1040</f>
        <v>Regio Rotterdam-Den Haag</v>
      </c>
      <c r="C1040" s="3" t="s">
        <v>5874</v>
      </c>
      <c r="D1040" t="str" cm="1">
        <f t="array" ref="D1040">INDEX(municipalities!B:B, MATCH(EC_projects!C1040,municipalities!C:C,0),0)</f>
        <v>GM0518</v>
      </c>
      <c r="E1040">
        <f>community_projects!D1040</f>
        <v>0</v>
      </c>
      <c r="F1040" t="str">
        <f>community_projects!E1040</f>
        <v>ZonnepanelenDelen/ Zonnedak RoyalMatic</v>
      </c>
      <c r="G1040" t="str">
        <f>community_projects!G1040</f>
        <v>gerealiseerd</v>
      </c>
      <c r="H1040">
        <f>community_projects!H1040</f>
        <v>2015</v>
      </c>
      <c r="I1040" t="str">
        <f>community_projects!I1040</f>
        <v>PV</v>
      </c>
      <c r="J1040" t="str">
        <f>community_projects!J1040</f>
        <v>dak</v>
      </c>
      <c r="K1040" t="str">
        <f>community_projects!K1040</f>
        <v>participatie/ crowdfunding</v>
      </c>
      <c r="L1040" t="str">
        <f>community_projects!L1040</f>
        <v>crowdfunding</v>
      </c>
      <c r="M1040">
        <f>community_projects!P1040</f>
        <v>40.799999999999997</v>
      </c>
      <c r="N1040">
        <f>community_projects!R1040</f>
        <v>0</v>
      </c>
    </row>
    <row r="1041" spans="1:14" x14ac:dyDescent="0.3">
      <c r="A1041" t="str">
        <f>community_projects!A1041</f>
        <v>Zuid-Holland</v>
      </c>
      <c r="B1041" t="str">
        <f>community_projects!B1041</f>
        <v>Regio Rotterdam-Den Haag</v>
      </c>
      <c r="C1041" s="3" t="s">
        <v>5874</v>
      </c>
      <c r="D1041" t="str" cm="1">
        <f t="array" ref="D1041">INDEX(municipalities!B:B, MATCH(EC_projects!C1041,municipalities!C:C,0),0)</f>
        <v>GM0518</v>
      </c>
      <c r="E1041">
        <f>community_projects!D1041</f>
        <v>0</v>
      </c>
      <c r="F1041" t="str">
        <f>community_projects!E1041</f>
        <v>Zonnevogel / Eerste NLse Montessorischool (met SolarGreenPoint )</v>
      </c>
      <c r="G1041" t="str">
        <f>community_projects!G1041</f>
        <v>gerealiseerd</v>
      </c>
      <c r="H1041">
        <f>community_projects!H1041</f>
        <v>2014</v>
      </c>
      <c r="I1041" t="str">
        <f>community_projects!I1041</f>
        <v>PV</v>
      </c>
      <c r="J1041" t="str">
        <f>community_projects!J1041</f>
        <v>dak</v>
      </c>
      <c r="K1041" t="str">
        <f>community_projects!K1041</f>
        <v>lokale coöperatie</v>
      </c>
      <c r="L1041" t="str">
        <f>community_projects!L1041</f>
        <v>VogelwijkEnergiek</v>
      </c>
      <c r="M1041">
        <f>community_projects!P1041</f>
        <v>23.92</v>
      </c>
      <c r="N1041">
        <f>community_projects!R1041</f>
        <v>1</v>
      </c>
    </row>
    <row r="1042" spans="1:14" x14ac:dyDescent="0.3">
      <c r="A1042" t="str">
        <f>community_projects!A1042</f>
        <v>Zuid-Holland</v>
      </c>
      <c r="B1042" t="str">
        <f>community_projects!B1042</f>
        <v>Regio Rotterdam-Den Haag</v>
      </c>
      <c r="C1042" s="3" t="s">
        <v>5874</v>
      </c>
      <c r="D1042" t="str" cm="1">
        <f t="array" ref="D1042">INDEX(municipalities!B:B, MATCH(EC_projects!C1042,municipalities!C:C,0),0)</f>
        <v>GM0518</v>
      </c>
      <c r="E1042">
        <f>community_projects!D1042</f>
        <v>0</v>
      </c>
      <c r="F1042" t="str">
        <f>community_projects!E1042</f>
        <v>Zonnevogel/  Zonnevogel Europeseschool (met Solar Greenpoint)</v>
      </c>
      <c r="G1042" t="str">
        <f>community_projects!G1042</f>
        <v>gerealiseerd</v>
      </c>
      <c r="H1042">
        <f>community_projects!H1042</f>
        <v>2014</v>
      </c>
      <c r="I1042" t="str">
        <f>community_projects!I1042</f>
        <v>PV</v>
      </c>
      <c r="J1042" t="str">
        <f>community_projects!J1042</f>
        <v>dak</v>
      </c>
      <c r="K1042" t="str">
        <f>community_projects!K1042</f>
        <v>lokale coöperatie</v>
      </c>
      <c r="L1042" t="str">
        <f>community_projects!L1042</f>
        <v>VogelwijkEnergiek</v>
      </c>
      <c r="M1042">
        <f>community_projects!P1042</f>
        <v>46.25</v>
      </c>
      <c r="N1042">
        <f>community_projects!R1042</f>
        <v>1</v>
      </c>
    </row>
    <row r="1043" spans="1:14" x14ac:dyDescent="0.3">
      <c r="A1043" t="str">
        <f>community_projects!A1043</f>
        <v>Zuid-Holland</v>
      </c>
      <c r="B1043" t="str">
        <f>community_projects!B1043</f>
        <v>Drechtsteden</v>
      </c>
      <c r="C1043" t="str">
        <f>community_projects!C1043</f>
        <v>Dordrecht</v>
      </c>
      <c r="D1043" t="str" cm="1">
        <f t="array" ref="D1043">INDEX(municipalities!B:B, MATCH(EC_projects!C1043,municipalities!C:C,0),0)</f>
        <v>GM0505</v>
      </c>
      <c r="E1043">
        <f>community_projects!D1043</f>
        <v>0</v>
      </c>
      <c r="F1043" t="str">
        <f>community_projects!E1043</f>
        <v>DrechtseEnergie/ Zon op Dordrecht 1 ( Sportgebouw Sport+ )</v>
      </c>
      <c r="G1043" t="str">
        <f>community_projects!G1043</f>
        <v>gerealiseerd</v>
      </c>
      <c r="H1043">
        <f>community_projects!H1043</f>
        <v>2018</v>
      </c>
      <c r="I1043" t="str">
        <f>community_projects!I1043</f>
        <v>PV</v>
      </c>
      <c r="J1043" t="str">
        <f>community_projects!J1043</f>
        <v>dak</v>
      </c>
      <c r="K1043" t="str">
        <f>community_projects!K1043</f>
        <v>lokale coöperatie</v>
      </c>
      <c r="L1043" t="str">
        <f>community_projects!L1043</f>
        <v>Drechtse Stromen/ Drechtse Energie</v>
      </c>
      <c r="M1043">
        <f>community_projects!P1043</f>
        <v>181.54</v>
      </c>
      <c r="N1043">
        <f>community_projects!R1043</f>
        <v>1</v>
      </c>
    </row>
    <row r="1044" spans="1:14" x14ac:dyDescent="0.3">
      <c r="A1044" t="str">
        <f>community_projects!A1044</f>
        <v>Zuid-Holland</v>
      </c>
      <c r="B1044" t="str">
        <f>community_projects!B1044</f>
        <v>Drechtsteden</v>
      </c>
      <c r="C1044" t="str">
        <f>community_projects!C1044</f>
        <v>Dordrecht</v>
      </c>
      <c r="D1044" t="str" cm="1">
        <f t="array" ref="D1044">INDEX(municipalities!B:B, MATCH(EC_projects!C1044,municipalities!C:C,0),0)</f>
        <v>GM0505</v>
      </c>
      <c r="E1044">
        <f>community_projects!D1044</f>
        <v>0</v>
      </c>
      <c r="F1044" t="str">
        <f>community_projects!E1044</f>
        <v>DrechtseEnergie/ Zon op Dordrecht 2 (Stadsdepot)</v>
      </c>
      <c r="G1044" t="str">
        <f>community_projects!G1044</f>
        <v>gerealiseerd</v>
      </c>
      <c r="H1044">
        <f>community_projects!H1044</f>
        <v>2018</v>
      </c>
      <c r="I1044" t="str">
        <f>community_projects!I1044</f>
        <v>PV</v>
      </c>
      <c r="J1044" t="str">
        <f>community_projects!J1044</f>
        <v>dak</v>
      </c>
      <c r="K1044" t="str">
        <f>community_projects!K1044</f>
        <v>lokale coöperatie</v>
      </c>
      <c r="L1044" t="str">
        <f>community_projects!L1044</f>
        <v>Drechtse Stromen/ Drechtse Energie</v>
      </c>
      <c r="M1044">
        <f>community_projects!P1044</f>
        <v>76.559999999999988</v>
      </c>
      <c r="N1044">
        <f>community_projects!R1044</f>
        <v>1</v>
      </c>
    </row>
    <row r="1045" spans="1:14" x14ac:dyDescent="0.3">
      <c r="A1045" t="str">
        <f>community_projects!A1045</f>
        <v>Zuid-Holland</v>
      </c>
      <c r="B1045" t="str">
        <f>community_projects!B1045</f>
        <v>Drechtsteden</v>
      </c>
      <c r="C1045" t="str">
        <f>community_projects!C1045</f>
        <v>Dordrecht</v>
      </c>
      <c r="D1045" t="str" cm="1">
        <f t="array" ref="D1045">INDEX(municipalities!B:B, MATCH(EC_projects!C1045,municipalities!C:C,0),0)</f>
        <v>GM0505</v>
      </c>
      <c r="E1045">
        <f>community_projects!D1045</f>
        <v>0</v>
      </c>
      <c r="F1045" t="str">
        <f>community_projects!E1045</f>
        <v>DrechtseEnergie/ Zon op Pullen</v>
      </c>
      <c r="G1045" t="str">
        <f>community_projects!G1045</f>
        <v>gerealiseerd</v>
      </c>
      <c r="H1045">
        <f>community_projects!H1045</f>
        <v>2021</v>
      </c>
      <c r="I1045" t="str">
        <f>community_projects!I1045</f>
        <v>PV</v>
      </c>
      <c r="J1045" t="str">
        <f>community_projects!J1045</f>
        <v>dak</v>
      </c>
      <c r="K1045" t="str">
        <f>community_projects!K1045</f>
        <v>lokale coöperatie</v>
      </c>
      <c r="L1045" t="str">
        <f>community_projects!L1045</f>
        <v>Drechtse Stromen/ Drechtse Energie</v>
      </c>
      <c r="M1045">
        <f>community_projects!P1045</f>
        <v>145.86000000000001</v>
      </c>
      <c r="N1045">
        <f>community_projects!R1045</f>
        <v>1</v>
      </c>
    </row>
    <row r="1046" spans="1:14" x14ac:dyDescent="0.3">
      <c r="A1046" t="str">
        <f>community_projects!A1046</f>
        <v>Zuid-Holland</v>
      </c>
      <c r="B1046" t="str">
        <f>community_projects!B1046</f>
        <v>Drechtsteden</v>
      </c>
      <c r="C1046" t="str">
        <f>community_projects!C1046</f>
        <v>Dordrecht</v>
      </c>
      <c r="D1046" t="str" cm="1">
        <f t="array" ref="D1046">INDEX(municipalities!B:B, MATCH(EC_projects!C1046,municipalities!C:C,0),0)</f>
        <v>GM0505</v>
      </c>
      <c r="E1046">
        <f>community_projects!D1046</f>
        <v>0</v>
      </c>
      <c r="F1046" t="str">
        <f>community_projects!E1046</f>
        <v>DrechtseEnergie/ zonnedak Ontmoetingskerk</v>
      </c>
      <c r="G1046" t="str">
        <f>community_projects!G1046</f>
        <v>gerealiseerd</v>
      </c>
      <c r="H1046">
        <f>community_projects!H1046</f>
        <v>2022</v>
      </c>
      <c r="I1046" t="str">
        <f>community_projects!I1046</f>
        <v>PV</v>
      </c>
      <c r="J1046" t="str">
        <f>community_projects!J1046</f>
        <v>dak</v>
      </c>
      <c r="K1046" t="str">
        <f>community_projects!K1046</f>
        <v>lokale coöperatie</v>
      </c>
      <c r="L1046" t="str">
        <f>community_projects!L1046</f>
        <v>Drechtse Stromen/ Drechtse Energie</v>
      </c>
      <c r="M1046">
        <f>community_projects!P1046</f>
        <v>75</v>
      </c>
      <c r="N1046">
        <f>community_projects!R1046</f>
        <v>1</v>
      </c>
    </row>
    <row r="1047" spans="1:14" x14ac:dyDescent="0.3">
      <c r="A1047" t="str">
        <f>community_projects!A1047</f>
        <v>Zuid-Holland</v>
      </c>
      <c r="B1047" t="str">
        <f>community_projects!B1047</f>
        <v>Goeree-Overflakkee</v>
      </c>
      <c r="C1047" t="str">
        <f>community_projects!C1047</f>
        <v>Goeree-Overflakkee</v>
      </c>
      <c r="D1047" t="str" cm="1">
        <f t="array" ref="D1047">INDEX(municipalities!B:B, MATCH(EC_projects!C1047,municipalities!C:C,0),0)</f>
        <v>GM1924</v>
      </c>
      <c r="E1047" t="str">
        <f>community_projects!D1047</f>
        <v>Goedereede</v>
      </c>
      <c r="F1047" t="str">
        <f>community_projects!E1047</f>
        <v>EnecoZonnehub/ zonnedak Goedereede</v>
      </c>
      <c r="G1047" t="str">
        <f>community_projects!G1047</f>
        <v>gerealiseerd</v>
      </c>
      <c r="H1047">
        <f>community_projects!H1047</f>
        <v>2018</v>
      </c>
      <c r="I1047" t="str">
        <f>community_projects!I1047</f>
        <v>PV</v>
      </c>
      <c r="J1047" t="str">
        <f>community_projects!J1047</f>
        <v>dak</v>
      </c>
      <c r="K1047" t="str">
        <f>community_projects!K1047</f>
        <v>productiecoöperatie/ ontwikkelaar</v>
      </c>
      <c r="L1047" t="str">
        <f>community_projects!L1047</f>
        <v>projectcoöperaties divers</v>
      </c>
      <c r="M1047">
        <f>community_projects!P1047</f>
        <v>66.56</v>
      </c>
      <c r="N1047">
        <f>community_projects!R1047</f>
        <v>1</v>
      </c>
    </row>
    <row r="1048" spans="1:14" x14ac:dyDescent="0.3">
      <c r="A1048" t="str">
        <f>community_projects!A1048</f>
        <v>Zuid-Holland</v>
      </c>
      <c r="B1048" t="str">
        <f>community_projects!B1048</f>
        <v>Alblasserwaard</v>
      </c>
      <c r="C1048" t="str">
        <f>community_projects!C1048</f>
        <v>Gorinchem</v>
      </c>
      <c r="D1048" t="str" cm="1">
        <f t="array" ref="D1048">INDEX(municipalities!B:B, MATCH(EC_projects!C1048,municipalities!C:C,0),0)</f>
        <v>GM0512</v>
      </c>
      <c r="E1048" t="str">
        <f>community_projects!D1048</f>
        <v>Gorinchem</v>
      </c>
      <c r="F1048" t="str">
        <f>community_projects!E1048</f>
        <v>VvE Evia II</v>
      </c>
      <c r="G1048" t="str">
        <f>community_projects!G1048</f>
        <v>gerealiseerd</v>
      </c>
      <c r="H1048">
        <f>community_projects!H1048</f>
        <v>2021</v>
      </c>
      <c r="I1048" t="str">
        <f>community_projects!I1048</f>
        <v>PV</v>
      </c>
      <c r="J1048" t="str">
        <f>community_projects!J1048</f>
        <v>dak</v>
      </c>
      <c r="K1048" t="str">
        <f>community_projects!K1048</f>
        <v>VVE-coöperatie</v>
      </c>
      <c r="L1048" t="str">
        <f>community_projects!L1048</f>
        <v>VVE divers</v>
      </c>
      <c r="M1048">
        <f>community_projects!P1048</f>
        <v>39</v>
      </c>
      <c r="N1048">
        <f>community_projects!R1048</f>
        <v>1</v>
      </c>
    </row>
    <row r="1049" spans="1:14" x14ac:dyDescent="0.3">
      <c r="A1049" t="str">
        <f>community_projects!A1049</f>
        <v>Zuid-Holland</v>
      </c>
      <c r="B1049" t="str">
        <f>community_projects!B1049</f>
        <v>Midden-Holland</v>
      </c>
      <c r="C1049" t="str">
        <f>community_projects!C1049</f>
        <v>Gouda</v>
      </c>
      <c r="D1049" t="str" cm="1">
        <f t="array" ref="D1049">INDEX(municipalities!B:B, MATCH(EC_projects!C1049,municipalities!C:C,0),0)</f>
        <v>GM0513</v>
      </c>
      <c r="E1049" t="str">
        <f>community_projects!D1049</f>
        <v>Goudse</v>
      </c>
      <c r="F1049" t="str">
        <f>community_projects!E1049</f>
        <v>GoudsePanelen/ zonnedak Croda</v>
      </c>
      <c r="G1049" t="str">
        <f>community_projects!G1049</f>
        <v>gerealiseerd</v>
      </c>
      <c r="H1049">
        <f>community_projects!H1049</f>
        <v>2019</v>
      </c>
      <c r="I1049" t="str">
        <f>community_projects!I1049</f>
        <v>PV</v>
      </c>
      <c r="J1049" t="str">
        <f>community_projects!J1049</f>
        <v>dak</v>
      </c>
      <c r="K1049" t="str">
        <f>community_projects!K1049</f>
        <v>productiecoöperatie/ bewonersinitiatief</v>
      </c>
      <c r="L1049" t="str">
        <f>community_projects!L1049</f>
        <v>GoudsePanelen</v>
      </c>
      <c r="M1049">
        <f>community_projects!P1049</f>
        <v>201</v>
      </c>
      <c r="N1049">
        <f>community_projects!R1049</f>
        <v>1</v>
      </c>
    </row>
    <row r="1050" spans="1:14" x14ac:dyDescent="0.3">
      <c r="A1050" t="str">
        <f>community_projects!A1050</f>
        <v>Zuid-Holland</v>
      </c>
      <c r="B1050" t="str">
        <f>community_projects!B1050</f>
        <v>Midden-Holland</v>
      </c>
      <c r="C1050" t="str">
        <f>community_projects!C1050</f>
        <v>Gouda</v>
      </c>
      <c r="D1050" t="str" cm="1">
        <f t="array" ref="D1050">INDEX(municipalities!B:B, MATCH(EC_projects!C1050,municipalities!C:C,0),0)</f>
        <v>GM0513</v>
      </c>
      <c r="E1050">
        <f>community_projects!D1050</f>
        <v>0</v>
      </c>
      <c r="F1050" t="str">
        <f>community_projects!E1050</f>
        <v>Zon op GOUDAsfalt/ zonneveld en dak GOUD asfalt</v>
      </c>
      <c r="G1050" t="str">
        <f>community_projects!G1050</f>
        <v>gerealiseerd</v>
      </c>
      <c r="H1050">
        <f>community_projects!H1050</f>
        <v>2020</v>
      </c>
      <c r="I1050" t="str">
        <f>community_projects!I1050</f>
        <v>PV</v>
      </c>
      <c r="J1050" t="str">
        <f>community_projects!J1050</f>
        <v>dak</v>
      </c>
      <c r="K1050" t="str">
        <f>community_projects!K1050</f>
        <v>lokale coöperatie</v>
      </c>
      <c r="L1050" t="str">
        <f>community_projects!L1050</f>
        <v>Zon op GOUDAsfalt</v>
      </c>
      <c r="M1050">
        <f>community_projects!P1050</f>
        <v>123</v>
      </c>
      <c r="N1050">
        <f>community_projects!R1050</f>
        <v>1</v>
      </c>
    </row>
    <row r="1051" spans="1:14" x14ac:dyDescent="0.3">
      <c r="A1051" t="str">
        <f>community_projects!A1051</f>
        <v>Zuid-Holland</v>
      </c>
      <c r="B1051" t="str">
        <f>community_projects!B1051</f>
        <v>Drechtsteden</v>
      </c>
      <c r="C1051" t="str">
        <f>community_projects!C1051</f>
        <v>Hendrik-Ido-Ambacht</v>
      </c>
      <c r="D1051" t="str" cm="1">
        <f t="array" ref="D1051">INDEX(municipalities!B:B, MATCH(EC_projects!C1051,municipalities!C:C,0),0)</f>
        <v>GM0531</v>
      </c>
      <c r="E1051">
        <f>community_projects!D1051</f>
        <v>0</v>
      </c>
      <c r="F1051" t="str">
        <f>community_projects!E1051</f>
        <v>Zon op Hendrik-Ido-Ambacht (Gemeentehuis)</v>
      </c>
      <c r="G1051" t="str">
        <f>community_projects!G1051</f>
        <v>gerealiseerd</v>
      </c>
      <c r="H1051">
        <f>community_projects!H1051</f>
        <v>2017</v>
      </c>
      <c r="I1051" t="str">
        <f>community_projects!I1051</f>
        <v>PV</v>
      </c>
      <c r="J1051" t="str">
        <f>community_projects!J1051</f>
        <v>dak</v>
      </c>
      <c r="K1051" t="str">
        <f>community_projects!K1051</f>
        <v>productiecoöperatie/ bewonersinitiatief</v>
      </c>
      <c r="L1051" t="str">
        <f>community_projects!L1051</f>
        <v>Zon op Hendrik-Ido-Ambacht</v>
      </c>
      <c r="M1051">
        <f>community_projects!P1051</f>
        <v>66.7</v>
      </c>
      <c r="N1051">
        <f>community_projects!R1051</f>
        <v>1</v>
      </c>
    </row>
    <row r="1052" spans="1:14" x14ac:dyDescent="0.3">
      <c r="A1052" t="str">
        <f>community_projects!A1052</f>
        <v>Zuid-Holland</v>
      </c>
      <c r="B1052" t="str">
        <f>community_projects!B1052</f>
        <v>Holland Rijnland</v>
      </c>
      <c r="C1052" t="str">
        <f>community_projects!C1052</f>
        <v>Hillegom</v>
      </c>
      <c r="D1052" t="str" cm="1">
        <f t="array" ref="D1052">INDEX(municipalities!B:B, MATCH(EC_projects!C1052,municipalities!C:C,0),0)</f>
        <v>GM0534</v>
      </c>
      <c r="E1052" t="str">
        <f>community_projects!D1052</f>
        <v>Hillezon</v>
      </c>
      <c r="F1052" t="str">
        <f>community_projects!E1052</f>
        <v>Hillezon/ zonnedak IKC Vossenpark</v>
      </c>
      <c r="G1052" t="str">
        <f>community_projects!G1052</f>
        <v>gerealiseerd</v>
      </c>
      <c r="H1052">
        <f>community_projects!H1052</f>
        <v>2023</v>
      </c>
      <c r="I1052" t="str">
        <f>community_projects!I1052</f>
        <v>PV</v>
      </c>
      <c r="J1052" t="str">
        <f>community_projects!J1052</f>
        <v>dak</v>
      </c>
      <c r="K1052" t="str">
        <f>community_projects!K1052</f>
        <v>lokale coöperatie</v>
      </c>
      <c r="L1052" t="str">
        <f>community_projects!L1052</f>
        <v>Hillezon</v>
      </c>
      <c r="M1052">
        <f>community_projects!P1052</f>
        <v>45.9</v>
      </c>
      <c r="N1052">
        <f>community_projects!R1052</f>
        <v>1</v>
      </c>
    </row>
    <row r="1053" spans="1:14" x14ac:dyDescent="0.3">
      <c r="A1053" t="str">
        <f>community_projects!A1053</f>
        <v>Zuid-Holland</v>
      </c>
      <c r="B1053" t="str">
        <f>community_projects!B1053</f>
        <v>Hoeksche Waard</v>
      </c>
      <c r="C1053" t="str">
        <f>community_projects!C1053</f>
        <v>Hoeksche Waard</v>
      </c>
      <c r="D1053" t="str" cm="1">
        <f t="array" ref="D1053">INDEX(municipalities!B:B, MATCH(EC_projects!C1053,municipalities!C:C,0),0)</f>
        <v>GM1963</v>
      </c>
      <c r="E1053" t="str">
        <f>community_projects!D1053</f>
        <v>Oud-Beijerland</v>
      </c>
      <c r="F1053" t="str">
        <f>community_projects!E1053</f>
        <v>HoekschWaardDuurzaam/ zonnedak Vierwiekenplein</v>
      </c>
      <c r="G1053" t="str">
        <f>community_projects!G1053</f>
        <v>gerealiseerd</v>
      </c>
      <c r="H1053">
        <f>community_projects!H1053</f>
        <v>2020</v>
      </c>
      <c r="I1053" t="str">
        <f>community_projects!I1053</f>
        <v>PV</v>
      </c>
      <c r="J1053" t="str">
        <f>community_projects!J1053</f>
        <v>dak</v>
      </c>
      <c r="K1053" t="str">
        <f>community_projects!K1053</f>
        <v>lokale coöperatie</v>
      </c>
      <c r="L1053" t="str">
        <f>community_projects!L1053</f>
        <v>HWD Hoeksche Waard Duurzaam</v>
      </c>
      <c r="M1053">
        <f>community_projects!P1053</f>
        <v>82.8</v>
      </c>
      <c r="N1053">
        <f>community_projects!R1053</f>
        <v>1</v>
      </c>
    </row>
    <row r="1054" spans="1:14" x14ac:dyDescent="0.3">
      <c r="A1054" t="str">
        <f>community_projects!A1054</f>
        <v>Zuid-Holland</v>
      </c>
      <c r="B1054" t="str">
        <f>community_projects!B1054</f>
        <v>Holland Rijnland</v>
      </c>
      <c r="C1054" t="str">
        <f>community_projects!C1054</f>
        <v>Kaag en Braassem</v>
      </c>
      <c r="D1054" t="str" cm="1">
        <f t="array" ref="D1054">INDEX(municipalities!B:B, MATCH(EC_projects!C1054,municipalities!C:C,0),0)</f>
        <v>GM1884</v>
      </c>
      <c r="E1054" t="str">
        <f>community_projects!D1054</f>
        <v>Roelofarendsveen</v>
      </c>
      <c r="F1054" t="str">
        <f>community_projects!E1054</f>
        <v>KBEnergie zonnedak gemeentehuis Kaag en Braassem</v>
      </c>
      <c r="G1054" t="str">
        <f>community_projects!G1054</f>
        <v>gerealiseerd</v>
      </c>
      <c r="H1054">
        <f>community_projects!H1054</f>
        <v>2019</v>
      </c>
      <c r="I1054" t="str">
        <f>community_projects!I1054</f>
        <v>PV</v>
      </c>
      <c r="J1054" t="str">
        <f>community_projects!J1054</f>
        <v>dak</v>
      </c>
      <c r="K1054" t="str">
        <f>community_projects!K1054</f>
        <v>lokale coöperatie</v>
      </c>
      <c r="L1054" t="str">
        <f>community_projects!L1054</f>
        <v>KB Energie</v>
      </c>
      <c r="M1054">
        <f>community_projects!P1054</f>
        <v>74.09</v>
      </c>
      <c r="N1054">
        <f>community_projects!R1054</f>
        <v>1</v>
      </c>
    </row>
    <row r="1055" spans="1:14" x14ac:dyDescent="0.3">
      <c r="A1055" t="str">
        <f>community_projects!A1055</f>
        <v>Zuid-Holland</v>
      </c>
      <c r="B1055" t="str">
        <f>community_projects!B1055</f>
        <v>Holland Rijnland</v>
      </c>
      <c r="C1055" t="str">
        <f>community_projects!C1055</f>
        <v>Kaag en Braassem</v>
      </c>
      <c r="D1055" t="str" cm="1">
        <f t="array" ref="D1055">INDEX(municipalities!B:B, MATCH(EC_projects!C1055,municipalities!C:C,0),0)</f>
        <v>GM1884</v>
      </c>
      <c r="E1055" t="str">
        <f>community_projects!D1055</f>
        <v>Roelofarendsveen</v>
      </c>
      <c r="F1055" t="str">
        <f>community_projects!E1055</f>
        <v>KBEnergie/ zonnedak Dobbe (voedselbank)</v>
      </c>
      <c r="G1055" t="str">
        <f>community_projects!G1055</f>
        <v>gerealiseerd</v>
      </c>
      <c r="H1055">
        <f>community_projects!H1055</f>
        <v>2023</v>
      </c>
      <c r="I1055" t="str">
        <f>community_projects!I1055</f>
        <v>PV</v>
      </c>
      <c r="J1055" t="str">
        <f>community_projects!J1055</f>
        <v>dak</v>
      </c>
      <c r="K1055" t="str">
        <f>community_projects!K1055</f>
        <v>lokale coöperatie</v>
      </c>
      <c r="L1055" t="str">
        <f>community_projects!L1055</f>
        <v>KB Energie</v>
      </c>
      <c r="M1055">
        <f>community_projects!P1055</f>
        <v>36.21</v>
      </c>
      <c r="N1055">
        <f>community_projects!R1055</f>
        <v>1</v>
      </c>
    </row>
    <row r="1056" spans="1:14" x14ac:dyDescent="0.3">
      <c r="A1056" t="str">
        <f>community_projects!A1056</f>
        <v>Zuid-Holland</v>
      </c>
      <c r="B1056" t="str">
        <f>community_projects!B1056</f>
        <v>Holland Rijnland</v>
      </c>
      <c r="C1056" t="str">
        <f>community_projects!C1056</f>
        <v>Kaag en Braassem</v>
      </c>
      <c r="D1056" t="str" cm="1">
        <f t="array" ref="D1056">INDEX(municipalities!B:B, MATCH(EC_projects!C1056,municipalities!C:C,0),0)</f>
        <v>GM1884</v>
      </c>
      <c r="E1056" t="str">
        <f>community_projects!D1056</f>
        <v>Lippenhuizen</v>
      </c>
      <c r="F1056" t="str">
        <f>community_projects!E1056</f>
        <v>LeimuidenDuurzaam/ zonnedak Het Spant</v>
      </c>
      <c r="G1056" t="str">
        <f>community_projects!G1056</f>
        <v>gerealiseerd</v>
      </c>
      <c r="H1056">
        <f>community_projects!H1056</f>
        <v>2023</v>
      </c>
      <c r="I1056" t="str">
        <f>community_projects!I1056</f>
        <v>PV</v>
      </c>
      <c r="J1056" t="str">
        <f>community_projects!J1056</f>
        <v>dak</v>
      </c>
      <c r="K1056" t="str">
        <f>community_projects!K1056</f>
        <v>lokale coöperatie</v>
      </c>
      <c r="L1056" t="str">
        <f>community_projects!L1056</f>
        <v>Leimuiden Duurzaam</v>
      </c>
      <c r="M1056">
        <f>community_projects!P1056</f>
        <v>157.5</v>
      </c>
      <c r="N1056">
        <f>community_projects!R1056</f>
        <v>1</v>
      </c>
    </row>
    <row r="1057" spans="1:14" x14ac:dyDescent="0.3">
      <c r="A1057" t="str">
        <f>community_projects!A1057</f>
        <v>Zuid-Holland</v>
      </c>
      <c r="B1057" t="str">
        <f>community_projects!B1057</f>
        <v>Holland Rijnland</v>
      </c>
      <c r="C1057" t="str">
        <f>community_projects!C1057</f>
        <v>Katwijk</v>
      </c>
      <c r="D1057" t="str" cm="1">
        <f t="array" ref="D1057">INDEX(municipalities!B:B, MATCH(EC_projects!C1057,municipalities!C:C,0),0)</f>
        <v>GM0537</v>
      </c>
      <c r="E1057">
        <f>community_projects!D1057</f>
        <v>0</v>
      </c>
      <c r="F1057" t="str">
        <f>community_projects!E1057</f>
        <v>ECKatwijk/ zonnedak Olympiaweg</v>
      </c>
      <c r="G1057" t="str">
        <f>community_projects!G1057</f>
        <v>gerealiseerd</v>
      </c>
      <c r="H1057">
        <f>community_projects!H1057</f>
        <v>2022</v>
      </c>
      <c r="I1057" t="str">
        <f>community_projects!I1057</f>
        <v>PV</v>
      </c>
      <c r="J1057" t="str">
        <f>community_projects!J1057</f>
        <v>dak</v>
      </c>
      <c r="K1057" t="str">
        <f>community_projects!K1057</f>
        <v>lokale coöperatie</v>
      </c>
      <c r="L1057" t="str">
        <f>community_projects!L1057</f>
        <v>Energie Coöperatie Katwijk</v>
      </c>
      <c r="M1057">
        <f>community_projects!P1057</f>
        <v>216</v>
      </c>
      <c r="N1057">
        <f>community_projects!R1057</f>
        <v>1</v>
      </c>
    </row>
    <row r="1058" spans="1:14" x14ac:dyDescent="0.3">
      <c r="A1058" t="str">
        <f>community_projects!A1058</f>
        <v>Zuid-Holland</v>
      </c>
      <c r="B1058" t="str">
        <f>community_projects!B1058</f>
        <v>Regio Rotterdam-Den Haag</v>
      </c>
      <c r="C1058" t="str">
        <f>community_projects!C1058</f>
        <v>Krimpen aan den Ijssel</v>
      </c>
      <c r="D1058" t="str" cm="1">
        <f t="array" ref="D1058">INDEX(municipalities!B:B, MATCH(EC_projects!C1058,municipalities!C:C,0),0)</f>
        <v>GM0542</v>
      </c>
      <c r="E1058" t="str">
        <f>community_projects!D1058</f>
        <v>Krimpen aan de Ijssel</v>
      </c>
      <c r="F1058" t="str">
        <f>community_projects!E1058</f>
        <v>VvE appartementencomplex Sequoia</v>
      </c>
      <c r="G1058" t="str">
        <f>community_projects!G1058</f>
        <v>gerealiseerd</v>
      </c>
      <c r="H1058">
        <f>community_projects!H1058</f>
        <v>2023</v>
      </c>
      <c r="I1058" t="str">
        <f>community_projects!I1058</f>
        <v>PV</v>
      </c>
      <c r="J1058" t="str">
        <f>community_projects!J1058</f>
        <v>dak</v>
      </c>
      <c r="K1058" t="str">
        <f>community_projects!K1058</f>
        <v>VVE-coöperatie</v>
      </c>
      <c r="L1058" t="str">
        <f>community_projects!L1058</f>
        <v>VVE divers</v>
      </c>
      <c r="M1058">
        <f>community_projects!P1058</f>
        <v>110</v>
      </c>
      <c r="N1058">
        <f>community_projects!R1058</f>
        <v>1</v>
      </c>
    </row>
    <row r="1059" spans="1:14" x14ac:dyDescent="0.3">
      <c r="A1059" t="str">
        <f>community_projects!A1059</f>
        <v>Zuid-Holland</v>
      </c>
      <c r="B1059" t="str">
        <f>community_projects!B1059</f>
        <v>Regio Rotterdam-Den Haag</v>
      </c>
      <c r="C1059" t="str">
        <f>community_projects!C1059</f>
        <v>Krimpen aan den Ijssel</v>
      </c>
      <c r="D1059" t="str" cm="1">
        <f t="array" ref="D1059">INDEX(municipalities!B:B, MATCH(EC_projects!C1059,municipalities!C:C,0),0)</f>
        <v>GM0542</v>
      </c>
      <c r="E1059">
        <f>community_projects!D1059</f>
        <v>0</v>
      </c>
      <c r="F1059" t="str">
        <f>community_projects!E1059</f>
        <v>EC Krimpen/ zonnedak Krimpenerwaard College (KWC)</v>
      </c>
      <c r="G1059" t="str">
        <f>community_projects!G1059</f>
        <v>gerealiseerd</v>
      </c>
      <c r="H1059">
        <f>community_projects!H1059</f>
        <v>2023</v>
      </c>
      <c r="I1059" t="str">
        <f>community_projects!I1059</f>
        <v>PV</v>
      </c>
      <c r="J1059" t="str">
        <f>community_projects!J1059</f>
        <v>dak</v>
      </c>
      <c r="K1059" t="str">
        <f>community_projects!K1059</f>
        <v>lokale coöperatie</v>
      </c>
      <c r="L1059" t="str">
        <f>community_projects!L1059</f>
        <v>EC Krimpen</v>
      </c>
      <c r="M1059">
        <f>community_projects!P1059</f>
        <v>232.96</v>
      </c>
      <c r="N1059">
        <f>community_projects!R1059</f>
        <v>1</v>
      </c>
    </row>
    <row r="1060" spans="1:14" x14ac:dyDescent="0.3">
      <c r="A1060" t="str">
        <f>community_projects!A1060</f>
        <v>Zuid-Holland</v>
      </c>
      <c r="B1060" t="str">
        <f>community_projects!B1060</f>
        <v>Midden-Holland</v>
      </c>
      <c r="C1060" t="str">
        <f>community_projects!C1060</f>
        <v>Krimpenerwaard</v>
      </c>
      <c r="D1060" t="str" cm="1">
        <f t="array" ref="D1060">INDEX(municipalities!B:B, MATCH(EC_projects!C1060,municipalities!C:C,0),0)</f>
        <v>GM1931</v>
      </c>
      <c r="E1060" t="str">
        <f>community_projects!D1060</f>
        <v>Haastrecht</v>
      </c>
      <c r="F1060" t="str">
        <f>community_projects!E1060</f>
        <v xml:space="preserve">Waardstroom/ Zonneroos Haastrecht </v>
      </c>
      <c r="G1060" t="str">
        <f>community_projects!G1060</f>
        <v>gerealiseerd</v>
      </c>
      <c r="H1060">
        <f>community_projects!H1060</f>
        <v>2022</v>
      </c>
      <c r="I1060" t="str">
        <f>community_projects!I1060</f>
        <v>PV</v>
      </c>
      <c r="J1060" t="str">
        <f>community_projects!J1060</f>
        <v>dak</v>
      </c>
      <c r="K1060" t="str">
        <f>community_projects!K1060</f>
        <v>lokale coöperatie</v>
      </c>
      <c r="L1060" t="str">
        <f>community_projects!L1060</f>
        <v>Waardstroom</v>
      </c>
      <c r="M1060">
        <f>community_projects!P1060</f>
        <v>207.04999999999998</v>
      </c>
      <c r="N1060">
        <f>community_projects!R1060</f>
        <v>1</v>
      </c>
    </row>
    <row r="1061" spans="1:14" x14ac:dyDescent="0.3">
      <c r="A1061" t="str">
        <f>community_projects!A1061</f>
        <v>Zuid-Holland</v>
      </c>
      <c r="B1061" t="str">
        <f>community_projects!B1061</f>
        <v>Midden-Holland</v>
      </c>
      <c r="C1061" t="str">
        <f>community_projects!C1061</f>
        <v>Krimpenerwaard</v>
      </c>
      <c r="D1061" t="str" cm="1">
        <f t="array" ref="D1061">INDEX(municipalities!B:B, MATCH(EC_projects!C1061,municipalities!C:C,0),0)</f>
        <v>GM1931</v>
      </c>
      <c r="E1061" t="str">
        <f>community_projects!D1061</f>
        <v>Vlist</v>
      </c>
      <c r="F1061" t="str">
        <f>community_projects!E1061</f>
        <v>Waardstroom/ Zonneroos Vlist</v>
      </c>
      <c r="G1061" t="str">
        <f>community_projects!G1061</f>
        <v>gerealiseerd</v>
      </c>
      <c r="H1061">
        <f>community_projects!H1061</f>
        <v>2020</v>
      </c>
      <c r="I1061" t="str">
        <f>community_projects!I1061</f>
        <v>PV</v>
      </c>
      <c r="J1061" t="str">
        <f>community_projects!J1061</f>
        <v>dak</v>
      </c>
      <c r="K1061" t="str">
        <f>community_projects!K1061</f>
        <v>lokale coöperatie</v>
      </c>
      <c r="L1061" t="str">
        <f>community_projects!L1061</f>
        <v>Waardstroom</v>
      </c>
      <c r="M1061">
        <f>community_projects!P1061</f>
        <v>60</v>
      </c>
      <c r="N1061">
        <f>community_projects!R1061</f>
        <v>1</v>
      </c>
    </row>
    <row r="1062" spans="1:14" x14ac:dyDescent="0.3">
      <c r="A1062" t="str">
        <f>community_projects!A1062</f>
        <v>Zuid-Holland</v>
      </c>
      <c r="B1062" t="str">
        <f>community_projects!B1062</f>
        <v>Regio Rotterdam-Den Haag</v>
      </c>
      <c r="C1062" t="str">
        <f>community_projects!C1062</f>
        <v>Lansingerland</v>
      </c>
      <c r="D1062" t="str" cm="1">
        <f t="array" ref="D1062">INDEX(municipalities!B:B, MATCH(EC_projects!C1062,municipalities!C:C,0),0)</f>
        <v>GM1621</v>
      </c>
      <c r="E1062" t="str">
        <f>community_projects!D1062</f>
        <v>Berkel Rodenrijs</v>
      </c>
      <c r="F1062" t="str">
        <f>community_projects!E1062</f>
        <v>NieuwLansingerstroom/ LansingerZon zonnedak Loonbedrijf Van der Burg</v>
      </c>
      <c r="G1062" t="str">
        <f>community_projects!G1062</f>
        <v>gerealiseerd</v>
      </c>
      <c r="H1062">
        <f>community_projects!H1062</f>
        <v>2023</v>
      </c>
      <c r="I1062" t="str">
        <f>community_projects!I1062</f>
        <v>PV</v>
      </c>
      <c r="J1062" t="str">
        <f>community_projects!J1062</f>
        <v>dak</v>
      </c>
      <c r="K1062" t="str">
        <f>community_projects!K1062</f>
        <v>productiecoöperatie/ bewonersinitiatief</v>
      </c>
      <c r="L1062" t="str">
        <f>community_projects!L1062</f>
        <v>NLS Nieuw Lansinger Stroom/ Lansingerzon</v>
      </c>
      <c r="M1062">
        <f>community_projects!P1062</f>
        <v>80</v>
      </c>
      <c r="N1062">
        <f>community_projects!R1062</f>
        <v>1</v>
      </c>
    </row>
    <row r="1063" spans="1:14" x14ac:dyDescent="0.3">
      <c r="A1063" t="str">
        <f>community_projects!A1063</f>
        <v>Zuid-Holland</v>
      </c>
      <c r="B1063" t="str">
        <f>community_projects!B1063</f>
        <v>Regio Rotterdam-Den Haag</v>
      </c>
      <c r="C1063" t="str">
        <f>community_projects!C1063</f>
        <v>Lansingerland</v>
      </c>
      <c r="D1063" t="str" cm="1">
        <f t="array" ref="D1063">INDEX(municipalities!B:B, MATCH(EC_projects!C1063,municipalities!C:C,0),0)</f>
        <v>GM1621</v>
      </c>
      <c r="E1063" t="str">
        <f>community_projects!D1063</f>
        <v>Bleiswijk</v>
      </c>
      <c r="F1063" t="str">
        <f>community_projects!E1063</f>
        <v>NieuwLansingerstroom/ LansingerZon zonnedak Motorcross Aad</v>
      </c>
      <c r="G1063" t="str">
        <f>community_projects!G1063</f>
        <v>gerealiseerd</v>
      </c>
      <c r="H1063">
        <f>community_projects!H1063</f>
        <v>2023</v>
      </c>
      <c r="I1063" t="str">
        <f>community_projects!I1063</f>
        <v>PV</v>
      </c>
      <c r="J1063" t="str">
        <f>community_projects!J1063</f>
        <v>dak</v>
      </c>
      <c r="K1063" t="str">
        <f>community_projects!K1063</f>
        <v>productiecoöperatie/ bewonersinitiatief</v>
      </c>
      <c r="L1063" t="str">
        <f>community_projects!L1063</f>
        <v>NLS Nieuw Lansinger Stroom/ Lansingerzon</v>
      </c>
      <c r="M1063">
        <f>community_projects!P1063</f>
        <v>96.8</v>
      </c>
      <c r="N1063">
        <f>community_projects!R1063</f>
        <v>1</v>
      </c>
    </row>
    <row r="1064" spans="1:14" x14ac:dyDescent="0.3">
      <c r="A1064" t="str">
        <f>community_projects!A1064</f>
        <v>Zuid-Holland</v>
      </c>
      <c r="B1064" t="str">
        <f>community_projects!B1064</f>
        <v>Regio Rotterdam-Den Haag</v>
      </c>
      <c r="C1064" t="str">
        <f>community_projects!C1064</f>
        <v>Lansingerland</v>
      </c>
      <c r="D1064" t="str" cm="1">
        <f t="array" ref="D1064">INDEX(municipalities!B:B, MATCH(EC_projects!C1064,municipalities!C:C,0),0)</f>
        <v>GM1621</v>
      </c>
      <c r="E1064" t="str">
        <f>community_projects!D1064</f>
        <v>Bleiswijk</v>
      </c>
      <c r="F1064" t="str">
        <f>community_projects!E1064</f>
        <v>NieuwLansingerstroom/ LansingerZon zonnedak Persoon  (fase 1)</v>
      </c>
      <c r="G1064" t="str">
        <f>community_projects!G1064</f>
        <v>gerealiseerd</v>
      </c>
      <c r="H1064">
        <f>community_projects!H1064</f>
        <v>2019</v>
      </c>
      <c r="I1064" t="str">
        <f>community_projects!I1064</f>
        <v>PV</v>
      </c>
      <c r="J1064" t="str">
        <f>community_projects!J1064</f>
        <v>dak</v>
      </c>
      <c r="K1064" t="str">
        <f>community_projects!K1064</f>
        <v>productiecoöperatie/ bewonersinitiatief</v>
      </c>
      <c r="L1064" t="str">
        <f>community_projects!L1064</f>
        <v>NLS Nieuw Lansinger Stroom/ Lansingerzon</v>
      </c>
      <c r="M1064">
        <f>community_projects!P1064</f>
        <v>148.79999999999998</v>
      </c>
      <c r="N1064">
        <f>community_projects!R1064</f>
        <v>1</v>
      </c>
    </row>
    <row r="1065" spans="1:14" x14ac:dyDescent="0.3">
      <c r="A1065" t="str">
        <f>community_projects!A1065</f>
        <v>Zuid-Holland</v>
      </c>
      <c r="B1065" t="str">
        <f>community_projects!B1065</f>
        <v>Regio Rotterdam-Den Haag</v>
      </c>
      <c r="C1065" t="str">
        <f>community_projects!C1065</f>
        <v>Lansingerland</v>
      </c>
      <c r="D1065" t="str" cm="1">
        <f t="array" ref="D1065">INDEX(municipalities!B:B, MATCH(EC_projects!C1065,municipalities!C:C,0),0)</f>
        <v>GM1621</v>
      </c>
      <c r="E1065" t="str">
        <f>community_projects!D1065</f>
        <v>Bleiswijk</v>
      </c>
      <c r="F1065" t="str">
        <f>community_projects!E1065</f>
        <v>NieuwLansingerstroom/ LansingerZon zonnedak Persoon  (fase 2)</v>
      </c>
      <c r="G1065" t="str">
        <f>community_projects!G1065</f>
        <v>gerealiseerd</v>
      </c>
      <c r="H1065">
        <f>community_projects!H1065</f>
        <v>2020</v>
      </c>
      <c r="I1065" t="str">
        <f>community_projects!I1065</f>
        <v>PV</v>
      </c>
      <c r="J1065" t="str">
        <f>community_projects!J1065</f>
        <v>dak</v>
      </c>
      <c r="K1065" t="str">
        <f>community_projects!K1065</f>
        <v>productiecoöperatie/ bewonersinitiatief</v>
      </c>
      <c r="L1065" t="str">
        <f>community_projects!L1065</f>
        <v>NLS Nieuw Lansinger Stroom/ Lansingerzon</v>
      </c>
      <c r="M1065">
        <f>community_projects!P1065</f>
        <v>168</v>
      </c>
      <c r="N1065">
        <f>community_projects!R1065</f>
        <v>1</v>
      </c>
    </row>
    <row r="1066" spans="1:14" x14ac:dyDescent="0.3">
      <c r="A1066" t="str">
        <f>community_projects!A1066</f>
        <v>Zuid-Holland</v>
      </c>
      <c r="B1066" t="str">
        <f>community_projects!B1066</f>
        <v>Regio Rotterdam-Den Haag</v>
      </c>
      <c r="C1066" t="str">
        <f>community_projects!C1066</f>
        <v>Lansingerland</v>
      </c>
      <c r="D1066" t="str" cm="1">
        <f t="array" ref="D1066">INDEX(municipalities!B:B, MATCH(EC_projects!C1066,municipalities!C:C,0),0)</f>
        <v>GM1621</v>
      </c>
      <c r="E1066" t="str">
        <f>community_projects!D1066</f>
        <v>Berkel en Rodenrijs</v>
      </c>
      <c r="F1066" t="str">
        <f>community_projects!E1066</f>
        <v xml:space="preserve">ZonnepanelenDelen/ Zonnedak Oostland Company </v>
      </c>
      <c r="G1066" t="str">
        <f>community_projects!G1066</f>
        <v>gerealiseerd</v>
      </c>
      <c r="H1066">
        <f>community_projects!H1066</f>
        <v>2018</v>
      </c>
      <c r="I1066" t="str">
        <f>community_projects!I1066</f>
        <v>PV</v>
      </c>
      <c r="J1066" t="str">
        <f>community_projects!J1066</f>
        <v>dak</v>
      </c>
      <c r="K1066" t="str">
        <f>community_projects!K1066</f>
        <v>participatie/ crowdfunding</v>
      </c>
      <c r="L1066" t="str">
        <f>community_projects!L1066</f>
        <v>crowdfunding</v>
      </c>
      <c r="M1066">
        <f>community_projects!P1066</f>
        <v>444.38499999999999</v>
      </c>
      <c r="N1066">
        <f>community_projects!R1066</f>
        <v>0</v>
      </c>
    </row>
    <row r="1067" spans="1:14" x14ac:dyDescent="0.3">
      <c r="A1067" t="str">
        <f>community_projects!A1067</f>
        <v>Zuid-Holland</v>
      </c>
      <c r="B1067" t="str">
        <f>community_projects!B1067</f>
        <v>Holland Rijnland</v>
      </c>
      <c r="C1067" t="str">
        <f>community_projects!C1067</f>
        <v>Leiden</v>
      </c>
      <c r="D1067" t="str" cm="1">
        <f t="array" ref="D1067">INDEX(municipalities!B:B, MATCH(EC_projects!C1067,municipalities!C:C,0),0)</f>
        <v>GM0546</v>
      </c>
      <c r="E1067">
        <f>community_projects!D1067</f>
        <v>0</v>
      </c>
      <c r="F1067" t="str">
        <f>community_projects!E1067</f>
        <v>EnergiekLeiden/ Nieuwe Energie zonnecentrale</v>
      </c>
      <c r="G1067" t="str">
        <f>community_projects!G1067</f>
        <v>gerealiseerd</v>
      </c>
      <c r="H1067">
        <f>community_projects!H1067</f>
        <v>2015</v>
      </c>
      <c r="I1067" t="str">
        <f>community_projects!I1067</f>
        <v>PV</v>
      </c>
      <c r="J1067" t="str">
        <f>community_projects!J1067</f>
        <v>dak</v>
      </c>
      <c r="K1067" t="str">
        <f>community_projects!K1067</f>
        <v>lokale coöperatie</v>
      </c>
      <c r="L1067" t="str">
        <f>community_projects!L1067</f>
        <v>EnergiekLeiden</v>
      </c>
      <c r="M1067">
        <f>community_projects!P1067</f>
        <v>72</v>
      </c>
      <c r="N1067">
        <f>community_projects!R1067</f>
        <v>0</v>
      </c>
    </row>
    <row r="1068" spans="1:14" x14ac:dyDescent="0.3">
      <c r="A1068" t="str">
        <f>community_projects!A1068</f>
        <v>Zuid-Holland</v>
      </c>
      <c r="B1068" t="str">
        <f>community_projects!B1068</f>
        <v>Holland Rijnland</v>
      </c>
      <c r="C1068" t="str">
        <f>community_projects!C1068</f>
        <v>Leiden</v>
      </c>
      <c r="D1068" t="str" cm="1">
        <f t="array" ref="D1068">INDEX(municipalities!B:B, MATCH(EC_projects!C1068,municipalities!C:C,0),0)</f>
        <v>GM0546</v>
      </c>
      <c r="E1068">
        <f>community_projects!D1068</f>
        <v>0</v>
      </c>
      <c r="F1068" t="str">
        <f>community_projects!E1068</f>
        <v xml:space="preserve">Zon op Leiden/ zonnecentrale Sporthal Houtkwartier </v>
      </c>
      <c r="G1068" t="str">
        <f>community_projects!G1068</f>
        <v>gerealiseerd</v>
      </c>
      <c r="H1068">
        <f>community_projects!H1068</f>
        <v>2018</v>
      </c>
      <c r="I1068" t="str">
        <f>community_projects!I1068</f>
        <v>PV</v>
      </c>
      <c r="J1068" t="str">
        <f>community_projects!J1068</f>
        <v>dak</v>
      </c>
      <c r="K1068" t="str">
        <f>community_projects!K1068</f>
        <v>productiecoöperatie/ bewonersinitiatief</v>
      </c>
      <c r="L1068" t="str">
        <f>community_projects!L1068</f>
        <v>Zon op Leiden</v>
      </c>
      <c r="M1068">
        <f>community_projects!P1068</f>
        <v>151.19999999999999</v>
      </c>
      <c r="N1068">
        <f>community_projects!R1068</f>
        <v>1</v>
      </c>
    </row>
    <row r="1069" spans="1:14" x14ac:dyDescent="0.3">
      <c r="A1069" t="str">
        <f>community_projects!A1069</f>
        <v>Zuid-Holland</v>
      </c>
      <c r="B1069" t="str">
        <f>community_projects!B1069</f>
        <v>Holland Rijnland</v>
      </c>
      <c r="C1069" t="str">
        <f>community_projects!C1069</f>
        <v>Leiden</v>
      </c>
      <c r="D1069" t="str" cm="1">
        <f t="array" ref="D1069">INDEX(municipalities!B:B, MATCH(EC_projects!C1069,municipalities!C:C,0),0)</f>
        <v>GM0546</v>
      </c>
      <c r="E1069">
        <f>community_projects!D1069</f>
        <v>0</v>
      </c>
      <c r="F1069" t="str">
        <f>community_projects!E1069</f>
        <v>Zon op Leiden/ zonnecentraleDe Arcade</v>
      </c>
      <c r="G1069" t="str">
        <f>community_projects!G1069</f>
        <v>gerealiseerd</v>
      </c>
      <c r="H1069">
        <f>community_projects!H1069</f>
        <v>2022</v>
      </c>
      <c r="I1069" t="str">
        <f>community_projects!I1069</f>
        <v>PV</v>
      </c>
      <c r="J1069" t="str">
        <f>community_projects!J1069</f>
        <v>dak</v>
      </c>
      <c r="K1069" t="str">
        <f>community_projects!K1069</f>
        <v>productiecoöperatie/ bewonersinitiatief</v>
      </c>
      <c r="L1069" t="str">
        <f>community_projects!L1069</f>
        <v>Zon op Leiden</v>
      </c>
      <c r="M1069">
        <f>community_projects!P1069</f>
        <v>108.5</v>
      </c>
      <c r="N1069">
        <f>community_projects!R1069</f>
        <v>1</v>
      </c>
    </row>
    <row r="1070" spans="1:14" x14ac:dyDescent="0.3">
      <c r="A1070" t="str">
        <f>community_projects!A1070</f>
        <v>Zuid-Holland</v>
      </c>
      <c r="B1070" t="str">
        <f>community_projects!B1070</f>
        <v>Holland Rijnland</v>
      </c>
      <c r="C1070" t="str">
        <f>community_projects!C1070</f>
        <v>Leiden</v>
      </c>
      <c r="D1070" t="str" cm="1">
        <f t="array" ref="D1070">INDEX(municipalities!B:B, MATCH(EC_projects!C1070,municipalities!C:C,0),0)</f>
        <v>GM0546</v>
      </c>
      <c r="E1070">
        <f>community_projects!D1070</f>
        <v>0</v>
      </c>
      <c r="F1070" t="str">
        <f>community_projects!E1070</f>
        <v>Zonnebuur/ zonnedaken woningcorporatie (meerdere locaties) - 2022</v>
      </c>
      <c r="G1070" t="str">
        <f>community_projects!G1070</f>
        <v>gerealiseerd</v>
      </c>
      <c r="H1070">
        <f>community_projects!H1070</f>
        <v>2022</v>
      </c>
      <c r="I1070" t="str">
        <f>community_projects!I1070</f>
        <v>PV</v>
      </c>
      <c r="J1070" t="str">
        <f>community_projects!J1070</f>
        <v>dak</v>
      </c>
      <c r="K1070" t="str">
        <f>community_projects!K1070</f>
        <v>woco-coöperatie</v>
      </c>
      <c r="L1070" t="str">
        <f>community_projects!L1070</f>
        <v>Zonnebuur</v>
      </c>
      <c r="M1070">
        <f>community_projects!P1070</f>
        <v>198</v>
      </c>
      <c r="N1070">
        <f>community_projects!R1070</f>
        <v>1</v>
      </c>
    </row>
    <row r="1071" spans="1:14" x14ac:dyDescent="0.3">
      <c r="A1071" t="str">
        <f>community_projects!A1071</f>
        <v>Zuid-Holland</v>
      </c>
      <c r="B1071" t="str">
        <f>community_projects!B1071</f>
        <v>Holland Rijnland</v>
      </c>
      <c r="C1071" t="str">
        <f>community_projects!C1071</f>
        <v>Leiden</v>
      </c>
      <c r="D1071" t="str" cm="1">
        <f t="array" ref="D1071">INDEX(municipalities!B:B, MATCH(EC_projects!C1071,municipalities!C:C,0),0)</f>
        <v>GM0546</v>
      </c>
      <c r="E1071">
        <f>community_projects!D1071</f>
        <v>0</v>
      </c>
      <c r="F1071" t="str">
        <f>community_projects!E1071</f>
        <v>Zonnebuur/ zonnedaken woningcorporatie (meerdere locaties) - 2023</v>
      </c>
      <c r="G1071" t="str">
        <f>community_projects!G1071</f>
        <v>gerealiseerd</v>
      </c>
      <c r="H1071">
        <f>community_projects!H1071</f>
        <v>2023</v>
      </c>
      <c r="I1071" t="str">
        <f>community_projects!I1071</f>
        <v>PV</v>
      </c>
      <c r="J1071" t="str">
        <f>community_projects!J1071</f>
        <v>dak</v>
      </c>
      <c r="K1071" t="str">
        <f>community_projects!K1071</f>
        <v>woco-coöperatie</v>
      </c>
      <c r="L1071" t="str">
        <f>community_projects!L1071</f>
        <v>Zonnebuur</v>
      </c>
      <c r="M1071">
        <f>community_projects!P1071</f>
        <v>162</v>
      </c>
      <c r="N1071">
        <f>community_projects!R1071</f>
        <v>1</v>
      </c>
    </row>
    <row r="1072" spans="1:14" x14ac:dyDescent="0.3">
      <c r="A1072" t="str">
        <f>community_projects!A1072</f>
        <v>Zuid-Holland</v>
      </c>
      <c r="B1072" t="str">
        <f>community_projects!B1072</f>
        <v>Holland Rijnland</v>
      </c>
      <c r="C1072" t="str">
        <f>community_projects!C1072</f>
        <v>Leiderdorp</v>
      </c>
      <c r="D1072" t="str" cm="1">
        <f t="array" ref="D1072">INDEX(municipalities!B:B, MATCH(EC_projects!C1072,municipalities!C:C,0),0)</f>
        <v>GM0547</v>
      </c>
      <c r="E1072">
        <f>community_projects!D1072</f>
        <v>0</v>
      </c>
      <c r="F1072" t="str">
        <f>community_projects!E1072</f>
        <v xml:space="preserve">D2E/ zonnedak woningcorporatie Rhijnhart Wonen </v>
      </c>
      <c r="G1072" t="str">
        <f>community_projects!G1072</f>
        <v>gerealiseerd</v>
      </c>
      <c r="H1072">
        <f>community_projects!H1072</f>
        <v>2020</v>
      </c>
      <c r="I1072" t="str">
        <f>community_projects!I1072</f>
        <v>PV</v>
      </c>
      <c r="J1072" t="str">
        <f>community_projects!J1072</f>
        <v>dak</v>
      </c>
      <c r="K1072" t="str">
        <f>community_projects!K1072</f>
        <v>woco-coöperatie</v>
      </c>
      <c r="L1072" t="str">
        <f>community_projects!L1072</f>
        <v>Delen Duurzame Energie (D2E)</v>
      </c>
      <c r="M1072">
        <f>community_projects!P1072</f>
        <v>0</v>
      </c>
      <c r="N1072">
        <f>community_projects!R1072</f>
        <v>1</v>
      </c>
    </row>
    <row r="1073" spans="1:14" x14ac:dyDescent="0.3">
      <c r="A1073" t="str">
        <f>community_projects!A1073</f>
        <v>Zuid-Holland</v>
      </c>
      <c r="B1073" t="str">
        <f>community_projects!B1073</f>
        <v>Holland Rijnland</v>
      </c>
      <c r="C1073" t="str">
        <f>community_projects!C1073</f>
        <v>Leiderdorp</v>
      </c>
      <c r="D1073" t="str" cm="1">
        <f t="array" ref="D1073">INDEX(municipalities!B:B, MATCH(EC_projects!C1073,municipalities!C:C,0),0)</f>
        <v>GM0547</v>
      </c>
      <c r="E1073">
        <f>community_projects!D1073</f>
        <v>0</v>
      </c>
      <c r="F1073" t="str">
        <f>community_projects!E1073</f>
        <v xml:space="preserve">Zon op Leiderdorp/ zonnedak Hoftuyn </v>
      </c>
      <c r="G1073" t="str">
        <f>community_projects!G1073</f>
        <v>gerealiseerd</v>
      </c>
      <c r="H1073">
        <f>community_projects!H1073</f>
        <v>2021</v>
      </c>
      <c r="I1073" t="str">
        <f>community_projects!I1073</f>
        <v>PV</v>
      </c>
      <c r="J1073" t="str">
        <f>community_projects!J1073</f>
        <v>dak</v>
      </c>
      <c r="K1073" t="str">
        <f>community_projects!K1073</f>
        <v>productiecoöperatie/ bewonersinitiatief</v>
      </c>
      <c r="L1073" t="str">
        <f>community_projects!L1073</f>
        <v xml:space="preserve">Zon op Leiderdorp </v>
      </c>
      <c r="M1073">
        <f>community_projects!P1073</f>
        <v>54</v>
      </c>
      <c r="N1073">
        <f>community_projects!R1073</f>
        <v>1</v>
      </c>
    </row>
    <row r="1074" spans="1:14" x14ac:dyDescent="0.3">
      <c r="A1074" t="str">
        <f>community_projects!A1074</f>
        <v>Zuid-Holland</v>
      </c>
      <c r="B1074" t="str">
        <f>community_projects!B1074</f>
        <v>Holland Rijnland</v>
      </c>
      <c r="C1074" t="str">
        <f>community_projects!C1074</f>
        <v>Leiderdorp</v>
      </c>
      <c r="D1074" t="str" cm="1">
        <f t="array" ref="D1074">INDEX(municipalities!B:B, MATCH(EC_projects!C1074,municipalities!C:C,0),0)</f>
        <v>GM0547</v>
      </c>
      <c r="E1074">
        <f>community_projects!D1074</f>
        <v>0</v>
      </c>
      <c r="F1074" t="str">
        <f>community_projects!E1074</f>
        <v>Zon op Leiderdorp/ Zonne-installatie Willem Alexanderlaan 1</v>
      </c>
      <c r="G1074" t="str">
        <f>community_projects!G1074</f>
        <v>gerealiseerd</v>
      </c>
      <c r="H1074">
        <f>community_projects!H1074</f>
        <v>2019</v>
      </c>
      <c r="I1074" t="str">
        <f>community_projects!I1074</f>
        <v>PV</v>
      </c>
      <c r="J1074" t="str">
        <f>community_projects!J1074</f>
        <v>dak</v>
      </c>
      <c r="K1074" t="str">
        <f>community_projects!K1074</f>
        <v>productiecoöperatie/ bewonersinitiatief</v>
      </c>
      <c r="L1074" t="str">
        <f>community_projects!L1074</f>
        <v xml:space="preserve">Zon op Leiderdorp </v>
      </c>
      <c r="M1074">
        <f>community_projects!P1074</f>
        <v>84</v>
      </c>
      <c r="N1074">
        <f>community_projects!R1074</f>
        <v>1</v>
      </c>
    </row>
    <row r="1075" spans="1:14" x14ac:dyDescent="0.3">
      <c r="A1075" t="str">
        <f>community_projects!A1075</f>
        <v>Zuid-Holland</v>
      </c>
      <c r="B1075" t="str">
        <f>community_projects!B1075</f>
        <v>Regio Rotterdam-Den Haag</v>
      </c>
      <c r="C1075" t="str">
        <f>community_projects!C1075</f>
        <v>Leidschendam-Voorburg</v>
      </c>
      <c r="D1075" t="str" cm="1">
        <f t="array" ref="D1075">INDEX(municipalities!B:B, MATCH(EC_projects!C1075,municipalities!C:C,0),0)</f>
        <v>GM1916</v>
      </c>
      <c r="E1075" t="str">
        <f>community_projects!D1075</f>
        <v>Leidschendam</v>
      </c>
      <c r="F1075" t="str">
        <f>community_projects!E1075</f>
        <v>Zon op Leidschendam-Voorburg/ basisschool De Dijsselbloem</v>
      </c>
      <c r="G1075" t="str">
        <f>community_projects!G1075</f>
        <v>gerealiseerd</v>
      </c>
      <c r="H1075">
        <f>community_projects!H1075</f>
        <v>2020</v>
      </c>
      <c r="I1075" t="str">
        <f>community_projects!I1075</f>
        <v>PV</v>
      </c>
      <c r="J1075" t="str">
        <f>community_projects!J1075</f>
        <v>dak</v>
      </c>
      <c r="K1075" t="str">
        <f>community_projects!K1075</f>
        <v>productiecoöperatie/ bewonersinitiatief</v>
      </c>
      <c r="L1075" t="str">
        <f>community_projects!L1075</f>
        <v>Zon op Leidschendam-Voorburg</v>
      </c>
      <c r="M1075">
        <f>community_projects!P1075</f>
        <v>76.7</v>
      </c>
      <c r="N1075">
        <f>community_projects!R1075</f>
        <v>1</v>
      </c>
    </row>
    <row r="1076" spans="1:14" x14ac:dyDescent="0.3">
      <c r="A1076" t="str">
        <f>community_projects!A1076</f>
        <v>Zuid-Holland</v>
      </c>
      <c r="B1076" t="str">
        <f>community_projects!B1076</f>
        <v>Regio Rotterdam-Den Haag</v>
      </c>
      <c r="C1076" t="str">
        <f>community_projects!C1076</f>
        <v>Leidschendam-Voorburg</v>
      </c>
      <c r="D1076" t="str" cm="1">
        <f t="array" ref="D1076">INDEX(municipalities!B:B, MATCH(EC_projects!C1076,municipalities!C:C,0),0)</f>
        <v>GM1916</v>
      </c>
      <c r="E1076" t="str">
        <f>community_projects!D1076</f>
        <v>Leidschendam</v>
      </c>
      <c r="F1076" t="str">
        <f>community_projects!E1076</f>
        <v>Zon op Leidschendam-Voorburg/ zonnedak Akkerlust</v>
      </c>
      <c r="G1076" t="str">
        <f>community_projects!G1076</f>
        <v>gerealiseerd</v>
      </c>
      <c r="H1076">
        <f>community_projects!H1076</f>
        <v>2022</v>
      </c>
      <c r="I1076" t="str">
        <f>community_projects!I1076</f>
        <v>PV</v>
      </c>
      <c r="J1076" t="str">
        <f>community_projects!J1076</f>
        <v>dak</v>
      </c>
      <c r="K1076" t="str">
        <f>community_projects!K1076</f>
        <v>productiecoöperatie/ bewonersinitiatief</v>
      </c>
      <c r="L1076" t="str">
        <f>community_projects!L1076</f>
        <v>Zon op Leidschendam-Voorburg</v>
      </c>
      <c r="M1076">
        <f>community_projects!P1076</f>
        <v>56.58</v>
      </c>
      <c r="N1076">
        <f>community_projects!R1076</f>
        <v>1</v>
      </c>
    </row>
    <row r="1077" spans="1:14" x14ac:dyDescent="0.3">
      <c r="A1077" t="str">
        <f>community_projects!A1077</f>
        <v>Zuid-Holland</v>
      </c>
      <c r="B1077" t="str">
        <f>community_projects!B1077</f>
        <v>Regio Rotterdam-Den Haag</v>
      </c>
      <c r="C1077" t="str">
        <f>community_projects!C1077</f>
        <v>Midden-Delfland</v>
      </c>
      <c r="D1077" t="str" cm="1">
        <f t="array" ref="D1077">INDEX(municipalities!B:B, MATCH(EC_projects!C1077,municipalities!C:C,0),0)</f>
        <v>GM1842</v>
      </c>
      <c r="E1077" t="str">
        <f>community_projects!D1077</f>
        <v>Maasland</v>
      </c>
      <c r="F1077" t="str">
        <f>community_projects!E1077</f>
        <v>ECMiddenDelfland/ zonnedak Résidence Veldesteijn (fase 1: PCR)</v>
      </c>
      <c r="G1077" t="str">
        <f>community_projects!G1077</f>
        <v>gerealiseerd</v>
      </c>
      <c r="H1077">
        <f>community_projects!H1077</f>
        <v>2021</v>
      </c>
      <c r="I1077" t="str">
        <f>community_projects!I1077</f>
        <v>PV</v>
      </c>
      <c r="J1077" t="str">
        <f>community_projects!J1077</f>
        <v>dak</v>
      </c>
      <c r="K1077" t="str">
        <f>community_projects!K1077</f>
        <v>lokale coöperatie</v>
      </c>
      <c r="L1077" t="str">
        <f>community_projects!L1077</f>
        <v>EnergieC Midden-Delfland</v>
      </c>
      <c r="M1077">
        <f>community_projects!P1077</f>
        <v>66.599999999999994</v>
      </c>
      <c r="N1077">
        <f>community_projects!R1077</f>
        <v>1</v>
      </c>
    </row>
    <row r="1078" spans="1:14" x14ac:dyDescent="0.3">
      <c r="A1078" t="str">
        <f>community_projects!A1078</f>
        <v>Zuid-Holland</v>
      </c>
      <c r="B1078" t="str">
        <f>community_projects!B1078</f>
        <v>Regio Rotterdam-Den Haag</v>
      </c>
      <c r="C1078" t="str">
        <f>community_projects!C1078</f>
        <v>Midden-Delfland</v>
      </c>
      <c r="D1078" t="str" cm="1">
        <f t="array" ref="D1078">INDEX(municipalities!B:B, MATCH(EC_projects!C1078,municipalities!C:C,0),0)</f>
        <v>GM1842</v>
      </c>
      <c r="E1078" t="str">
        <f>community_projects!D1078</f>
        <v>Maasland</v>
      </c>
      <c r="F1078" t="str">
        <f>community_projects!E1078</f>
        <v>ECMiddenDelfland/ zonnedak Résidence Veldesteijn (fase 2: SCE)</v>
      </c>
      <c r="G1078" t="str">
        <f>community_projects!G1078</f>
        <v>gerealiseerd</v>
      </c>
      <c r="H1078">
        <f>community_projects!H1078</f>
        <v>2021</v>
      </c>
      <c r="I1078" t="str">
        <f>community_projects!I1078</f>
        <v>PV</v>
      </c>
      <c r="J1078" t="str">
        <f>community_projects!J1078</f>
        <v>dak</v>
      </c>
      <c r="K1078" t="str">
        <f>community_projects!K1078</f>
        <v>lokale coöperatie</v>
      </c>
      <c r="L1078" t="str">
        <f>community_projects!L1078</f>
        <v>EnergieC Midden-Delfland</v>
      </c>
      <c r="M1078">
        <f>community_projects!P1078</f>
        <v>66.599999999999994</v>
      </c>
      <c r="N1078">
        <f>community_projects!R1078</f>
        <v>1</v>
      </c>
    </row>
    <row r="1079" spans="1:14" x14ac:dyDescent="0.3">
      <c r="A1079" t="str">
        <f>community_projects!A1079</f>
        <v>Zuid-Holland</v>
      </c>
      <c r="B1079" t="str">
        <f>community_projects!B1079</f>
        <v>Regio Rotterdam-Den Haag</v>
      </c>
      <c r="C1079" t="str">
        <f>community_projects!C1079</f>
        <v>Midden-Delfland</v>
      </c>
      <c r="D1079" t="str" cm="1">
        <f t="array" ref="D1079">INDEX(municipalities!B:B, MATCH(EC_projects!C1079,municipalities!C:C,0),0)</f>
        <v>GM1842</v>
      </c>
      <c r="E1079">
        <f>community_projects!D1079</f>
        <v>0</v>
      </c>
      <c r="F1079" t="str">
        <f>community_projects!E1079</f>
        <v>ECMiddenDelfland/ zonnedak Schipluiden</v>
      </c>
      <c r="G1079" t="str">
        <f>community_projects!G1079</f>
        <v>gerealiseerd</v>
      </c>
      <c r="H1079">
        <f>community_projects!H1079</f>
        <v>2020</v>
      </c>
      <c r="I1079" t="str">
        <f>community_projects!I1079</f>
        <v>PV</v>
      </c>
      <c r="J1079" t="str">
        <f>community_projects!J1079</f>
        <v>dak</v>
      </c>
      <c r="K1079" t="str">
        <f>community_projects!K1079</f>
        <v>lokale coöperatie</v>
      </c>
      <c r="L1079" t="str">
        <f>community_projects!L1079</f>
        <v>EnergieC Midden-Delfland</v>
      </c>
      <c r="M1079">
        <f>community_projects!P1079</f>
        <v>72</v>
      </c>
      <c r="N1079">
        <f>community_projects!R1079</f>
        <v>1</v>
      </c>
    </row>
    <row r="1080" spans="1:14" x14ac:dyDescent="0.3">
      <c r="A1080" t="str">
        <f>community_projects!A1080</f>
        <v>Zuid-Holland</v>
      </c>
      <c r="B1080" t="str">
        <f>community_projects!B1080</f>
        <v>Regio Rotterdam-Den Haag</v>
      </c>
      <c r="C1080" t="str">
        <f>community_projects!C1080</f>
        <v>Midden-Delfland</v>
      </c>
      <c r="D1080" t="str" cm="1">
        <f t="array" ref="D1080">INDEX(municipalities!B:B, MATCH(EC_projects!C1080,municipalities!C:C,0),0)</f>
        <v>GM1842</v>
      </c>
      <c r="E1080" t="str">
        <f>community_projects!D1080</f>
        <v>Schipluiden</v>
      </c>
      <c r="F1080" t="str">
        <f>community_projects!E1080</f>
        <v>ECMiddenDelfland/ zonnedak Sporthal Post Kokego</v>
      </c>
      <c r="G1080" t="str">
        <f>community_projects!G1080</f>
        <v>gerealiseerd</v>
      </c>
      <c r="H1080">
        <f>community_projects!H1080</f>
        <v>2023</v>
      </c>
      <c r="I1080" t="str">
        <f>community_projects!I1080</f>
        <v>PV</v>
      </c>
      <c r="J1080" t="str">
        <f>community_projects!J1080</f>
        <v>dak</v>
      </c>
      <c r="K1080" t="str">
        <f>community_projects!K1080</f>
        <v>lokale coöperatie</v>
      </c>
      <c r="L1080" t="str">
        <f>community_projects!L1080</f>
        <v>EnergieC Midden-Delfland</v>
      </c>
      <c r="M1080">
        <f>community_projects!P1080</f>
        <v>344</v>
      </c>
      <c r="N1080">
        <f>community_projects!R1080</f>
        <v>1</v>
      </c>
    </row>
    <row r="1081" spans="1:14" x14ac:dyDescent="0.3">
      <c r="A1081" t="str">
        <f>community_projects!A1081</f>
        <v>Zuid-Holland</v>
      </c>
      <c r="B1081" t="str">
        <f>community_projects!B1081</f>
        <v>Alblasserwaard</v>
      </c>
      <c r="C1081" t="str">
        <f>community_projects!C1081</f>
        <v>Molenlanden</v>
      </c>
      <c r="D1081" t="str" cm="1">
        <f t="array" ref="D1081">INDEX(municipalities!B:B, MATCH(EC_projects!C1081,municipalities!C:C,0),0)</f>
        <v>GM1978</v>
      </c>
      <c r="E1081" t="str">
        <f>community_projects!D1081</f>
        <v>Goudriaan</v>
      </c>
      <c r="F1081" t="str">
        <f>community_projects!E1081</f>
        <v>ECMolenlanden/ postcoderoos ZON KONtakt Goudriaan (2 locaties)</v>
      </c>
      <c r="G1081" t="str">
        <f>community_projects!G1081</f>
        <v>gerealiseerd</v>
      </c>
      <c r="H1081">
        <f>community_projects!H1081</f>
        <v>2021</v>
      </c>
      <c r="I1081" t="str">
        <f>community_projects!I1081</f>
        <v>PV</v>
      </c>
      <c r="J1081" t="str">
        <f>community_projects!J1081</f>
        <v>dak</v>
      </c>
      <c r="K1081" t="str">
        <f>community_projects!K1081</f>
        <v>lokale coöperatie</v>
      </c>
      <c r="L1081" t="str">
        <f>community_projects!L1081</f>
        <v>EC Molenlanden</v>
      </c>
      <c r="M1081">
        <f>community_projects!P1081</f>
        <v>236.06</v>
      </c>
      <c r="N1081">
        <f>community_projects!R1081</f>
        <v>1</v>
      </c>
    </row>
    <row r="1082" spans="1:14" x14ac:dyDescent="0.3">
      <c r="A1082" t="str">
        <f>community_projects!A1082</f>
        <v>Zuid-Holland</v>
      </c>
      <c r="B1082" t="str">
        <f>community_projects!B1082</f>
        <v>Alblasserwaard</v>
      </c>
      <c r="C1082" t="str">
        <f>community_projects!C1082</f>
        <v>Molenlanden</v>
      </c>
      <c r="D1082" t="str" cm="1">
        <f t="array" ref="D1082">INDEX(municipalities!B:B, MATCH(EC_projects!C1082,municipalities!C:C,0),0)</f>
        <v>GM1978</v>
      </c>
      <c r="E1082" t="str">
        <f>community_projects!D1082</f>
        <v>Bleksensgraaf</v>
      </c>
      <c r="F1082" t="str">
        <f>community_projects!E1082</f>
        <v>Graafstroom/ zonnedak Albert van de Graaf (Heulenslag)</v>
      </c>
      <c r="G1082" t="str">
        <f>community_projects!G1082</f>
        <v>gerealiseerd</v>
      </c>
      <c r="H1082">
        <f>community_projects!H1082</f>
        <v>2021</v>
      </c>
      <c r="I1082" t="str">
        <f>community_projects!I1082</f>
        <v>PV</v>
      </c>
      <c r="J1082" t="str">
        <f>community_projects!J1082</f>
        <v>dak</v>
      </c>
      <c r="K1082" t="str">
        <f>community_projects!K1082</f>
        <v>lokale coöperatie</v>
      </c>
      <c r="L1082" t="str">
        <f>community_projects!L1082</f>
        <v>Graafstroom</v>
      </c>
      <c r="M1082">
        <f>community_projects!P1082</f>
        <v>0</v>
      </c>
      <c r="N1082">
        <f>community_projects!R1082</f>
        <v>1</v>
      </c>
    </row>
    <row r="1083" spans="1:14" x14ac:dyDescent="0.3">
      <c r="A1083" t="str">
        <f>community_projects!A1083</f>
        <v>Zuid-Holland</v>
      </c>
      <c r="B1083" t="str">
        <f>community_projects!B1083</f>
        <v>Alblasserwaard</v>
      </c>
      <c r="C1083" t="str">
        <f>community_projects!C1083</f>
        <v>Molenlanden</v>
      </c>
      <c r="D1083" t="str" cm="1">
        <f t="array" ref="D1083">INDEX(municipalities!B:B, MATCH(EC_projects!C1083,municipalities!C:C,0),0)</f>
        <v>GM1978</v>
      </c>
      <c r="E1083" t="str">
        <f>community_projects!D1083</f>
        <v>Bleksensgraaf</v>
      </c>
      <c r="F1083" t="str">
        <f>community_projects!E1083</f>
        <v>Graafstroom/ zonnedak Brandweer</v>
      </c>
      <c r="G1083" t="str">
        <f>community_projects!G1083</f>
        <v>gerealiseerd</v>
      </c>
      <c r="H1083">
        <f>community_projects!H1083</f>
        <v>2019</v>
      </c>
      <c r="I1083" t="str">
        <f>community_projects!I1083</f>
        <v>PV</v>
      </c>
      <c r="J1083" t="str">
        <f>community_projects!J1083</f>
        <v>dak</v>
      </c>
      <c r="K1083" t="str">
        <f>community_projects!K1083</f>
        <v>lokale coöperatie</v>
      </c>
      <c r="L1083" t="str">
        <f>community_projects!L1083</f>
        <v>Graafstroom</v>
      </c>
      <c r="M1083">
        <f>community_projects!P1083</f>
        <v>59.400000000000006</v>
      </c>
      <c r="N1083">
        <f>community_projects!R1083</f>
        <v>1</v>
      </c>
    </row>
    <row r="1084" spans="1:14" x14ac:dyDescent="0.3">
      <c r="A1084" t="str">
        <f>community_projects!A1084</f>
        <v>Zuid-Holland</v>
      </c>
      <c r="B1084" t="str">
        <f>community_projects!B1084</f>
        <v>Alblasserwaard</v>
      </c>
      <c r="C1084" t="str">
        <f>community_projects!C1084</f>
        <v>Molenlanden</v>
      </c>
      <c r="D1084" t="str" cm="1">
        <f t="array" ref="D1084">INDEX(municipalities!B:B, MATCH(EC_projects!C1084,municipalities!C:C,0),0)</f>
        <v>GM1978</v>
      </c>
      <c r="E1084" t="str">
        <f>community_projects!D1084</f>
        <v>Nyenwaard</v>
      </c>
      <c r="F1084" t="str">
        <f>community_projects!E1084</f>
        <v>Nyewaard/  sportcomplex Poortzicht te Nieuwpoort</v>
      </c>
      <c r="G1084" t="str">
        <f>community_projects!G1084</f>
        <v>gerealiseerd</v>
      </c>
      <c r="H1084">
        <f>community_projects!H1084</f>
        <v>2017</v>
      </c>
      <c r="I1084" t="str">
        <f>community_projects!I1084</f>
        <v>PV</v>
      </c>
      <c r="J1084" t="str">
        <f>community_projects!J1084</f>
        <v>dak</v>
      </c>
      <c r="K1084" t="str">
        <f>community_projects!K1084</f>
        <v>lokale coöperatie</v>
      </c>
      <c r="L1084" t="str">
        <f>community_projects!L1084</f>
        <v>Nyenwaard</v>
      </c>
      <c r="M1084">
        <f>community_projects!P1084</f>
        <v>87.36</v>
      </c>
      <c r="N1084">
        <f>community_projects!R1084</f>
        <v>1</v>
      </c>
    </row>
    <row r="1085" spans="1:14" x14ac:dyDescent="0.3">
      <c r="A1085" t="str">
        <f>community_projects!A1085</f>
        <v>Zuid-Holland</v>
      </c>
      <c r="B1085" t="str">
        <f>community_projects!B1085</f>
        <v>Alblasserwaard</v>
      </c>
      <c r="C1085" t="str">
        <f>community_projects!C1085</f>
        <v>Molenlanden</v>
      </c>
      <c r="D1085" t="str" cm="1">
        <f t="array" ref="D1085">INDEX(municipalities!B:B, MATCH(EC_projects!C1085,municipalities!C:C,0),0)</f>
        <v>GM1978</v>
      </c>
      <c r="E1085" t="str">
        <f>community_projects!D1085</f>
        <v>Streefkerk</v>
      </c>
      <c r="F1085" t="str">
        <f>community_projects!E1085</f>
        <v>Nyewaard/ zonnedak SCE1-Middenpolderweg (de Vries)</v>
      </c>
      <c r="G1085" t="str">
        <f>community_projects!G1085</f>
        <v>gerealiseerd</v>
      </c>
      <c r="H1085">
        <f>community_projects!H1085</f>
        <v>2022</v>
      </c>
      <c r="I1085" t="str">
        <f>community_projects!I1085</f>
        <v>PV</v>
      </c>
      <c r="J1085" t="str">
        <f>community_projects!J1085</f>
        <v>dak</v>
      </c>
      <c r="K1085" t="str">
        <f>community_projects!K1085</f>
        <v>lokale coöperatie</v>
      </c>
      <c r="L1085" t="str">
        <f>community_projects!L1085</f>
        <v>Cooperatie Nyewaard</v>
      </c>
      <c r="M1085">
        <f>community_projects!P1085</f>
        <v>31.08</v>
      </c>
      <c r="N1085">
        <f>community_projects!R1085</f>
        <v>1</v>
      </c>
    </row>
    <row r="1086" spans="1:14" x14ac:dyDescent="0.3">
      <c r="A1086" t="str">
        <f>community_projects!A1086</f>
        <v>Zuid-Holland</v>
      </c>
      <c r="B1086" t="str">
        <f>community_projects!B1086</f>
        <v>Alblasserwaard</v>
      </c>
      <c r="C1086" t="str">
        <f>community_projects!C1086</f>
        <v>Molenlanden</v>
      </c>
      <c r="D1086" t="str" cm="1">
        <f t="array" ref="D1086">INDEX(municipalities!B:B, MATCH(EC_projects!C1086,municipalities!C:C,0),0)</f>
        <v>GM1978</v>
      </c>
      <c r="E1086" t="str">
        <f>community_projects!D1086</f>
        <v>Oud-Alblas</v>
      </c>
      <c r="F1086" t="str">
        <f>community_projects!E1086</f>
        <v>Zon op de Beemd Coöperatie</v>
      </c>
      <c r="G1086" t="str">
        <f>community_projects!G1086</f>
        <v>gerealiseerd</v>
      </c>
      <c r="H1086">
        <f>community_projects!H1086</f>
        <v>2018</v>
      </c>
      <c r="I1086" t="str">
        <f>community_projects!I1086</f>
        <v>PV</v>
      </c>
      <c r="J1086" t="str">
        <f>community_projects!J1086</f>
        <v>dak</v>
      </c>
      <c r="K1086" t="str">
        <f>community_projects!K1086</f>
        <v>productiecoöperatie/ bewonersinitiatief</v>
      </c>
      <c r="L1086" t="str">
        <f>community_projects!L1086</f>
        <v>Zon op de Beemd</v>
      </c>
      <c r="M1086">
        <f>community_projects!P1086</f>
        <v>67.599999999999994</v>
      </c>
      <c r="N1086">
        <f>community_projects!R1086</f>
        <v>1</v>
      </c>
    </row>
    <row r="1087" spans="1:14" x14ac:dyDescent="0.3">
      <c r="A1087" t="str">
        <f>community_projects!A1087</f>
        <v>Zuid-Holland</v>
      </c>
      <c r="B1087" t="str">
        <f>community_projects!B1087</f>
        <v>Alblasserwaard</v>
      </c>
      <c r="C1087" t="str">
        <f>community_projects!C1087</f>
        <v>Molenlanden</v>
      </c>
      <c r="D1087" t="str" cm="1">
        <f t="array" ref="D1087">INDEX(municipalities!B:B, MATCH(EC_projects!C1087,municipalities!C:C,0),0)</f>
        <v>GM1978</v>
      </c>
      <c r="E1087">
        <f>community_projects!D1087</f>
        <v>0</v>
      </c>
      <c r="F1087" t="str">
        <f>community_projects!E1087</f>
        <v>ZonSamen/ zonnedaken woningcorporatie (meerdere locaties)</v>
      </c>
      <c r="G1087" t="str">
        <f>community_projects!G1087</f>
        <v>gerealiseerd</v>
      </c>
      <c r="H1087">
        <f>community_projects!H1087</f>
        <v>2023</v>
      </c>
      <c r="I1087" t="str">
        <f>community_projects!I1087</f>
        <v>PV</v>
      </c>
      <c r="J1087" t="str">
        <f>community_projects!J1087</f>
        <v>dak</v>
      </c>
      <c r="K1087" t="str">
        <f>community_projects!K1087</f>
        <v>woco-coöperatie</v>
      </c>
      <c r="L1087" t="str">
        <f>community_projects!L1087</f>
        <v>ZonSamen</v>
      </c>
      <c r="M1087">
        <f>community_projects!P1087</f>
        <v>294</v>
      </c>
      <c r="N1087">
        <f>community_projects!R1087</f>
        <v>1</v>
      </c>
    </row>
    <row r="1088" spans="1:14" x14ac:dyDescent="0.3">
      <c r="A1088" t="str">
        <f>community_projects!A1088</f>
        <v>Zuid-Holland</v>
      </c>
      <c r="B1088" t="str">
        <f>community_projects!B1088</f>
        <v>Drechtsteden</v>
      </c>
      <c r="C1088" t="str">
        <f>community_projects!C1088</f>
        <v>Molenlanden</v>
      </c>
      <c r="D1088" t="str" cm="1">
        <f t="array" ref="D1088">INDEX(municipalities!B:B, MATCH(EC_projects!C1088,municipalities!C:C,0),0)</f>
        <v>GM1978</v>
      </c>
      <c r="E1088" t="str">
        <f>community_projects!D1088</f>
        <v>Schelluinen</v>
      </c>
      <c r="F1088" t="str">
        <f>community_projects!E1088</f>
        <v>EnecoZonnehub/ zonnedak agrariër Schelluinen</v>
      </c>
      <c r="G1088" t="str">
        <f>community_projects!G1088</f>
        <v>gerealiseerd</v>
      </c>
      <c r="H1088">
        <f>community_projects!H1088</f>
        <v>2018</v>
      </c>
      <c r="I1088" t="str">
        <f>community_projects!I1088</f>
        <v>PV</v>
      </c>
      <c r="J1088" t="str">
        <f>community_projects!J1088</f>
        <v>dak</v>
      </c>
      <c r="K1088" t="str">
        <f>community_projects!K1088</f>
        <v>productiecoöperatie/ ontwikkelaar</v>
      </c>
      <c r="L1088" t="str">
        <f>community_projects!L1088</f>
        <v>projectcoöperaties divers</v>
      </c>
      <c r="M1088">
        <f>community_projects!P1088</f>
        <v>60.32</v>
      </c>
      <c r="N1088">
        <f>community_projects!R1088</f>
        <v>1</v>
      </c>
    </row>
    <row r="1089" spans="1:14" x14ac:dyDescent="0.3">
      <c r="A1089" t="str">
        <f>community_projects!A1089</f>
        <v>Zuid-Holland</v>
      </c>
      <c r="B1089" t="str">
        <f>community_projects!B1089</f>
        <v>Holland Rijnland</v>
      </c>
      <c r="C1089" t="str">
        <f>community_projects!C1089</f>
        <v>Nieuwkoop</v>
      </c>
      <c r="D1089" t="str" cm="1">
        <f t="array" ref="D1089">INDEX(municipalities!B:B, MATCH(EC_projects!C1089,municipalities!C:C,0),0)</f>
        <v>GM0569</v>
      </c>
      <c r="E1089" t="str">
        <f>community_projects!D1089</f>
        <v>Woerdense Verlaat</v>
      </c>
      <c r="F1089" t="str">
        <f>community_projects!E1089</f>
        <v xml:space="preserve">DuurzaamNieuwkoop/ zonnedak Amstelkade </v>
      </c>
      <c r="G1089" t="str">
        <f>community_projects!G1089</f>
        <v>gerealiseerd</v>
      </c>
      <c r="H1089">
        <f>community_projects!H1089</f>
        <v>2019</v>
      </c>
      <c r="I1089" t="str">
        <f>community_projects!I1089</f>
        <v>PV</v>
      </c>
      <c r="J1089" t="str">
        <f>community_projects!J1089</f>
        <v>dak</v>
      </c>
      <c r="K1089" t="str">
        <f>community_projects!K1089</f>
        <v>lokale coöperatie</v>
      </c>
      <c r="L1089" t="str">
        <f>community_projects!L1089</f>
        <v>Duurzaam Nieuwkoop</v>
      </c>
      <c r="M1089">
        <f>community_projects!P1089</f>
        <v>42</v>
      </c>
      <c r="N1089">
        <f>community_projects!R1089</f>
        <v>1</v>
      </c>
    </row>
    <row r="1090" spans="1:14" x14ac:dyDescent="0.3">
      <c r="A1090" t="str">
        <f>community_projects!A1090</f>
        <v>Zuid-Holland</v>
      </c>
      <c r="B1090" t="str">
        <f>community_projects!B1090</f>
        <v>Holland Rijnland</v>
      </c>
      <c r="C1090" t="str">
        <f>community_projects!C1090</f>
        <v>Nieuwkoop</v>
      </c>
      <c r="D1090" t="str" cm="1">
        <f t="array" ref="D1090">INDEX(municipalities!B:B, MATCH(EC_projects!C1090,municipalities!C:C,0),0)</f>
        <v>GM0569</v>
      </c>
      <c r="E1090" t="str">
        <f>community_projects!D1090</f>
        <v>Woerdense Verlaat</v>
      </c>
      <c r="F1090" t="str">
        <f>community_projects!E1090</f>
        <v>DuurzaamNieuwkoop/ zonnedak Amstelkade 1</v>
      </c>
      <c r="G1090" t="str">
        <f>community_projects!G1090</f>
        <v>gerealiseerd</v>
      </c>
      <c r="H1090">
        <f>community_projects!H1090</f>
        <v>2021</v>
      </c>
      <c r="I1090" t="str">
        <f>community_projects!I1090</f>
        <v>PV</v>
      </c>
      <c r="J1090" t="str">
        <f>community_projects!J1090</f>
        <v>dak</v>
      </c>
      <c r="K1090" t="str">
        <f>community_projects!K1090</f>
        <v>lokale coöperatie</v>
      </c>
      <c r="L1090" t="str">
        <f>community_projects!L1090</f>
        <v>Duurzaam Nieuwkoop</v>
      </c>
      <c r="M1090">
        <f>community_projects!P1090</f>
        <v>73.7</v>
      </c>
      <c r="N1090">
        <f>community_projects!R1090</f>
        <v>1</v>
      </c>
    </row>
    <row r="1091" spans="1:14" x14ac:dyDescent="0.3">
      <c r="A1091" t="str">
        <f>community_projects!A1091</f>
        <v>Zuid-Holland</v>
      </c>
      <c r="B1091" t="str">
        <f>community_projects!B1091</f>
        <v>Holland Rijnland</v>
      </c>
      <c r="C1091" t="str">
        <f>community_projects!C1091</f>
        <v>Nieuwkoop</v>
      </c>
      <c r="D1091" t="str" cm="1">
        <f t="array" ref="D1091">INDEX(municipalities!B:B, MATCH(EC_projects!C1091,municipalities!C:C,0),0)</f>
        <v>GM0569</v>
      </c>
      <c r="E1091" t="str">
        <f>community_projects!D1091</f>
        <v>Woerdense Verlaat</v>
      </c>
      <c r="F1091" t="str">
        <f>community_projects!E1091</f>
        <v>DuurzaamNieuwkoop/ zonnedak Amstelkade 7h</v>
      </c>
      <c r="G1091" t="str">
        <f>community_projects!G1091</f>
        <v>gerealiseerd</v>
      </c>
      <c r="H1091">
        <f>community_projects!H1091</f>
        <v>2018</v>
      </c>
      <c r="I1091" t="str">
        <f>community_projects!I1091</f>
        <v>PV</v>
      </c>
      <c r="J1091" t="str">
        <f>community_projects!J1091</f>
        <v>dak</v>
      </c>
      <c r="K1091" t="str">
        <f>community_projects!K1091</f>
        <v>lokale coöperatie</v>
      </c>
      <c r="L1091" t="str">
        <f>community_projects!L1091</f>
        <v>Duurzaam Nieuwkoop</v>
      </c>
      <c r="M1091">
        <f>community_projects!P1091</f>
        <v>55.199999999999996</v>
      </c>
      <c r="N1091">
        <f>community_projects!R1091</f>
        <v>1</v>
      </c>
    </row>
    <row r="1092" spans="1:14" x14ac:dyDescent="0.3">
      <c r="A1092" t="str">
        <f>community_projects!A1092</f>
        <v>Zuid-Holland</v>
      </c>
      <c r="B1092" t="str">
        <f>community_projects!B1092</f>
        <v>Holland Rijnland</v>
      </c>
      <c r="C1092" t="str">
        <f>community_projects!C1092</f>
        <v>Nieuwkoop</v>
      </c>
      <c r="D1092" t="str" cm="1">
        <f t="array" ref="D1092">INDEX(municipalities!B:B, MATCH(EC_projects!C1092,municipalities!C:C,0),0)</f>
        <v>GM0569</v>
      </c>
      <c r="E1092" t="str">
        <f>community_projects!D1092</f>
        <v>Woerdense Verlaat</v>
      </c>
      <c r="F1092" t="str">
        <f>community_projects!E1092</f>
        <v xml:space="preserve">DuurzaamNieuwkoop/ zonnedak Constructieweg </v>
      </c>
      <c r="G1092" t="str">
        <f>community_projects!G1092</f>
        <v>gerealiseerd</v>
      </c>
      <c r="H1092">
        <f>community_projects!H1092</f>
        <v>2019</v>
      </c>
      <c r="I1092" t="str">
        <f>community_projects!I1092</f>
        <v>PV</v>
      </c>
      <c r="J1092" t="str">
        <f>community_projects!J1092</f>
        <v>dak</v>
      </c>
      <c r="K1092" t="str">
        <f>community_projects!K1092</f>
        <v>lokale coöperatie</v>
      </c>
      <c r="L1092" t="str">
        <f>community_projects!L1092</f>
        <v>Duurzaam Nieuwkoop</v>
      </c>
      <c r="M1092">
        <f>community_projects!P1092</f>
        <v>139.15</v>
      </c>
      <c r="N1092">
        <f>community_projects!R1092</f>
        <v>1</v>
      </c>
    </row>
    <row r="1093" spans="1:14" x14ac:dyDescent="0.3">
      <c r="A1093" t="str">
        <f>community_projects!A1093</f>
        <v>Zuid-Holland</v>
      </c>
      <c r="B1093" t="str">
        <f>community_projects!B1093</f>
        <v>Holland Rijnland</v>
      </c>
      <c r="C1093" t="str">
        <f>community_projects!C1093</f>
        <v>Nieuwkoop</v>
      </c>
      <c r="D1093" t="str" cm="1">
        <f t="array" ref="D1093">INDEX(municipalities!B:B, MATCH(EC_projects!C1093,municipalities!C:C,0),0)</f>
        <v>GM0569</v>
      </c>
      <c r="E1093">
        <f>community_projects!D1093</f>
        <v>0</v>
      </c>
      <c r="F1093" t="str">
        <f>community_projects!E1093</f>
        <v>GebiedscooperatieNieuwkoop/ zonnedak  2 Transportweg</v>
      </c>
      <c r="G1093" t="str">
        <f>community_projects!G1093</f>
        <v>gerealiseerd</v>
      </c>
      <c r="H1093">
        <f>community_projects!H1093</f>
        <v>2019</v>
      </c>
      <c r="I1093" t="str">
        <f>community_projects!I1093</f>
        <v>PV</v>
      </c>
      <c r="J1093" t="str">
        <f>community_projects!J1093</f>
        <v>dak</v>
      </c>
      <c r="K1093" t="str">
        <f>community_projects!K1093</f>
        <v>lokale coöperatie</v>
      </c>
      <c r="L1093" t="str">
        <f>community_projects!L1093</f>
        <v>Gebiedscoöperatie Nieuwkoop</v>
      </c>
      <c r="M1093">
        <f>community_projects!P1093</f>
        <v>234.5</v>
      </c>
      <c r="N1093">
        <f>community_projects!R1093</f>
        <v>1</v>
      </c>
    </row>
    <row r="1094" spans="1:14" x14ac:dyDescent="0.3">
      <c r="A1094" t="str">
        <f>community_projects!A1094</f>
        <v>Zuid-Holland</v>
      </c>
      <c r="B1094" t="str">
        <f>community_projects!B1094</f>
        <v>Holland Rijnland</v>
      </c>
      <c r="C1094" t="str">
        <f>community_projects!C1094</f>
        <v>Nieuwkoop</v>
      </c>
      <c r="D1094" t="str" cm="1">
        <f t="array" ref="D1094">INDEX(municipalities!B:B, MATCH(EC_projects!C1094,municipalities!C:C,0),0)</f>
        <v>GM0569</v>
      </c>
      <c r="E1094" t="str">
        <f>community_projects!D1094</f>
        <v>Ter Aar</v>
      </c>
      <c r="F1094" t="str">
        <f>community_projects!E1094</f>
        <v>GebiedscooperatieNieuwkoop/ zonnedak  4 Bedrijfsweg Ter Aar</v>
      </c>
      <c r="G1094" t="str">
        <f>community_projects!G1094</f>
        <v>gerealiseerd</v>
      </c>
      <c r="H1094">
        <f>community_projects!H1094</f>
        <v>2020</v>
      </c>
      <c r="I1094" t="str">
        <f>community_projects!I1094</f>
        <v>PV</v>
      </c>
      <c r="J1094" t="str">
        <f>community_projects!J1094</f>
        <v>dak</v>
      </c>
      <c r="K1094" t="str">
        <f>community_projects!K1094</f>
        <v>lokale coöperatie</v>
      </c>
      <c r="L1094" t="str">
        <f>community_projects!L1094</f>
        <v>Gebiedscoöperatie Nieuwkoop</v>
      </c>
      <c r="M1094">
        <f>community_projects!P1094</f>
        <v>131.99</v>
      </c>
      <c r="N1094">
        <f>community_projects!R1094</f>
        <v>1</v>
      </c>
    </row>
    <row r="1095" spans="1:14" x14ac:dyDescent="0.3">
      <c r="A1095" t="str">
        <f>community_projects!A1095</f>
        <v>Zuid-Holland</v>
      </c>
      <c r="B1095" t="str">
        <f>community_projects!B1095</f>
        <v>Holland Rijnland</v>
      </c>
      <c r="C1095" t="str">
        <f>community_projects!C1095</f>
        <v>Nieuwkoop</v>
      </c>
      <c r="D1095" t="str" cm="1">
        <f t="array" ref="D1095">INDEX(municipalities!B:B, MATCH(EC_projects!C1095,municipalities!C:C,0),0)</f>
        <v>GM0569</v>
      </c>
      <c r="E1095">
        <f>community_projects!D1095</f>
        <v>0</v>
      </c>
      <c r="F1095" t="str">
        <f>community_projects!E1095</f>
        <v>GebiedscooperatieNieuwkoop/ zonnedak 1 Noordenseweg</v>
      </c>
      <c r="G1095" t="str">
        <f>community_projects!G1095</f>
        <v>gerealiseerd</v>
      </c>
      <c r="H1095">
        <f>community_projects!H1095</f>
        <v>2019</v>
      </c>
      <c r="I1095" t="str">
        <f>community_projects!I1095</f>
        <v>PV</v>
      </c>
      <c r="J1095" t="str">
        <f>community_projects!J1095</f>
        <v>dak</v>
      </c>
      <c r="K1095" t="str">
        <f>community_projects!K1095</f>
        <v>lokale coöperatie</v>
      </c>
      <c r="L1095" t="str">
        <f>community_projects!L1095</f>
        <v>Gebiedscoöperatie Nieuwkoop</v>
      </c>
      <c r="M1095">
        <f>community_projects!P1095</f>
        <v>68.75</v>
      </c>
      <c r="N1095">
        <f>community_projects!R1095</f>
        <v>1</v>
      </c>
    </row>
    <row r="1096" spans="1:14" x14ac:dyDescent="0.3">
      <c r="A1096" t="str">
        <f>community_projects!A1096</f>
        <v>Zuid-Holland</v>
      </c>
      <c r="B1096" t="str">
        <f>community_projects!B1096</f>
        <v>Holland Rijnland</v>
      </c>
      <c r="C1096" t="str">
        <f>community_projects!C1096</f>
        <v>Nieuwkoop</v>
      </c>
      <c r="D1096" t="str" cm="1">
        <f t="array" ref="D1096">INDEX(municipalities!B:B, MATCH(EC_projects!C1096,municipalities!C:C,0),0)</f>
        <v>GM0569</v>
      </c>
      <c r="E1096" t="str">
        <f>community_projects!D1096</f>
        <v>Ter Aar</v>
      </c>
      <c r="F1096" t="str">
        <f>community_projects!E1096</f>
        <v>GebiedscooperatieNieuwkoop/ zonnedak 3 Harsweg 17 Ter Aar</v>
      </c>
      <c r="G1096" t="str">
        <f>community_projects!G1096</f>
        <v>gerealiseerd</v>
      </c>
      <c r="H1096">
        <f>community_projects!H1096</f>
        <v>2020</v>
      </c>
      <c r="I1096" t="str">
        <f>community_projects!I1096</f>
        <v>PV</v>
      </c>
      <c r="J1096" t="str">
        <f>community_projects!J1096</f>
        <v>dak</v>
      </c>
      <c r="K1096" t="str">
        <f>community_projects!K1096</f>
        <v>lokale coöperatie</v>
      </c>
      <c r="L1096" t="str">
        <f>community_projects!L1096</f>
        <v>Gebiedscoöperatie Nieuwkoop</v>
      </c>
      <c r="M1096">
        <f>community_projects!P1096</f>
        <v>62.31</v>
      </c>
      <c r="N1096">
        <f>community_projects!R1096</f>
        <v>1</v>
      </c>
    </row>
    <row r="1097" spans="1:14" x14ac:dyDescent="0.3">
      <c r="A1097" t="str">
        <f>community_projects!A1097</f>
        <v>Zuid-Holland</v>
      </c>
      <c r="B1097" t="str">
        <f>community_projects!B1097</f>
        <v>Holland Rijnland</v>
      </c>
      <c r="C1097" t="str">
        <f>community_projects!C1097</f>
        <v>Nieuwkoop</v>
      </c>
      <c r="D1097" t="str" cm="1">
        <f t="array" ref="D1097">INDEX(municipalities!B:B, MATCH(EC_projects!C1097,municipalities!C:C,0),0)</f>
        <v>GM0569</v>
      </c>
      <c r="E1097" t="str">
        <f>community_projects!D1097</f>
        <v>Nieuwveen</v>
      </c>
      <c r="F1097" t="str">
        <f>community_projects!E1097</f>
        <v>GebiedscooperatieNieuwkoop/ zonnedak 5 Anne Hendrik  Kooistrastraat 19 Nieuwveen</v>
      </c>
      <c r="G1097" t="str">
        <f>community_projects!G1097</f>
        <v>gerealiseerd</v>
      </c>
      <c r="H1097">
        <f>community_projects!H1097</f>
        <v>2020</v>
      </c>
      <c r="I1097" t="str">
        <f>community_projects!I1097</f>
        <v>PV</v>
      </c>
      <c r="J1097" t="str">
        <f>community_projects!J1097</f>
        <v>dak</v>
      </c>
      <c r="K1097" t="str">
        <f>community_projects!K1097</f>
        <v>lokale coöperatie</v>
      </c>
      <c r="L1097" t="str">
        <f>community_projects!L1097</f>
        <v>Gebiedscoöperatie Nieuwkoop</v>
      </c>
      <c r="M1097">
        <f>community_projects!P1097</f>
        <v>134.64000000000001</v>
      </c>
      <c r="N1097">
        <f>community_projects!R1097</f>
        <v>1</v>
      </c>
    </row>
    <row r="1098" spans="1:14" x14ac:dyDescent="0.3">
      <c r="A1098" t="str">
        <f>community_projects!A1098</f>
        <v>Zuid-Holland</v>
      </c>
      <c r="B1098" t="str">
        <f>community_projects!B1098</f>
        <v>Holland Rijnland</v>
      </c>
      <c r="C1098" t="str">
        <f>community_projects!C1098</f>
        <v>Nieuwkoop</v>
      </c>
      <c r="D1098" t="str" cm="1">
        <f t="array" ref="D1098">INDEX(municipalities!B:B, MATCH(EC_projects!C1098,municipalities!C:C,0),0)</f>
        <v>GM0569</v>
      </c>
      <c r="E1098">
        <f>community_projects!D1098</f>
        <v>0</v>
      </c>
      <c r="F1098" t="str">
        <f>community_projects!E1098</f>
        <v>GebiedscooperatieNieuwkoop/ zonnedak 6 Transportweg 24 Van der Laan</v>
      </c>
      <c r="G1098" t="str">
        <f>community_projects!G1098</f>
        <v>gerealiseerd</v>
      </c>
      <c r="H1098">
        <f>community_projects!H1098</f>
        <v>2021</v>
      </c>
      <c r="I1098" t="str">
        <f>community_projects!I1098</f>
        <v>PV</v>
      </c>
      <c r="J1098" t="str">
        <f>community_projects!J1098</f>
        <v>dak</v>
      </c>
      <c r="K1098" t="str">
        <f>community_projects!K1098</f>
        <v>lokale coöperatie</v>
      </c>
      <c r="L1098" t="str">
        <f>community_projects!L1098</f>
        <v>Gebiedscoöperatie Nieuwkoop</v>
      </c>
      <c r="M1098">
        <f>community_projects!P1098</f>
        <v>172.5</v>
      </c>
      <c r="N1098">
        <f>community_projects!R1098</f>
        <v>1</v>
      </c>
    </row>
    <row r="1099" spans="1:14" x14ac:dyDescent="0.3">
      <c r="A1099" t="str">
        <f>community_projects!A1099</f>
        <v>Zuid-Holland</v>
      </c>
      <c r="B1099" t="str">
        <f>community_projects!B1099</f>
        <v>Holland Rijnland</v>
      </c>
      <c r="C1099" t="str">
        <f>community_projects!C1099</f>
        <v>Nieuwkoop</v>
      </c>
      <c r="D1099" t="str" cm="1">
        <f t="array" ref="D1099">INDEX(municipalities!B:B, MATCH(EC_projects!C1099,municipalities!C:C,0),0)</f>
        <v>GM0569</v>
      </c>
      <c r="E1099">
        <f>community_projects!D1099</f>
        <v>0</v>
      </c>
      <c r="F1099" t="str">
        <f>community_projects!E1099</f>
        <v>GebiedscooperatieNieuwkoop/ zonnedak 7 Comforta Nijverheidsweg 5</v>
      </c>
      <c r="G1099" t="str">
        <f>community_projects!G1099</f>
        <v>gerealiseerd</v>
      </c>
      <c r="H1099">
        <f>community_projects!H1099</f>
        <v>2022</v>
      </c>
      <c r="I1099" t="str">
        <f>community_projects!I1099</f>
        <v>PV</v>
      </c>
      <c r="J1099" t="str">
        <f>community_projects!J1099</f>
        <v>dak</v>
      </c>
      <c r="K1099" t="str">
        <f>community_projects!K1099</f>
        <v>lokale coöperatie</v>
      </c>
      <c r="L1099" t="str">
        <f>community_projects!L1099</f>
        <v>Gebiedscoöperatie Nieuwkoop</v>
      </c>
      <c r="M1099">
        <f>community_projects!P1099</f>
        <v>217.5</v>
      </c>
      <c r="N1099">
        <f>community_projects!R1099</f>
        <v>1</v>
      </c>
    </row>
    <row r="1100" spans="1:14" x14ac:dyDescent="0.3">
      <c r="A1100" t="str">
        <f>community_projects!A1100</f>
        <v>Zuid-Holland</v>
      </c>
      <c r="B1100" t="str">
        <f>community_projects!B1100</f>
        <v>Holland Rijnland</v>
      </c>
      <c r="C1100" t="str">
        <f>community_projects!C1100</f>
        <v>Nieuwkoop</v>
      </c>
      <c r="D1100" t="str" cm="1">
        <f t="array" ref="D1100">INDEX(municipalities!B:B, MATCH(EC_projects!C1100,municipalities!C:C,0),0)</f>
        <v>GM0569</v>
      </c>
      <c r="E1100">
        <f>community_projects!D1100</f>
        <v>0</v>
      </c>
      <c r="F1100" t="str">
        <f>community_projects!E1100</f>
        <v>GebiedscooperatieNieuwkoop/ zonnedak 8 Trenomat Transportweg 46</v>
      </c>
      <c r="G1100" t="str">
        <f>community_projects!G1100</f>
        <v>gerealiseerd</v>
      </c>
      <c r="H1100">
        <f>community_projects!H1100</f>
        <v>2022</v>
      </c>
      <c r="I1100" t="str">
        <f>community_projects!I1100</f>
        <v>PV</v>
      </c>
      <c r="J1100" t="str">
        <f>community_projects!J1100</f>
        <v>dak</v>
      </c>
      <c r="K1100" t="str">
        <f>community_projects!K1100</f>
        <v>lokale coöperatie</v>
      </c>
      <c r="L1100" t="str">
        <f>community_projects!L1100</f>
        <v>Gebiedscoöperatie Nieuwkoop</v>
      </c>
      <c r="M1100">
        <f>community_projects!P1100</f>
        <v>168.75</v>
      </c>
      <c r="N1100">
        <f>community_projects!R1100</f>
        <v>1</v>
      </c>
    </row>
    <row r="1101" spans="1:14" x14ac:dyDescent="0.3">
      <c r="A1101" t="str">
        <f>community_projects!A1101</f>
        <v>Zuid-Holland</v>
      </c>
      <c r="B1101" t="str">
        <f>community_projects!B1101</f>
        <v>Holland Rijnland</v>
      </c>
      <c r="C1101" t="str">
        <f>community_projects!C1101</f>
        <v>Nieuwkoop</v>
      </c>
      <c r="D1101" t="str" cm="1">
        <f t="array" ref="D1101">INDEX(municipalities!B:B, MATCH(EC_projects!C1101,municipalities!C:C,0),0)</f>
        <v>GM0569</v>
      </c>
      <c r="E1101">
        <f>community_projects!D1101</f>
        <v>0</v>
      </c>
      <c r="F1101" t="str">
        <f>community_projects!E1101</f>
        <v>GebiedscooperatieNieuwkoop/ zonnedak Goudsmid 12</v>
      </c>
      <c r="G1101" t="str">
        <f>community_projects!G1101</f>
        <v>gerealiseerd</v>
      </c>
      <c r="H1101">
        <f>community_projects!H1101</f>
        <v>2023</v>
      </c>
      <c r="I1101" t="str">
        <f>community_projects!I1101</f>
        <v>PV</v>
      </c>
      <c r="J1101" t="str">
        <f>community_projects!J1101</f>
        <v>dak</v>
      </c>
      <c r="K1101" t="str">
        <f>community_projects!K1101</f>
        <v>lokale coöperatie</v>
      </c>
      <c r="L1101" t="str">
        <f>community_projects!L1101</f>
        <v>Gebiedscoöperatie Nieuwkoop</v>
      </c>
      <c r="M1101">
        <f>community_projects!P1101</f>
        <v>82</v>
      </c>
      <c r="N1101">
        <f>community_projects!R1101</f>
        <v>1</v>
      </c>
    </row>
    <row r="1102" spans="1:14" x14ac:dyDescent="0.3">
      <c r="A1102" t="str">
        <f>community_projects!A1102</f>
        <v>Zuid-Holland</v>
      </c>
      <c r="B1102" t="str">
        <f>community_projects!B1102</f>
        <v>Holland Rijnland</v>
      </c>
      <c r="C1102" t="str">
        <f>community_projects!C1102</f>
        <v>Nieuwkoop</v>
      </c>
      <c r="D1102" t="str" cm="1">
        <f t="array" ref="D1102">INDEX(municipalities!B:B, MATCH(EC_projects!C1102,municipalities!C:C,0),0)</f>
        <v>GM0569</v>
      </c>
      <c r="E1102">
        <f>community_projects!D1102</f>
        <v>0</v>
      </c>
      <c r="F1102" t="str">
        <f>community_projects!E1102</f>
        <v>GebiedscooperatieNieuwkoop/ zonnedak Smidskade 15</v>
      </c>
      <c r="G1102" t="str">
        <f>community_projects!G1102</f>
        <v>gerealiseerd</v>
      </c>
      <c r="H1102">
        <f>community_projects!H1102</f>
        <v>2023</v>
      </c>
      <c r="I1102" t="str">
        <f>community_projects!I1102</f>
        <v>PV</v>
      </c>
      <c r="J1102" t="str">
        <f>community_projects!J1102</f>
        <v>dak</v>
      </c>
      <c r="K1102" t="str">
        <f>community_projects!K1102</f>
        <v>lokale coöperatie</v>
      </c>
      <c r="L1102" t="str">
        <f>community_projects!L1102</f>
        <v>Gebiedscoöperatie Nieuwkoop</v>
      </c>
      <c r="M1102">
        <f>community_projects!P1102</f>
        <v>61.499999999999993</v>
      </c>
      <c r="N1102">
        <f>community_projects!R1102</f>
        <v>1</v>
      </c>
    </row>
    <row r="1103" spans="1:14" x14ac:dyDescent="0.3">
      <c r="A1103" t="str">
        <f>community_projects!A1103</f>
        <v>Zuid-Holland</v>
      </c>
      <c r="B1103" t="str">
        <f>community_projects!B1103</f>
        <v>Holland Rijnland</v>
      </c>
      <c r="C1103" t="str">
        <f>community_projects!C1103</f>
        <v>Nieuwkoop</v>
      </c>
      <c r="D1103" t="str" cm="1">
        <f t="array" ref="D1103">INDEX(municipalities!B:B, MATCH(EC_projects!C1103,municipalities!C:C,0),0)</f>
        <v>GM0569</v>
      </c>
      <c r="E1103" t="str">
        <f>community_projects!D1103</f>
        <v>Woerdense Verlaat</v>
      </c>
      <c r="F1103" t="str">
        <f>community_projects!E1103</f>
        <v>Zon op de Woerdense Verlaat/ zonnedak Noorderlicht I</v>
      </c>
      <c r="G1103" t="str">
        <f>community_projects!G1103</f>
        <v>gerealiseerd</v>
      </c>
      <c r="H1103">
        <f>community_projects!H1103</f>
        <v>2018</v>
      </c>
      <c r="I1103" t="str">
        <f>community_projects!I1103</f>
        <v>PV</v>
      </c>
      <c r="J1103" t="str">
        <f>community_projects!J1103</f>
        <v>dak</v>
      </c>
      <c r="K1103" t="str">
        <f>community_projects!K1103</f>
        <v>productiecoöperatie/ bewonersinitiatief</v>
      </c>
      <c r="L1103" t="str">
        <f>community_projects!L1103</f>
        <v>Zon op de Woerdense Verlaat</v>
      </c>
      <c r="M1103">
        <f>community_projects!P1103</f>
        <v>75</v>
      </c>
      <c r="N1103">
        <f>community_projects!R1103</f>
        <v>1</v>
      </c>
    </row>
    <row r="1104" spans="1:14" x14ac:dyDescent="0.3">
      <c r="A1104" t="str">
        <f>community_projects!A1104</f>
        <v>Zuid-Holland</v>
      </c>
      <c r="B1104" t="str">
        <f>community_projects!B1104</f>
        <v>Holland Rijnland</v>
      </c>
      <c r="C1104" t="str">
        <f>community_projects!C1104</f>
        <v>Noordwijk</v>
      </c>
      <c r="D1104" t="str" cm="1">
        <f t="array" ref="D1104">INDEX(municipalities!B:B, MATCH(EC_projects!C1104,municipalities!C:C,0),0)</f>
        <v>GM0575</v>
      </c>
      <c r="E1104">
        <f>community_projects!D1104</f>
        <v>0</v>
      </c>
      <c r="F1104" t="str">
        <f>community_projects!E1104</f>
        <v>Zon op Nortgo zonnedak op Northgo College</v>
      </c>
      <c r="G1104" t="str">
        <f>community_projects!G1104</f>
        <v>gerealiseerd</v>
      </c>
      <c r="H1104">
        <f>community_projects!H1104</f>
        <v>2019</v>
      </c>
      <c r="I1104" t="str">
        <f>community_projects!I1104</f>
        <v>PV</v>
      </c>
      <c r="J1104" t="str">
        <f>community_projects!J1104</f>
        <v>dak</v>
      </c>
      <c r="K1104" t="str">
        <f>community_projects!K1104</f>
        <v>productiecoöperatie/ bewonersinitiatief</v>
      </c>
      <c r="L1104" t="str">
        <f>community_projects!L1104</f>
        <v xml:space="preserve">Zon op Nortgo </v>
      </c>
      <c r="M1104">
        <f>community_projects!P1104</f>
        <v>134.505</v>
      </c>
      <c r="N1104">
        <f>community_projects!R1104</f>
        <v>1</v>
      </c>
    </row>
    <row r="1105" spans="1:14" x14ac:dyDescent="0.3">
      <c r="A1105" t="str">
        <f>community_projects!A1105</f>
        <v>Zuid-Holland</v>
      </c>
      <c r="B1105" t="str">
        <f>community_projects!B1105</f>
        <v>Drechtsteden</v>
      </c>
      <c r="C1105" t="str">
        <f>community_projects!C1105</f>
        <v>Papendrecht</v>
      </c>
      <c r="D1105" t="str" cm="1">
        <f t="array" ref="D1105">INDEX(municipalities!B:B, MATCH(EC_projects!C1105,municipalities!C:C,0),0)</f>
        <v>GM0590</v>
      </c>
      <c r="E1105">
        <f>community_projects!D1105</f>
        <v>0</v>
      </c>
      <c r="F1105" t="str">
        <f>community_projects!E1105</f>
        <v>DrechtseEnergie/  sportcentrum Papendrecht</v>
      </c>
      <c r="G1105" t="str">
        <f>community_projects!G1105</f>
        <v>gerealiseerd</v>
      </c>
      <c r="H1105">
        <f>community_projects!H1105</f>
        <v>2019</v>
      </c>
      <c r="I1105" t="str">
        <f>community_projects!I1105</f>
        <v>PV</v>
      </c>
      <c r="J1105" t="str">
        <f>community_projects!J1105</f>
        <v>dak</v>
      </c>
      <c r="K1105" t="str">
        <f>community_projects!K1105</f>
        <v>lokale coöperatie</v>
      </c>
      <c r="L1105" t="str">
        <f>community_projects!L1105</f>
        <v>Drechtse Stromen/ Drechtse Energie</v>
      </c>
      <c r="M1105">
        <f>community_projects!P1105</f>
        <v>156.24</v>
      </c>
      <c r="N1105">
        <f>community_projects!R1105</f>
        <v>1</v>
      </c>
    </row>
    <row r="1106" spans="1:14" x14ac:dyDescent="0.3">
      <c r="A1106" t="str">
        <f>community_projects!A1106</f>
        <v>Zuid-Holland</v>
      </c>
      <c r="B1106" t="str">
        <f>community_projects!B1106</f>
        <v>Regio Rotterdam-Den Haag</v>
      </c>
      <c r="C1106" t="str">
        <f>community_projects!C1106</f>
        <v>Pijnacker-Nootdorp</v>
      </c>
      <c r="D1106" t="str" cm="1">
        <f t="array" ref="D1106">INDEX(municipalities!B:B, MATCH(EC_projects!C1106,municipalities!C:C,0),0)</f>
        <v>GM1926</v>
      </c>
      <c r="E1106" t="str">
        <f>community_projects!D1106</f>
        <v>Nootdorp</v>
      </c>
      <c r="F1106" t="str">
        <f>community_projects!E1106</f>
        <v>ECPijnackerNootdorp/ zonnedak Campo</v>
      </c>
      <c r="G1106" t="str">
        <f>community_projects!G1106</f>
        <v>gerealiseerd</v>
      </c>
      <c r="H1106">
        <f>community_projects!H1106</f>
        <v>2022</v>
      </c>
      <c r="I1106" t="str">
        <f>community_projects!I1106</f>
        <v>PV</v>
      </c>
      <c r="J1106" t="str">
        <f>community_projects!J1106</f>
        <v>dak</v>
      </c>
      <c r="K1106" t="str">
        <f>community_projects!K1106</f>
        <v>lokale coöperatie</v>
      </c>
      <c r="L1106" t="str">
        <f>community_projects!L1106</f>
        <v>EC Pijnacker Nootdorp</v>
      </c>
      <c r="M1106">
        <f>community_projects!P1106</f>
        <v>37.5</v>
      </c>
      <c r="N1106">
        <f>community_projects!R1106</f>
        <v>1</v>
      </c>
    </row>
    <row r="1107" spans="1:14" x14ac:dyDescent="0.3">
      <c r="A1107" t="str">
        <f>community_projects!A1107</f>
        <v>Zuid-Holland</v>
      </c>
      <c r="B1107" t="str">
        <f>community_projects!B1107</f>
        <v>Regio Rotterdam-Den Haag</v>
      </c>
      <c r="C1107" t="str">
        <f>community_projects!C1107</f>
        <v>Pijnacker-Nootdorp</v>
      </c>
      <c r="D1107" t="str" cm="1">
        <f t="array" ref="D1107">INDEX(municipalities!B:B, MATCH(EC_projects!C1107,municipalities!C:C,0),0)</f>
        <v>GM1926</v>
      </c>
      <c r="E1107" t="str">
        <f>community_projects!D1107</f>
        <v>Nootdorp</v>
      </c>
      <c r="F1107" t="str">
        <f>community_projects!E1107</f>
        <v>ECPijnackerNootdorp/ zonnedak DGBMB</v>
      </c>
      <c r="G1107" t="str">
        <f>community_projects!G1107</f>
        <v>gerealiseerd</v>
      </c>
      <c r="H1107">
        <f>community_projects!H1107</f>
        <v>2021</v>
      </c>
      <c r="I1107" t="str">
        <f>community_projects!I1107</f>
        <v>PV</v>
      </c>
      <c r="J1107" t="str">
        <f>community_projects!J1107</f>
        <v>dak</v>
      </c>
      <c r="K1107" t="str">
        <f>community_projects!K1107</f>
        <v>lokale coöperatie</v>
      </c>
      <c r="L1107" t="str">
        <f>community_projects!L1107</f>
        <v>EC Pijnacker Nootdorp</v>
      </c>
      <c r="M1107">
        <f>community_projects!P1107</f>
        <v>80.989999999999995</v>
      </c>
      <c r="N1107">
        <f>community_projects!R1107</f>
        <v>1</v>
      </c>
    </row>
    <row r="1108" spans="1:14" x14ac:dyDescent="0.3">
      <c r="A1108" t="str">
        <f>community_projects!A1108</f>
        <v>Zuid-Holland</v>
      </c>
      <c r="B1108" t="str">
        <f>community_projects!B1108</f>
        <v>Regio Rotterdam-Den Haag</v>
      </c>
      <c r="C1108" t="str">
        <f>community_projects!C1108</f>
        <v>Pijnacker-Nootdorp</v>
      </c>
      <c r="D1108" t="str" cm="1">
        <f t="array" ref="D1108">INDEX(municipalities!B:B, MATCH(EC_projects!C1108,municipalities!C:C,0),0)</f>
        <v>GM1926</v>
      </c>
      <c r="E1108" t="str">
        <f>community_projects!D1108</f>
        <v>Oude Leede</v>
      </c>
      <c r="F1108" t="str">
        <f>community_projects!E1108</f>
        <v>ECPijnackerNootdorp/ zonnedak Gravesteyn</v>
      </c>
      <c r="G1108" t="str">
        <f>community_projects!G1108</f>
        <v>gerealiseerd</v>
      </c>
      <c r="H1108">
        <f>community_projects!H1108</f>
        <v>2021</v>
      </c>
      <c r="I1108" t="str">
        <f>community_projects!I1108</f>
        <v>PV</v>
      </c>
      <c r="J1108" t="str">
        <f>community_projects!J1108</f>
        <v>dak</v>
      </c>
      <c r="K1108" t="str">
        <f>community_projects!K1108</f>
        <v>lokale coöperatie</v>
      </c>
      <c r="L1108" t="str">
        <f>community_projects!L1108</f>
        <v>EC Pijnacker Nootdorp</v>
      </c>
      <c r="M1108">
        <f>community_projects!P1108</f>
        <v>81.900000000000006</v>
      </c>
      <c r="N1108">
        <f>community_projects!R1108</f>
        <v>1</v>
      </c>
    </row>
    <row r="1109" spans="1:14" x14ac:dyDescent="0.3">
      <c r="A1109" t="str">
        <f>community_projects!A1109</f>
        <v>Zuid-Holland</v>
      </c>
      <c r="B1109" t="str">
        <f>community_projects!B1109</f>
        <v>Regio Rotterdam-Den Haag</v>
      </c>
      <c r="C1109" t="str">
        <f>community_projects!C1109</f>
        <v>Pijnacker-Nootdorp</v>
      </c>
      <c r="D1109" t="str" cm="1">
        <f t="array" ref="D1109">INDEX(municipalities!B:B, MATCH(EC_projects!C1109,municipalities!C:C,0),0)</f>
        <v>GM1926</v>
      </c>
      <c r="E1109" t="str">
        <f>community_projects!D1109</f>
        <v>Nootdorp</v>
      </c>
      <c r="F1109" t="str">
        <f>community_projects!E1109</f>
        <v xml:space="preserve">ECPijnackerNootdorp/ zonnedak Wubben Flower I </v>
      </c>
      <c r="G1109" t="str">
        <f>community_projects!G1109</f>
        <v>gerealiseerd</v>
      </c>
      <c r="H1109">
        <f>community_projects!H1109</f>
        <v>2019</v>
      </c>
      <c r="I1109" t="str">
        <f>community_projects!I1109</f>
        <v>PV</v>
      </c>
      <c r="J1109" t="str">
        <f>community_projects!J1109</f>
        <v>dak</v>
      </c>
      <c r="K1109" t="str">
        <f>community_projects!K1109</f>
        <v>lokale coöperatie</v>
      </c>
      <c r="L1109" t="str">
        <f>community_projects!L1109</f>
        <v>EC Pijnacker Nootdorp</v>
      </c>
      <c r="M1109">
        <f>community_projects!P1109</f>
        <v>189.63</v>
      </c>
      <c r="N1109">
        <f>community_projects!R1109</f>
        <v>1</v>
      </c>
    </row>
    <row r="1110" spans="1:14" x14ac:dyDescent="0.3">
      <c r="A1110" t="str">
        <f>community_projects!A1110</f>
        <v>Zuid-Holland</v>
      </c>
      <c r="B1110" t="str">
        <f>community_projects!B1110</f>
        <v>Regio Rotterdam-Den Haag</v>
      </c>
      <c r="C1110" t="str">
        <f>community_projects!C1110</f>
        <v>Pijnacker-Nootdorp</v>
      </c>
      <c r="D1110" t="str" cm="1">
        <f t="array" ref="D1110">INDEX(municipalities!B:B, MATCH(EC_projects!C1110,municipalities!C:C,0),0)</f>
        <v>GM1926</v>
      </c>
      <c r="E1110" t="str">
        <f>community_projects!D1110</f>
        <v>Nootdorp</v>
      </c>
      <c r="F1110" t="str">
        <f>community_projects!E1110</f>
        <v xml:space="preserve">ECPijnackerNootdorp/ zonnedak Wubben Flower II </v>
      </c>
      <c r="G1110" t="str">
        <f>community_projects!G1110</f>
        <v>gerealiseerd</v>
      </c>
      <c r="H1110">
        <f>community_projects!H1110</f>
        <v>2021</v>
      </c>
      <c r="I1110" t="str">
        <f>community_projects!I1110</f>
        <v>PV</v>
      </c>
      <c r="J1110" t="str">
        <f>community_projects!J1110</f>
        <v>dak</v>
      </c>
      <c r="K1110" t="str">
        <f>community_projects!K1110</f>
        <v>lokale coöperatie</v>
      </c>
      <c r="L1110" t="str">
        <f>community_projects!L1110</f>
        <v>EC Pijnacker Nootdorp</v>
      </c>
      <c r="M1110">
        <f>community_projects!P1110</f>
        <v>70.040000000000006</v>
      </c>
      <c r="N1110">
        <f>community_projects!R1110</f>
        <v>1</v>
      </c>
    </row>
    <row r="1111" spans="1:14" x14ac:dyDescent="0.3">
      <c r="A1111" t="str">
        <f>community_projects!A1111</f>
        <v>Zuid-Holland</v>
      </c>
      <c r="B1111" t="str">
        <f>community_projects!B1111</f>
        <v>Regio Rotterdam-Den Haag</v>
      </c>
      <c r="C1111" t="str">
        <f>community_projects!C1111</f>
        <v>Pijnacker-Nootdorp</v>
      </c>
      <c r="D1111" t="str" cm="1">
        <f t="array" ref="D1111">INDEX(municipalities!B:B, MATCH(EC_projects!C1111,municipalities!C:C,0),0)</f>
        <v>GM1926</v>
      </c>
      <c r="E1111">
        <f>community_projects!D1111</f>
        <v>0</v>
      </c>
      <c r="F1111" t="str">
        <f>community_projects!E1111</f>
        <v>ZonSamen/ zonnedaken woningcorporatie (meerdere locaties) -2023</v>
      </c>
      <c r="G1111" t="str">
        <f>community_projects!G1111</f>
        <v>gerealiseerd</v>
      </c>
      <c r="H1111">
        <f>community_projects!H1111</f>
        <v>2023</v>
      </c>
      <c r="I1111" t="str">
        <f>community_projects!I1111</f>
        <v>PV</v>
      </c>
      <c r="J1111" t="str">
        <f>community_projects!J1111</f>
        <v>dak</v>
      </c>
      <c r="K1111" t="str">
        <f>community_projects!K1111</f>
        <v>woco-coöperatie</v>
      </c>
      <c r="L1111" t="str">
        <f>community_projects!L1111</f>
        <v>ZonSamen</v>
      </c>
      <c r="M1111">
        <f>community_projects!P1111</f>
        <v>380</v>
      </c>
      <c r="N1111">
        <f>community_projects!R1111</f>
        <v>1</v>
      </c>
    </row>
    <row r="1112" spans="1:14" x14ac:dyDescent="0.3">
      <c r="A1112" t="str">
        <f>community_projects!A1112</f>
        <v>Zuid-Holland</v>
      </c>
      <c r="B1112" t="str">
        <f>community_projects!B1112</f>
        <v>Regio Rotterdam-Den Haag</v>
      </c>
      <c r="C1112" t="str">
        <f>community_projects!C1112</f>
        <v>Ridderkerk</v>
      </c>
      <c r="D1112" t="str" cm="1">
        <f t="array" ref="D1112">INDEX(municipalities!B:B, MATCH(EC_projects!C1112,municipalities!C:C,0),0)</f>
        <v>GM0597</v>
      </c>
      <c r="E1112">
        <f>community_projects!D1112</f>
        <v>0</v>
      </c>
      <c r="F1112" t="str">
        <f>community_projects!E1112</f>
        <v>DeGroeneStroom/ zonnedak De Fakkel</v>
      </c>
      <c r="G1112" t="str">
        <f>community_projects!G1112</f>
        <v>gerealiseerd</v>
      </c>
      <c r="H1112">
        <f>community_projects!H1112</f>
        <v>2018</v>
      </c>
      <c r="I1112" t="str">
        <f>community_projects!I1112</f>
        <v>PV</v>
      </c>
      <c r="J1112" t="str">
        <f>community_projects!J1112</f>
        <v>dak</v>
      </c>
      <c r="K1112" t="str">
        <f>community_projects!K1112</f>
        <v>lokale coöperatie</v>
      </c>
      <c r="L1112" t="str">
        <f>community_projects!L1112</f>
        <v>De Groene Stroom</v>
      </c>
      <c r="M1112">
        <f>community_projects!P1112</f>
        <v>145.91999999999999</v>
      </c>
      <c r="N1112">
        <f>community_projects!R1112</f>
        <v>1</v>
      </c>
    </row>
    <row r="1113" spans="1:14" x14ac:dyDescent="0.3">
      <c r="A1113" t="str">
        <f>community_projects!A1113</f>
        <v>Zuid-Holland</v>
      </c>
      <c r="B1113" t="str">
        <f>community_projects!B1113</f>
        <v>Regio Rotterdam-Den Haag</v>
      </c>
      <c r="C1113" t="str">
        <f>community_projects!C1113</f>
        <v>Ridderkerk</v>
      </c>
      <c r="D1113" t="str" cm="1">
        <f t="array" ref="D1113">INDEX(municipalities!B:B, MATCH(EC_projects!C1113,municipalities!C:C,0),0)</f>
        <v>GM0597</v>
      </c>
      <c r="E1113" t="str">
        <f>community_projects!D1113</f>
        <v>Slikkerveer</v>
      </c>
      <c r="F1113" t="str">
        <f>community_projects!E1113</f>
        <v>DeGroeneStroom/ zonnedak Sportzaal De Werf</v>
      </c>
      <c r="G1113" t="str">
        <f>community_projects!G1113</f>
        <v>gerealiseerd</v>
      </c>
      <c r="H1113">
        <f>community_projects!H1113</f>
        <v>2019</v>
      </c>
      <c r="I1113" t="str">
        <f>community_projects!I1113</f>
        <v>PV</v>
      </c>
      <c r="J1113" t="str">
        <f>community_projects!J1113</f>
        <v>dak</v>
      </c>
      <c r="K1113" t="str">
        <f>community_projects!K1113</f>
        <v>lokale coöperatie</v>
      </c>
      <c r="L1113" t="str">
        <f>community_projects!L1113</f>
        <v>De Groene Stroom</v>
      </c>
      <c r="M1113">
        <f>community_projects!P1113</f>
        <v>64.97999999999999</v>
      </c>
      <c r="N1113">
        <f>community_projects!R1113</f>
        <v>1</v>
      </c>
    </row>
    <row r="1114" spans="1:14" x14ac:dyDescent="0.3">
      <c r="A1114" t="str">
        <f>community_projects!A1114</f>
        <v>Zuid-Holland</v>
      </c>
      <c r="B1114" t="str">
        <f>community_projects!B1114</f>
        <v>Regio Rotterdam-Den Haag</v>
      </c>
      <c r="C1114" t="str">
        <f>community_projects!C1114</f>
        <v>Rijswijk</v>
      </c>
      <c r="D1114" t="str" cm="1">
        <f t="array" ref="D1114">INDEX(municipalities!B:B, MATCH(EC_projects!C1114,municipalities!C:C,0),0)</f>
        <v>GM0603</v>
      </c>
      <c r="E1114">
        <f>community_projects!D1114</f>
        <v>0</v>
      </c>
      <c r="F1114" t="str">
        <f>community_projects!E1114</f>
        <v>Zon op Rijswijk/ zonnedak 1 Gemeentewerf</v>
      </c>
      <c r="G1114" t="str">
        <f>community_projects!G1114</f>
        <v>gerealiseerd</v>
      </c>
      <c r="H1114">
        <f>community_projects!H1114</f>
        <v>2019</v>
      </c>
      <c r="I1114" t="str">
        <f>community_projects!I1114</f>
        <v>PV</v>
      </c>
      <c r="J1114" t="str">
        <f>community_projects!J1114</f>
        <v>dak</v>
      </c>
      <c r="K1114" t="str">
        <f>community_projects!K1114</f>
        <v>productiecoöperatie/ bewonersinitiatief</v>
      </c>
      <c r="L1114" t="str">
        <f>community_projects!L1114</f>
        <v>Zon op Rijswijk</v>
      </c>
      <c r="M1114">
        <f>community_projects!P1114</f>
        <v>96.075000000000003</v>
      </c>
      <c r="N1114">
        <f>community_projects!R1114</f>
        <v>1</v>
      </c>
    </row>
    <row r="1115" spans="1:14" x14ac:dyDescent="0.3">
      <c r="A1115" t="str">
        <f>community_projects!A1115</f>
        <v>Zuid-Holland</v>
      </c>
      <c r="B1115" t="str">
        <f>community_projects!B1115</f>
        <v>Regio Rotterdam-Den Haag</v>
      </c>
      <c r="C1115" t="str">
        <f>community_projects!C1115</f>
        <v>Rotterdam</v>
      </c>
      <c r="D1115" t="str" cm="1">
        <f t="array" ref="D1115">INDEX(municipalities!B:B, MATCH(EC_projects!C1115,municipalities!C:C,0),0)</f>
        <v>GM0599</v>
      </c>
      <c r="E1115">
        <f>community_projects!D1115</f>
        <v>0</v>
      </c>
      <c r="F1115" t="str">
        <f>community_projects!E1115</f>
        <v>AlexEnergie/ zonnedak Gymzaal Lagelandsepad</v>
      </c>
      <c r="G1115" t="str">
        <f>community_projects!G1115</f>
        <v>gerealiseerd</v>
      </c>
      <c r="H1115">
        <f>community_projects!H1115</f>
        <v>2022</v>
      </c>
      <c r="I1115" t="str">
        <f>community_projects!I1115</f>
        <v>PV</v>
      </c>
      <c r="J1115" t="str">
        <f>community_projects!J1115</f>
        <v>dak</v>
      </c>
      <c r="K1115" t="str">
        <f>community_projects!K1115</f>
        <v>lokale coöperatie</v>
      </c>
      <c r="L1115" t="str">
        <f>community_projects!L1115</f>
        <v>Alex Energie</v>
      </c>
      <c r="M1115">
        <f>community_projects!P1115</f>
        <v>65.5</v>
      </c>
      <c r="N1115">
        <f>community_projects!R1115</f>
        <v>1</v>
      </c>
    </row>
    <row r="1116" spans="1:14" x14ac:dyDescent="0.3">
      <c r="A1116" t="str">
        <f>community_projects!A1116</f>
        <v>Zuid-Holland</v>
      </c>
      <c r="B1116" t="str">
        <f>community_projects!B1116</f>
        <v>Regio Rotterdam-Den Haag</v>
      </c>
      <c r="C1116" t="str">
        <f>community_projects!C1116</f>
        <v>Rotterdam</v>
      </c>
      <c r="D1116" t="str" cm="1">
        <f t="array" ref="D1116">INDEX(municipalities!B:B, MATCH(EC_projects!C1116,municipalities!C:C,0),0)</f>
        <v>GM0599</v>
      </c>
      <c r="E1116">
        <f>community_projects!D1116</f>
        <v>0</v>
      </c>
      <c r="F1116" t="str">
        <f>community_projects!E1116</f>
        <v>AlexEnergie/ zonnedak Gymzaal Tattistraat</v>
      </c>
      <c r="G1116" t="str">
        <f>community_projects!G1116</f>
        <v>gerealiseerd</v>
      </c>
      <c r="H1116">
        <f>community_projects!H1116</f>
        <v>2022</v>
      </c>
      <c r="I1116" t="str">
        <f>community_projects!I1116</f>
        <v>PV</v>
      </c>
      <c r="J1116" t="str">
        <f>community_projects!J1116</f>
        <v>dak</v>
      </c>
      <c r="K1116" t="str">
        <f>community_projects!K1116</f>
        <v>lokale coöperatie</v>
      </c>
      <c r="L1116" t="str">
        <f>community_projects!L1116</f>
        <v>Alex Energie</v>
      </c>
      <c r="M1116">
        <f>community_projects!P1116</f>
        <v>81</v>
      </c>
      <c r="N1116">
        <f>community_projects!R1116</f>
        <v>1</v>
      </c>
    </row>
    <row r="1117" spans="1:14" x14ac:dyDescent="0.3">
      <c r="A1117" t="str">
        <f>community_projects!A1117</f>
        <v>Zuid-Holland</v>
      </c>
      <c r="B1117" t="str">
        <f>community_projects!B1117</f>
        <v>Regio Rotterdam-Den Haag</v>
      </c>
      <c r="C1117" t="str">
        <f>community_projects!C1117</f>
        <v>Rotterdam</v>
      </c>
      <c r="D1117" t="str" cm="1">
        <f t="array" ref="D1117">INDEX(municipalities!B:B, MATCH(EC_projects!C1117,municipalities!C:C,0),0)</f>
        <v>GM0599</v>
      </c>
      <c r="E1117">
        <f>community_projects!D1117</f>
        <v>0</v>
      </c>
      <c r="F1117" t="str">
        <f>community_projects!E1117</f>
        <v xml:space="preserve">Blijstroom/ Ackersdijkstraat </v>
      </c>
      <c r="G1117" t="str">
        <f>community_projects!G1117</f>
        <v>gerealiseerd</v>
      </c>
      <c r="H1117">
        <f>community_projects!H1117</f>
        <v>2018</v>
      </c>
      <c r="I1117" t="str">
        <f>community_projects!I1117</f>
        <v>PV</v>
      </c>
      <c r="J1117" t="str">
        <f>community_projects!J1117</f>
        <v>dak</v>
      </c>
      <c r="K1117" t="str">
        <f>community_projects!K1117</f>
        <v>lokale coöperatie</v>
      </c>
      <c r="L1117" t="str">
        <f>community_projects!L1117</f>
        <v>Blijstroom</v>
      </c>
      <c r="M1117">
        <f>community_projects!P1117</f>
        <v>49.14</v>
      </c>
      <c r="N1117">
        <f>community_projects!R1117</f>
        <v>1</v>
      </c>
    </row>
    <row r="1118" spans="1:14" x14ac:dyDescent="0.3">
      <c r="A1118" t="str">
        <f>community_projects!A1118</f>
        <v>Zuid-Holland</v>
      </c>
      <c r="B1118" t="str">
        <f>community_projects!B1118</f>
        <v>Regio Rotterdam-Den Haag</v>
      </c>
      <c r="C1118" t="str">
        <f>community_projects!C1118</f>
        <v>Rotterdam</v>
      </c>
      <c r="D1118" t="str" cm="1">
        <f t="array" ref="D1118">INDEX(municipalities!B:B, MATCH(EC_projects!C1118,municipalities!C:C,0),0)</f>
        <v>GM0599</v>
      </c>
      <c r="E1118">
        <f>community_projects!D1118</f>
        <v>0</v>
      </c>
      <c r="F1118" t="str">
        <f>community_projects!E1118</f>
        <v>Blijstroom/ Sporthal Noorderhavenkade</v>
      </c>
      <c r="G1118" t="str">
        <f>community_projects!G1118</f>
        <v>gerealiseerd</v>
      </c>
      <c r="H1118">
        <f>community_projects!H1118</f>
        <v>2017</v>
      </c>
      <c r="I1118" t="str">
        <f>community_projects!I1118</f>
        <v>PV</v>
      </c>
      <c r="J1118" t="str">
        <f>community_projects!J1118</f>
        <v>dak</v>
      </c>
      <c r="K1118" t="str">
        <f>community_projects!K1118</f>
        <v>lokale coöperatie</v>
      </c>
      <c r="L1118" t="str">
        <f>community_projects!L1118</f>
        <v>Blijstroom</v>
      </c>
      <c r="M1118">
        <f>community_projects!P1118</f>
        <v>50.88</v>
      </c>
      <c r="N1118">
        <f>community_projects!R1118</f>
        <v>1</v>
      </c>
    </row>
    <row r="1119" spans="1:14" x14ac:dyDescent="0.3">
      <c r="A1119" t="str">
        <f>community_projects!A1119</f>
        <v>Zuid-Holland</v>
      </c>
      <c r="B1119" t="str">
        <f>community_projects!B1119</f>
        <v>Regio Rotterdam-Den Haag</v>
      </c>
      <c r="C1119" t="str">
        <f>community_projects!C1119</f>
        <v>Rotterdam</v>
      </c>
      <c r="D1119" t="str" cm="1">
        <f t="array" ref="D1119">INDEX(municipalities!B:B, MATCH(EC_projects!C1119,municipalities!C:C,0),0)</f>
        <v>GM0599</v>
      </c>
      <c r="E1119">
        <f>community_projects!D1119</f>
        <v>0</v>
      </c>
      <c r="F1119" t="str">
        <f>community_projects!E1119</f>
        <v>Blijstroom/ zonnedak de Batavier</v>
      </c>
      <c r="G1119" t="str">
        <f>community_projects!G1119</f>
        <v>gerealiseerd</v>
      </c>
      <c r="H1119">
        <f>community_projects!H1119</f>
        <v>2020</v>
      </c>
      <c r="I1119" t="str">
        <f>community_projects!I1119</f>
        <v>PV</v>
      </c>
      <c r="J1119" t="str">
        <f>community_projects!J1119</f>
        <v>dak</v>
      </c>
      <c r="K1119" t="str">
        <f>community_projects!K1119</f>
        <v>lokale coöperatie</v>
      </c>
      <c r="L1119" t="str">
        <f>community_projects!L1119</f>
        <v>Blijstroom</v>
      </c>
      <c r="M1119">
        <f>community_projects!P1119</f>
        <v>56.58</v>
      </c>
      <c r="N1119">
        <f>community_projects!R1119</f>
        <v>1</v>
      </c>
    </row>
    <row r="1120" spans="1:14" x14ac:dyDescent="0.3">
      <c r="A1120" t="str">
        <f>community_projects!A1120</f>
        <v>Zuid-Holland</v>
      </c>
      <c r="B1120" t="str">
        <f>community_projects!B1120</f>
        <v>Regio Rotterdam-Den Haag</v>
      </c>
      <c r="C1120" t="str">
        <f>community_projects!C1120</f>
        <v>Rotterdam</v>
      </c>
      <c r="D1120" t="str" cm="1">
        <f t="array" ref="D1120">INDEX(municipalities!B:B, MATCH(EC_projects!C1120,municipalities!C:C,0),0)</f>
        <v>GM0599</v>
      </c>
      <c r="E1120">
        <f>community_projects!D1120</f>
        <v>0</v>
      </c>
      <c r="F1120" t="str">
        <f>community_projects!E1120</f>
        <v>Blijstroom/ zonnedak de Margriet  Nolenstraat</v>
      </c>
      <c r="G1120" t="str">
        <f>community_projects!G1120</f>
        <v>gerealiseerd</v>
      </c>
      <c r="H1120">
        <f>community_projects!H1120</f>
        <v>2020</v>
      </c>
      <c r="I1120" t="str">
        <f>community_projects!I1120</f>
        <v>PV</v>
      </c>
      <c r="J1120" t="str">
        <f>community_projects!J1120</f>
        <v>dak</v>
      </c>
      <c r="K1120" t="str">
        <f>community_projects!K1120</f>
        <v>lokale coöperatie</v>
      </c>
      <c r="L1120" t="str">
        <f>community_projects!L1120</f>
        <v>Blijstroom</v>
      </c>
      <c r="M1120">
        <f>community_projects!P1120</f>
        <v>74.37</v>
      </c>
      <c r="N1120">
        <f>community_projects!R1120</f>
        <v>1</v>
      </c>
    </row>
    <row r="1121" spans="1:14" x14ac:dyDescent="0.3">
      <c r="A1121" t="str">
        <f>community_projects!A1121</f>
        <v>Zuid-Holland</v>
      </c>
      <c r="B1121" t="str">
        <f>community_projects!B1121</f>
        <v>Regio Rotterdam-Den Haag</v>
      </c>
      <c r="C1121" t="str">
        <f>community_projects!C1121</f>
        <v>Rotterdam</v>
      </c>
      <c r="D1121" t="str" cm="1">
        <f t="array" ref="D1121">INDEX(municipalities!B:B, MATCH(EC_projects!C1121,municipalities!C:C,0),0)</f>
        <v>GM0599</v>
      </c>
      <c r="E1121">
        <f>community_projects!D1121</f>
        <v>0</v>
      </c>
      <c r="F1121" t="str">
        <f>community_projects!E1121</f>
        <v>Blijstroom/ zonnedak SKAR I, Ateliergebouw Koningsveldestraat</v>
      </c>
      <c r="G1121" t="str">
        <f>community_projects!G1121</f>
        <v>gerealiseerd</v>
      </c>
      <c r="H1121">
        <f>community_projects!H1121</f>
        <v>2023</v>
      </c>
      <c r="I1121" t="str">
        <f>community_projects!I1121</f>
        <v>PV</v>
      </c>
      <c r="J1121" t="str">
        <f>community_projects!J1121</f>
        <v>dak</v>
      </c>
      <c r="K1121" t="str">
        <f>community_projects!K1121</f>
        <v>lokale coöperatie</v>
      </c>
      <c r="L1121" t="str">
        <f>community_projects!L1121</f>
        <v>Blijstroom</v>
      </c>
      <c r="M1121">
        <f>community_projects!P1121</f>
        <v>75.2</v>
      </c>
      <c r="N1121">
        <f>community_projects!R1121</f>
        <v>1</v>
      </c>
    </row>
    <row r="1122" spans="1:14" x14ac:dyDescent="0.3">
      <c r="A1122" t="str">
        <f>community_projects!A1122</f>
        <v>Zuid-Holland</v>
      </c>
      <c r="B1122" t="str">
        <f>community_projects!B1122</f>
        <v>Regio Rotterdam-Den Haag</v>
      </c>
      <c r="C1122" t="str">
        <f>community_projects!C1122</f>
        <v>Rotterdam</v>
      </c>
      <c r="D1122" t="str" cm="1">
        <f t="array" ref="D1122">INDEX(municipalities!B:B, MATCH(EC_projects!C1122,municipalities!C:C,0),0)</f>
        <v>GM0599</v>
      </c>
      <c r="E1122" t="str">
        <f>community_projects!D1122</f>
        <v>Delfshaven</v>
      </c>
      <c r="F1122" t="str">
        <f>community_projects!E1122</f>
        <v>DelfshavenEC/ zonnedak OBD De Boog (school)</v>
      </c>
      <c r="G1122" t="str">
        <f>community_projects!G1122</f>
        <v>gerealiseerd</v>
      </c>
      <c r="H1122">
        <f>community_projects!H1122</f>
        <v>2022</v>
      </c>
      <c r="I1122" t="str">
        <f>community_projects!I1122</f>
        <v>PV</v>
      </c>
      <c r="J1122" t="str">
        <f>community_projects!J1122</f>
        <v>dak</v>
      </c>
      <c r="K1122" t="str">
        <f>community_projects!K1122</f>
        <v>lokale coöperatie</v>
      </c>
      <c r="L1122" t="str">
        <f>community_projects!L1122</f>
        <v>EC Delfshaven</v>
      </c>
      <c r="M1122">
        <f>community_projects!P1122</f>
        <v>214.65</v>
      </c>
      <c r="N1122">
        <f>community_projects!R1122</f>
        <v>1</v>
      </c>
    </row>
    <row r="1123" spans="1:14" x14ac:dyDescent="0.3">
      <c r="A1123" t="str">
        <f>community_projects!A1123</f>
        <v>Zuid-Holland</v>
      </c>
      <c r="B1123" t="str">
        <f>community_projects!B1123</f>
        <v>Regio Rotterdam-Den Haag</v>
      </c>
      <c r="C1123" t="str">
        <f>community_projects!C1123</f>
        <v>Rotterdam</v>
      </c>
      <c r="D1123" t="str" cm="1">
        <f t="array" ref="D1123">INDEX(municipalities!B:B, MATCH(EC_projects!C1123,municipalities!C:C,0),0)</f>
        <v>GM0599</v>
      </c>
      <c r="E1123" t="str">
        <f>community_projects!D1123</f>
        <v>Delfshaven</v>
      </c>
      <c r="F1123" t="str">
        <f>community_projects!E1123</f>
        <v>DelfshavenEC/ zonnedak OBS Dakpark (school)</v>
      </c>
      <c r="G1123" t="str">
        <f>community_projects!G1123</f>
        <v>gerealiseerd</v>
      </c>
      <c r="H1123">
        <f>community_projects!H1123</f>
        <v>2023</v>
      </c>
      <c r="I1123" t="str">
        <f>community_projects!I1123</f>
        <v>PV</v>
      </c>
      <c r="J1123" t="str">
        <f>community_projects!J1123</f>
        <v>dak</v>
      </c>
      <c r="K1123" t="str">
        <f>community_projects!K1123</f>
        <v>lokale coöperatie</v>
      </c>
      <c r="L1123" t="str">
        <f>community_projects!L1123</f>
        <v>EC Delfshaven</v>
      </c>
      <c r="M1123">
        <f>community_projects!P1123</f>
        <v>81</v>
      </c>
      <c r="N1123">
        <f>community_projects!R1123</f>
        <v>1</v>
      </c>
    </row>
    <row r="1124" spans="1:14" x14ac:dyDescent="0.3">
      <c r="A1124" t="str">
        <f>community_projects!A1124</f>
        <v>Zuid-Holland</v>
      </c>
      <c r="B1124" t="str">
        <f>community_projects!B1124</f>
        <v>Regio Rotterdam-Den Haag</v>
      </c>
      <c r="C1124" t="str">
        <f>community_projects!C1124</f>
        <v>Rotterdam</v>
      </c>
      <c r="D1124" t="str" cm="1">
        <f t="array" ref="D1124">INDEX(municipalities!B:B, MATCH(EC_projects!C1124,municipalities!C:C,0),0)</f>
        <v>GM0599</v>
      </c>
      <c r="E1124" t="str">
        <f>community_projects!D1124</f>
        <v>Delfshaven</v>
      </c>
      <c r="F1124" t="str">
        <f>community_projects!E1124</f>
        <v>DelfshavenEC/ zonnedak OBS Delfshaven</v>
      </c>
      <c r="G1124" t="str">
        <f>community_projects!G1124</f>
        <v>gerealiseerd</v>
      </c>
      <c r="H1124">
        <f>community_projects!H1124</f>
        <v>2023</v>
      </c>
      <c r="I1124" t="str">
        <f>community_projects!I1124</f>
        <v>PV</v>
      </c>
      <c r="J1124" t="str">
        <f>community_projects!J1124</f>
        <v>dak</v>
      </c>
      <c r="K1124" t="str">
        <f>community_projects!K1124</f>
        <v>lokale coöperatie</v>
      </c>
      <c r="L1124" t="str">
        <f>community_projects!L1124</f>
        <v>EC Delfshaven</v>
      </c>
      <c r="M1124">
        <f>community_projects!P1124</f>
        <v>51.239999999999995</v>
      </c>
      <c r="N1124">
        <f>community_projects!R1124</f>
        <v>1</v>
      </c>
    </row>
    <row r="1125" spans="1:14" x14ac:dyDescent="0.3">
      <c r="A1125" t="str">
        <f>community_projects!A1125</f>
        <v>Zuid-Holland</v>
      </c>
      <c r="B1125" t="str">
        <f>community_projects!B1125</f>
        <v>Regio Rotterdam-Den Haag</v>
      </c>
      <c r="C1125" t="str">
        <f>community_projects!C1125</f>
        <v>Rotterdam</v>
      </c>
      <c r="D1125" t="str" cm="1">
        <f t="array" ref="D1125">INDEX(municipalities!B:B, MATCH(EC_projects!C1125,municipalities!C:C,0),0)</f>
        <v>GM0599</v>
      </c>
      <c r="E1125" t="str">
        <f>community_projects!D1125</f>
        <v>Delfshaven</v>
      </c>
      <c r="F1125" t="str">
        <f>community_projects!E1125</f>
        <v>DelfshavenEC/ zonnedak Vierambachtschool (school)</v>
      </c>
      <c r="G1125" t="str">
        <f>community_projects!G1125</f>
        <v>gerealiseerd</v>
      </c>
      <c r="H1125">
        <f>community_projects!H1125</f>
        <v>2023</v>
      </c>
      <c r="I1125" t="str">
        <f>community_projects!I1125</f>
        <v>PV</v>
      </c>
      <c r="J1125" t="str">
        <f>community_projects!J1125</f>
        <v>dak</v>
      </c>
      <c r="K1125" t="str">
        <f>community_projects!K1125</f>
        <v>lokale coöperatie</v>
      </c>
      <c r="L1125" t="str">
        <f>community_projects!L1125</f>
        <v>EC Delfshaven</v>
      </c>
      <c r="M1125">
        <f>community_projects!P1125</f>
        <v>40.5</v>
      </c>
      <c r="N1125">
        <f>community_projects!R1125</f>
        <v>1</v>
      </c>
    </row>
    <row r="1126" spans="1:14" x14ac:dyDescent="0.3">
      <c r="A1126" t="str">
        <f>community_projects!A1126</f>
        <v>Zuid-Holland</v>
      </c>
      <c r="B1126" t="str">
        <f>community_projects!B1126</f>
        <v>Regio Rotterdam-Den Haag</v>
      </c>
      <c r="C1126" t="str">
        <f>community_projects!C1126</f>
        <v>Rotterdam</v>
      </c>
      <c r="D1126" t="str" cm="1">
        <f t="array" ref="D1126">INDEX(municipalities!B:B, MATCH(EC_projects!C1126,municipalities!C:C,0),0)</f>
        <v>GM0599</v>
      </c>
      <c r="E1126">
        <f>community_projects!D1126</f>
        <v>0</v>
      </c>
      <c r="F1126" t="str">
        <f>community_projects!E1126</f>
        <v>StadsdriehoekEnergie/ Zonnedak OBS Het Landje</v>
      </c>
      <c r="G1126" t="str">
        <f>community_projects!G1126</f>
        <v>gerealiseerd</v>
      </c>
      <c r="H1126">
        <f>community_projects!H1126</f>
        <v>2023</v>
      </c>
      <c r="I1126" t="str">
        <f>community_projects!I1126</f>
        <v>PV</v>
      </c>
      <c r="J1126" t="str">
        <f>community_projects!J1126</f>
        <v>dak</v>
      </c>
      <c r="K1126" t="str">
        <f>community_projects!K1126</f>
        <v>lokale coöperatie</v>
      </c>
      <c r="L1126" t="str">
        <f>community_projects!L1126</f>
        <v>StadsdriehoekEnergie</v>
      </c>
      <c r="M1126">
        <f>community_projects!P1126</f>
        <v>72.239999999999995</v>
      </c>
      <c r="N1126">
        <f>community_projects!R1126</f>
        <v>1</v>
      </c>
    </row>
    <row r="1127" spans="1:14" x14ac:dyDescent="0.3">
      <c r="A1127" t="str">
        <f>community_projects!A1127</f>
        <v>Zuid-Holland</v>
      </c>
      <c r="B1127" t="str">
        <f>community_projects!B1127</f>
        <v>Regio Rotterdam-Den Haag</v>
      </c>
      <c r="C1127" t="str">
        <f>community_projects!C1127</f>
        <v>Rotterdam</v>
      </c>
      <c r="D1127" t="str" cm="1">
        <f t="array" ref="D1127">INDEX(municipalities!B:B, MATCH(EC_projects!C1127,municipalities!C:C,0),0)</f>
        <v>GM0599</v>
      </c>
      <c r="E1127">
        <f>community_projects!D1127</f>
        <v>0</v>
      </c>
      <c r="F1127" t="str">
        <f>community_projects!E1127</f>
        <v>ZonnepanelenDelen/ Tennispark Kralingen</v>
      </c>
      <c r="G1127" t="str">
        <f>community_projects!G1127</f>
        <v>gerealiseerd</v>
      </c>
      <c r="H1127">
        <f>community_projects!H1127</f>
        <v>2015</v>
      </c>
      <c r="I1127" t="str">
        <f>community_projects!I1127</f>
        <v>PV</v>
      </c>
      <c r="J1127" t="str">
        <f>community_projects!J1127</f>
        <v>dak</v>
      </c>
      <c r="K1127" t="str">
        <f>community_projects!K1127</f>
        <v>participatie/ crowdfunding</v>
      </c>
      <c r="L1127" t="str">
        <f>community_projects!L1127</f>
        <v>crowdfunding</v>
      </c>
      <c r="M1127">
        <f>community_projects!P1127</f>
        <v>43.86</v>
      </c>
      <c r="N1127">
        <f>community_projects!R1127</f>
        <v>0</v>
      </c>
    </row>
    <row r="1128" spans="1:14" x14ac:dyDescent="0.3">
      <c r="A1128" t="str">
        <f>community_projects!A1128</f>
        <v>Zuid-Holland</v>
      </c>
      <c r="B1128" t="str">
        <f>community_projects!B1128</f>
        <v>Regio Rotterdam-Den Haag</v>
      </c>
      <c r="C1128" t="str">
        <f>community_projects!C1128</f>
        <v>Rotterdam</v>
      </c>
      <c r="D1128" t="str" cm="1">
        <f t="array" ref="D1128">INDEX(municipalities!B:B, MATCH(EC_projects!C1128,municipalities!C:C,0),0)</f>
        <v>GM0599</v>
      </c>
      <c r="E1128">
        <f>community_projects!D1128</f>
        <v>0</v>
      </c>
      <c r="F1128" t="str">
        <f>community_projects!E1128</f>
        <v>ZonnepanelenDelen/ Zonnedak Uit je Eigen Stad</v>
      </c>
      <c r="G1128" t="str">
        <f>community_projects!G1128</f>
        <v>gerealiseerd</v>
      </c>
      <c r="H1128">
        <f>community_projects!H1128</f>
        <v>2015</v>
      </c>
      <c r="I1128" t="str">
        <f>community_projects!I1128</f>
        <v>PV</v>
      </c>
      <c r="J1128" t="str">
        <f>community_projects!J1128</f>
        <v>dak</v>
      </c>
      <c r="K1128" t="str">
        <f>community_projects!K1128</f>
        <v>participatie/ crowdfunding</v>
      </c>
      <c r="L1128" t="str">
        <f>community_projects!L1128</f>
        <v>crowdfunding</v>
      </c>
      <c r="M1128">
        <f>community_projects!P1128</f>
        <v>69</v>
      </c>
      <c r="N1128">
        <f>community_projects!R1128</f>
        <v>0</v>
      </c>
    </row>
    <row r="1129" spans="1:14" x14ac:dyDescent="0.3">
      <c r="A1129" t="str">
        <f>community_projects!A1129</f>
        <v>Zuid-Holland</v>
      </c>
      <c r="B1129" t="str">
        <f>community_projects!B1129</f>
        <v>Regio Rotterdam-Den Haag</v>
      </c>
      <c r="C1129" t="str">
        <f>community_projects!C1129</f>
        <v>Rotterdam</v>
      </c>
      <c r="D1129" t="str" cm="1">
        <f t="array" ref="D1129">INDEX(municipalities!B:B, MATCH(EC_projects!C1129,municipalities!C:C,0),0)</f>
        <v>GM0599</v>
      </c>
      <c r="E1129">
        <f>community_projects!D1129</f>
        <v>0</v>
      </c>
      <c r="F1129" t="str">
        <f>community_projects!E1129</f>
        <v>Zonnespiegel/ zonnedak VVE</v>
      </c>
      <c r="G1129" t="str">
        <f>community_projects!G1129</f>
        <v>gerealiseerd</v>
      </c>
      <c r="H1129">
        <f>community_projects!H1129</f>
        <v>2017</v>
      </c>
      <c r="I1129" t="str">
        <f>community_projects!I1129</f>
        <v>PV</v>
      </c>
      <c r="J1129" t="str">
        <f>community_projects!J1129</f>
        <v>dak</v>
      </c>
      <c r="K1129" t="str">
        <f>community_projects!K1129</f>
        <v>VVE-coöperatie</v>
      </c>
      <c r="L1129" t="str">
        <f>community_projects!L1129</f>
        <v>projectcoöperaties divers</v>
      </c>
      <c r="M1129">
        <f>community_projects!P1129</f>
        <v>23.85</v>
      </c>
      <c r="N1129">
        <f>community_projects!R1129</f>
        <v>1</v>
      </c>
    </row>
    <row r="1130" spans="1:14" x14ac:dyDescent="0.3">
      <c r="A1130" t="str">
        <f>community_projects!A1130</f>
        <v>Zuid-Holland</v>
      </c>
      <c r="B1130" t="str">
        <f>community_projects!B1130</f>
        <v>Regio Rotterdam-Den Haag</v>
      </c>
      <c r="C1130" t="str">
        <f>community_projects!C1130</f>
        <v>Schiedam</v>
      </c>
      <c r="D1130" t="str" cm="1">
        <f t="array" ref="D1130">INDEX(municipalities!B:B, MATCH(EC_projects!C1130,municipalities!C:C,0),0)</f>
        <v>GM0606</v>
      </c>
      <c r="E1130">
        <f>community_projects!D1130</f>
        <v>0</v>
      </c>
      <c r="F1130" t="str">
        <f>community_projects!E1130</f>
        <v>EnergiekSchiedam/ Zon op de Erker</v>
      </c>
      <c r="G1130" t="str">
        <f>community_projects!G1130</f>
        <v>gerealiseerd</v>
      </c>
      <c r="H1130">
        <f>community_projects!H1130</f>
        <v>2020</v>
      </c>
      <c r="I1130" t="str">
        <f>community_projects!I1130</f>
        <v>PV</v>
      </c>
      <c r="J1130" t="str">
        <f>community_projects!J1130</f>
        <v>dak</v>
      </c>
      <c r="K1130" t="str">
        <f>community_projects!K1130</f>
        <v>lokale coöperatie</v>
      </c>
      <c r="L1130" t="str">
        <f>community_projects!L1130</f>
        <v>EnergiekSchiedam</v>
      </c>
      <c r="M1130">
        <f>community_projects!P1130</f>
        <v>56.440000000000005</v>
      </c>
      <c r="N1130">
        <f>community_projects!R1130</f>
        <v>1</v>
      </c>
    </row>
    <row r="1131" spans="1:14" x14ac:dyDescent="0.3">
      <c r="A1131" t="str">
        <f>community_projects!A1131</f>
        <v>Zuid-Holland</v>
      </c>
      <c r="B1131" t="str">
        <f>community_projects!B1131</f>
        <v>Regio Rotterdam-Den Haag</v>
      </c>
      <c r="C1131" t="str">
        <f>community_projects!C1131</f>
        <v>Schiedam</v>
      </c>
      <c r="D1131" t="str" cm="1">
        <f t="array" ref="D1131">INDEX(municipalities!B:B, MATCH(EC_projects!C1131,municipalities!C:C,0),0)</f>
        <v>GM0606</v>
      </c>
      <c r="E1131">
        <f>community_projects!D1131</f>
        <v>0</v>
      </c>
      <c r="F1131" t="str">
        <f>community_projects!E1131</f>
        <v>EnergiekSchiedam/ Zon op Wennekerpand</v>
      </c>
      <c r="G1131" t="str">
        <f>community_projects!G1131</f>
        <v>gerealiseerd</v>
      </c>
      <c r="H1131">
        <f>community_projects!H1131</f>
        <v>2016</v>
      </c>
      <c r="I1131" t="str">
        <f>community_projects!I1131</f>
        <v>PV</v>
      </c>
      <c r="J1131" t="str">
        <f>community_projects!J1131</f>
        <v>dak</v>
      </c>
      <c r="K1131" t="str">
        <f>community_projects!K1131</f>
        <v>lokale coöperatie</v>
      </c>
      <c r="L1131" t="str">
        <f>community_projects!L1131</f>
        <v>EnergiekSchiedam</v>
      </c>
      <c r="M1131">
        <f>community_projects!P1131</f>
        <v>56.94</v>
      </c>
      <c r="N1131">
        <f>community_projects!R1131</f>
        <v>1</v>
      </c>
    </row>
    <row r="1132" spans="1:14" x14ac:dyDescent="0.3">
      <c r="A1132" t="str">
        <f>community_projects!A1132</f>
        <v>Zuid-Holland</v>
      </c>
      <c r="B1132" t="str">
        <f>community_projects!B1132</f>
        <v>Holland Rijnland</v>
      </c>
      <c r="C1132" t="str">
        <f>community_projects!C1132</f>
        <v>Teylingen</v>
      </c>
      <c r="D1132" t="str" cm="1">
        <f t="array" ref="D1132">INDEX(municipalities!B:B, MATCH(EC_projects!C1132,municipalities!C:C,0),0)</f>
        <v>GM1525</v>
      </c>
      <c r="E1132" t="str">
        <f>community_projects!D1132</f>
        <v>Sassenheim</v>
      </c>
      <c r="F1132" t="str">
        <f>community_projects!E1132</f>
        <v>EC Teylingen/ zonnedak Ammerlaan</v>
      </c>
      <c r="G1132" t="str">
        <f>community_projects!G1132</f>
        <v>gerealiseerd</v>
      </c>
      <c r="H1132">
        <f>community_projects!H1132</f>
        <v>2021</v>
      </c>
      <c r="I1132" t="str">
        <f>community_projects!I1132</f>
        <v>PV</v>
      </c>
      <c r="J1132" t="str">
        <f>community_projects!J1132</f>
        <v>dak</v>
      </c>
      <c r="K1132" t="str">
        <f>community_projects!K1132</f>
        <v>lokale coöperatie</v>
      </c>
      <c r="L1132" t="str">
        <f>community_projects!L1132</f>
        <v>EC Teylingen</v>
      </c>
      <c r="M1132">
        <f>community_projects!P1132</f>
        <v>188</v>
      </c>
      <c r="N1132">
        <f>community_projects!R1132</f>
        <v>1</v>
      </c>
    </row>
    <row r="1133" spans="1:14" x14ac:dyDescent="0.3">
      <c r="A1133" t="str">
        <f>community_projects!A1133</f>
        <v>Zuid-Holland</v>
      </c>
      <c r="B1133" t="str">
        <f>community_projects!B1133</f>
        <v>Regio Rotterdam-Den Haag</v>
      </c>
      <c r="C1133" t="str">
        <f>community_projects!C1133</f>
        <v>Vlaardingen</v>
      </c>
      <c r="D1133" t="str" cm="1">
        <f t="array" ref="D1133">INDEX(municipalities!B:B, MATCH(EC_projects!C1133,municipalities!C:C,0),0)</f>
        <v>GM0622</v>
      </c>
      <c r="E1133">
        <f>community_projects!D1133</f>
        <v>0</v>
      </c>
      <c r="F1133" t="str">
        <f>community_projects!E1133</f>
        <v>VEC zonnedak De Koningin (Waterweg Wonen Koninginnelaan)</v>
      </c>
      <c r="G1133" t="str">
        <f>community_projects!G1133</f>
        <v>gerealiseerd</v>
      </c>
      <c r="H1133">
        <f>community_projects!H1133</f>
        <v>2020</v>
      </c>
      <c r="I1133" t="str">
        <f>community_projects!I1133</f>
        <v>PV</v>
      </c>
      <c r="J1133" t="str">
        <f>community_projects!J1133</f>
        <v>dak</v>
      </c>
      <c r="K1133" t="str">
        <f>community_projects!K1133</f>
        <v>lokale coöperatie</v>
      </c>
      <c r="L1133" t="str">
        <f>community_projects!L1133</f>
        <v>Vlaardings Energie Collectief (VEC)</v>
      </c>
      <c r="M1133">
        <f>community_projects!P1133</f>
        <v>93.24</v>
      </c>
      <c r="N1133">
        <f>community_projects!R1133</f>
        <v>1</v>
      </c>
    </row>
    <row r="1134" spans="1:14" x14ac:dyDescent="0.3">
      <c r="A1134" t="str">
        <f>community_projects!A1134</f>
        <v>Zuid-Holland</v>
      </c>
      <c r="B1134" t="str">
        <f>community_projects!B1134</f>
        <v>Regio Rotterdam-Den Haag</v>
      </c>
      <c r="C1134" t="str">
        <f>community_projects!C1134</f>
        <v>Vlaardingen</v>
      </c>
      <c r="D1134" t="str" cm="1">
        <f t="array" ref="D1134">INDEX(municipalities!B:B, MATCH(EC_projects!C1134,municipalities!C:C,0),0)</f>
        <v>GM0622</v>
      </c>
      <c r="E1134">
        <f>community_projects!D1134</f>
        <v>0</v>
      </c>
      <c r="F1134" t="str">
        <f>community_projects!E1134</f>
        <v>VEC zonnedak Motexion (James Wattweg)</v>
      </c>
      <c r="G1134" t="str">
        <f>community_projects!G1134</f>
        <v>gerealiseerd</v>
      </c>
      <c r="H1134">
        <f>community_projects!H1134</f>
        <v>2019</v>
      </c>
      <c r="I1134" t="str">
        <f>community_projects!I1134</f>
        <v>PV</v>
      </c>
      <c r="J1134" t="str">
        <f>community_projects!J1134</f>
        <v>dak</v>
      </c>
      <c r="K1134" t="str">
        <f>community_projects!K1134</f>
        <v>lokale coöperatie</v>
      </c>
      <c r="L1134" t="str">
        <f>community_projects!L1134</f>
        <v>Vlaardings Energie Collectief (VEC)</v>
      </c>
      <c r="M1134">
        <f>community_projects!P1134</f>
        <v>71.3</v>
      </c>
      <c r="N1134">
        <f>community_projects!R1134</f>
        <v>1</v>
      </c>
    </row>
    <row r="1135" spans="1:14" x14ac:dyDescent="0.3">
      <c r="A1135" t="str">
        <f>community_projects!A1135</f>
        <v>Zuid-Holland</v>
      </c>
      <c r="B1135" t="str">
        <f>community_projects!B1135</f>
        <v>Holland Rijnland</v>
      </c>
      <c r="C1135" t="str">
        <f>community_projects!C1135</f>
        <v>Voorschoten</v>
      </c>
      <c r="D1135" t="str" cm="1">
        <f t="array" ref="D1135">INDEX(municipalities!B:B, MATCH(EC_projects!C1135,municipalities!C:C,0),0)</f>
        <v>GM0626</v>
      </c>
      <c r="E1135">
        <f>community_projects!D1135</f>
        <v>0</v>
      </c>
      <c r="F1135" t="str">
        <f>community_projects!E1135</f>
        <v>Zon op Voorschoten/ zonnedak sporthal De Vliethorst</v>
      </c>
      <c r="G1135" t="str">
        <f>community_projects!G1135</f>
        <v>gerealiseerd</v>
      </c>
      <c r="H1135">
        <f>community_projects!H1135</f>
        <v>2017</v>
      </c>
      <c r="I1135" t="str">
        <f>community_projects!I1135</f>
        <v>PV</v>
      </c>
      <c r="J1135" t="str">
        <f>community_projects!J1135</f>
        <v>dak</v>
      </c>
      <c r="K1135" t="str">
        <f>community_projects!K1135</f>
        <v>productiecoöperatie/ bewonersinitiatief</v>
      </c>
      <c r="L1135" t="str">
        <f>community_projects!L1135</f>
        <v>Zon op Voorschoten</v>
      </c>
      <c r="M1135">
        <f>community_projects!P1135</f>
        <v>59</v>
      </c>
      <c r="N1135">
        <f>community_projects!R1135</f>
        <v>1</v>
      </c>
    </row>
    <row r="1136" spans="1:14" x14ac:dyDescent="0.3">
      <c r="A1136" t="str">
        <f>community_projects!A1136</f>
        <v>Zuid-Holland</v>
      </c>
      <c r="B1136" t="str">
        <f>community_projects!B1136</f>
        <v>Regio Rotterdam-Den Haag</v>
      </c>
      <c r="C1136" t="str">
        <f>community_projects!C1136</f>
        <v>Wassenaar</v>
      </c>
      <c r="D1136" t="str" cm="1">
        <f t="array" ref="D1136">INDEX(municipalities!B:B, MATCH(EC_projects!C1136,municipalities!C:C,0),0)</f>
        <v>GM0629</v>
      </c>
      <c r="E1136">
        <f>community_projects!D1136</f>
        <v>0</v>
      </c>
      <c r="F1136" t="str">
        <f>community_projects!E1136</f>
        <v>WassenaarseEC/ zonnedak Adelbert College</v>
      </c>
      <c r="G1136" t="str">
        <f>community_projects!G1136</f>
        <v>gerealiseerd</v>
      </c>
      <c r="H1136">
        <f>community_projects!H1136</f>
        <v>2022</v>
      </c>
      <c r="I1136" t="str">
        <f>community_projects!I1136</f>
        <v>PV</v>
      </c>
      <c r="J1136" t="str">
        <f>community_projects!J1136</f>
        <v>dak</v>
      </c>
      <c r="K1136" t="str">
        <f>community_projects!K1136</f>
        <v>lokale coöperatie</v>
      </c>
      <c r="L1136" t="str">
        <f>community_projects!L1136</f>
        <v>Wassenaarse Energie Coöperatie</v>
      </c>
      <c r="M1136">
        <f>community_projects!P1136</f>
        <v>380</v>
      </c>
      <c r="N1136">
        <f>community_projects!R1136</f>
        <v>1</v>
      </c>
    </row>
    <row r="1137" spans="1:14" x14ac:dyDescent="0.3">
      <c r="A1137" t="str">
        <f>community_projects!A1137</f>
        <v>Zuid-Holland</v>
      </c>
      <c r="B1137" t="str">
        <f>community_projects!B1137</f>
        <v>Regio Rotterdam-Den Haag</v>
      </c>
      <c r="C1137" t="str">
        <f>community_projects!C1137</f>
        <v>Westland</v>
      </c>
      <c r="D1137" t="str" cm="1">
        <f t="array" ref="D1137">INDEX(municipalities!B:B, MATCH(EC_projects!C1137,municipalities!C:C,0),0)</f>
        <v>GM1783</v>
      </c>
      <c r="E1137" t="str">
        <f>community_projects!D1137</f>
        <v>De Lier</v>
      </c>
      <c r="F1137" t="str">
        <f>community_projects!E1137</f>
        <v>ZonnepanelenDelen/ Zonnedak Greve</v>
      </c>
      <c r="G1137" t="str">
        <f>community_projects!G1137</f>
        <v>gerealiseerd</v>
      </c>
      <c r="H1137">
        <f>community_projects!H1137</f>
        <v>2017</v>
      </c>
      <c r="I1137" t="str">
        <f>community_projects!I1137</f>
        <v>PV</v>
      </c>
      <c r="J1137" t="str">
        <f>community_projects!J1137</f>
        <v>dak</v>
      </c>
      <c r="K1137" t="str">
        <f>community_projects!K1137</f>
        <v>participatie/ crowdfunding</v>
      </c>
      <c r="L1137" t="str">
        <f>community_projects!L1137</f>
        <v>crowdfunding</v>
      </c>
      <c r="M1137">
        <f>community_projects!P1137</f>
        <v>176.4</v>
      </c>
      <c r="N1137">
        <f>community_projects!R1137</f>
        <v>0</v>
      </c>
    </row>
    <row r="1138" spans="1:14" x14ac:dyDescent="0.3">
      <c r="A1138" t="str">
        <f>community_projects!A1138</f>
        <v>Zuid-Holland</v>
      </c>
      <c r="B1138" t="str">
        <f>community_projects!B1138</f>
        <v>Regio Rotterdam-Den Haag</v>
      </c>
      <c r="C1138" t="str">
        <f>community_projects!C1138</f>
        <v>Zoetermeer</v>
      </c>
      <c r="D1138" t="str" cm="1">
        <f t="array" ref="D1138">INDEX(municipalities!B:B, MATCH(EC_projects!C1138,municipalities!C:C,0),0)</f>
        <v>GM0637</v>
      </c>
      <c r="E1138">
        <f>community_projects!D1138</f>
        <v>0</v>
      </c>
      <c r="F1138" t="str">
        <f>community_projects!E1138</f>
        <v>DEZo/ zonnedak Sporthal Fivelingo Meerzicht</v>
      </c>
      <c r="G1138" t="str">
        <f>community_projects!G1138</f>
        <v>gerealiseerd</v>
      </c>
      <c r="H1138">
        <f>community_projects!H1138</f>
        <v>2019</v>
      </c>
      <c r="I1138" t="str">
        <f>community_projects!I1138</f>
        <v>PV</v>
      </c>
      <c r="J1138" t="str">
        <f>community_projects!J1138</f>
        <v>dak</v>
      </c>
      <c r="K1138" t="str">
        <f>community_projects!K1138</f>
        <v>lokale coöperatie</v>
      </c>
      <c r="L1138" t="str">
        <f>community_projects!L1138</f>
        <v>DEZo/ Duurzame energiecoöperatie Zoetermeer</v>
      </c>
      <c r="M1138">
        <f>community_projects!P1138</f>
        <v>23.099999999999998</v>
      </c>
      <c r="N1138">
        <f>community_projects!R1138</f>
        <v>1</v>
      </c>
    </row>
    <row r="1139" spans="1:14" x14ac:dyDescent="0.3">
      <c r="A1139" t="str">
        <f>community_projects!A1139</f>
        <v>Zuid-Holland</v>
      </c>
      <c r="B1139" t="str">
        <f>community_projects!B1139</f>
        <v>Regio Rotterdam-Den Haag</v>
      </c>
      <c r="C1139" t="str">
        <f>community_projects!C1139</f>
        <v>Zoetermeer</v>
      </c>
      <c r="D1139" t="str" cm="1">
        <f t="array" ref="D1139">INDEX(municipalities!B:B, MATCH(EC_projects!C1139,municipalities!C:C,0),0)</f>
        <v>GM0637</v>
      </c>
      <c r="E1139">
        <f>community_projects!D1139</f>
        <v>0</v>
      </c>
      <c r="F1139" t="str">
        <f>community_projects!E1139</f>
        <v>DEZo/ Zonnepark Pelgrimshoeve</v>
      </c>
      <c r="G1139" t="str">
        <f>community_projects!G1139</f>
        <v>gerealiseerd</v>
      </c>
      <c r="H1139">
        <f>community_projects!H1139</f>
        <v>2015</v>
      </c>
      <c r="I1139" t="str">
        <f>community_projects!I1139</f>
        <v>PV</v>
      </c>
      <c r="J1139" t="str">
        <f>community_projects!J1139</f>
        <v>dak</v>
      </c>
      <c r="K1139" t="str">
        <f>community_projects!K1139</f>
        <v>lokale coöperatie</v>
      </c>
      <c r="L1139" t="str">
        <f>community_projects!L1139</f>
        <v>DEZo/ Duurzame energiecoöperatie Zoetermeer</v>
      </c>
      <c r="M1139">
        <f>community_projects!P1139</f>
        <v>26.5</v>
      </c>
      <c r="N1139">
        <f>community_projects!R1139</f>
        <v>1</v>
      </c>
    </row>
    <row r="1140" spans="1:14" x14ac:dyDescent="0.3">
      <c r="A1140" t="str">
        <f>community_projects!A1140</f>
        <v>Zuid-Holland</v>
      </c>
      <c r="B1140" t="str">
        <f>community_projects!B1140</f>
        <v>Holland Rijnland</v>
      </c>
      <c r="C1140" t="str">
        <f>community_projects!C1140</f>
        <v>Zoeterwoude</v>
      </c>
      <c r="D1140" t="str" cm="1">
        <f t="array" ref="D1140">INDEX(municipalities!B:B, MATCH(EC_projects!C1140,municipalities!C:C,0),0)</f>
        <v>GM0638</v>
      </c>
      <c r="E1140">
        <f>community_projects!D1140</f>
        <v>0</v>
      </c>
      <c r="F1140" t="str">
        <f>community_projects!E1140</f>
        <v>Zon op Zoeterwoude/ zonnedak Kaasboerderij Van Veen</v>
      </c>
      <c r="G1140" t="str">
        <f>community_projects!G1140</f>
        <v>gerealiseerd</v>
      </c>
      <c r="H1140">
        <f>community_projects!H1140</f>
        <v>2019</v>
      </c>
      <c r="I1140" t="str">
        <f>community_projects!I1140</f>
        <v>PV</v>
      </c>
      <c r="J1140" t="str">
        <f>community_projects!J1140</f>
        <v>dak</v>
      </c>
      <c r="K1140" t="str">
        <f>community_projects!K1140</f>
        <v>productiecoöperatie/ bewonersinitiatief</v>
      </c>
      <c r="L1140" t="str">
        <f>community_projects!L1140</f>
        <v>Zon op Zoeterwoude</v>
      </c>
      <c r="M1140">
        <f>community_projects!P1140</f>
        <v>96</v>
      </c>
      <c r="N1140">
        <f>community_projects!R1140</f>
        <v>1</v>
      </c>
    </row>
    <row r="1141" spans="1:14" x14ac:dyDescent="0.3">
      <c r="A1141" t="str">
        <f>community_projects!A1141</f>
        <v>Zuid-Holland</v>
      </c>
      <c r="B1141" t="str">
        <f>community_projects!B1141</f>
        <v>Holland Rijnland</v>
      </c>
      <c r="C1141" t="str">
        <f>community_projects!C1141</f>
        <v>Zoeterwoude</v>
      </c>
      <c r="D1141" t="str" cm="1">
        <f t="array" ref="D1141">INDEX(municipalities!B:B, MATCH(EC_projects!C1141,municipalities!C:C,0),0)</f>
        <v>GM0638</v>
      </c>
      <c r="E1141">
        <f>community_projects!D1141</f>
        <v>0</v>
      </c>
      <c r="F1141" t="str">
        <f>community_projects!E1141</f>
        <v>Zon op Zoeterwoude/ zonnedak Keerweer</v>
      </c>
      <c r="G1141" t="str">
        <f>community_projects!G1141</f>
        <v>gerealiseerd</v>
      </c>
      <c r="H1141">
        <f>community_projects!H1141</f>
        <v>2022</v>
      </c>
      <c r="I1141" t="str">
        <f>community_projects!I1141</f>
        <v>PV</v>
      </c>
      <c r="J1141" t="str">
        <f>community_projects!J1141</f>
        <v>dak</v>
      </c>
      <c r="K1141" t="str">
        <f>community_projects!K1141</f>
        <v>productiecoöperatie/ bewonersinitiatief</v>
      </c>
      <c r="L1141" t="str">
        <f>community_projects!L1141</f>
        <v>Zon op Zoeterwoude</v>
      </c>
      <c r="M1141">
        <f>community_projects!P1141</f>
        <v>69.3</v>
      </c>
      <c r="N1141">
        <f>community_projects!R1141</f>
        <v>1</v>
      </c>
    </row>
    <row r="1142" spans="1:14" x14ac:dyDescent="0.3">
      <c r="A1142" t="str">
        <f>community_projects!A1142</f>
        <v>Zuid-Holland</v>
      </c>
      <c r="B1142" t="str">
        <f>community_projects!B1142</f>
        <v>Midden-Holland</v>
      </c>
      <c r="C1142" t="str">
        <f>community_projects!C1142</f>
        <v>Zuidplas</v>
      </c>
      <c r="D1142" t="str" cm="1">
        <f t="array" ref="D1142">INDEX(municipalities!B:B, MATCH(EC_projects!C1142,municipalities!C:C,0),0)</f>
        <v>GM1892</v>
      </c>
      <c r="E1142" t="str">
        <f>community_projects!D1142</f>
        <v>Moordrecht</v>
      </c>
      <c r="F1142" t="str">
        <f>community_projects!E1142</f>
        <v>Zon op Zuidplas/ zonnedak De Kraal</v>
      </c>
      <c r="G1142" t="str">
        <f>community_projects!G1142</f>
        <v>gerealiseerd</v>
      </c>
      <c r="H1142">
        <f>community_projects!H1142</f>
        <v>2020</v>
      </c>
      <c r="I1142" t="str">
        <f>community_projects!I1142</f>
        <v>PV</v>
      </c>
      <c r="J1142" t="str">
        <f>community_projects!J1142</f>
        <v>dak</v>
      </c>
      <c r="K1142" t="str">
        <f>community_projects!K1142</f>
        <v>productiecoöperatie/ bewonersinitiatief</v>
      </c>
      <c r="L1142" t="str">
        <f>community_projects!L1142</f>
        <v>Zon op Zuidplas</v>
      </c>
      <c r="M1142">
        <f>community_projects!P1142</f>
        <v>81.070000000000007</v>
      </c>
      <c r="N1142">
        <f>community_projects!R1142</f>
        <v>1</v>
      </c>
    </row>
    <row r="1143" spans="1:14" x14ac:dyDescent="0.3">
      <c r="A1143" t="str">
        <f>community_projects!A1143</f>
        <v>Zuid-Holland</v>
      </c>
      <c r="B1143" t="str">
        <f>community_projects!B1143</f>
        <v>Midden-Holland</v>
      </c>
      <c r="C1143" t="str">
        <f>community_projects!C1143</f>
        <v>Zuidplas</v>
      </c>
      <c r="D1143" t="str" cm="1">
        <f t="array" ref="D1143">INDEX(municipalities!B:B, MATCH(EC_projects!C1143,municipalities!C:C,0),0)</f>
        <v>GM1892</v>
      </c>
      <c r="E1143" t="str">
        <f>community_projects!D1143</f>
        <v>Zevenhuizen</v>
      </c>
      <c r="F1143" t="str">
        <f>community_projects!E1143</f>
        <v>Zon op Zuidplas/ zonnedak Gemeentewerf  Zevenhuizen</v>
      </c>
      <c r="G1143" t="str">
        <f>community_projects!G1143</f>
        <v>gerealiseerd</v>
      </c>
      <c r="H1143">
        <f>community_projects!H1143</f>
        <v>2021</v>
      </c>
      <c r="I1143" t="str">
        <f>community_projects!I1143</f>
        <v>PV</v>
      </c>
      <c r="J1143" t="str">
        <f>community_projects!J1143</f>
        <v>dak</v>
      </c>
      <c r="K1143" t="str">
        <f>community_projects!K1143</f>
        <v>productiecoöperatie/ bewonersinitiatief</v>
      </c>
      <c r="L1143" t="str">
        <f>community_projects!L1143</f>
        <v>Zon op Zuidplas</v>
      </c>
      <c r="M1143">
        <f>community_projects!P1143</f>
        <v>82.5</v>
      </c>
      <c r="N1143">
        <f>community_projects!R1143</f>
        <v>1</v>
      </c>
    </row>
    <row r="1144" spans="1:14" x14ac:dyDescent="0.3">
      <c r="A1144" t="str">
        <f>community_projects!A1144</f>
        <v>Zuid-Holland</v>
      </c>
      <c r="B1144" t="str">
        <f>community_projects!B1144</f>
        <v>Midden-Holland</v>
      </c>
      <c r="C1144" t="str">
        <f>community_projects!C1144</f>
        <v>Zuidplas</v>
      </c>
      <c r="D1144" t="str" cm="1">
        <f t="array" ref="D1144">INDEX(municipalities!B:B, MATCH(EC_projects!C1144,municipalities!C:C,0),0)</f>
        <v>GM1892</v>
      </c>
      <c r="E1144" t="str">
        <f>community_projects!D1144</f>
        <v>Nieuwerkerk a/d Ijssel</v>
      </c>
      <c r="F1144" t="str">
        <f>community_projects!E1144</f>
        <v>Zon op Zuidplas/ zonnedak 't Blok</v>
      </c>
      <c r="G1144" t="str">
        <f>community_projects!G1144</f>
        <v>gerealiseerd</v>
      </c>
      <c r="H1144">
        <f>community_projects!H1144</f>
        <v>2021</v>
      </c>
      <c r="I1144" t="str">
        <f>community_projects!I1144</f>
        <v>PV</v>
      </c>
      <c r="J1144" t="str">
        <f>community_projects!J1144</f>
        <v>dak</v>
      </c>
      <c r="K1144" t="str">
        <f>community_projects!K1144</f>
        <v>productiecoöperatie/ bewonersinitiatief</v>
      </c>
      <c r="L1144" t="str">
        <f>community_projects!L1144</f>
        <v>Zon op Zuidplas</v>
      </c>
      <c r="M1144">
        <f>community_projects!P1144</f>
        <v>33</v>
      </c>
      <c r="N1144">
        <f>community_projects!R1144</f>
        <v>1</v>
      </c>
    </row>
    <row r="1145" spans="1:14" x14ac:dyDescent="0.3">
      <c r="A1145" t="str">
        <f>community_projects!A1145</f>
        <v>Zuid-Holland</v>
      </c>
      <c r="B1145" t="str">
        <f>community_projects!B1145</f>
        <v>Midden-Holland</v>
      </c>
      <c r="C1145" t="str">
        <f>community_projects!C1145</f>
        <v>Zuidplas</v>
      </c>
      <c r="D1145" t="str" cm="1">
        <f t="array" ref="D1145">INDEX(municipalities!B:B, MATCH(EC_projects!C1145,municipalities!C:C,0),0)</f>
        <v>GM1892</v>
      </c>
      <c r="E1145" t="str">
        <f>community_projects!D1145</f>
        <v>Nieuwkerk a/d Ijssel</v>
      </c>
      <c r="F1145" t="str">
        <f>community_projects!E1145</f>
        <v>Zon op Zuidplas/ zonnedak Wolga</v>
      </c>
      <c r="G1145" t="str">
        <f>community_projects!G1145</f>
        <v>gerealiseerd</v>
      </c>
      <c r="H1145">
        <f>community_projects!H1145</f>
        <v>2020</v>
      </c>
      <c r="I1145" t="str">
        <f>community_projects!I1145</f>
        <v>PV</v>
      </c>
      <c r="J1145" t="str">
        <f>community_projects!J1145</f>
        <v>dak</v>
      </c>
      <c r="K1145" t="str">
        <f>community_projects!K1145</f>
        <v>productiecoöperatie/ bewonersinitiatief</v>
      </c>
      <c r="L1145" t="str">
        <f>community_projects!L1145</f>
        <v>Zon op Zuidplas</v>
      </c>
      <c r="M1145">
        <f>community_projects!P1145</f>
        <v>77.050000000000011</v>
      </c>
      <c r="N1145">
        <f>community_projects!R1145</f>
        <v>1</v>
      </c>
    </row>
    <row r="1146" spans="1:14" x14ac:dyDescent="0.3">
      <c r="A1146" t="str">
        <f>community_projects!A1146</f>
        <v>Zuid-Holland</v>
      </c>
      <c r="B1146" t="str">
        <f>community_projects!B1146</f>
        <v>Drechtsteden</v>
      </c>
      <c r="C1146" t="str">
        <f>community_projects!C1146</f>
        <v>Zwijndrecht</v>
      </c>
      <c r="D1146" t="str" cm="1">
        <f t="array" ref="D1146">INDEX(municipalities!B:B, MATCH(EC_projects!C1146,municipalities!C:C,0),0)</f>
        <v>GM0642</v>
      </c>
      <c r="E1146">
        <f>community_projects!D1146</f>
        <v>0</v>
      </c>
      <c r="F1146" t="str">
        <f>community_projects!E1146</f>
        <v>Zon op Zwijndrecht (Gemeentehuis)</v>
      </c>
      <c r="G1146" t="str">
        <f>community_projects!G1146</f>
        <v>gerealiseerd</v>
      </c>
      <c r="H1146">
        <f>community_projects!H1146</f>
        <v>2016</v>
      </c>
      <c r="I1146" t="str">
        <f>community_projects!I1146</f>
        <v>PV</v>
      </c>
      <c r="J1146" t="str">
        <f>community_projects!J1146</f>
        <v>dak</v>
      </c>
      <c r="K1146" t="str">
        <f>community_projects!K1146</f>
        <v>productiecoöperatie/ bewonersinitiatief</v>
      </c>
      <c r="L1146" t="str">
        <f>community_projects!L1146</f>
        <v>Zon op Zwijndrecht</v>
      </c>
      <c r="M1146">
        <f>community_projects!P1146</f>
        <v>53.56</v>
      </c>
      <c r="N1146">
        <f>community_projects!R1146</f>
        <v>1</v>
      </c>
    </row>
    <row r="1147" spans="1:14" x14ac:dyDescent="0.3">
      <c r="A1147" t="str">
        <f>community_projects!A1147</f>
        <v>Zuid-Holland</v>
      </c>
      <c r="B1147" t="str">
        <f>community_projects!B1147</f>
        <v>Drechtsteden</v>
      </c>
      <c r="C1147" t="str">
        <f>community_projects!C1147</f>
        <v>Zwijndrecht</v>
      </c>
      <c r="D1147" t="str" cm="1">
        <f t="array" ref="D1147">INDEX(municipalities!B:B, MATCH(EC_projects!C1147,municipalities!C:C,0),0)</f>
        <v>GM0642</v>
      </c>
      <c r="E1147">
        <f>community_projects!D1147</f>
        <v>0</v>
      </c>
      <c r="F1147" t="str">
        <f>community_projects!E1147</f>
        <v xml:space="preserve">Zon op Zwijndrecht (Hart van Meerdervoort) </v>
      </c>
      <c r="G1147" t="str">
        <f>community_projects!G1147</f>
        <v>gerealiseerd</v>
      </c>
      <c r="H1147">
        <f>community_projects!H1147</f>
        <v>2016</v>
      </c>
      <c r="I1147" t="str">
        <f>community_projects!I1147</f>
        <v>PV</v>
      </c>
      <c r="J1147" t="str">
        <f>community_projects!J1147</f>
        <v>dak</v>
      </c>
      <c r="K1147" t="str">
        <f>community_projects!K1147</f>
        <v>productiecoöperatie/ bewonersinitiatief</v>
      </c>
      <c r="L1147" t="str">
        <f>community_projects!L1147</f>
        <v>Zon op Zwijndrecht</v>
      </c>
      <c r="M1147">
        <f>community_projects!P1147</f>
        <v>33.4</v>
      </c>
      <c r="N1147">
        <f>community_projects!R1147</f>
        <v>1</v>
      </c>
    </row>
    <row r="1148" spans="1:14" x14ac:dyDescent="0.3">
      <c r="A1148" t="str">
        <f>community_projects!A1148</f>
        <v>Zuid-Holland</v>
      </c>
      <c r="B1148" t="str">
        <f>community_projects!B1148</f>
        <v>Drechtsteden</v>
      </c>
      <c r="C1148" t="str">
        <f>community_projects!C1148</f>
        <v>Zwijndrecht</v>
      </c>
      <c r="D1148" t="str" cm="1">
        <f t="array" ref="D1148">INDEX(municipalities!B:B, MATCH(EC_projects!C1148,municipalities!C:C,0),0)</f>
        <v>GM0642</v>
      </c>
      <c r="E1148">
        <f>community_projects!D1148</f>
        <v>0</v>
      </c>
      <c r="F1148" t="str">
        <f>community_projects!E1148</f>
        <v>Zon op Zwijndrecht (RaJuBiBoS deel 1)</v>
      </c>
      <c r="G1148" t="str">
        <f>community_projects!G1148</f>
        <v>gerealiseerd</v>
      </c>
      <c r="H1148">
        <f>community_projects!H1148</f>
        <v>2017</v>
      </c>
      <c r="I1148" t="str">
        <f>community_projects!I1148</f>
        <v>PV</v>
      </c>
      <c r="J1148" t="str">
        <f>community_projects!J1148</f>
        <v>dak</v>
      </c>
      <c r="K1148" t="str">
        <f>community_projects!K1148</f>
        <v>productiecoöperatie/ bewonersinitiatief</v>
      </c>
      <c r="L1148" t="str">
        <f>community_projects!L1148</f>
        <v>Zon op Zwijndrecht</v>
      </c>
      <c r="M1148">
        <f>community_projects!P1148</f>
        <v>33.39</v>
      </c>
      <c r="N1148">
        <f>community_projects!R1148</f>
        <v>1</v>
      </c>
    </row>
    <row r="1149" spans="1:14" x14ac:dyDescent="0.3">
      <c r="A1149" t="str">
        <f>community_projects!A1149</f>
        <v>Zuid-Holland</v>
      </c>
      <c r="B1149" t="str">
        <f>community_projects!B1149</f>
        <v>Drechtsteden</v>
      </c>
      <c r="C1149" t="str">
        <f>community_projects!C1149</f>
        <v>Zwijndrecht</v>
      </c>
      <c r="D1149" t="str" cm="1">
        <f t="array" ref="D1149">INDEX(municipalities!B:B, MATCH(EC_projects!C1149,municipalities!C:C,0),0)</f>
        <v>GM0642</v>
      </c>
      <c r="E1149">
        <f>community_projects!D1149</f>
        <v>0</v>
      </c>
      <c r="F1149" t="str">
        <f>community_projects!E1149</f>
        <v>Zon op Zwijndrecht (RaJuBiBos deel 2)</v>
      </c>
      <c r="G1149" t="str">
        <f>community_projects!G1149</f>
        <v>gerealiseerd</v>
      </c>
      <c r="H1149">
        <f>community_projects!H1149</f>
        <v>2018</v>
      </c>
      <c r="I1149" t="str">
        <f>community_projects!I1149</f>
        <v>PV</v>
      </c>
      <c r="J1149" t="str">
        <f>community_projects!J1149</f>
        <v>dak</v>
      </c>
      <c r="K1149" t="str">
        <f>community_projects!K1149</f>
        <v>productiecoöperatie/ bewonersinitiatief</v>
      </c>
      <c r="L1149" t="str">
        <f>community_projects!L1149</f>
        <v>Zon op Zwijndrecht</v>
      </c>
      <c r="M1149">
        <f>community_projects!P1149</f>
        <v>33.39</v>
      </c>
      <c r="N1149">
        <f>community_projects!R1149</f>
        <v>1</v>
      </c>
    </row>
    <row r="1150" spans="1:14" x14ac:dyDescent="0.3">
      <c r="A1150" t="str">
        <f>community_projects!A1150</f>
        <v>Drenthe</v>
      </c>
      <c r="B1150" t="str">
        <f>community_projects!B1150</f>
        <v>Drenthe</v>
      </c>
      <c r="C1150" t="str">
        <f>community_projects!C1150</f>
        <v>Assen</v>
      </c>
      <c r="D1150" t="str" cm="1">
        <f t="array" ref="D1150">INDEX(municipalities!B:B, MATCH(EC_projects!C1150,municipalities!C:C,0),0)</f>
        <v>GM0106</v>
      </c>
      <c r="E1150">
        <f>community_projects!D1150</f>
        <v>0</v>
      </c>
      <c r="F1150" t="str">
        <f>community_projects!E1150</f>
        <v>DuurzaamAssen/ Zonnedak VanderVeen II (Zendmastweg)</v>
      </c>
      <c r="G1150" t="str">
        <f>community_projects!G1150</f>
        <v>gepland</v>
      </c>
      <c r="H1150">
        <f>community_projects!H1150</f>
        <v>2024</v>
      </c>
      <c r="I1150" t="str">
        <f>community_projects!I1150</f>
        <v>PV</v>
      </c>
      <c r="J1150" t="str">
        <f>community_projects!J1150</f>
        <v>dak</v>
      </c>
      <c r="K1150" t="str">
        <f>community_projects!K1150</f>
        <v>lokale coöperatie</v>
      </c>
      <c r="L1150" t="str">
        <f>community_projects!L1150</f>
        <v>DuurzaamAssen</v>
      </c>
      <c r="M1150">
        <f>community_projects!P1150</f>
        <v>73.8</v>
      </c>
      <c r="N1150">
        <f>community_projects!R1150</f>
        <v>1</v>
      </c>
    </row>
    <row r="1151" spans="1:14" x14ac:dyDescent="0.3">
      <c r="A1151" t="str">
        <f>community_projects!A1151</f>
        <v>Drenthe</v>
      </c>
      <c r="B1151" t="str">
        <f>community_projects!B1151</f>
        <v>Drenthe</v>
      </c>
      <c r="C1151" t="str">
        <f>community_projects!C1151</f>
        <v>Emmen</v>
      </c>
      <c r="D1151" t="str" cm="1">
        <f t="array" ref="D1151">INDEX(municipalities!B:B, MATCH(EC_projects!C1151,municipalities!C:C,0),0)</f>
        <v>GM0114</v>
      </c>
      <c r="E1151" t="str">
        <f>community_projects!D1151</f>
        <v>Emmer-Compascuum</v>
      </c>
      <c r="F1151" t="str">
        <f>community_projects!E1151</f>
        <v>EC Zonnige Start / Zonnepark Project Mensen (loods)</v>
      </c>
      <c r="G1151" t="str">
        <f>community_projects!G1151</f>
        <v>gepland</v>
      </c>
      <c r="H1151">
        <f>community_projects!H1151</f>
        <v>2024</v>
      </c>
      <c r="I1151" t="str">
        <f>community_projects!I1151</f>
        <v>PV</v>
      </c>
      <c r="J1151" t="str">
        <f>community_projects!J1151</f>
        <v>dak</v>
      </c>
      <c r="K1151" t="str">
        <f>community_projects!K1151</f>
        <v>lokale coöperatie</v>
      </c>
      <c r="L1151" t="str">
        <f>community_projects!L1151</f>
        <v>EC Zonnige Start</v>
      </c>
      <c r="M1151">
        <f>community_projects!P1151</f>
        <v>45</v>
      </c>
      <c r="N1151">
        <f>community_projects!R1151</f>
        <v>1</v>
      </c>
    </row>
    <row r="1152" spans="1:14" x14ac:dyDescent="0.3">
      <c r="A1152" t="str">
        <f>community_projects!A1152</f>
        <v>Drenthe</v>
      </c>
      <c r="B1152" t="str">
        <f>community_projects!B1152</f>
        <v>Drenthe</v>
      </c>
      <c r="C1152" t="str">
        <f>community_projects!C1152</f>
        <v>Meppel</v>
      </c>
      <c r="D1152" t="str" cm="1">
        <f t="array" ref="D1152">INDEX(municipalities!B:B, MATCH(EC_projects!C1152,municipalities!C:C,0),0)</f>
        <v>GM0119</v>
      </c>
      <c r="E1152">
        <f>community_projects!D1152</f>
        <v>0</v>
      </c>
      <c r="F1152" t="str">
        <f>community_projects!E1152</f>
        <v>EnergiekSlingenberg/ zonnedak Terra College</v>
      </c>
      <c r="G1152" t="str">
        <f>community_projects!G1152</f>
        <v>gepland</v>
      </c>
      <c r="H1152">
        <f>community_projects!H1152</f>
        <v>2024</v>
      </c>
      <c r="I1152" t="str">
        <f>community_projects!I1152</f>
        <v>PV</v>
      </c>
      <c r="J1152" t="str">
        <f>community_projects!J1152</f>
        <v>dak</v>
      </c>
      <c r="K1152" t="str">
        <f>community_projects!K1152</f>
        <v>lokale coöperatie</v>
      </c>
      <c r="L1152" t="str">
        <f>community_projects!L1152</f>
        <v>Energiek Slingenberg</v>
      </c>
      <c r="M1152">
        <f>community_projects!P1152</f>
        <v>65</v>
      </c>
      <c r="N1152">
        <f>community_projects!R1152</f>
        <v>1</v>
      </c>
    </row>
    <row r="1153" spans="1:14" x14ac:dyDescent="0.3">
      <c r="A1153" t="str">
        <f>community_projects!A1153</f>
        <v>Drenthe</v>
      </c>
      <c r="B1153" t="str">
        <f>community_projects!B1153</f>
        <v>Drenthe</v>
      </c>
      <c r="C1153" t="str">
        <f>community_projects!C1153</f>
        <v>Noordenveld</v>
      </c>
      <c r="D1153" t="str" cm="1">
        <f t="array" ref="D1153">INDEX(municipalities!B:B, MATCH(EC_projects!C1153,municipalities!C:C,0),0)</f>
        <v>GM1699</v>
      </c>
      <c r="E1153">
        <f>community_projects!D1153</f>
        <v>0</v>
      </c>
      <c r="F1153" t="str">
        <f>community_projects!E1153</f>
        <v>ECNoordseveld/ zonnedak SCE 1</v>
      </c>
      <c r="G1153" t="str">
        <f>community_projects!G1153</f>
        <v>gepland</v>
      </c>
      <c r="H1153">
        <f>community_projects!H1153</f>
        <v>2024</v>
      </c>
      <c r="I1153" t="str">
        <f>community_projects!I1153</f>
        <v>PV</v>
      </c>
      <c r="J1153" t="str">
        <f>community_projects!J1153</f>
        <v>dak</v>
      </c>
      <c r="K1153" t="str">
        <f>community_projects!K1153</f>
        <v>lokale coöperatie</v>
      </c>
      <c r="L1153" t="str">
        <f>community_projects!L1153</f>
        <v>EC Noordseveld</v>
      </c>
      <c r="M1153">
        <f>community_projects!P1153</f>
        <v>82</v>
      </c>
      <c r="N1153">
        <f>community_projects!R1153</f>
        <v>1</v>
      </c>
    </row>
    <row r="1154" spans="1:14" x14ac:dyDescent="0.3">
      <c r="A1154" t="str">
        <f>community_projects!A1154</f>
        <v>Drenthe</v>
      </c>
      <c r="B1154" t="str">
        <f>community_projects!B1154</f>
        <v>Drenthe</v>
      </c>
      <c r="C1154" t="str">
        <f>community_projects!C1154</f>
        <v>Noordenveld</v>
      </c>
      <c r="D1154" t="str" cm="1">
        <f t="array" ref="D1154">INDEX(municipalities!B:B, MATCH(EC_projects!C1154,municipalities!C:C,0),0)</f>
        <v>GM1699</v>
      </c>
      <c r="E1154">
        <f>community_projects!D1154</f>
        <v>0</v>
      </c>
      <c r="F1154" t="str">
        <f>community_projects!E1154</f>
        <v>ECNoordseveld/ zonnedak SCE 2</v>
      </c>
      <c r="G1154" t="str">
        <f>community_projects!G1154</f>
        <v>gepland</v>
      </c>
      <c r="H1154">
        <f>community_projects!H1154</f>
        <v>2024</v>
      </c>
      <c r="I1154" t="str">
        <f>community_projects!I1154</f>
        <v>PV</v>
      </c>
      <c r="J1154" t="str">
        <f>community_projects!J1154</f>
        <v>dak</v>
      </c>
      <c r="K1154" t="str">
        <f>community_projects!K1154</f>
        <v>lokale coöperatie</v>
      </c>
      <c r="L1154" t="str">
        <f>community_projects!L1154</f>
        <v>EC Noordseveld</v>
      </c>
      <c r="M1154">
        <f>community_projects!P1154</f>
        <v>82</v>
      </c>
      <c r="N1154">
        <f>community_projects!R1154</f>
        <v>1</v>
      </c>
    </row>
    <row r="1155" spans="1:14" x14ac:dyDescent="0.3">
      <c r="A1155" t="str">
        <f>community_projects!A1155</f>
        <v>Drenthe</v>
      </c>
      <c r="B1155" t="str">
        <f>community_projects!B1155</f>
        <v>Drenthe</v>
      </c>
      <c r="C1155" t="str">
        <f>community_projects!C1155</f>
        <v>Noordenveld</v>
      </c>
      <c r="D1155" t="str" cm="1">
        <f t="array" ref="D1155">INDEX(municipalities!B:B, MATCH(EC_projects!C1155,municipalities!C:C,0),0)</f>
        <v>GM1699</v>
      </c>
      <c r="E1155">
        <f>community_projects!D1155</f>
        <v>0</v>
      </c>
      <c r="F1155" t="str">
        <f>community_projects!E1155</f>
        <v>ECNoordseveld/ zonnedak SCE 3</v>
      </c>
      <c r="G1155" t="str">
        <f>community_projects!G1155</f>
        <v>gepland</v>
      </c>
      <c r="H1155">
        <f>community_projects!H1155</f>
        <v>2024</v>
      </c>
      <c r="I1155" t="str">
        <f>community_projects!I1155</f>
        <v>PV</v>
      </c>
      <c r="J1155" t="str">
        <f>community_projects!J1155</f>
        <v>dak</v>
      </c>
      <c r="K1155" t="str">
        <f>community_projects!K1155</f>
        <v>lokale coöperatie</v>
      </c>
      <c r="L1155" t="str">
        <f>community_projects!L1155</f>
        <v>EC Noordseveld</v>
      </c>
      <c r="M1155">
        <f>community_projects!P1155</f>
        <v>82</v>
      </c>
      <c r="N1155">
        <f>community_projects!R1155</f>
        <v>1</v>
      </c>
    </row>
    <row r="1156" spans="1:14" x14ac:dyDescent="0.3">
      <c r="A1156" t="str">
        <f>community_projects!A1156</f>
        <v>Drenthe</v>
      </c>
      <c r="B1156" t="str">
        <f>community_projects!B1156</f>
        <v>Drenthe</v>
      </c>
      <c r="C1156" t="str">
        <f>community_projects!C1156</f>
        <v>Noordenveld</v>
      </c>
      <c r="D1156" t="str" cm="1">
        <f t="array" ref="D1156">INDEX(municipalities!B:B, MATCH(EC_projects!C1156,municipalities!C:C,0),0)</f>
        <v>GM1699</v>
      </c>
      <c r="E1156">
        <f>community_projects!D1156</f>
        <v>0</v>
      </c>
      <c r="F1156" t="str">
        <f>community_projects!E1156</f>
        <v>ECNoordseveld/ zonnedak SCE 4</v>
      </c>
      <c r="G1156" t="str">
        <f>community_projects!G1156</f>
        <v>gepland</v>
      </c>
      <c r="H1156">
        <f>community_projects!H1156</f>
        <v>2024</v>
      </c>
      <c r="I1156" t="str">
        <f>community_projects!I1156</f>
        <v>PV</v>
      </c>
      <c r="J1156" t="str">
        <f>community_projects!J1156</f>
        <v>dak</v>
      </c>
      <c r="K1156" t="str">
        <f>community_projects!K1156</f>
        <v>lokale coöperatie</v>
      </c>
      <c r="L1156" t="str">
        <f>community_projects!L1156</f>
        <v>EC Noordseveld</v>
      </c>
      <c r="M1156">
        <f>community_projects!P1156</f>
        <v>82</v>
      </c>
      <c r="N1156">
        <f>community_projects!R1156</f>
        <v>1</v>
      </c>
    </row>
    <row r="1157" spans="1:14" x14ac:dyDescent="0.3">
      <c r="A1157" t="str">
        <f>community_projects!A1157</f>
        <v>Drenthe</v>
      </c>
      <c r="B1157" t="str">
        <f>community_projects!B1157</f>
        <v>Drenthe</v>
      </c>
      <c r="C1157" t="str">
        <f>community_projects!C1157</f>
        <v>Noordenveld</v>
      </c>
      <c r="D1157" t="str" cm="1">
        <f t="array" ref="D1157">INDEX(municipalities!B:B, MATCH(EC_projects!C1157,municipalities!C:C,0),0)</f>
        <v>GM1699</v>
      </c>
      <c r="E1157">
        <f>community_projects!D1157</f>
        <v>0</v>
      </c>
      <c r="F1157" t="str">
        <f>community_projects!E1157</f>
        <v>ECNoordseveld/ zonnedak SCE 5</v>
      </c>
      <c r="G1157" t="str">
        <f>community_projects!G1157</f>
        <v>gepland</v>
      </c>
      <c r="H1157">
        <f>community_projects!H1157</f>
        <v>2024</v>
      </c>
      <c r="I1157" t="str">
        <f>community_projects!I1157</f>
        <v>PV</v>
      </c>
      <c r="J1157" t="str">
        <f>community_projects!J1157</f>
        <v>dak</v>
      </c>
      <c r="K1157" t="str">
        <f>community_projects!K1157</f>
        <v>lokale coöperatie</v>
      </c>
      <c r="L1157" t="str">
        <f>community_projects!L1157</f>
        <v>EC Noordseveld</v>
      </c>
      <c r="M1157">
        <f>community_projects!P1157</f>
        <v>82</v>
      </c>
      <c r="N1157">
        <f>community_projects!R1157</f>
        <v>1</v>
      </c>
    </row>
    <row r="1158" spans="1:14" x14ac:dyDescent="0.3">
      <c r="A1158" t="str">
        <f>community_projects!A1158</f>
        <v>Friesland</v>
      </c>
      <c r="B1158" t="str">
        <f>community_projects!B1158</f>
        <v>Friesland</v>
      </c>
      <c r="C1158" t="str">
        <f>community_projects!C1158</f>
        <v>Achtkarspelen</v>
      </c>
      <c r="D1158" t="str" cm="1">
        <f t="array" ref="D1158">INDEX(municipalities!B:B, MATCH(EC_projects!C1158,municipalities!C:C,0),0)</f>
        <v>GM0059</v>
      </c>
      <c r="E1158" t="str">
        <f>community_projects!D1158</f>
        <v>Veenklooster</v>
      </c>
      <c r="F1158" t="str">
        <f>community_projects!E1158</f>
        <v>Buitenpost/ zonnedak 2 Zon voor asbest De Groot</v>
      </c>
      <c r="G1158" t="str">
        <f>community_projects!G1158</f>
        <v>gepland</v>
      </c>
      <c r="H1158">
        <f>community_projects!H1158</f>
        <v>2024</v>
      </c>
      <c r="I1158" t="str">
        <f>community_projects!I1158</f>
        <v>PV</v>
      </c>
      <c r="J1158" t="str">
        <f>community_projects!J1158</f>
        <v>dak</v>
      </c>
      <c r="K1158" t="str">
        <f>community_projects!K1158</f>
        <v>lokale coöperatie</v>
      </c>
      <c r="L1158" t="str">
        <f>community_projects!L1158</f>
        <v>EC Buitenpost</v>
      </c>
      <c r="M1158">
        <f>community_projects!P1158</f>
        <v>99.75</v>
      </c>
      <c r="N1158">
        <f>community_projects!R1158</f>
        <v>1</v>
      </c>
    </row>
    <row r="1159" spans="1:14" x14ac:dyDescent="0.3">
      <c r="A1159" t="str">
        <f>community_projects!A1159</f>
        <v>Friesland</v>
      </c>
      <c r="B1159" t="str">
        <f>community_projects!B1159</f>
        <v>Friesland</v>
      </c>
      <c r="C1159" t="str">
        <f>community_projects!C1159</f>
        <v>Achtkarspelen</v>
      </c>
      <c r="D1159" t="str" cm="1">
        <f t="array" ref="D1159">INDEX(municipalities!B:B, MATCH(EC_projects!C1159,municipalities!C:C,0),0)</f>
        <v>GM0059</v>
      </c>
      <c r="E1159" t="str">
        <f>community_projects!D1159</f>
        <v>Surhuizum</v>
      </c>
      <c r="F1159" t="str">
        <f>community_projects!E1159</f>
        <v>ZonopalleDaken/ Zonnedak Van der Veen - overgedragen</v>
      </c>
      <c r="G1159" t="str">
        <f>community_projects!G1159</f>
        <v>gepland</v>
      </c>
      <c r="H1159">
        <f>community_projects!H1159</f>
        <v>2024</v>
      </c>
      <c r="I1159" t="str">
        <f>community_projects!I1159</f>
        <v>PV</v>
      </c>
      <c r="J1159" t="str">
        <f>community_projects!J1159</f>
        <v>dak</v>
      </c>
      <c r="K1159" t="str">
        <f>community_projects!K1159</f>
        <v>productiecoöperatie/ ontwikkelaar</v>
      </c>
      <c r="L1159" t="str">
        <f>community_projects!L1159</f>
        <v>EC Harkema</v>
      </c>
      <c r="M1159">
        <f>community_projects!P1159</f>
        <v>98</v>
      </c>
      <c r="N1159">
        <f>community_projects!R1159</f>
        <v>1</v>
      </c>
    </row>
    <row r="1160" spans="1:14" x14ac:dyDescent="0.3">
      <c r="A1160" t="str">
        <f>community_projects!A1160</f>
        <v>Friesland</v>
      </c>
      <c r="B1160" t="str">
        <f>community_projects!B1160</f>
        <v>Friesland</v>
      </c>
      <c r="C1160" t="str">
        <f>community_projects!C1160</f>
        <v>Leeuwarden</v>
      </c>
      <c r="D1160" t="str" cm="1">
        <f t="array" ref="D1160">INDEX(municipalities!B:B, MATCH(EC_projects!C1160,municipalities!C:C,0),0)</f>
        <v>GM0080</v>
      </c>
      <c r="E1160" t="str">
        <f>community_projects!D1160</f>
        <v>Wergea</v>
      </c>
      <c r="F1160" t="str">
        <f>community_projects!E1160</f>
        <v>DuurzaamWergea/ Zonnedak  Meinderts</v>
      </c>
      <c r="G1160" t="str">
        <f>community_projects!G1160</f>
        <v>gepland</v>
      </c>
      <c r="H1160">
        <f>community_projects!H1160</f>
        <v>2024</v>
      </c>
      <c r="I1160" t="str">
        <f>community_projects!I1160</f>
        <v>PV</v>
      </c>
      <c r="J1160" t="str">
        <f>community_projects!J1160</f>
        <v>dak</v>
      </c>
      <c r="K1160" t="str">
        <f>community_projects!K1160</f>
        <v>lokale coöperatie</v>
      </c>
      <c r="L1160" t="str">
        <f>community_projects!L1160</f>
        <v>Duurzaam Wergea</v>
      </c>
      <c r="M1160">
        <f>community_projects!P1160</f>
        <v>99.75</v>
      </c>
      <c r="N1160">
        <f>community_projects!R1160</f>
        <v>1</v>
      </c>
    </row>
    <row r="1161" spans="1:14" x14ac:dyDescent="0.3">
      <c r="A1161" t="str">
        <f>community_projects!A1161</f>
        <v>Friesland</v>
      </c>
      <c r="B1161" t="str">
        <f>community_projects!B1161</f>
        <v>Friesland</v>
      </c>
      <c r="C1161" t="str">
        <f>community_projects!C1161</f>
        <v>Leeuwarden</v>
      </c>
      <c r="D1161" t="str" cm="1">
        <f t="array" ref="D1161">INDEX(municipalities!B:B, MATCH(EC_projects!C1161,municipalities!C:C,0),0)</f>
        <v>GM0080</v>
      </c>
      <c r="E1161" t="str">
        <f>community_projects!D1161</f>
        <v>Wergea</v>
      </c>
      <c r="F1161" t="str">
        <f>community_projects!E1161</f>
        <v>DuurzaamWergea/ Zonnedak Hut</v>
      </c>
      <c r="G1161" t="str">
        <f>community_projects!G1161</f>
        <v>gepland</v>
      </c>
      <c r="H1161">
        <f>community_projects!H1161</f>
        <v>2024</v>
      </c>
      <c r="I1161" t="str">
        <f>community_projects!I1161</f>
        <v>PV</v>
      </c>
      <c r="J1161" t="str">
        <f>community_projects!J1161</f>
        <v>dak</v>
      </c>
      <c r="K1161" t="str">
        <f>community_projects!K1161</f>
        <v>lokale coöperatie</v>
      </c>
      <c r="L1161" t="str">
        <f>community_projects!L1161</f>
        <v>Duurzaam Wergea</v>
      </c>
      <c r="M1161">
        <f>community_projects!P1161</f>
        <v>71.75</v>
      </c>
      <c r="N1161">
        <f>community_projects!R1161</f>
        <v>1</v>
      </c>
    </row>
    <row r="1162" spans="1:14" x14ac:dyDescent="0.3">
      <c r="A1162" t="str">
        <f>community_projects!A1162</f>
        <v>Friesland</v>
      </c>
      <c r="B1162" t="str">
        <f>community_projects!B1162</f>
        <v>Friesland</v>
      </c>
      <c r="C1162" t="str">
        <f>community_projects!C1162</f>
        <v>Leeuwarden</v>
      </c>
      <c r="D1162" t="str" cm="1">
        <f t="array" ref="D1162">INDEX(municipalities!B:B, MATCH(EC_projects!C1162,municipalities!C:C,0),0)</f>
        <v>GM0080</v>
      </c>
      <c r="E1162" t="str">
        <f>community_projects!D1162</f>
        <v>Wergea</v>
      </c>
      <c r="F1162" t="str">
        <f>community_projects!E1162</f>
        <v>DuurzaamWergea/ Zonnedak Van der Ploeg</v>
      </c>
      <c r="G1162" t="str">
        <f>community_projects!G1162</f>
        <v>gepland</v>
      </c>
      <c r="H1162">
        <f>community_projects!H1162</f>
        <v>2024</v>
      </c>
      <c r="I1162" t="str">
        <f>community_projects!I1162</f>
        <v>PV</v>
      </c>
      <c r="J1162" t="str">
        <f>community_projects!J1162</f>
        <v>dak</v>
      </c>
      <c r="K1162" t="str">
        <f>community_projects!K1162</f>
        <v>lokale coöperatie</v>
      </c>
      <c r="L1162" t="str">
        <f>community_projects!L1162</f>
        <v>Duurzaam Wergea</v>
      </c>
      <c r="M1162">
        <f>community_projects!P1162</f>
        <v>99.75</v>
      </c>
      <c r="N1162">
        <f>community_projects!R1162</f>
        <v>1</v>
      </c>
    </row>
    <row r="1163" spans="1:14" x14ac:dyDescent="0.3">
      <c r="A1163" t="str">
        <f>community_projects!A1163</f>
        <v>Friesland</v>
      </c>
      <c r="B1163" t="str">
        <f>community_projects!B1163</f>
        <v>Friesland</v>
      </c>
      <c r="C1163" t="str">
        <f>community_projects!C1163</f>
        <v>Leeuwarden</v>
      </c>
      <c r="D1163" t="str" cm="1">
        <f t="array" ref="D1163">INDEX(municipalities!B:B, MATCH(EC_projects!C1163,municipalities!C:C,0),0)</f>
        <v>GM0080</v>
      </c>
      <c r="E1163" t="str">
        <f>community_projects!D1163</f>
        <v>Wergea</v>
      </c>
      <c r="F1163" t="str">
        <f>community_projects!E1163</f>
        <v>DuurzaamWergea/ Zonnedak Wobbes</v>
      </c>
      <c r="G1163" t="str">
        <f>community_projects!G1163</f>
        <v>gepland</v>
      </c>
      <c r="H1163">
        <f>community_projects!H1163</f>
        <v>2024</v>
      </c>
      <c r="I1163" t="str">
        <f>community_projects!I1163</f>
        <v>PV</v>
      </c>
      <c r="J1163" t="str">
        <f>community_projects!J1163</f>
        <v>dak</v>
      </c>
      <c r="K1163" t="str">
        <f>community_projects!K1163</f>
        <v>lokale coöperatie</v>
      </c>
      <c r="L1163" t="str">
        <f>community_projects!L1163</f>
        <v>Duurzaam Wergea</v>
      </c>
      <c r="M1163">
        <f>community_projects!P1163</f>
        <v>77</v>
      </c>
      <c r="N1163">
        <f>community_projects!R1163</f>
        <v>1</v>
      </c>
    </row>
    <row r="1164" spans="1:14" x14ac:dyDescent="0.3">
      <c r="A1164" t="str">
        <f>community_projects!A1164</f>
        <v>Friesland</v>
      </c>
      <c r="B1164" t="str">
        <f>community_projects!B1164</f>
        <v>Friesland</v>
      </c>
      <c r="C1164" t="str">
        <f>community_projects!C1164</f>
        <v>Noardeast-Fryslân</v>
      </c>
      <c r="D1164" t="str" cm="1">
        <f t="array" ref="D1164">INDEX(municipalities!B:B, MATCH(EC_projects!C1164,municipalities!C:C,0),0)</f>
        <v>GM1970</v>
      </c>
      <c r="E1164">
        <f>community_projects!D1164</f>
        <v>0</v>
      </c>
      <c r="F1164" t="str">
        <f>community_projects!E1164</f>
        <v>Mei-inoar Grien/ SamenZon Zonnedak Osinga</v>
      </c>
      <c r="G1164" t="str">
        <f>community_projects!G1164</f>
        <v>gepland</v>
      </c>
      <c r="H1164">
        <f>community_projects!H1164</f>
        <v>2024</v>
      </c>
      <c r="I1164" t="str">
        <f>community_projects!I1164</f>
        <v>PV</v>
      </c>
      <c r="J1164" t="str">
        <f>community_projects!J1164</f>
        <v>dak</v>
      </c>
      <c r="K1164" t="str">
        <f>community_projects!K1164</f>
        <v>lokale coöperatie</v>
      </c>
      <c r="L1164" t="str">
        <f>community_projects!L1164</f>
        <v>Mei-inoarGrien</v>
      </c>
      <c r="M1164">
        <f>community_projects!P1164</f>
        <v>108</v>
      </c>
      <c r="N1164">
        <f>community_projects!R1164</f>
        <v>1</v>
      </c>
    </row>
    <row r="1165" spans="1:14" x14ac:dyDescent="0.3">
      <c r="A1165" t="str">
        <f>community_projects!A1165</f>
        <v>Friesland</v>
      </c>
      <c r="B1165" t="str">
        <f>community_projects!B1165</f>
        <v>Friesland</v>
      </c>
      <c r="C1165" t="str">
        <f>community_projects!C1165</f>
        <v>Súdwest-Fryslân</v>
      </c>
      <c r="D1165" t="str" cm="1">
        <f t="array" ref="D1165">INDEX(municipalities!B:B, MATCH(EC_projects!C1165,municipalities!C:C,0),0)</f>
        <v>GM1900</v>
      </c>
      <c r="E1165">
        <f>community_projects!D1165</f>
        <v>0</v>
      </c>
      <c r="F1165" t="str">
        <f>community_projects!E1165</f>
        <v>ECFolsgare/ zonneweide Zuidweststroom 3 Gerbrandy</v>
      </c>
      <c r="G1165" t="str">
        <f>community_projects!G1165</f>
        <v>gepland</v>
      </c>
      <c r="H1165">
        <f>community_projects!H1165</f>
        <v>2024</v>
      </c>
      <c r="I1165" t="str">
        <f>community_projects!I1165</f>
        <v>PV</v>
      </c>
      <c r="J1165" t="str">
        <f>community_projects!J1165</f>
        <v>dak</v>
      </c>
      <c r="K1165" t="str">
        <f>community_projects!K1165</f>
        <v>lokale coöperatie</v>
      </c>
      <c r="L1165" t="str">
        <f>community_projects!L1165</f>
        <v>EC Folsgare</v>
      </c>
      <c r="M1165">
        <f>community_projects!P1165</f>
        <v>115.6</v>
      </c>
      <c r="N1165">
        <f>community_projects!R1165</f>
        <v>1</v>
      </c>
    </row>
    <row r="1166" spans="1:14" x14ac:dyDescent="0.3">
      <c r="A1166" t="str">
        <f>community_projects!A1166</f>
        <v>Friesland</v>
      </c>
      <c r="B1166" t="str">
        <f>community_projects!B1166</f>
        <v>Friesland</v>
      </c>
      <c r="C1166" t="str">
        <f>community_projects!C1166</f>
        <v>Súdwest-Fryslân</v>
      </c>
      <c r="D1166" t="str" cm="1">
        <f t="array" ref="D1166">INDEX(municipalities!B:B, MATCH(EC_projects!C1166,municipalities!C:C,0),0)</f>
        <v>GM1900</v>
      </c>
      <c r="E1166" t="str">
        <f>community_projects!D1166</f>
        <v>Warns</v>
      </c>
      <c r="F1166" t="str">
        <f>community_projects!E1166</f>
        <v>Gaasterland/ Zonnecollectief 4 Warns</v>
      </c>
      <c r="G1166" t="str">
        <f>community_projects!G1166</f>
        <v>gepland</v>
      </c>
      <c r="H1166">
        <f>community_projects!H1166</f>
        <v>2024</v>
      </c>
      <c r="I1166" t="str">
        <f>community_projects!I1166</f>
        <v>PV</v>
      </c>
      <c r="J1166" t="str">
        <f>community_projects!J1166</f>
        <v>dak</v>
      </c>
      <c r="K1166" t="str">
        <f>community_projects!K1166</f>
        <v>lokale coöperatie</v>
      </c>
      <c r="L1166" t="str">
        <f>community_projects!L1166</f>
        <v>EC Gaasterland</v>
      </c>
      <c r="M1166">
        <f>community_projects!P1166</f>
        <v>60</v>
      </c>
      <c r="N1166">
        <f>community_projects!R1166</f>
        <v>1</v>
      </c>
    </row>
    <row r="1167" spans="1:14" x14ac:dyDescent="0.3">
      <c r="A1167" t="str">
        <f>community_projects!A1167</f>
        <v>Friesland</v>
      </c>
      <c r="B1167" t="str">
        <f>community_projects!B1167</f>
        <v>Friesland</v>
      </c>
      <c r="C1167" t="str">
        <f>community_projects!C1167</f>
        <v>Súdwest-Fryslân</v>
      </c>
      <c r="D1167" t="str" cm="1">
        <f t="array" ref="D1167">INDEX(municipalities!B:B, MATCH(EC_projects!C1167,municipalities!C:C,0),0)</f>
        <v>GM1900</v>
      </c>
      <c r="E1167" t="str">
        <f>community_projects!D1167</f>
        <v>Oppenhuizen</v>
      </c>
      <c r="F1167" t="str">
        <f>community_projects!E1167</f>
        <v>Top&amp;Twel/ zonnedak Harspit</v>
      </c>
      <c r="G1167" t="str">
        <f>community_projects!G1167</f>
        <v>gepland</v>
      </c>
      <c r="H1167">
        <f>community_projects!H1167</f>
        <v>2024</v>
      </c>
      <c r="I1167" t="str">
        <f>community_projects!I1167</f>
        <v>PV</v>
      </c>
      <c r="J1167" t="str">
        <f>community_projects!J1167</f>
        <v>dak</v>
      </c>
      <c r="K1167" t="str">
        <f>community_projects!K1167</f>
        <v>lokale coöperatie</v>
      </c>
      <c r="L1167" t="str">
        <f>community_projects!L1167</f>
        <v>EC Top&amp;Twel</v>
      </c>
      <c r="M1167">
        <f>community_projects!P1167</f>
        <v>100</v>
      </c>
      <c r="N1167">
        <f>community_projects!R1167</f>
        <v>1</v>
      </c>
    </row>
    <row r="1168" spans="1:14" x14ac:dyDescent="0.3">
      <c r="A1168" t="str">
        <f>community_projects!A1168</f>
        <v>Friesland</v>
      </c>
      <c r="B1168" t="str">
        <f>community_projects!B1168</f>
        <v>Friesland</v>
      </c>
      <c r="C1168" t="str">
        <f>community_projects!C1168</f>
        <v>Súdwest-Fryslân</v>
      </c>
      <c r="D1168" t="str" cm="1">
        <f t="array" ref="D1168">INDEX(municipalities!B:B, MATCH(EC_projects!C1168,municipalities!C:C,0),0)</f>
        <v>GM1900</v>
      </c>
      <c r="E1168" t="str">
        <f>community_projects!D1168</f>
        <v>Kubbaard</v>
      </c>
      <c r="F1168" t="str">
        <f>community_projects!E1168</f>
        <v>StWIEK/ zonnedak Opperhâns</v>
      </c>
      <c r="G1168" t="str">
        <f>community_projects!G1168</f>
        <v>voorbereiding</v>
      </c>
      <c r="H1168">
        <f>community_projects!H1168</f>
        <v>2025</v>
      </c>
      <c r="I1168" t="str">
        <f>community_projects!I1168</f>
        <v>PV</v>
      </c>
      <c r="J1168" t="str">
        <f>community_projects!J1168</f>
        <v>dak</v>
      </c>
      <c r="K1168" t="str">
        <f>community_projects!K1168</f>
        <v>lokale coöperatie</v>
      </c>
      <c r="L1168" t="str">
        <f>community_projects!L1168</f>
        <v>Stichting WIEK</v>
      </c>
      <c r="M1168">
        <f>community_projects!P1168</f>
        <v>0</v>
      </c>
      <c r="N1168">
        <f>community_projects!R1168</f>
        <v>0</v>
      </c>
    </row>
    <row r="1169" spans="1:14" x14ac:dyDescent="0.3">
      <c r="A1169" t="str">
        <f>community_projects!A1169</f>
        <v>Friesland</v>
      </c>
      <c r="B1169" t="str">
        <f>community_projects!B1169</f>
        <v>Friesland</v>
      </c>
      <c r="C1169" t="str">
        <f>community_projects!C1169</f>
        <v>Terschelling</v>
      </c>
      <c r="D1169" t="str" cm="1">
        <f t="array" ref="D1169">INDEX(municipalities!B:B, MATCH(EC_projects!C1169,municipalities!C:C,0),0)</f>
        <v>GM0093</v>
      </c>
      <c r="E1169" t="str">
        <f>community_projects!D1169</f>
        <v>West-Terschelling</v>
      </c>
      <c r="F1169" t="str">
        <f>community_projects!E1169</f>
        <v>TerschellingEnergie/ Zonnedak Kudde van Terschelling</v>
      </c>
      <c r="G1169" t="str">
        <f>community_projects!G1169</f>
        <v>gepland</v>
      </c>
      <c r="H1169">
        <f>community_projects!H1169</f>
        <v>2024</v>
      </c>
      <c r="I1169" t="str">
        <f>community_projects!I1169</f>
        <v>PV</v>
      </c>
      <c r="J1169" t="str">
        <f>community_projects!J1169</f>
        <v>dak</v>
      </c>
      <c r="K1169" t="str">
        <f>community_projects!K1169</f>
        <v>lokale coöperatie</v>
      </c>
      <c r="L1169" t="str">
        <f>community_projects!L1169</f>
        <v>TerschellingEnergie</v>
      </c>
      <c r="M1169">
        <f>community_projects!P1169</f>
        <v>63</v>
      </c>
      <c r="N1169">
        <f>community_projects!R1169</f>
        <v>1</v>
      </c>
    </row>
    <row r="1170" spans="1:14" x14ac:dyDescent="0.3">
      <c r="A1170" t="str">
        <f>community_projects!A1170</f>
        <v>Friesland</v>
      </c>
      <c r="B1170" t="str">
        <f>community_projects!B1170</f>
        <v>Friesland</v>
      </c>
      <c r="C1170" t="str">
        <f>community_projects!C1170</f>
        <v>Tytsjerksteradiel</v>
      </c>
      <c r="D1170" t="str" cm="1">
        <f t="array" ref="D1170">INDEX(municipalities!B:B, MATCH(EC_projects!C1170,municipalities!C:C,0),0)</f>
        <v>GM0737</v>
      </c>
      <c r="E1170">
        <f>community_projects!D1170</f>
        <v>0</v>
      </c>
      <c r="F1170" t="str">
        <f>community_projects!E1170</f>
        <v>Trynergie/  Trynwâldster zonnedak De Jager</v>
      </c>
      <c r="G1170" t="str">
        <f>community_projects!G1170</f>
        <v>voorbereiding</v>
      </c>
      <c r="H1170">
        <f>community_projects!H1170</f>
        <v>2025</v>
      </c>
      <c r="I1170" t="str">
        <f>community_projects!I1170</f>
        <v>PV</v>
      </c>
      <c r="J1170" t="str">
        <f>community_projects!J1170</f>
        <v>dak</v>
      </c>
      <c r="K1170" t="str">
        <f>community_projects!K1170</f>
        <v>lokale coöperatie</v>
      </c>
      <c r="L1170" t="str">
        <f>community_projects!L1170</f>
        <v>Trynergie</v>
      </c>
      <c r="M1170">
        <f>community_projects!P1170</f>
        <v>0</v>
      </c>
      <c r="N1170">
        <f>community_projects!R1170</f>
        <v>0</v>
      </c>
    </row>
    <row r="1171" spans="1:14" x14ac:dyDescent="0.3">
      <c r="A1171" t="str">
        <f>community_projects!A1171</f>
        <v>Friesland</v>
      </c>
      <c r="B1171" t="str">
        <f>community_projects!B1171</f>
        <v>Friesland</v>
      </c>
      <c r="C1171" t="str">
        <f>community_projects!C1171</f>
        <v>Waadhoeke</v>
      </c>
      <c r="D1171" t="str" cm="1">
        <f t="array" ref="D1171">INDEX(municipalities!B:B, MATCH(EC_projects!C1171,municipalities!C:C,0),0)</f>
        <v>GM1949</v>
      </c>
      <c r="E1171" t="str">
        <f>community_projects!D1171</f>
        <v>ST.-JACOBIPAROCHIE</v>
      </c>
      <c r="F1171" t="str">
        <f>community_projects!E1171</f>
        <v>Bildtse Stroom/ Zonnedak  Goodijk</v>
      </c>
      <c r="G1171" t="str">
        <f>community_projects!G1171</f>
        <v>gepland</v>
      </c>
      <c r="H1171">
        <f>community_projects!H1171</f>
        <v>2024</v>
      </c>
      <c r="I1171" t="str">
        <f>community_projects!I1171</f>
        <v>PV</v>
      </c>
      <c r="J1171" t="str">
        <f>community_projects!J1171</f>
        <v>dak</v>
      </c>
      <c r="K1171" t="str">
        <f>community_projects!K1171</f>
        <v>lokale coöperatie</v>
      </c>
      <c r="L1171" t="str">
        <f>community_projects!L1171</f>
        <v>Bildste Stroom</v>
      </c>
      <c r="M1171">
        <f>community_projects!P1171</f>
        <v>82</v>
      </c>
      <c r="N1171">
        <f>community_projects!R1171</f>
        <v>1</v>
      </c>
    </row>
    <row r="1172" spans="1:14" x14ac:dyDescent="0.3">
      <c r="A1172" t="str">
        <f>community_projects!A1172</f>
        <v>Friesland</v>
      </c>
      <c r="B1172" t="str">
        <f>community_projects!B1172</f>
        <v>Friesland</v>
      </c>
      <c r="C1172" t="str">
        <f>community_projects!C1172</f>
        <v>Waadhoeke</v>
      </c>
      <c r="D1172" t="str" cm="1">
        <f t="array" ref="D1172">INDEX(municipalities!B:B, MATCH(EC_projects!C1172,municipalities!C:C,0),0)</f>
        <v>GM1949</v>
      </c>
      <c r="E1172" t="str">
        <f>community_projects!D1172</f>
        <v>Westhoek</v>
      </c>
      <c r="F1172" t="str">
        <f>community_projects!E1172</f>
        <v>Bildtse Stroom/ Zonnedak de Vries</v>
      </c>
      <c r="G1172" t="str">
        <f>community_projects!G1172</f>
        <v>gepland</v>
      </c>
      <c r="H1172">
        <f>community_projects!H1172</f>
        <v>2024</v>
      </c>
      <c r="I1172" t="str">
        <f>community_projects!I1172</f>
        <v>PV</v>
      </c>
      <c r="J1172" t="str">
        <f>community_projects!J1172</f>
        <v>dak</v>
      </c>
      <c r="K1172" t="str">
        <f>community_projects!K1172</f>
        <v>lokale coöperatie</v>
      </c>
      <c r="L1172" t="str">
        <f>community_projects!L1172</f>
        <v>Bildste Stroom</v>
      </c>
      <c r="M1172">
        <f>community_projects!P1172</f>
        <v>90</v>
      </c>
      <c r="N1172">
        <f>community_projects!R1172</f>
        <v>1</v>
      </c>
    </row>
    <row r="1173" spans="1:14" x14ac:dyDescent="0.3">
      <c r="A1173" t="str">
        <f>community_projects!A1173</f>
        <v>Friesland</v>
      </c>
      <c r="B1173" t="str">
        <f>community_projects!B1173</f>
        <v>Friesland</v>
      </c>
      <c r="C1173" t="str">
        <f>community_projects!C1173</f>
        <v>Waadhoeke</v>
      </c>
      <c r="D1173" t="str" cm="1">
        <f t="array" ref="D1173">INDEX(municipalities!B:B, MATCH(EC_projects!C1173,municipalities!C:C,0),0)</f>
        <v>GM1949</v>
      </c>
      <c r="E1173" t="str">
        <f>community_projects!D1173</f>
        <v>ST.-ANNAPAROCHIE</v>
      </c>
      <c r="F1173" t="str">
        <f>community_projects!E1173</f>
        <v>Bildtse Stroom/ Zonnedak Dijkstra</v>
      </c>
      <c r="G1173" t="str">
        <f>community_projects!G1173</f>
        <v>gepland</v>
      </c>
      <c r="H1173">
        <f>community_projects!H1173</f>
        <v>2024</v>
      </c>
      <c r="I1173" t="str">
        <f>community_projects!I1173</f>
        <v>PV</v>
      </c>
      <c r="J1173" t="str">
        <f>community_projects!J1173</f>
        <v>dak</v>
      </c>
      <c r="K1173" t="str">
        <f>community_projects!K1173</f>
        <v>lokale coöperatie</v>
      </c>
      <c r="L1173" t="str">
        <f>community_projects!L1173</f>
        <v>Bildste Stroom</v>
      </c>
      <c r="M1173">
        <f>community_projects!P1173</f>
        <v>69</v>
      </c>
      <c r="N1173">
        <f>community_projects!R1173</f>
        <v>1</v>
      </c>
    </row>
    <row r="1174" spans="1:14" x14ac:dyDescent="0.3">
      <c r="A1174" t="str">
        <f>community_projects!A1174</f>
        <v>Gelderland</v>
      </c>
      <c r="B1174" t="str">
        <f>community_projects!B1174</f>
        <v>Arnhem/ Nijmegen</v>
      </c>
      <c r="C1174" t="str">
        <f>community_projects!C1174</f>
        <v>Arnhem</v>
      </c>
      <c r="D1174" t="str" cm="1">
        <f t="array" ref="D1174">INDEX(municipalities!B:B, MATCH(EC_projects!C1174,municipalities!C:C,0),0)</f>
        <v>GM0202</v>
      </c>
      <c r="E1174">
        <f>community_projects!D1174</f>
        <v>0</v>
      </c>
      <c r="F1174" t="str">
        <f>community_projects!E1174</f>
        <v>EC Molenbeke/ Zonnedak Tennishal Molenbeke</v>
      </c>
      <c r="G1174" t="str">
        <f>community_projects!G1174</f>
        <v>gepland</v>
      </c>
      <c r="H1174">
        <f>community_projects!H1174</f>
        <v>2024</v>
      </c>
      <c r="I1174" t="str">
        <f>community_projects!I1174</f>
        <v>PV</v>
      </c>
      <c r="J1174" t="str">
        <f>community_projects!J1174</f>
        <v>dak</v>
      </c>
      <c r="K1174" t="str">
        <f>community_projects!K1174</f>
        <v>lokale coöperatie</v>
      </c>
      <c r="L1174" t="str">
        <f>community_projects!L1174</f>
        <v>EC Molenbeke</v>
      </c>
      <c r="M1174">
        <f>community_projects!P1174</f>
        <v>652.5</v>
      </c>
      <c r="N1174">
        <f>community_projects!R1174</f>
        <v>1</v>
      </c>
    </row>
    <row r="1175" spans="1:14" x14ac:dyDescent="0.3">
      <c r="A1175" t="str">
        <f>community_projects!A1175</f>
        <v>Gelderland</v>
      </c>
      <c r="B1175" t="str">
        <f>community_projects!B1175</f>
        <v>Food Valley</v>
      </c>
      <c r="C1175" t="str">
        <f>community_projects!C1175</f>
        <v>Barneveld</v>
      </c>
      <c r="D1175" t="str" cm="1">
        <f t="array" ref="D1175">INDEX(municipalities!B:B, MATCH(EC_projects!C1175,municipalities!C:C,0),0)</f>
        <v>GM0203</v>
      </c>
      <c r="E1175">
        <f>community_projects!D1175</f>
        <v>0</v>
      </c>
      <c r="F1175" t="str">
        <f>community_projects!E1175</f>
        <v xml:space="preserve">ZonSamen/ zonnedaken woningcorporatie (meerdere locaties) </v>
      </c>
      <c r="G1175" t="str">
        <f>community_projects!G1175</f>
        <v>gepland</v>
      </c>
      <c r="H1175">
        <f>community_projects!H1175</f>
        <v>2024</v>
      </c>
      <c r="I1175" t="str">
        <f>community_projects!I1175</f>
        <v>PV</v>
      </c>
      <c r="J1175" t="str">
        <f>community_projects!J1175</f>
        <v>dak</v>
      </c>
      <c r="K1175" t="str">
        <f>community_projects!K1175</f>
        <v>woco-coöperatie</v>
      </c>
      <c r="L1175" t="str">
        <f>community_projects!L1175</f>
        <v>ZonSamen</v>
      </c>
      <c r="M1175">
        <f>community_projects!P1175</f>
        <v>62</v>
      </c>
      <c r="N1175">
        <f>community_projects!R1175</f>
        <v>1</v>
      </c>
    </row>
    <row r="1176" spans="1:14" x14ac:dyDescent="0.3">
      <c r="A1176" t="str">
        <f>community_projects!A1176</f>
        <v>Gelderland</v>
      </c>
      <c r="B1176" t="str">
        <f>community_projects!B1176</f>
        <v>Rivierenland</v>
      </c>
      <c r="C1176" t="str">
        <f>community_projects!C1176</f>
        <v>Buren</v>
      </c>
      <c r="D1176" t="str" cm="1">
        <f t="array" ref="D1176">INDEX(municipalities!B:B, MATCH(EC_projects!C1176,municipalities!C:C,0),0)</f>
        <v>GM0214</v>
      </c>
      <c r="E1176" t="str">
        <f>community_projects!D1176</f>
        <v>Kapel-Avezaath</v>
      </c>
      <c r="F1176" t="str">
        <f>community_projects!E1176</f>
        <v>EcoBuren/ zonnedak - De Roskam - Kapel-Avezaath</v>
      </c>
      <c r="G1176" t="str">
        <f>community_projects!G1176</f>
        <v>voorbereiding</v>
      </c>
      <c r="H1176">
        <f>community_projects!H1176</f>
        <v>2025</v>
      </c>
      <c r="I1176" t="str">
        <f>community_projects!I1176</f>
        <v>PV</v>
      </c>
      <c r="J1176" t="str">
        <f>community_projects!J1176</f>
        <v>dak</v>
      </c>
      <c r="K1176" t="str">
        <f>community_projects!K1176</f>
        <v>lokale coöperatie</v>
      </c>
      <c r="L1176" t="str">
        <f>community_projects!L1176</f>
        <v>EcoBuren</v>
      </c>
      <c r="M1176">
        <f>community_projects!P1176</f>
        <v>0</v>
      </c>
      <c r="N1176">
        <f>community_projects!R1176</f>
        <v>0</v>
      </c>
    </row>
    <row r="1177" spans="1:14" x14ac:dyDescent="0.3">
      <c r="A1177" t="str">
        <f>community_projects!A1177</f>
        <v>Gelderland</v>
      </c>
      <c r="B1177" t="str">
        <f>community_projects!B1177</f>
        <v>Achterhoek</v>
      </c>
      <c r="C1177" t="str">
        <f>community_projects!C1177</f>
        <v>Doetinchem</v>
      </c>
      <c r="D1177" t="str" cm="1">
        <f t="array" ref="D1177">INDEX(municipalities!B:B, MATCH(EC_projects!C1177,municipalities!C:C,0),0)</f>
        <v>GM0222</v>
      </c>
      <c r="E1177" t="str">
        <f>community_projects!D1177</f>
        <v>Doetinchem</v>
      </c>
      <c r="F1177" t="str">
        <f>community_projects!E1177</f>
        <v>DuurzaamDoetinchem/ zonnedak BV de Graafschap</v>
      </c>
      <c r="G1177" t="str">
        <f>community_projects!G1177</f>
        <v>gepland</v>
      </c>
      <c r="H1177">
        <f>community_projects!H1177</f>
        <v>2024</v>
      </c>
      <c r="I1177" t="str">
        <f>community_projects!I1177</f>
        <v>PV</v>
      </c>
      <c r="J1177" t="str">
        <f>community_projects!J1177</f>
        <v>dak</v>
      </c>
      <c r="K1177" t="str">
        <f>community_projects!K1177</f>
        <v>lokale coöperatie</v>
      </c>
      <c r="L1177" t="str">
        <f>community_projects!L1177</f>
        <v>Duurzaam Doetinchem</v>
      </c>
      <c r="M1177">
        <f>community_projects!P1177</f>
        <v>95</v>
      </c>
      <c r="N1177">
        <f>community_projects!R1177</f>
        <v>1</v>
      </c>
    </row>
    <row r="1178" spans="1:14" x14ac:dyDescent="0.3">
      <c r="A1178" t="str">
        <f>community_projects!A1178</f>
        <v>Gelderland</v>
      </c>
      <c r="B1178" t="str">
        <f>community_projects!B1178</f>
        <v>Achterhoek</v>
      </c>
      <c r="C1178" t="str">
        <f>community_projects!C1178</f>
        <v>Doetinchem</v>
      </c>
      <c r="D1178" t="str" cm="1">
        <f t="array" ref="D1178">INDEX(municipalities!B:B, MATCH(EC_projects!C1178,municipalities!C:C,0),0)</f>
        <v>GM0222</v>
      </c>
      <c r="E1178" t="str">
        <f>community_projects!D1178</f>
        <v>Gaanderen</v>
      </c>
      <c r="F1178" t="str">
        <f>community_projects!E1178</f>
        <v>DuurzaamDoetinchem/ zonnedak VM Martinusschool Gaanderen</v>
      </c>
      <c r="G1178" t="str">
        <f>community_projects!G1178</f>
        <v>gepland</v>
      </c>
      <c r="H1178">
        <f>community_projects!H1178</f>
        <v>2024</v>
      </c>
      <c r="I1178" t="str">
        <f>community_projects!I1178</f>
        <v>PV</v>
      </c>
      <c r="J1178" t="str">
        <f>community_projects!J1178</f>
        <v>dak</v>
      </c>
      <c r="K1178" t="str">
        <f>community_projects!K1178</f>
        <v>lokale coöperatie</v>
      </c>
      <c r="L1178" t="str">
        <f>community_projects!L1178</f>
        <v>Duurzaam Doetinchem</v>
      </c>
      <c r="M1178">
        <f>community_projects!P1178</f>
        <v>96</v>
      </c>
      <c r="N1178">
        <f>community_projects!R1178</f>
        <v>1</v>
      </c>
    </row>
    <row r="1179" spans="1:14" x14ac:dyDescent="0.3">
      <c r="A1179" t="str">
        <f>community_projects!A1179</f>
        <v>Gelderland</v>
      </c>
      <c r="B1179" t="str">
        <f>community_projects!B1179</f>
        <v>Achterhoek</v>
      </c>
      <c r="C1179" t="str">
        <f>community_projects!C1179</f>
        <v>Doetinchem</v>
      </c>
      <c r="D1179" t="str" cm="1">
        <f t="array" ref="D1179">INDEX(municipalities!B:B, MATCH(EC_projects!C1179,municipalities!C:C,0),0)</f>
        <v>GM0222</v>
      </c>
      <c r="E1179" t="str">
        <f>community_projects!D1179</f>
        <v>Doetinchem</v>
      </c>
      <c r="F1179" t="str">
        <f>community_projects!E1179</f>
        <v>DuurzaamDoetinchem/ zonnedak VV Doetinchem</v>
      </c>
      <c r="G1179" t="str">
        <f>community_projects!G1179</f>
        <v>gepland</v>
      </c>
      <c r="H1179">
        <f>community_projects!H1179</f>
        <v>2024</v>
      </c>
      <c r="I1179" t="str">
        <f>community_projects!I1179</f>
        <v>PV</v>
      </c>
      <c r="J1179" t="str">
        <f>community_projects!J1179</f>
        <v>dak</v>
      </c>
      <c r="K1179" t="str">
        <f>community_projects!K1179</f>
        <v>lokale coöperatie</v>
      </c>
      <c r="L1179" t="str">
        <f>community_projects!L1179</f>
        <v>Duurzaam Doetinchem</v>
      </c>
      <c r="M1179">
        <f>community_projects!P1179</f>
        <v>96</v>
      </c>
      <c r="N1179">
        <f>community_projects!R1179</f>
        <v>1</v>
      </c>
    </row>
    <row r="1180" spans="1:14" x14ac:dyDescent="0.3">
      <c r="A1180" t="str">
        <f>community_projects!A1180</f>
        <v>Gelderland</v>
      </c>
      <c r="B1180" t="str">
        <f>community_projects!B1180</f>
        <v>Noord-Veluwe</v>
      </c>
      <c r="C1180" t="str">
        <f>community_projects!C1180</f>
        <v>Epe</v>
      </c>
      <c r="D1180" t="str" cm="1">
        <f t="array" ref="D1180">INDEX(municipalities!B:B, MATCH(EC_projects!C1180,municipalities!C:C,0),0)</f>
        <v>GM0232</v>
      </c>
      <c r="E1180" t="str">
        <f>community_projects!D1180</f>
        <v>Epe</v>
      </c>
      <c r="F1180" t="str">
        <f>community_projects!E1180</f>
        <v>EC Epe/ zonnedak Boerderij Buitengewoon</v>
      </c>
      <c r="G1180" t="str">
        <f>community_projects!G1180</f>
        <v>gepland</v>
      </c>
      <c r="H1180">
        <f>community_projects!H1180</f>
        <v>2024</v>
      </c>
      <c r="I1180" t="str">
        <f>community_projects!I1180</f>
        <v>PV</v>
      </c>
      <c r="J1180" t="str">
        <f>community_projects!J1180</f>
        <v>dak</v>
      </c>
      <c r="K1180" t="str">
        <f>community_projects!K1180</f>
        <v>lokale coöperatie</v>
      </c>
      <c r="L1180" t="str">
        <f>community_projects!L1180</f>
        <v>EC Epe</v>
      </c>
      <c r="M1180">
        <f>community_projects!P1180</f>
        <v>98.4</v>
      </c>
      <c r="N1180">
        <f>community_projects!R1180</f>
        <v>1</v>
      </c>
    </row>
    <row r="1181" spans="1:14" x14ac:dyDescent="0.3">
      <c r="A1181" t="str">
        <f>community_projects!A1181</f>
        <v>Gelderland</v>
      </c>
      <c r="B1181" t="str">
        <f>community_projects!B1181</f>
        <v>Noord-Veluwe</v>
      </c>
      <c r="C1181" t="str">
        <f>community_projects!C1181</f>
        <v>Epe</v>
      </c>
      <c r="D1181" t="str" cm="1">
        <f t="array" ref="D1181">INDEX(municipalities!B:B, MATCH(EC_projects!C1181,municipalities!C:C,0),0)</f>
        <v>GM0232</v>
      </c>
      <c r="E1181">
        <f>community_projects!D1181</f>
        <v>0</v>
      </c>
      <c r="F1181" t="str">
        <f>community_projects!E1181</f>
        <v>ECEpe/ zonnedak Buitengewoon</v>
      </c>
      <c r="G1181" t="str">
        <f>community_projects!G1181</f>
        <v>gepland</v>
      </c>
      <c r="H1181">
        <f>community_projects!H1181</f>
        <v>2024</v>
      </c>
      <c r="I1181" t="str">
        <f>community_projects!I1181</f>
        <v>PV</v>
      </c>
      <c r="J1181" t="str">
        <f>community_projects!J1181</f>
        <v>dak</v>
      </c>
      <c r="K1181" t="str">
        <f>community_projects!K1181</f>
        <v>lokale coöperatie</v>
      </c>
      <c r="L1181" t="str">
        <f>community_projects!L1181</f>
        <v>EC Epe</v>
      </c>
      <c r="M1181">
        <f>community_projects!P1181</f>
        <v>98.399999999999991</v>
      </c>
      <c r="N1181">
        <f>community_projects!R1181</f>
        <v>1</v>
      </c>
    </row>
    <row r="1182" spans="1:14" x14ac:dyDescent="0.3">
      <c r="A1182" t="str">
        <f>community_projects!A1182</f>
        <v>Gelderland</v>
      </c>
      <c r="B1182" t="str">
        <f>community_projects!B1182</f>
        <v>Noord-Veluwe</v>
      </c>
      <c r="C1182" t="str">
        <f>community_projects!C1182</f>
        <v>Harderwijk</v>
      </c>
      <c r="D1182" t="str" cm="1">
        <f t="array" ref="D1182">INDEX(municipalities!B:B, MATCH(EC_projects!C1182,municipalities!C:C,0),0)</f>
        <v>GM0243</v>
      </c>
      <c r="E1182">
        <f>community_projects!D1182</f>
        <v>0</v>
      </c>
      <c r="F1182" t="str">
        <f>community_projects!E1182</f>
        <v>Endura/ zonnedak Het Pakuis</v>
      </c>
      <c r="G1182" t="str">
        <f>community_projects!G1182</f>
        <v>gepland</v>
      </c>
      <c r="H1182">
        <f>community_projects!H1182</f>
        <v>2024</v>
      </c>
      <c r="I1182" t="str">
        <f>community_projects!I1182</f>
        <v>PV</v>
      </c>
      <c r="J1182" t="str">
        <f>community_projects!J1182</f>
        <v>dak</v>
      </c>
      <c r="K1182" t="str">
        <f>community_projects!K1182</f>
        <v>lokale coöperatie</v>
      </c>
      <c r="L1182" t="str">
        <f>community_projects!L1182</f>
        <v>Endura</v>
      </c>
      <c r="M1182">
        <f>community_projects!P1182</f>
        <v>348</v>
      </c>
      <c r="N1182">
        <f>community_projects!R1182</f>
        <v>1</v>
      </c>
    </row>
    <row r="1183" spans="1:14" x14ac:dyDescent="0.3">
      <c r="A1183" t="str">
        <f>community_projects!A1183</f>
        <v>Gelderland</v>
      </c>
      <c r="B1183" t="str">
        <f>community_projects!B1183</f>
        <v>Noord-Veluwe</v>
      </c>
      <c r="C1183" t="str">
        <f>community_projects!C1183</f>
        <v>Harderwijk</v>
      </c>
      <c r="D1183" t="str" cm="1">
        <f t="array" ref="D1183">INDEX(municipalities!B:B, MATCH(EC_projects!C1183,municipalities!C:C,0),0)</f>
        <v>GM0243</v>
      </c>
      <c r="E1183">
        <f>community_projects!D1183</f>
        <v>0</v>
      </c>
      <c r="F1183" t="str">
        <f>community_projects!E1183</f>
        <v>Endura/ zonnedak Korenschoof</v>
      </c>
      <c r="G1183" t="str">
        <f>community_projects!G1183</f>
        <v>gepland</v>
      </c>
      <c r="H1183">
        <f>community_projects!H1183</f>
        <v>2024</v>
      </c>
      <c r="I1183" t="str">
        <f>community_projects!I1183</f>
        <v>PV</v>
      </c>
      <c r="J1183" t="str">
        <f>community_projects!J1183</f>
        <v>dak</v>
      </c>
      <c r="K1183" t="str">
        <f>community_projects!K1183</f>
        <v>lokale coöperatie</v>
      </c>
      <c r="L1183" t="str">
        <f>community_projects!L1183</f>
        <v>Endura</v>
      </c>
      <c r="M1183">
        <f>community_projects!P1183</f>
        <v>458</v>
      </c>
      <c r="N1183">
        <f>community_projects!R1183</f>
        <v>1</v>
      </c>
    </row>
    <row r="1184" spans="1:14" x14ac:dyDescent="0.3">
      <c r="A1184" t="str">
        <f>community_projects!A1184</f>
        <v>Gelderland</v>
      </c>
      <c r="B1184" t="str">
        <f>community_projects!B1184</f>
        <v>Noord-Veluwe</v>
      </c>
      <c r="C1184" t="str">
        <f>community_projects!C1184</f>
        <v>Hattem</v>
      </c>
      <c r="D1184" t="str" cm="1">
        <f t="array" ref="D1184">INDEX(municipalities!B:B, MATCH(EC_projects!C1184,municipalities!C:C,0),0)</f>
        <v>GM0244</v>
      </c>
      <c r="E1184">
        <f>community_projects!D1184</f>
        <v>0</v>
      </c>
      <c r="F1184" t="str">
        <f>community_projects!E1184</f>
        <v>PoweredbyHattem/ zonnedak project BOGO</v>
      </c>
      <c r="G1184" t="str">
        <f>community_projects!G1184</f>
        <v>gepland</v>
      </c>
      <c r="H1184">
        <f>community_projects!H1184</f>
        <v>2024</v>
      </c>
      <c r="I1184" t="str">
        <f>community_projects!I1184</f>
        <v>PV</v>
      </c>
      <c r="J1184" t="str">
        <f>community_projects!J1184</f>
        <v>dak</v>
      </c>
      <c r="K1184" t="str">
        <f>community_projects!K1184</f>
        <v>lokale coöperatie</v>
      </c>
      <c r="L1184" t="str">
        <f>community_projects!L1184</f>
        <v>PoweredbyHattem</v>
      </c>
      <c r="M1184">
        <f>community_projects!P1184</f>
        <v>67.260000000000005</v>
      </c>
      <c r="N1184">
        <f>community_projects!R1184</f>
        <v>1</v>
      </c>
    </row>
    <row r="1185" spans="1:14" x14ac:dyDescent="0.3">
      <c r="A1185" t="str">
        <f>community_projects!A1185</f>
        <v>Gelderland</v>
      </c>
      <c r="B1185" t="str">
        <f>community_projects!B1185</f>
        <v>Cleantech regio</v>
      </c>
      <c r="C1185" t="str">
        <f>community_projects!C1185</f>
        <v>Lochem</v>
      </c>
      <c r="D1185" t="str" cm="1">
        <f t="array" ref="D1185">INDEX(municipalities!B:B, MATCH(EC_projects!C1185,municipalities!C:C,0),0)</f>
        <v>GM0262</v>
      </c>
      <c r="E1185">
        <f>community_projects!D1185</f>
        <v>0</v>
      </c>
      <c r="F1185" t="str">
        <f>community_projects!E1185</f>
        <v>LochemEnergie/ zonnedak Dinkelman</v>
      </c>
      <c r="G1185" t="str">
        <f>community_projects!G1185</f>
        <v>gepland</v>
      </c>
      <c r="H1185">
        <f>community_projects!H1185</f>
        <v>2024</v>
      </c>
      <c r="I1185" t="str">
        <f>community_projects!I1185</f>
        <v>PV</v>
      </c>
      <c r="J1185" t="str">
        <f>community_projects!J1185</f>
        <v>dak</v>
      </c>
      <c r="K1185" t="str">
        <f>community_projects!K1185</f>
        <v>lokale coöperatie</v>
      </c>
      <c r="L1185" t="str">
        <f>community_projects!L1185</f>
        <v>LochemEnergie</v>
      </c>
      <c r="M1185">
        <f>community_projects!P1185</f>
        <v>86</v>
      </c>
      <c r="N1185">
        <f>community_projects!R1185</f>
        <v>1</v>
      </c>
    </row>
    <row r="1186" spans="1:14" x14ac:dyDescent="0.3">
      <c r="A1186" t="str">
        <f>community_projects!A1186</f>
        <v>Gelderland</v>
      </c>
      <c r="B1186" t="str">
        <f>community_projects!B1186</f>
        <v>Cleantech regio</v>
      </c>
      <c r="C1186" t="str">
        <f>community_projects!C1186</f>
        <v>Lochem</v>
      </c>
      <c r="D1186" t="str" cm="1">
        <f t="array" ref="D1186">INDEX(municipalities!B:B, MATCH(EC_projects!C1186,municipalities!C:C,0),0)</f>
        <v>GM0262</v>
      </c>
      <c r="E1186">
        <f>community_projects!D1186</f>
        <v>0</v>
      </c>
      <c r="F1186" t="str">
        <f>community_projects!E1186</f>
        <v>LochemEnergie/ zonnedak Lubberdink</v>
      </c>
      <c r="G1186" t="str">
        <f>community_projects!G1186</f>
        <v>gepland</v>
      </c>
      <c r="H1186">
        <f>community_projects!H1186</f>
        <v>2024</v>
      </c>
      <c r="I1186" t="str">
        <f>community_projects!I1186</f>
        <v>PV</v>
      </c>
      <c r="J1186" t="str">
        <f>community_projects!J1186</f>
        <v>dak</v>
      </c>
      <c r="K1186" t="str">
        <f>community_projects!K1186</f>
        <v>lokale coöperatie</v>
      </c>
      <c r="L1186" t="str">
        <f>community_projects!L1186</f>
        <v>LochemEnergie</v>
      </c>
      <c r="M1186">
        <f>community_projects!P1186</f>
        <v>80</v>
      </c>
      <c r="N1186">
        <f>community_projects!R1186</f>
        <v>1</v>
      </c>
    </row>
    <row r="1187" spans="1:14" x14ac:dyDescent="0.3">
      <c r="A1187" t="str">
        <f>community_projects!A1187</f>
        <v>Gelderland</v>
      </c>
      <c r="B1187" t="str">
        <f>community_projects!B1187</f>
        <v>Cleantech regio</v>
      </c>
      <c r="C1187" t="str">
        <f>community_projects!C1187</f>
        <v>Lochem</v>
      </c>
      <c r="D1187" t="str" cm="1">
        <f t="array" ref="D1187">INDEX(municipalities!B:B, MATCH(EC_projects!C1187,municipalities!C:C,0),0)</f>
        <v>GM0262</v>
      </c>
      <c r="E1187">
        <f>community_projects!D1187</f>
        <v>0</v>
      </c>
      <c r="F1187" t="str">
        <f>community_projects!E1187</f>
        <v>LochemEnergie/ zonnedak Poststraat</v>
      </c>
      <c r="G1187" t="str">
        <f>community_projects!G1187</f>
        <v>gepland</v>
      </c>
      <c r="H1187">
        <f>community_projects!H1187</f>
        <v>2024</v>
      </c>
      <c r="I1187" t="str">
        <f>community_projects!I1187</f>
        <v>PV</v>
      </c>
      <c r="J1187" t="str">
        <f>community_projects!J1187</f>
        <v>dak</v>
      </c>
      <c r="K1187" t="str">
        <f>community_projects!K1187</f>
        <v>lokale coöperatie</v>
      </c>
      <c r="L1187" t="str">
        <f>community_projects!L1187</f>
        <v>LochemEnergie</v>
      </c>
      <c r="M1187">
        <f>community_projects!P1187</f>
        <v>76</v>
      </c>
      <c r="N1187">
        <f>community_projects!R1187</f>
        <v>1</v>
      </c>
    </row>
    <row r="1188" spans="1:14" x14ac:dyDescent="0.3">
      <c r="A1188" t="str">
        <f>community_projects!A1188</f>
        <v>Gelderland</v>
      </c>
      <c r="B1188" t="str">
        <f>community_projects!B1188</f>
        <v>Cleantech regio</v>
      </c>
      <c r="C1188" t="str">
        <f>community_projects!C1188</f>
        <v>Lochem</v>
      </c>
      <c r="D1188" t="str" cm="1">
        <f t="array" ref="D1188">INDEX(municipalities!B:B, MATCH(EC_projects!C1188,municipalities!C:C,0),0)</f>
        <v>GM0262</v>
      </c>
      <c r="E1188">
        <f>community_projects!D1188</f>
        <v>0</v>
      </c>
      <c r="F1188" t="str">
        <f>community_projects!E1188</f>
        <v>LochemEnergie/ zonnedak Wijnbergen</v>
      </c>
      <c r="G1188" t="str">
        <f>community_projects!G1188</f>
        <v>gepland</v>
      </c>
      <c r="H1188">
        <f>community_projects!H1188</f>
        <v>2024</v>
      </c>
      <c r="I1188" t="str">
        <f>community_projects!I1188</f>
        <v>PV</v>
      </c>
      <c r="J1188" t="str">
        <f>community_projects!J1188</f>
        <v>dak</v>
      </c>
      <c r="K1188" t="str">
        <f>community_projects!K1188</f>
        <v>lokale coöperatie</v>
      </c>
      <c r="L1188" t="str">
        <f>community_projects!L1188</f>
        <v>LochemEnergie</v>
      </c>
      <c r="M1188">
        <f>community_projects!P1188</f>
        <v>75</v>
      </c>
      <c r="N1188">
        <f>community_projects!R1188</f>
        <v>1</v>
      </c>
    </row>
    <row r="1189" spans="1:14" x14ac:dyDescent="0.3">
      <c r="A1189" t="str">
        <f>community_projects!A1189</f>
        <v>Gelderland</v>
      </c>
      <c r="B1189" t="str">
        <f>community_projects!B1189</f>
        <v>Cleantech regio</v>
      </c>
      <c r="C1189" t="str">
        <f>community_projects!C1189</f>
        <v>Lochem</v>
      </c>
      <c r="D1189" t="str" cm="1">
        <f t="array" ref="D1189">INDEX(municipalities!B:B, MATCH(EC_projects!C1189,municipalities!C:C,0),0)</f>
        <v>GM0262</v>
      </c>
      <c r="E1189">
        <f>community_projects!D1189</f>
        <v>0</v>
      </c>
      <c r="F1189" t="str">
        <f>community_projects!E1189</f>
        <v>LochemEnergie/ zonnedak Witte kerk</v>
      </c>
      <c r="G1189" t="str">
        <f>community_projects!G1189</f>
        <v>gepland</v>
      </c>
      <c r="H1189">
        <f>community_projects!H1189</f>
        <v>2024</v>
      </c>
      <c r="I1189" t="str">
        <f>community_projects!I1189</f>
        <v>PV</v>
      </c>
      <c r="J1189" t="str">
        <f>community_projects!J1189</f>
        <v>dak</v>
      </c>
      <c r="K1189" t="str">
        <f>community_projects!K1189</f>
        <v>lokale coöperatie</v>
      </c>
      <c r="L1189" t="str">
        <f>community_projects!L1189</f>
        <v>LochemEnergie</v>
      </c>
      <c r="M1189">
        <f>community_projects!P1189</f>
        <v>46</v>
      </c>
      <c r="N1189">
        <f>community_projects!R1189</f>
        <v>1</v>
      </c>
    </row>
    <row r="1190" spans="1:14" x14ac:dyDescent="0.3">
      <c r="A1190" t="str">
        <f>community_projects!A1190</f>
        <v>Gelderland</v>
      </c>
      <c r="B1190" t="str">
        <f>community_projects!B1190</f>
        <v>Rivierenland</v>
      </c>
      <c r="C1190" t="str">
        <f>community_projects!C1190</f>
        <v>Maasdriel</v>
      </c>
      <c r="D1190" t="str" cm="1">
        <f t="array" ref="D1190">INDEX(municipalities!B:B, MATCH(EC_projects!C1190,municipalities!C:C,0),0)</f>
        <v>GM0263</v>
      </c>
      <c r="E1190" t="str">
        <f>community_projects!D1190</f>
        <v>Rossum</v>
      </c>
      <c r="F1190" t="str">
        <f>community_projects!E1190</f>
        <v>Bommelerwaar/ zonnedak De Bogerd (uitbreiding)</v>
      </c>
      <c r="G1190" t="str">
        <f>community_projects!G1190</f>
        <v>gepland</v>
      </c>
      <c r="H1190">
        <f>community_projects!H1190</f>
        <v>2024</v>
      </c>
      <c r="I1190" t="str">
        <f>community_projects!I1190</f>
        <v>PV</v>
      </c>
      <c r="J1190" t="str">
        <f>community_projects!J1190</f>
        <v>dak</v>
      </c>
      <c r="K1190" t="str">
        <f>community_projects!K1190</f>
        <v>lokale coöperatie</v>
      </c>
      <c r="L1190" t="str">
        <f>community_projects!L1190</f>
        <v>Bommelerwaar</v>
      </c>
      <c r="M1190">
        <f>community_projects!P1190</f>
        <v>100</v>
      </c>
      <c r="N1190">
        <f>community_projects!R1190</f>
        <v>1</v>
      </c>
    </row>
    <row r="1191" spans="1:14" x14ac:dyDescent="0.3">
      <c r="A1191" t="str">
        <f>community_projects!A1191</f>
        <v>Gelderland</v>
      </c>
      <c r="B1191" t="str">
        <f>community_projects!B1191</f>
        <v>Rivierenland</v>
      </c>
      <c r="C1191" t="str">
        <f>community_projects!C1191</f>
        <v>Maasdriel</v>
      </c>
      <c r="D1191" t="str" cm="1">
        <f t="array" ref="D1191">INDEX(municipalities!B:B, MATCH(EC_projects!C1191,municipalities!C:C,0),0)</f>
        <v>GM0263</v>
      </c>
      <c r="E1191" t="str">
        <f>community_projects!D1191</f>
        <v>Zaltbommel</v>
      </c>
      <c r="F1191" t="str">
        <f>community_projects!E1191</f>
        <v>Bommelerwaar/ zonnedak Mispelhal</v>
      </c>
      <c r="G1191" t="str">
        <f>community_projects!G1191</f>
        <v>gepland</v>
      </c>
      <c r="H1191">
        <f>community_projects!H1191</f>
        <v>2024</v>
      </c>
      <c r="I1191" t="str">
        <f>community_projects!I1191</f>
        <v>PV</v>
      </c>
      <c r="J1191" t="str">
        <f>community_projects!J1191</f>
        <v>dak</v>
      </c>
      <c r="K1191" t="str">
        <f>community_projects!K1191</f>
        <v>lokale coöperatie</v>
      </c>
      <c r="L1191" t="str">
        <f>community_projects!L1191</f>
        <v>Bommelerwaar</v>
      </c>
      <c r="M1191">
        <f>community_projects!P1191</f>
        <v>100</v>
      </c>
      <c r="N1191">
        <f>community_projects!R1191</f>
        <v>1</v>
      </c>
    </row>
    <row r="1192" spans="1:14" x14ac:dyDescent="0.3">
      <c r="A1192" t="str">
        <f>community_projects!A1192</f>
        <v>Gelderland</v>
      </c>
      <c r="B1192" t="str">
        <f>community_projects!B1192</f>
        <v>Food Valley</v>
      </c>
      <c r="C1192" t="str">
        <f>community_projects!C1192</f>
        <v>Nijkerk</v>
      </c>
      <c r="D1192" t="str" cm="1">
        <f t="array" ref="D1192">INDEX(municipalities!B:B, MATCH(EC_projects!C1192,municipalities!C:C,0),0)</f>
        <v>GM0267</v>
      </c>
      <c r="E1192">
        <f>community_projects!D1192</f>
        <v>0</v>
      </c>
      <c r="F1192" t="str">
        <f>community_projects!E1192</f>
        <v>Zon op Nijkerk/ Zon op de Kruiskerk</v>
      </c>
      <c r="G1192" t="str">
        <f>community_projects!G1192</f>
        <v>gepland</v>
      </c>
      <c r="H1192">
        <f>community_projects!H1192</f>
        <v>2024</v>
      </c>
      <c r="I1192" t="str">
        <f>community_projects!I1192</f>
        <v>PV</v>
      </c>
      <c r="J1192" t="str">
        <f>community_projects!J1192</f>
        <v>dak</v>
      </c>
      <c r="K1192" t="str">
        <f>community_projects!K1192</f>
        <v>productiecoöperatie/ bewonersinitiatief</v>
      </c>
      <c r="L1192" t="str">
        <f>community_projects!L1192</f>
        <v>Zon op Nijkerk</v>
      </c>
      <c r="M1192">
        <f>community_projects!P1192</f>
        <v>67</v>
      </c>
      <c r="N1192">
        <f>community_projects!R1192</f>
        <v>1</v>
      </c>
    </row>
    <row r="1193" spans="1:14" x14ac:dyDescent="0.3">
      <c r="A1193" t="str">
        <f>community_projects!A1193</f>
        <v>Gelderland</v>
      </c>
      <c r="B1193" t="str">
        <f>community_projects!B1193</f>
        <v>Achterhoek</v>
      </c>
      <c r="C1193" t="str">
        <f>community_projects!C1193</f>
        <v>Oost Gelre</v>
      </c>
      <c r="D1193" t="str" cm="1">
        <f t="array" ref="D1193">INDEX(municipalities!B:B, MATCH(EC_projects!C1193,municipalities!C:C,0),0)</f>
        <v>GM1586</v>
      </c>
      <c r="E1193" t="str">
        <f>community_projects!D1193</f>
        <v>Lievelde</v>
      </c>
      <c r="F1193" t="str">
        <f>community_projects!E1193</f>
        <v>DEC Lievelde/ zonnedak Hulshof</v>
      </c>
      <c r="G1193" t="str">
        <f>community_projects!G1193</f>
        <v>gepland</v>
      </c>
      <c r="H1193">
        <f>community_projects!H1193</f>
        <v>2024</v>
      </c>
      <c r="I1193" t="str">
        <f>community_projects!I1193</f>
        <v>PV</v>
      </c>
      <c r="J1193" t="str">
        <f>community_projects!J1193</f>
        <v>dak</v>
      </c>
      <c r="K1193" t="str">
        <f>community_projects!K1193</f>
        <v>lokale coöperatie</v>
      </c>
      <c r="L1193" t="str">
        <f>community_projects!L1193</f>
        <v>Duurzame EC Lievelde</v>
      </c>
      <c r="M1193">
        <f>community_projects!P1193</f>
        <v>84.86999999999999</v>
      </c>
      <c r="N1193">
        <f>community_projects!R1193</f>
        <v>1</v>
      </c>
    </row>
    <row r="1194" spans="1:14" x14ac:dyDescent="0.3">
      <c r="A1194" t="str">
        <f>community_projects!A1194</f>
        <v>Gelderland</v>
      </c>
      <c r="B1194" t="str">
        <f>community_projects!B1194</f>
        <v>Achterhoek</v>
      </c>
      <c r="C1194" t="str">
        <f>community_projects!C1194</f>
        <v>Oost Gelre</v>
      </c>
      <c r="D1194" t="str" cm="1">
        <f t="array" ref="D1194">INDEX(municipalities!B:B, MATCH(EC_projects!C1194,municipalities!C:C,0),0)</f>
        <v>GM1586</v>
      </c>
      <c r="E1194">
        <f>community_projects!D1194</f>
        <v>0</v>
      </c>
      <c r="F1194" t="str">
        <f>community_projects!E1194</f>
        <v>ZonnigZieuwent/ zonnedak 10 Sociaal PCR project energiearmoede</v>
      </c>
      <c r="G1194" t="str">
        <f>community_projects!G1194</f>
        <v>voorbereiding</v>
      </c>
      <c r="H1194">
        <f>community_projects!H1194</f>
        <v>2025</v>
      </c>
      <c r="I1194" t="str">
        <f>community_projects!I1194</f>
        <v>PV</v>
      </c>
      <c r="J1194" t="str">
        <f>community_projects!J1194</f>
        <v>dak</v>
      </c>
      <c r="K1194" t="str">
        <f>community_projects!K1194</f>
        <v>lokale coöperatie</v>
      </c>
      <c r="L1194" t="str">
        <f>community_projects!L1194</f>
        <v>ZonnigZieuwent</v>
      </c>
      <c r="M1194">
        <f>community_projects!P1194</f>
        <v>0</v>
      </c>
      <c r="N1194">
        <f>community_projects!R1194</f>
        <v>1</v>
      </c>
    </row>
    <row r="1195" spans="1:14" x14ac:dyDescent="0.3">
      <c r="A1195" t="str">
        <f>community_projects!A1195</f>
        <v>Gelderland</v>
      </c>
      <c r="B1195" t="str">
        <f>community_projects!B1195</f>
        <v>Achterhoek</v>
      </c>
      <c r="C1195" t="str">
        <f>community_projects!C1195</f>
        <v>Oost Gelre</v>
      </c>
      <c r="D1195" t="str" cm="1">
        <f t="array" ref="D1195">INDEX(municipalities!B:B, MATCH(EC_projects!C1195,municipalities!C:C,0),0)</f>
        <v>GM1586</v>
      </c>
      <c r="E1195" t="str">
        <f>community_projects!D1195</f>
        <v>Aalten</v>
      </c>
      <c r="F1195" t="str">
        <f>community_projects!E1195</f>
        <v>ZonnigZieuwent/ zonnedak 9</v>
      </c>
      <c r="G1195" t="str">
        <f>community_projects!G1195</f>
        <v>voorbereiding</v>
      </c>
      <c r="H1195">
        <f>community_projects!H1195</f>
        <v>2025</v>
      </c>
      <c r="I1195" t="str">
        <f>community_projects!I1195</f>
        <v>PV</v>
      </c>
      <c r="J1195" t="str">
        <f>community_projects!J1195</f>
        <v>dak</v>
      </c>
      <c r="K1195" t="str">
        <f>community_projects!K1195</f>
        <v>lokale coöperatie</v>
      </c>
      <c r="L1195" t="str">
        <f>community_projects!L1195</f>
        <v>ZonnigZieuwent</v>
      </c>
      <c r="M1195">
        <f>community_projects!P1195</f>
        <v>0</v>
      </c>
      <c r="N1195">
        <f>community_projects!R1195</f>
        <v>1</v>
      </c>
    </row>
    <row r="1196" spans="1:14" x14ac:dyDescent="0.3">
      <c r="A1196" t="str">
        <f>community_projects!A1196</f>
        <v>Gelderland</v>
      </c>
      <c r="B1196" t="str">
        <f>community_projects!B1196</f>
        <v>Rivierenland</v>
      </c>
      <c r="C1196" t="str">
        <f>community_projects!C1196</f>
        <v>Tiel</v>
      </c>
      <c r="D1196" t="str" cm="1">
        <f t="array" ref="D1196">INDEX(municipalities!B:B, MATCH(EC_projects!C1196,municipalities!C:C,0),0)</f>
        <v>GM0281</v>
      </c>
      <c r="E1196">
        <f>community_projects!D1196</f>
        <v>0</v>
      </c>
      <c r="F1196" t="str">
        <f>community_projects!E1196</f>
        <v>FruitstadEnergie/ zonnedakRSG Lingecollege</v>
      </c>
      <c r="G1196" t="str">
        <f>community_projects!G1196</f>
        <v>gepland</v>
      </c>
      <c r="H1196">
        <f>community_projects!H1196</f>
        <v>2024</v>
      </c>
      <c r="I1196" t="str">
        <f>community_projects!I1196</f>
        <v>PV</v>
      </c>
      <c r="J1196" t="str">
        <f>community_projects!J1196</f>
        <v>dak</v>
      </c>
      <c r="K1196" t="str">
        <f>community_projects!K1196</f>
        <v>lokale coöperatie</v>
      </c>
      <c r="L1196" t="str">
        <f>community_projects!L1196</f>
        <v>Fruitstad Energie</v>
      </c>
      <c r="M1196">
        <f>community_projects!P1196</f>
        <v>319.60000000000002</v>
      </c>
      <c r="N1196">
        <f>community_projects!R1196</f>
        <v>1</v>
      </c>
    </row>
    <row r="1197" spans="1:14" x14ac:dyDescent="0.3">
      <c r="A1197" t="str">
        <f>community_projects!A1197</f>
        <v>Gelderland</v>
      </c>
      <c r="B1197" t="str">
        <f>community_projects!B1197</f>
        <v>Food Valley</v>
      </c>
      <c r="C1197" t="str">
        <f>community_projects!C1197</f>
        <v>Wageningen</v>
      </c>
      <c r="D1197" t="str" cm="1">
        <f t="array" ref="D1197">INDEX(municipalities!B:B, MATCH(EC_projects!C1197,municipalities!C:C,0),0)</f>
        <v>GM0289</v>
      </c>
      <c r="E1197" t="str">
        <f>community_projects!D1197</f>
        <v>Wageningen</v>
      </c>
      <c r="F1197" t="str">
        <f>community_projects!E1197</f>
        <v>Zonnedak MARIN op Zon III</v>
      </c>
      <c r="G1197" t="str">
        <f>community_projects!G1197</f>
        <v>gepland</v>
      </c>
      <c r="H1197">
        <f>community_projects!H1197</f>
        <v>2024</v>
      </c>
      <c r="I1197" t="str">
        <f>community_projects!I1197</f>
        <v>PV</v>
      </c>
      <c r="J1197" t="str">
        <f>community_projects!J1197</f>
        <v>dak</v>
      </c>
      <c r="K1197" t="str">
        <f>community_projects!K1197</f>
        <v>lokale coöperatie</v>
      </c>
      <c r="L1197" t="str">
        <f>community_projects!L1197</f>
        <v xml:space="preserve">Wageningen op Zon/ Marin op Zon </v>
      </c>
      <c r="M1197">
        <f>community_projects!P1197</f>
        <v>113.4</v>
      </c>
      <c r="N1197">
        <f>community_projects!R1197</f>
        <v>1</v>
      </c>
    </row>
    <row r="1198" spans="1:14" x14ac:dyDescent="0.3">
      <c r="A1198" t="str">
        <f>community_projects!A1198</f>
        <v>Gelderland</v>
      </c>
      <c r="B1198" t="str">
        <f>community_projects!B1198</f>
        <v>Food Valley</v>
      </c>
      <c r="C1198" t="str">
        <f>community_projects!C1198</f>
        <v>Wageningen</v>
      </c>
      <c r="D1198" t="str" cm="1">
        <f t="array" ref="D1198">INDEX(municipalities!B:B, MATCH(EC_projects!C1198,municipalities!C:C,0),0)</f>
        <v>GM0289</v>
      </c>
      <c r="E1198">
        <f>community_projects!D1198</f>
        <v>0</v>
      </c>
      <c r="F1198" t="str">
        <f>community_projects!E1198</f>
        <v>ValleiEnergie/ Zonnecentrale SHOT</v>
      </c>
      <c r="G1198" t="str">
        <f>community_projects!G1198</f>
        <v>voorbereiding</v>
      </c>
      <c r="H1198">
        <f>community_projects!H1198</f>
        <v>2025</v>
      </c>
      <c r="I1198" t="str">
        <f>community_projects!I1198</f>
        <v>PV</v>
      </c>
      <c r="J1198" t="str">
        <f>community_projects!J1198</f>
        <v>dak</v>
      </c>
      <c r="K1198" t="str">
        <f>community_projects!K1198</f>
        <v>lokale coöperatie</v>
      </c>
      <c r="L1198" t="str">
        <f>community_projects!L1198</f>
        <v>ValleiEnergie</v>
      </c>
      <c r="M1198">
        <f>community_projects!P1198</f>
        <v>69</v>
      </c>
      <c r="N1198">
        <f>community_projects!R1198</f>
        <v>1</v>
      </c>
    </row>
    <row r="1199" spans="1:14" x14ac:dyDescent="0.3">
      <c r="A1199" t="str">
        <f>community_projects!A1199</f>
        <v>Gelderland</v>
      </c>
      <c r="B1199" t="str">
        <f>community_projects!B1199</f>
        <v>Rivierenland</v>
      </c>
      <c r="C1199" t="str">
        <f>community_projects!C1199</f>
        <v>West Betuwe</v>
      </c>
      <c r="D1199" t="str" cm="1">
        <f t="array" ref="D1199">INDEX(municipalities!B:B, MATCH(EC_projects!C1199,municipalities!C:C,0),0)</f>
        <v>GM1960</v>
      </c>
      <c r="E1199">
        <f>community_projects!D1199</f>
        <v>0</v>
      </c>
      <c r="F1199" t="str">
        <f>community_projects!E1199</f>
        <v>BurgerwindWestBetuwe/ Zonnegaard Drost (Zon boven fruit)</v>
      </c>
      <c r="G1199" t="str">
        <f>community_projects!G1199</f>
        <v>gepland</v>
      </c>
      <c r="H1199">
        <f>community_projects!H1199</f>
        <v>2024</v>
      </c>
      <c r="I1199" t="str">
        <f>community_projects!I1199</f>
        <v>PV</v>
      </c>
      <c r="J1199" t="str">
        <f>community_projects!J1199</f>
        <v>dak</v>
      </c>
      <c r="K1199" t="str">
        <f>community_projects!K1199</f>
        <v>lokale coöperatie</v>
      </c>
      <c r="L1199" t="str">
        <f>community_projects!L1199</f>
        <v>Burgerwindcoöperatie West-Betuwe</v>
      </c>
      <c r="M1199">
        <f>community_projects!P1199</f>
        <v>3200</v>
      </c>
      <c r="N1199">
        <f>community_projects!R1199</f>
        <v>1</v>
      </c>
    </row>
    <row r="1200" spans="1:14" x14ac:dyDescent="0.3">
      <c r="A1200" t="str">
        <f>community_projects!A1200</f>
        <v>Gelderland</v>
      </c>
      <c r="B1200" t="str">
        <f>community_projects!B1200</f>
        <v>Rivierenland</v>
      </c>
      <c r="C1200" t="str">
        <f>community_projects!C1200</f>
        <v>West Betuwe</v>
      </c>
      <c r="D1200" t="str" cm="1">
        <f t="array" ref="D1200">INDEX(municipalities!B:B, MATCH(EC_projects!C1200,municipalities!C:C,0),0)</f>
        <v>GM1960</v>
      </c>
      <c r="E1200" t="str">
        <f>community_projects!D1200</f>
        <v>Asperen</v>
      </c>
      <c r="F1200" t="str">
        <f>community_projects!E1200</f>
        <v>DuurzaamWestBetuwe/ zonnedak  Hermeta</v>
      </c>
      <c r="G1200" t="str">
        <f>community_projects!G1200</f>
        <v>gepland</v>
      </c>
      <c r="H1200">
        <f>community_projects!H1200</f>
        <v>2024</v>
      </c>
      <c r="I1200" t="str">
        <f>community_projects!I1200</f>
        <v>PV</v>
      </c>
      <c r="J1200" t="str">
        <f>community_projects!J1200</f>
        <v>dak</v>
      </c>
      <c r="K1200" t="str">
        <f>community_projects!K1200</f>
        <v>lokale coöperatie</v>
      </c>
      <c r="L1200" t="str">
        <f>community_projects!L1200</f>
        <v>Cooperatie Duurzaam West Betuwe</v>
      </c>
      <c r="M1200">
        <f>community_projects!P1200</f>
        <v>500</v>
      </c>
      <c r="N1200">
        <f>community_projects!R1200</f>
        <v>1</v>
      </c>
    </row>
    <row r="1201" spans="1:14" x14ac:dyDescent="0.3">
      <c r="A1201" t="str">
        <f>community_projects!A1201</f>
        <v>Gelderland</v>
      </c>
      <c r="B1201" t="str">
        <f>community_projects!B1201</f>
        <v>Rivierenland</v>
      </c>
      <c r="C1201" t="str">
        <f>community_projects!C1201</f>
        <v>West Betuwe</v>
      </c>
      <c r="D1201" t="str" cm="1">
        <f t="array" ref="D1201">INDEX(municipalities!B:B, MATCH(EC_projects!C1201,municipalities!C:C,0),0)</f>
        <v>GM1960</v>
      </c>
      <c r="E1201" t="str">
        <f>community_projects!D1201</f>
        <v>Ophemert</v>
      </c>
      <c r="F1201" t="str">
        <f>community_projects!E1201</f>
        <v>DuurzaamWestBetuwe/ zonnedak Akkerstraat</v>
      </c>
      <c r="G1201" t="str">
        <f>community_projects!G1201</f>
        <v>gepland</v>
      </c>
      <c r="H1201">
        <f>community_projects!H1201</f>
        <v>2024</v>
      </c>
      <c r="I1201" t="str">
        <f>community_projects!I1201</f>
        <v>PV</v>
      </c>
      <c r="J1201" t="str">
        <f>community_projects!J1201</f>
        <v>dak</v>
      </c>
      <c r="K1201" t="str">
        <f>community_projects!K1201</f>
        <v>lokale coöperatie</v>
      </c>
      <c r="L1201" t="str">
        <f>community_projects!L1201</f>
        <v>Cooperatie Duurzaam West Betuwe</v>
      </c>
      <c r="M1201">
        <f>community_projects!P1201</f>
        <v>100</v>
      </c>
      <c r="N1201">
        <f>community_projects!R1201</f>
        <v>1</v>
      </c>
    </row>
    <row r="1202" spans="1:14" x14ac:dyDescent="0.3">
      <c r="A1202" t="str">
        <f>community_projects!A1202</f>
        <v>Gelderland</v>
      </c>
      <c r="B1202" t="str">
        <f>community_projects!B1202</f>
        <v>Rivierenland</v>
      </c>
      <c r="C1202" t="str">
        <f>community_projects!C1202</f>
        <v>West Betuwe</v>
      </c>
      <c r="D1202" t="str" cm="1">
        <f t="array" ref="D1202">INDEX(municipalities!B:B, MATCH(EC_projects!C1202,municipalities!C:C,0),0)</f>
        <v>GM1960</v>
      </c>
      <c r="E1202" t="str">
        <f>community_projects!D1202</f>
        <v>Asperen</v>
      </c>
      <c r="F1202" t="str">
        <f>community_projects!E1202</f>
        <v>DuurzaamWestBetuwe/ zonnedak Hermata 2</v>
      </c>
      <c r="G1202" t="str">
        <f>community_projects!G1202</f>
        <v>gepland</v>
      </c>
      <c r="H1202">
        <f>community_projects!H1202</f>
        <v>2024</v>
      </c>
      <c r="I1202" t="str">
        <f>community_projects!I1202</f>
        <v>PV</v>
      </c>
      <c r="J1202" t="str">
        <f>community_projects!J1202</f>
        <v>dak</v>
      </c>
      <c r="K1202" t="str">
        <f>community_projects!K1202</f>
        <v>lokale coöperatie</v>
      </c>
      <c r="L1202" t="str">
        <f>community_projects!L1202</f>
        <v>Cooperatie Duurzaam West Betuwe</v>
      </c>
      <c r="M1202">
        <f>community_projects!P1202</f>
        <v>500</v>
      </c>
      <c r="N1202">
        <f>community_projects!R1202</f>
        <v>1</v>
      </c>
    </row>
    <row r="1203" spans="1:14" x14ac:dyDescent="0.3">
      <c r="A1203" t="str">
        <f>community_projects!A1203</f>
        <v>Gelderland</v>
      </c>
      <c r="B1203" t="str">
        <f>community_projects!B1203</f>
        <v>Rivierenland</v>
      </c>
      <c r="C1203" t="str">
        <f>community_projects!C1203</f>
        <v>West Betuwe</v>
      </c>
      <c r="D1203" t="str" cm="1">
        <f t="array" ref="D1203">INDEX(municipalities!B:B, MATCH(EC_projects!C1203,municipalities!C:C,0),0)</f>
        <v>GM1960</v>
      </c>
      <c r="E1203" t="str">
        <f>community_projects!D1203</f>
        <v>Beesd</v>
      </c>
      <c r="F1203" t="str">
        <f>community_projects!E1203</f>
        <v>DuurzaamWestBetuwe/ zonnedak Kuyperweg</v>
      </c>
      <c r="G1203" t="str">
        <f>community_projects!G1203</f>
        <v>gepland</v>
      </c>
      <c r="H1203">
        <f>community_projects!H1203</f>
        <v>2024</v>
      </c>
      <c r="I1203" t="str">
        <f>community_projects!I1203</f>
        <v>PV</v>
      </c>
      <c r="J1203" t="str">
        <f>community_projects!J1203</f>
        <v>dak</v>
      </c>
      <c r="K1203" t="str">
        <f>community_projects!K1203</f>
        <v>lokale coöperatie</v>
      </c>
      <c r="L1203" t="str">
        <f>community_projects!L1203</f>
        <v>Cooperatie Duurzaam West Betuwe</v>
      </c>
      <c r="M1203">
        <f>community_projects!P1203</f>
        <v>70</v>
      </c>
      <c r="N1203">
        <f>community_projects!R1203</f>
        <v>1</v>
      </c>
    </row>
    <row r="1204" spans="1:14" x14ac:dyDescent="0.3">
      <c r="A1204" t="str">
        <f>community_projects!A1204</f>
        <v>Gelderland</v>
      </c>
      <c r="B1204" t="str">
        <f>community_projects!B1204</f>
        <v>Rivierenland</v>
      </c>
      <c r="C1204" t="str">
        <f>community_projects!C1204</f>
        <v>West Betuwe</v>
      </c>
      <c r="D1204" t="str" cm="1">
        <f t="array" ref="D1204">INDEX(municipalities!B:B, MATCH(EC_projects!C1204,municipalities!C:C,0),0)</f>
        <v>GM1960</v>
      </c>
      <c r="E1204" t="str">
        <f>community_projects!D1204</f>
        <v xml:space="preserve">Geldermalsen </v>
      </c>
      <c r="F1204" t="str">
        <f>community_projects!E1204</f>
        <v>DuurzaamWestBetuwe/ zonnedak MFC De Pluk</v>
      </c>
      <c r="G1204" t="str">
        <f>community_projects!G1204</f>
        <v>gepland</v>
      </c>
      <c r="H1204">
        <f>community_projects!H1204</f>
        <v>2024</v>
      </c>
      <c r="I1204" t="str">
        <f>community_projects!I1204</f>
        <v>PV</v>
      </c>
      <c r="J1204" t="str">
        <f>community_projects!J1204</f>
        <v>dak</v>
      </c>
      <c r="K1204" t="str">
        <f>community_projects!K1204</f>
        <v>lokale coöperatie</v>
      </c>
      <c r="L1204" t="str">
        <f>community_projects!L1204</f>
        <v>Cooperatie Duurzaam West Betuwe</v>
      </c>
      <c r="M1204">
        <f>community_projects!P1204</f>
        <v>40</v>
      </c>
      <c r="N1204">
        <f>community_projects!R1204</f>
        <v>1</v>
      </c>
    </row>
    <row r="1205" spans="1:14" x14ac:dyDescent="0.3">
      <c r="A1205" t="str">
        <f>community_projects!A1205</f>
        <v>Gelderland</v>
      </c>
      <c r="B1205" t="str">
        <f>community_projects!B1205</f>
        <v>Rivierenland</v>
      </c>
      <c r="C1205" t="str">
        <f>community_projects!C1205</f>
        <v>West Betuwe</v>
      </c>
      <c r="D1205" t="str" cm="1">
        <f t="array" ref="D1205">INDEX(municipalities!B:B, MATCH(EC_projects!C1205,municipalities!C:C,0),0)</f>
        <v>GM1960</v>
      </c>
      <c r="E1205" t="str">
        <f>community_projects!D1205</f>
        <v>Hellouw</v>
      </c>
      <c r="F1205" t="str">
        <f>community_projects!E1205</f>
        <v>DuurzaamWestBetuwe/ zonnedak Tinnegieter Van Woerkom</v>
      </c>
      <c r="G1205" t="str">
        <f>community_projects!G1205</f>
        <v>gepland</v>
      </c>
      <c r="H1205">
        <f>community_projects!H1205</f>
        <v>2024</v>
      </c>
      <c r="I1205" t="str">
        <f>community_projects!I1205</f>
        <v>PV</v>
      </c>
      <c r="J1205" t="str">
        <f>community_projects!J1205</f>
        <v>dak</v>
      </c>
      <c r="K1205" t="str">
        <f>community_projects!K1205</f>
        <v>lokale coöperatie</v>
      </c>
      <c r="L1205" t="str">
        <f>community_projects!L1205</f>
        <v>Cooperatie Duurzaam West Betuwe</v>
      </c>
      <c r="M1205">
        <f>community_projects!P1205</f>
        <v>89</v>
      </c>
      <c r="N1205">
        <f>community_projects!R1205</f>
        <v>1</v>
      </c>
    </row>
    <row r="1206" spans="1:14" x14ac:dyDescent="0.3">
      <c r="A1206" t="str">
        <f>community_projects!A1206</f>
        <v>Gelderland</v>
      </c>
      <c r="B1206" t="str">
        <f>community_projects!B1206</f>
        <v>Rivierenland</v>
      </c>
      <c r="C1206" t="str">
        <f>community_projects!C1206</f>
        <v>West Betuwe</v>
      </c>
      <c r="D1206" t="str" cm="1">
        <f t="array" ref="D1206">INDEX(municipalities!B:B, MATCH(EC_projects!C1206,municipalities!C:C,0),0)</f>
        <v>GM1960</v>
      </c>
      <c r="E1206" t="str">
        <f>community_projects!D1206</f>
        <v>Beesd</v>
      </c>
      <c r="F1206" t="str">
        <f>community_projects!E1206</f>
        <v>DuurzaamWestBetuwe/ zonnedak Van Dijk</v>
      </c>
      <c r="G1206" t="str">
        <f>community_projects!G1206</f>
        <v>gepland</v>
      </c>
      <c r="H1206">
        <f>community_projects!H1206</f>
        <v>2024</v>
      </c>
      <c r="I1206" t="str">
        <f>community_projects!I1206</f>
        <v>PV</v>
      </c>
      <c r="J1206" t="str">
        <f>community_projects!J1206</f>
        <v>dak</v>
      </c>
      <c r="K1206" t="str">
        <f>community_projects!K1206</f>
        <v>lokale coöperatie</v>
      </c>
      <c r="L1206" t="str">
        <f>community_projects!L1206</f>
        <v>Cooperatie Duurzaam West Betuwe</v>
      </c>
      <c r="M1206">
        <f>community_projects!P1206</f>
        <v>70</v>
      </c>
      <c r="N1206">
        <f>community_projects!R1206</f>
        <v>1</v>
      </c>
    </row>
    <row r="1207" spans="1:14" x14ac:dyDescent="0.3">
      <c r="A1207" t="str">
        <f>community_projects!A1207</f>
        <v>Gelderland</v>
      </c>
      <c r="B1207" t="str">
        <f>community_projects!B1207</f>
        <v>Achterhoek</v>
      </c>
      <c r="C1207" t="str">
        <f>community_projects!C1207</f>
        <v>Winterswijk</v>
      </c>
      <c r="D1207" t="str" cm="1">
        <f t="array" ref="D1207">INDEX(municipalities!B:B, MATCH(EC_projects!C1207,municipalities!C:C,0),0)</f>
        <v>GM0294</v>
      </c>
      <c r="E1207" t="str">
        <f>community_projects!D1207</f>
        <v>Kotten</v>
      </c>
      <c r="F1207" t="str">
        <f>community_projects!E1207</f>
        <v>EnergiekeBuurtschappen/ zonnedak 5 BCS Loonbedrijf</v>
      </c>
      <c r="G1207" t="str">
        <f>community_projects!G1207</f>
        <v>gepland</v>
      </c>
      <c r="H1207">
        <f>community_projects!H1207</f>
        <v>2024</v>
      </c>
      <c r="I1207" t="str">
        <f>community_projects!I1207</f>
        <v>PV</v>
      </c>
      <c r="J1207" t="str">
        <f>community_projects!J1207</f>
        <v>dak</v>
      </c>
      <c r="K1207" t="str">
        <f>community_projects!K1207</f>
        <v>lokale coöperatie</v>
      </c>
      <c r="L1207" t="str">
        <f>community_projects!L1207</f>
        <v>Energieke Buurtschappen</v>
      </c>
      <c r="M1207">
        <f>community_projects!P1207</f>
        <v>68.040000000000006</v>
      </c>
      <c r="N1207">
        <f>community_projects!R1207</f>
        <v>1</v>
      </c>
    </row>
    <row r="1208" spans="1:14" x14ac:dyDescent="0.3">
      <c r="A1208" t="str">
        <f>community_projects!A1208</f>
        <v>Gelderland</v>
      </c>
      <c r="B1208" t="str">
        <f>community_projects!B1208</f>
        <v>Achterhoek</v>
      </c>
      <c r="C1208" t="str">
        <f>community_projects!C1208</f>
        <v>Winterswijk</v>
      </c>
      <c r="D1208" t="str" cm="1">
        <f t="array" ref="D1208">INDEX(municipalities!B:B, MATCH(EC_projects!C1208,municipalities!C:C,0),0)</f>
        <v>GM0294</v>
      </c>
      <c r="E1208" t="str">
        <f>community_projects!D1208</f>
        <v>Winterswijk</v>
      </c>
      <c r="F1208" t="str">
        <f>community_projects!E1208</f>
        <v>EnergiekeBuurtschappen/ zonnedak 6 Prijshamer</v>
      </c>
      <c r="G1208" t="str">
        <f>community_projects!G1208</f>
        <v>gepland</v>
      </c>
      <c r="H1208">
        <f>community_projects!H1208</f>
        <v>2024</v>
      </c>
      <c r="I1208" t="str">
        <f>community_projects!I1208</f>
        <v>PV</v>
      </c>
      <c r="J1208" t="str">
        <f>community_projects!J1208</f>
        <v>dak</v>
      </c>
      <c r="K1208" t="str">
        <f>community_projects!K1208</f>
        <v>lokale coöperatie</v>
      </c>
      <c r="L1208" t="str">
        <f>community_projects!L1208</f>
        <v>Energieke Buurtschappen</v>
      </c>
      <c r="M1208">
        <f>community_projects!P1208</f>
        <v>68.040000000000006</v>
      </c>
      <c r="N1208">
        <f>community_projects!R1208</f>
        <v>1</v>
      </c>
    </row>
    <row r="1209" spans="1:14" x14ac:dyDescent="0.3">
      <c r="A1209" t="str">
        <f>community_projects!A1209</f>
        <v>Gelderland</v>
      </c>
      <c r="B1209" t="str">
        <f>community_projects!B1209</f>
        <v>Arnhem/ Nijmegen</v>
      </c>
      <c r="C1209" t="str">
        <f>community_projects!C1209</f>
        <v>Zevenaar</v>
      </c>
      <c r="D1209" t="str" cm="1">
        <f t="array" ref="D1209">INDEX(municipalities!B:B, MATCH(EC_projects!C1209,municipalities!C:C,0),0)</f>
        <v>GM0299</v>
      </c>
      <c r="E1209">
        <f>community_projects!D1209</f>
        <v>0</v>
      </c>
      <c r="F1209" t="str">
        <f>community_projects!E1209</f>
        <v>Zonnebuur/ zonnedaken woningcorporatie (meerdere locaties) - gepland</v>
      </c>
      <c r="G1209" t="str">
        <f>community_projects!G1209</f>
        <v>gepland</v>
      </c>
      <c r="H1209">
        <f>community_projects!H1209</f>
        <v>2024</v>
      </c>
      <c r="I1209" t="str">
        <f>community_projects!I1209</f>
        <v>PV</v>
      </c>
      <c r="J1209" t="str">
        <f>community_projects!J1209</f>
        <v>dak</v>
      </c>
      <c r="K1209" t="str">
        <f>community_projects!K1209</f>
        <v>woco-coöperatie</v>
      </c>
      <c r="L1209" t="str">
        <f>community_projects!L1209</f>
        <v>Zonnebuur</v>
      </c>
      <c r="M1209">
        <f>community_projects!P1209</f>
        <v>160</v>
      </c>
      <c r="N1209">
        <f>community_projects!R1209</f>
        <v>1</v>
      </c>
    </row>
    <row r="1210" spans="1:14" x14ac:dyDescent="0.3">
      <c r="A1210" t="str">
        <f>community_projects!A1210</f>
        <v>Groningen</v>
      </c>
      <c r="B1210" t="str">
        <f>community_projects!B1210</f>
        <v>Groningen</v>
      </c>
      <c r="C1210" t="str">
        <f>community_projects!C1210</f>
        <v>Eemsdelta</v>
      </c>
      <c r="D1210" t="str" cm="1">
        <f t="array" ref="D1210">INDEX(municipalities!B:B, MATCH(EC_projects!C1210,municipalities!C:C,0),0)</f>
        <v>GM1979</v>
      </c>
      <c r="E1210">
        <f>community_projects!D1210</f>
        <v>0</v>
      </c>
      <c r="F1210" t="str">
        <f>community_projects!E1210</f>
        <v>EendrachtEnergie/ Zonnedak GroeneStroomDelen Kooi</v>
      </c>
      <c r="G1210" t="str">
        <f>community_projects!G1210</f>
        <v>gepland</v>
      </c>
      <c r="H1210">
        <f>community_projects!H1210</f>
        <v>2024</v>
      </c>
      <c r="I1210" t="str">
        <f>community_projects!I1210</f>
        <v>PV</v>
      </c>
      <c r="J1210" t="str">
        <f>community_projects!J1210</f>
        <v>dak</v>
      </c>
      <c r="K1210" t="str">
        <f>community_projects!K1210</f>
        <v>lokale coöperatie</v>
      </c>
      <c r="L1210" t="str">
        <f>community_projects!L1210</f>
        <v>Stadscoöperatie Eendracht</v>
      </c>
      <c r="M1210">
        <f>community_projects!P1210</f>
        <v>81.600000000000009</v>
      </c>
      <c r="N1210">
        <f>community_projects!R1210</f>
        <v>1</v>
      </c>
    </row>
    <row r="1211" spans="1:14" x14ac:dyDescent="0.3">
      <c r="A1211" t="str">
        <f>community_projects!A1211</f>
        <v>Groningen</v>
      </c>
      <c r="B1211" t="str">
        <f>community_projects!B1211</f>
        <v>Groningen</v>
      </c>
      <c r="C1211" t="str">
        <f>community_projects!C1211</f>
        <v>Eemsdelta</v>
      </c>
      <c r="D1211" t="str" cm="1">
        <f t="array" ref="D1211">INDEX(municipalities!B:B, MATCH(EC_projects!C1211,municipalities!C:C,0),0)</f>
        <v>GM1979</v>
      </c>
      <c r="E1211" t="str">
        <f>community_projects!D1211</f>
        <v>Middelstum</v>
      </c>
      <c r="F1211" t="str">
        <f>community_projects!E1211</f>
        <v xml:space="preserve">HaltewegEC/ zonnedak Zonnewijtwerd dak 1 </v>
      </c>
      <c r="G1211" t="str">
        <f>community_projects!G1211</f>
        <v>gepland</v>
      </c>
      <c r="H1211">
        <f>community_projects!H1211</f>
        <v>2024</v>
      </c>
      <c r="I1211" t="str">
        <f>community_projects!I1211</f>
        <v>PV</v>
      </c>
      <c r="J1211" t="str">
        <f>community_projects!J1211</f>
        <v>dak</v>
      </c>
      <c r="K1211" t="str">
        <f>community_projects!K1211</f>
        <v>lokale coöperatie</v>
      </c>
      <c r="L1211" t="str">
        <f>community_projects!L1211</f>
        <v>Halteweg EC</v>
      </c>
      <c r="M1211">
        <f>community_projects!P1211</f>
        <v>84</v>
      </c>
      <c r="N1211">
        <f>community_projects!R1211</f>
        <v>1</v>
      </c>
    </row>
    <row r="1212" spans="1:14" x14ac:dyDescent="0.3">
      <c r="A1212" t="str">
        <f>community_projects!A1212</f>
        <v>Groningen</v>
      </c>
      <c r="B1212" t="str">
        <f>community_projects!B1212</f>
        <v>Groningen</v>
      </c>
      <c r="C1212" t="str">
        <f>community_projects!C1212</f>
        <v>Eemsdelta</v>
      </c>
      <c r="D1212" t="str" cm="1">
        <f t="array" ref="D1212">INDEX(municipalities!B:B, MATCH(EC_projects!C1212,municipalities!C:C,0),0)</f>
        <v>GM1979</v>
      </c>
      <c r="E1212">
        <f>community_projects!D1212</f>
        <v>0</v>
      </c>
      <c r="F1212" t="str">
        <f>community_projects!E1212</f>
        <v>LOPEC/ zonnedak Oosterwijtwerd</v>
      </c>
      <c r="G1212" t="str">
        <f>community_projects!G1212</f>
        <v>voorbereiding</v>
      </c>
      <c r="H1212">
        <f>community_projects!H1212</f>
        <v>2025</v>
      </c>
      <c r="I1212" t="str">
        <f>community_projects!I1212</f>
        <v>PV</v>
      </c>
      <c r="J1212" t="str">
        <f>community_projects!J1212</f>
        <v>dak</v>
      </c>
      <c r="K1212" t="str">
        <f>community_projects!K1212</f>
        <v>lokale coöperatie</v>
      </c>
      <c r="L1212" t="str">
        <f>community_projects!L1212</f>
        <v>LOPEC/ Lopster Energie Collectief</v>
      </c>
      <c r="M1212">
        <f>community_projects!P1212</f>
        <v>0</v>
      </c>
      <c r="N1212">
        <f>community_projects!R1212</f>
        <v>1</v>
      </c>
    </row>
    <row r="1213" spans="1:14" x14ac:dyDescent="0.3">
      <c r="A1213" t="str">
        <f>community_projects!A1213</f>
        <v>Groningen</v>
      </c>
      <c r="B1213" t="str">
        <f>community_projects!B1213</f>
        <v>Groningen</v>
      </c>
      <c r="C1213" t="str">
        <f>community_projects!C1213</f>
        <v>Groningen</v>
      </c>
      <c r="D1213" t="str" cm="1">
        <f t="array" ref="D1213">INDEX(municipalities!B:B, MATCH(EC_projects!C1213,municipalities!C:C,0),0)</f>
        <v>GM0014</v>
      </c>
      <c r="E1213">
        <f>community_projects!D1213</f>
        <v>0</v>
      </c>
      <c r="F1213" t="str">
        <f>community_projects!E1213</f>
        <v>EC Hortus/ zonnedak Garage Grote Appelstraat</v>
      </c>
      <c r="G1213" t="str">
        <f>community_projects!G1213</f>
        <v>gepland</v>
      </c>
      <c r="H1213">
        <f>community_projects!H1213</f>
        <v>2024</v>
      </c>
      <c r="I1213" t="str">
        <f>community_projects!I1213</f>
        <v>PV</v>
      </c>
      <c r="J1213" t="str">
        <f>community_projects!J1213</f>
        <v>dak</v>
      </c>
      <c r="K1213" t="str">
        <f>community_projects!K1213</f>
        <v>lokale coöperatie</v>
      </c>
      <c r="L1213" t="str">
        <f>community_projects!L1213</f>
        <v>EC Hortusbuurt</v>
      </c>
      <c r="M1213">
        <f>community_projects!P1213</f>
        <v>78</v>
      </c>
      <c r="N1213">
        <f>community_projects!R1213</f>
        <v>1</v>
      </c>
    </row>
    <row r="1214" spans="1:14" x14ac:dyDescent="0.3">
      <c r="A1214" t="str">
        <f>community_projects!A1214</f>
        <v>Groningen</v>
      </c>
      <c r="B1214" t="str">
        <f>community_projects!B1214</f>
        <v>Groningen</v>
      </c>
      <c r="C1214" t="str">
        <f>community_projects!C1214</f>
        <v>Groningen</v>
      </c>
      <c r="D1214" t="str" cm="1">
        <f t="array" ref="D1214">INDEX(municipalities!B:B, MATCH(EC_projects!C1214,municipalities!C:C,0),0)</f>
        <v>GM0014</v>
      </c>
      <c r="E1214" t="str">
        <f>community_projects!D1214</f>
        <v>Noorddijk</v>
      </c>
      <c r="F1214" t="str">
        <f>community_projects!E1214</f>
        <v>ECNoorddijk/ zonnedak PRM2 Noorddijkerweg</v>
      </c>
      <c r="G1214" t="str">
        <f>community_projects!G1214</f>
        <v>gepland</v>
      </c>
      <c r="H1214">
        <f>community_projects!H1214</f>
        <v>2024</v>
      </c>
      <c r="I1214" t="str">
        <f>community_projects!I1214</f>
        <v>PV</v>
      </c>
      <c r="J1214" t="str">
        <f>community_projects!J1214</f>
        <v>dak</v>
      </c>
      <c r="K1214" t="str">
        <f>community_projects!K1214</f>
        <v>lokale coöperatie</v>
      </c>
      <c r="L1214" t="str">
        <f>community_projects!L1214</f>
        <v>EC Noorddijk</v>
      </c>
      <c r="M1214">
        <f>community_projects!P1214</f>
        <v>15.4</v>
      </c>
      <c r="N1214">
        <f>community_projects!R1214</f>
        <v>1</v>
      </c>
    </row>
    <row r="1215" spans="1:14" x14ac:dyDescent="0.3">
      <c r="A1215" t="str">
        <f>community_projects!A1215</f>
        <v>Groningen</v>
      </c>
      <c r="B1215" t="str">
        <f>community_projects!B1215</f>
        <v>Groningen</v>
      </c>
      <c r="C1215" t="str">
        <f>community_projects!C1215</f>
        <v>Groningen</v>
      </c>
      <c r="D1215" t="str" cm="1">
        <f t="array" ref="D1215">INDEX(municipalities!B:B, MATCH(EC_projects!C1215,municipalities!C:C,0),0)</f>
        <v>GM0014</v>
      </c>
      <c r="E1215" t="str">
        <f>community_projects!D1215</f>
        <v>Noorddijk</v>
      </c>
      <c r="F1215" t="str">
        <f>community_projects!E1215</f>
        <v>ECNoorddijk/ zonnedak TSO 2 Koningsweg 9</v>
      </c>
      <c r="G1215" t="str">
        <f>community_projects!G1215</f>
        <v>gepland</v>
      </c>
      <c r="H1215">
        <f>community_projects!H1215</f>
        <v>2024</v>
      </c>
      <c r="I1215" t="str">
        <f>community_projects!I1215</f>
        <v>PV</v>
      </c>
      <c r="J1215" t="str">
        <f>community_projects!J1215</f>
        <v>dak</v>
      </c>
      <c r="K1215" t="str">
        <f>community_projects!K1215</f>
        <v>lokale coöperatie</v>
      </c>
      <c r="L1215" t="str">
        <f>community_projects!L1215</f>
        <v>EC Noorddijk</v>
      </c>
      <c r="M1215">
        <f>community_projects!P1215</f>
        <v>19.899999999999999</v>
      </c>
      <c r="N1215">
        <f>community_projects!R1215</f>
        <v>1</v>
      </c>
    </row>
    <row r="1216" spans="1:14" x14ac:dyDescent="0.3">
      <c r="A1216" t="str">
        <f>community_projects!A1216</f>
        <v>Groningen</v>
      </c>
      <c r="B1216" t="str">
        <f>community_projects!B1216</f>
        <v>Groningen</v>
      </c>
      <c r="C1216" t="str">
        <f>community_projects!C1216</f>
        <v>Groningen</v>
      </c>
      <c r="D1216" t="str" cm="1">
        <f t="array" ref="D1216">INDEX(municipalities!B:B, MATCH(EC_projects!C1216,municipalities!C:C,0),0)</f>
        <v>GM0014</v>
      </c>
      <c r="E1216" t="str">
        <f>community_projects!D1216</f>
        <v>Thesinge</v>
      </c>
      <c r="F1216" t="str">
        <f>community_projects!E1216</f>
        <v>Ecothesinge/ zonnedak Oudman</v>
      </c>
      <c r="G1216" t="str">
        <f>community_projects!G1216</f>
        <v>gepland</v>
      </c>
      <c r="H1216">
        <f>community_projects!H1216</f>
        <v>2024</v>
      </c>
      <c r="I1216" t="str">
        <f>community_projects!I1216</f>
        <v>PV</v>
      </c>
      <c r="J1216" t="str">
        <f>community_projects!J1216</f>
        <v>dak</v>
      </c>
      <c r="K1216" t="str">
        <f>community_projects!K1216</f>
        <v>lokale coöperatie</v>
      </c>
      <c r="L1216" t="str">
        <f>community_projects!L1216</f>
        <v>Ecothesinge</v>
      </c>
      <c r="M1216">
        <f>community_projects!P1216</f>
        <v>70</v>
      </c>
      <c r="N1216">
        <f>community_projects!R1216</f>
        <v>1</v>
      </c>
    </row>
    <row r="1217" spans="1:14" x14ac:dyDescent="0.3">
      <c r="A1217" t="str">
        <f>community_projects!A1217</f>
        <v>Groningen</v>
      </c>
      <c r="B1217" t="str">
        <f>community_projects!B1217</f>
        <v>Groningen</v>
      </c>
      <c r="C1217" t="str">
        <f>community_projects!C1217</f>
        <v>Groningen</v>
      </c>
      <c r="D1217" t="str" cm="1">
        <f t="array" ref="D1217">INDEX(municipalities!B:B, MATCH(EC_projects!C1217,municipalities!C:C,0),0)</f>
        <v>GM0014</v>
      </c>
      <c r="E1217" t="str">
        <f>community_projects!D1217</f>
        <v>Groningen</v>
      </c>
      <c r="F1217" t="str">
        <f>community_projects!E1217</f>
        <v>GOED / Schoolholm 17</v>
      </c>
      <c r="G1217" t="str">
        <f>community_projects!G1217</f>
        <v>gepland</v>
      </c>
      <c r="H1217">
        <f>community_projects!H1217</f>
        <v>2024</v>
      </c>
      <c r="I1217" t="str">
        <f>community_projects!I1217</f>
        <v>PV</v>
      </c>
      <c r="J1217" t="str">
        <f>community_projects!J1217</f>
        <v>dak</v>
      </c>
      <c r="K1217" t="str">
        <f>community_projects!K1217</f>
        <v>lokale coöperatie</v>
      </c>
      <c r="L1217" t="str">
        <f>community_projects!L1217</f>
        <v>Energiecoöperatie GOED</v>
      </c>
      <c r="M1217">
        <f>community_projects!P1217</f>
        <v>90.75</v>
      </c>
      <c r="N1217">
        <f>community_projects!R1217</f>
        <v>1</v>
      </c>
    </row>
    <row r="1218" spans="1:14" x14ac:dyDescent="0.3">
      <c r="A1218" t="str">
        <f>community_projects!A1218</f>
        <v>Groningen</v>
      </c>
      <c r="B1218" t="str">
        <f>community_projects!B1218</f>
        <v>Groningen</v>
      </c>
      <c r="C1218" t="str">
        <f>community_projects!C1218</f>
        <v>Groningen</v>
      </c>
      <c r="D1218" t="str" cm="1">
        <f t="array" ref="D1218">INDEX(municipalities!B:B, MATCH(EC_projects!C1218,municipalities!C:C,0),0)</f>
        <v>GM0014</v>
      </c>
      <c r="E1218" t="str">
        <f>community_projects!D1218</f>
        <v>Groningen</v>
      </c>
      <c r="F1218" t="str">
        <f>community_projects!E1218</f>
        <v>GOED/ Hereweg 74</v>
      </c>
      <c r="G1218" t="str">
        <f>community_projects!G1218</f>
        <v>gepland</v>
      </c>
      <c r="H1218">
        <f>community_projects!H1218</f>
        <v>2024</v>
      </c>
      <c r="I1218" t="str">
        <f>community_projects!I1218</f>
        <v>PV</v>
      </c>
      <c r="J1218" t="str">
        <f>community_projects!J1218</f>
        <v>dak</v>
      </c>
      <c r="K1218" t="str">
        <f>community_projects!K1218</f>
        <v>lokale coöperatie</v>
      </c>
      <c r="L1218" t="str">
        <f>community_projects!L1218</f>
        <v>Energiecoöperatie GOED</v>
      </c>
      <c r="M1218">
        <f>community_projects!P1218</f>
        <v>54</v>
      </c>
      <c r="N1218">
        <f>community_projects!R1218</f>
        <v>1</v>
      </c>
    </row>
    <row r="1219" spans="1:14" x14ac:dyDescent="0.3">
      <c r="A1219" t="str">
        <f>community_projects!A1219</f>
        <v>Groningen</v>
      </c>
      <c r="B1219" t="str">
        <f>community_projects!B1219</f>
        <v>Groningen</v>
      </c>
      <c r="C1219" t="str">
        <f>community_projects!C1219</f>
        <v>Groningen</v>
      </c>
      <c r="D1219" t="str" cm="1">
        <f t="array" ref="D1219">INDEX(municipalities!B:B, MATCH(EC_projects!C1219,municipalities!C:C,0),0)</f>
        <v>GM0014</v>
      </c>
      <c r="E1219" t="str">
        <f>community_projects!D1219</f>
        <v>Groningen</v>
      </c>
      <c r="F1219" t="str">
        <f>community_projects!E1219</f>
        <v>GOED/ Hereweg 80</v>
      </c>
      <c r="G1219" t="str">
        <f>community_projects!G1219</f>
        <v>gepland</v>
      </c>
      <c r="H1219">
        <f>community_projects!H1219</f>
        <v>2024</v>
      </c>
      <c r="I1219" t="str">
        <f>community_projects!I1219</f>
        <v>PV</v>
      </c>
      <c r="J1219" t="str">
        <f>community_projects!J1219</f>
        <v>dak</v>
      </c>
      <c r="K1219" t="str">
        <f>community_projects!K1219</f>
        <v>lokale coöperatie</v>
      </c>
      <c r="L1219" t="str">
        <f>community_projects!L1219</f>
        <v>Energiecoöperatie GOED</v>
      </c>
      <c r="M1219">
        <f>community_projects!P1219</f>
        <v>76</v>
      </c>
      <c r="N1219">
        <f>community_projects!R1219</f>
        <v>1</v>
      </c>
    </row>
    <row r="1220" spans="1:14" x14ac:dyDescent="0.3">
      <c r="A1220" t="str">
        <f>community_projects!A1220</f>
        <v>Groningen</v>
      </c>
      <c r="B1220" t="str">
        <f>community_projects!B1220</f>
        <v>Groningen</v>
      </c>
      <c r="C1220" t="str">
        <f>community_projects!C1220</f>
        <v>Groningen</v>
      </c>
      <c r="D1220" t="str" cm="1">
        <f t="array" ref="D1220">INDEX(municipalities!B:B, MATCH(EC_projects!C1220,municipalities!C:C,0),0)</f>
        <v>GM0014</v>
      </c>
      <c r="E1220" t="str">
        <f>community_projects!D1220</f>
        <v>Woltersum</v>
      </c>
      <c r="F1220" t="str">
        <f>community_projects!E1220</f>
        <v>WoltersumseEnergie/ zonnedak Kollerijweg</v>
      </c>
      <c r="G1220" t="str">
        <f>community_projects!G1220</f>
        <v>gepland</v>
      </c>
      <c r="H1220">
        <f>community_projects!H1220</f>
        <v>2024</v>
      </c>
      <c r="I1220" t="str">
        <f>community_projects!I1220</f>
        <v>PV</v>
      </c>
      <c r="J1220" t="str">
        <f>community_projects!J1220</f>
        <v>dak</v>
      </c>
      <c r="K1220" t="str">
        <f>community_projects!K1220</f>
        <v>lokale coöperatie</v>
      </c>
      <c r="L1220" t="str">
        <f>community_projects!L1220</f>
        <v>Woltersumse Energie</v>
      </c>
      <c r="M1220">
        <f>community_projects!P1220</f>
        <v>81</v>
      </c>
      <c r="N1220">
        <f>community_projects!R1220</f>
        <v>1</v>
      </c>
    </row>
    <row r="1221" spans="1:14" x14ac:dyDescent="0.3">
      <c r="A1221" t="str">
        <f>community_projects!A1221</f>
        <v>Groningen</v>
      </c>
      <c r="B1221" t="str">
        <f>community_projects!B1221</f>
        <v>Groningen</v>
      </c>
      <c r="C1221" t="str">
        <f>community_projects!C1221</f>
        <v>Het Hogeland</v>
      </c>
      <c r="D1221" t="str" cm="1">
        <f t="array" ref="D1221">INDEX(municipalities!B:B, MATCH(EC_projects!C1221,municipalities!C:C,0),0)</f>
        <v>GM1966</v>
      </c>
      <c r="E1221" t="str">
        <f>community_projects!D1221</f>
        <v>Noordwolde</v>
      </c>
      <c r="F1221" t="str">
        <f>community_projects!E1221</f>
        <v>Durabel/ zonnedak De Wolddak 2</v>
      </c>
      <c r="G1221" t="str">
        <f>community_projects!G1221</f>
        <v>gepland</v>
      </c>
      <c r="H1221">
        <f>community_projects!H1221</f>
        <v>2024</v>
      </c>
      <c r="I1221" t="str">
        <f>community_projects!I1221</f>
        <v>PV</v>
      </c>
      <c r="J1221" t="str">
        <f>community_projects!J1221</f>
        <v>dak</v>
      </c>
      <c r="K1221" t="str">
        <f>community_projects!K1221</f>
        <v>lokale coöperatie</v>
      </c>
      <c r="L1221" t="str">
        <f>community_projects!L1221</f>
        <v>Durabel</v>
      </c>
      <c r="M1221">
        <f>community_projects!P1221</f>
        <v>99.6</v>
      </c>
      <c r="N1221">
        <f>community_projects!R1221</f>
        <v>1</v>
      </c>
    </row>
    <row r="1222" spans="1:14" x14ac:dyDescent="0.3">
      <c r="A1222" t="str">
        <f>community_projects!A1222</f>
        <v>Groningen</v>
      </c>
      <c r="B1222" t="str">
        <f>community_projects!B1222</f>
        <v>Groningen</v>
      </c>
      <c r="C1222" t="str">
        <f>community_projects!C1222</f>
        <v>Het Hogeland</v>
      </c>
      <c r="D1222" t="str" cm="1">
        <f t="array" ref="D1222">INDEX(municipalities!B:B, MATCH(EC_projects!C1222,municipalities!C:C,0),0)</f>
        <v>GM1966</v>
      </c>
      <c r="E1222" t="str">
        <f>community_projects!D1222</f>
        <v>Bedum/ Noordwolde</v>
      </c>
      <c r="F1222" t="str">
        <f>community_projects!E1222</f>
        <v>DuurzaamBedum/ zonnedak  De Haan</v>
      </c>
      <c r="G1222" t="str">
        <f>community_projects!G1222</f>
        <v>gepland</v>
      </c>
      <c r="H1222">
        <f>community_projects!H1222</f>
        <v>2024</v>
      </c>
      <c r="I1222" t="str">
        <f>community_projects!I1222</f>
        <v>PV</v>
      </c>
      <c r="J1222" t="str">
        <f>community_projects!J1222</f>
        <v>dak</v>
      </c>
      <c r="K1222" t="str">
        <f>community_projects!K1222</f>
        <v>lokale coöperatie</v>
      </c>
      <c r="L1222" t="str">
        <f>community_projects!L1222</f>
        <v>Duurzaam Bedum</v>
      </c>
      <c r="M1222">
        <f>community_projects!P1222</f>
        <v>100</v>
      </c>
      <c r="N1222">
        <f>community_projects!R1222</f>
        <v>1</v>
      </c>
    </row>
    <row r="1223" spans="1:14" x14ac:dyDescent="0.3">
      <c r="A1223" t="str">
        <f>community_projects!A1223</f>
        <v>Groningen</v>
      </c>
      <c r="B1223" t="str">
        <f>community_projects!B1223</f>
        <v>Groningen</v>
      </c>
      <c r="C1223" t="str">
        <f>community_projects!C1223</f>
        <v>Het Hogeland</v>
      </c>
      <c r="D1223" t="str" cm="1">
        <f t="array" ref="D1223">INDEX(municipalities!B:B, MATCH(EC_projects!C1223,municipalities!C:C,0),0)</f>
        <v>GM1966</v>
      </c>
      <c r="E1223" t="str">
        <f>community_projects!D1223</f>
        <v>Bedum/ Noordwolde</v>
      </c>
      <c r="F1223" t="str">
        <f>community_projects!E1223</f>
        <v>DuurzaamBedum/ zonnedak Knol Oude Dijk</v>
      </c>
      <c r="G1223" t="str">
        <f>community_projects!G1223</f>
        <v>gepland</v>
      </c>
      <c r="H1223">
        <f>community_projects!H1223</f>
        <v>2024</v>
      </c>
      <c r="I1223" t="str">
        <f>community_projects!I1223</f>
        <v>PV</v>
      </c>
      <c r="J1223" t="str">
        <f>community_projects!J1223</f>
        <v>dak</v>
      </c>
      <c r="K1223" t="str">
        <f>community_projects!K1223</f>
        <v>lokale coöperatie</v>
      </c>
      <c r="L1223" t="str">
        <f>community_projects!L1223</f>
        <v>Duurzaam Bedum</v>
      </c>
      <c r="M1223">
        <f>community_projects!P1223</f>
        <v>51</v>
      </c>
      <c r="N1223">
        <f>community_projects!R1223</f>
        <v>1</v>
      </c>
    </row>
    <row r="1224" spans="1:14" x14ac:dyDescent="0.3">
      <c r="A1224" t="str">
        <f>community_projects!A1224</f>
        <v>Groningen</v>
      </c>
      <c r="B1224" t="str">
        <f>community_projects!B1224</f>
        <v>Groningen</v>
      </c>
      <c r="C1224" t="str">
        <f>community_projects!C1224</f>
        <v>Het Hogeland</v>
      </c>
      <c r="D1224" t="str" cm="1">
        <f t="array" ref="D1224">INDEX(municipalities!B:B, MATCH(EC_projects!C1224,municipalities!C:C,0),0)</f>
        <v>GM1966</v>
      </c>
      <c r="E1224" t="str">
        <f>community_projects!D1224</f>
        <v>Kantens</v>
      </c>
      <c r="F1224" t="str">
        <f>community_projects!E1224</f>
        <v>EIK Kantens/ zonnedak SCE Kantens Doornbosch</v>
      </c>
      <c r="G1224" t="str">
        <f>community_projects!G1224</f>
        <v>gepland</v>
      </c>
      <c r="H1224">
        <f>community_projects!H1224</f>
        <v>2024</v>
      </c>
      <c r="I1224" t="str">
        <f>community_projects!I1224</f>
        <v>PV</v>
      </c>
      <c r="J1224" t="str">
        <f>community_projects!J1224</f>
        <v>dak</v>
      </c>
      <c r="K1224" t="str">
        <f>community_projects!K1224</f>
        <v>lokale coöperatie</v>
      </c>
      <c r="L1224" t="str">
        <f>community_projects!L1224</f>
        <v>EIK DuurzaamKantens</v>
      </c>
      <c r="M1224">
        <f>community_projects!P1224</f>
        <v>78</v>
      </c>
      <c r="N1224">
        <f>community_projects!R1224</f>
        <v>1</v>
      </c>
    </row>
    <row r="1225" spans="1:14" x14ac:dyDescent="0.3">
      <c r="A1225" t="str">
        <f>community_projects!A1225</f>
        <v>Groningen</v>
      </c>
      <c r="B1225" t="str">
        <f>community_projects!B1225</f>
        <v>Groningen</v>
      </c>
      <c r="C1225" t="str">
        <f>community_projects!C1225</f>
        <v>Het Hogeland</v>
      </c>
      <c r="D1225" t="str" cm="1">
        <f t="array" ref="D1225">INDEX(municipalities!B:B, MATCH(EC_projects!C1225,municipalities!C:C,0),0)</f>
        <v>GM1966</v>
      </c>
      <c r="E1225" t="str">
        <f>community_projects!D1225</f>
        <v>Kantens</v>
      </c>
      <c r="F1225" t="str">
        <f>community_projects!E1225</f>
        <v>EIK Kantens/ Zonnedak Tuwinga</v>
      </c>
      <c r="G1225" t="str">
        <f>community_projects!G1225</f>
        <v>gepland</v>
      </c>
      <c r="H1225">
        <f>community_projects!H1225</f>
        <v>2024</v>
      </c>
      <c r="I1225" t="str">
        <f>community_projects!I1225</f>
        <v>PV</v>
      </c>
      <c r="J1225" t="str">
        <f>community_projects!J1225</f>
        <v>dak</v>
      </c>
      <c r="K1225" t="str">
        <f>community_projects!K1225</f>
        <v>lokale coöperatie</v>
      </c>
      <c r="L1225" t="str">
        <f>community_projects!L1225</f>
        <v>EIK DuurzaamKantens</v>
      </c>
      <c r="M1225">
        <f>community_projects!P1225</f>
        <v>72</v>
      </c>
      <c r="N1225">
        <f>community_projects!R1225</f>
        <v>1</v>
      </c>
    </row>
    <row r="1226" spans="1:14" x14ac:dyDescent="0.3">
      <c r="A1226" t="str">
        <f>community_projects!A1226</f>
        <v>Groningen</v>
      </c>
      <c r="B1226" t="str">
        <f>community_projects!B1226</f>
        <v>Groningen</v>
      </c>
      <c r="C1226" t="str">
        <f>community_projects!C1226</f>
        <v>Het Hogeland</v>
      </c>
      <c r="D1226" t="str" cm="1">
        <f t="array" ref="D1226">INDEX(municipalities!B:B, MATCH(EC_projects!C1226,municipalities!C:C,0),0)</f>
        <v>GM1966</v>
      </c>
      <c r="E1226" t="str">
        <f>community_projects!D1226</f>
        <v>Leens</v>
      </c>
      <c r="F1226" t="str">
        <f>community_projects!E1226</f>
        <v>HogelandsterEC/ Zonnedak 9 Westerhofstraat Leens</v>
      </c>
      <c r="G1226" t="str">
        <f>community_projects!G1226</f>
        <v>gepland</v>
      </c>
      <c r="H1226">
        <f>community_projects!H1226</f>
        <v>2024</v>
      </c>
      <c r="I1226" t="str">
        <f>community_projects!I1226</f>
        <v>PV</v>
      </c>
      <c r="J1226" t="str">
        <f>community_projects!J1226</f>
        <v>dak</v>
      </c>
      <c r="K1226" t="str">
        <f>community_projects!K1226</f>
        <v>lokale coöperatie</v>
      </c>
      <c r="L1226" t="str">
        <f>community_projects!L1226</f>
        <v>Hogelandtster Energie Coöperatie (HEC)</v>
      </c>
      <c r="M1226">
        <f>community_projects!P1226</f>
        <v>68.400000000000006</v>
      </c>
      <c r="N1226">
        <f>community_projects!R1226</f>
        <v>1</v>
      </c>
    </row>
    <row r="1227" spans="1:14" x14ac:dyDescent="0.3">
      <c r="A1227" t="str">
        <f>community_projects!A1227</f>
        <v>Groningen</v>
      </c>
      <c r="B1227" t="str">
        <f>community_projects!B1227</f>
        <v>Groningen</v>
      </c>
      <c r="C1227" t="str">
        <f>community_projects!C1227</f>
        <v>Het Hogeland</v>
      </c>
      <c r="D1227" t="str" cm="1">
        <f t="array" ref="D1227">INDEX(municipalities!B:B, MATCH(EC_projects!C1227,municipalities!C:C,0),0)</f>
        <v>GM1966</v>
      </c>
      <c r="E1227" t="str">
        <f>community_projects!D1227</f>
        <v>Usquert</v>
      </c>
      <c r="F1227" t="str">
        <f>community_projects!E1227</f>
        <v>EIK Kantens/ Zonnedak SDE 2 Usquert Koop</v>
      </c>
      <c r="G1227" t="str">
        <f>community_projects!G1227</f>
        <v>voorbereiding</v>
      </c>
      <c r="H1227">
        <f>community_projects!H1227</f>
        <v>2025</v>
      </c>
      <c r="I1227" t="str">
        <f>community_projects!I1227</f>
        <v>PV</v>
      </c>
      <c r="J1227" t="str">
        <f>community_projects!J1227</f>
        <v>dak</v>
      </c>
      <c r="K1227" t="str">
        <f>community_projects!K1227</f>
        <v>lokale coöperatie</v>
      </c>
      <c r="L1227" t="str">
        <f>community_projects!L1227</f>
        <v>EIK DuurzaamKantens</v>
      </c>
      <c r="M1227">
        <f>community_projects!P1227</f>
        <v>498.74999999999994</v>
      </c>
      <c r="N1227">
        <f>community_projects!R1227</f>
        <v>1</v>
      </c>
    </row>
    <row r="1228" spans="1:14" x14ac:dyDescent="0.3">
      <c r="A1228" t="str">
        <f>community_projects!A1228</f>
        <v>Groningen</v>
      </c>
      <c r="B1228" t="str">
        <f>community_projects!B1228</f>
        <v>Groningen</v>
      </c>
      <c r="C1228" t="str">
        <f>community_projects!C1228</f>
        <v>Het Hogeland</v>
      </c>
      <c r="D1228" t="str" cm="1">
        <f t="array" ref="D1228">INDEX(municipalities!B:B, MATCH(EC_projects!C1228,municipalities!C:C,0),0)</f>
        <v>GM1966</v>
      </c>
      <c r="E1228" t="str">
        <f>community_projects!D1228</f>
        <v>Rottum</v>
      </c>
      <c r="F1228" t="str">
        <f>community_projects!E1228</f>
        <v>EIK Kantens/ Zonnedak SDE 3 Rottum Hogeweg</v>
      </c>
      <c r="G1228" t="str">
        <f>community_projects!G1228</f>
        <v>voorbereiding</v>
      </c>
      <c r="H1228">
        <f>community_projects!H1228</f>
        <v>2025</v>
      </c>
      <c r="I1228" t="str">
        <f>community_projects!I1228</f>
        <v>PV</v>
      </c>
      <c r="J1228" t="str">
        <f>community_projects!J1228</f>
        <v>dak</v>
      </c>
      <c r="K1228" t="str">
        <f>community_projects!K1228</f>
        <v>lokale coöperatie</v>
      </c>
      <c r="L1228" t="str">
        <f>community_projects!L1228</f>
        <v>EIK DuurzaamKantens</v>
      </c>
      <c r="M1228">
        <f>community_projects!P1228</f>
        <v>282.14999999999998</v>
      </c>
      <c r="N1228">
        <f>community_projects!R1228</f>
        <v>1</v>
      </c>
    </row>
    <row r="1229" spans="1:14" x14ac:dyDescent="0.3">
      <c r="A1229" t="str">
        <f>community_projects!A1229</f>
        <v>Groningen</v>
      </c>
      <c r="B1229" t="str">
        <f>community_projects!B1229</f>
        <v>Groningen</v>
      </c>
      <c r="C1229" t="str">
        <f>community_projects!C1229</f>
        <v>Het Hogeland</v>
      </c>
      <c r="D1229" t="str" cm="1">
        <f t="array" ref="D1229">INDEX(municipalities!B:B, MATCH(EC_projects!C1229,municipalities!C:C,0),0)</f>
        <v>GM1966</v>
      </c>
      <c r="E1229" t="str">
        <f>community_projects!D1229</f>
        <v>Zandeweer</v>
      </c>
      <c r="F1229" t="str">
        <f>community_projects!E1229</f>
        <v>EIK Kantens/ Zonnedak SDE 6 Zandeweer</v>
      </c>
      <c r="G1229" t="str">
        <f>community_projects!G1229</f>
        <v>voorbereiding</v>
      </c>
      <c r="H1229">
        <f>community_projects!H1229</f>
        <v>2025</v>
      </c>
      <c r="I1229" t="str">
        <f>community_projects!I1229</f>
        <v>PV</v>
      </c>
      <c r="J1229" t="str">
        <f>community_projects!J1229</f>
        <v>dak</v>
      </c>
      <c r="K1229" t="str">
        <f>community_projects!K1229</f>
        <v>lokale coöperatie</v>
      </c>
      <c r="L1229" t="str">
        <f>community_projects!L1229</f>
        <v>EIK DuurzaamKantens</v>
      </c>
      <c r="M1229">
        <f>community_projects!P1229</f>
        <v>470.24999999999994</v>
      </c>
      <c r="N1229">
        <f>community_projects!R1229</f>
        <v>0.5</v>
      </c>
    </row>
    <row r="1230" spans="1:14" x14ac:dyDescent="0.3">
      <c r="A1230" t="str">
        <f>community_projects!A1230</f>
        <v>Groningen</v>
      </c>
      <c r="B1230" t="str">
        <f>community_projects!B1230</f>
        <v>Groningen</v>
      </c>
      <c r="C1230" t="str">
        <f>community_projects!C1230</f>
        <v>Noardeast-Fryslân</v>
      </c>
      <c r="D1230" t="str" cm="1">
        <f t="array" ref="D1230">INDEX(municipalities!B:B, MATCH(EC_projects!C1230,municipalities!C:C,0),0)</f>
        <v>GM1970</v>
      </c>
      <c r="E1230">
        <f>community_projects!D1230</f>
        <v>0</v>
      </c>
      <c r="F1230" t="str">
        <f>community_projects!E1230</f>
        <v>AnjumerEendragt/ zonnedak 194 kWp</v>
      </c>
      <c r="G1230" t="str">
        <f>community_projects!G1230</f>
        <v>gepland</v>
      </c>
      <c r="H1230">
        <f>community_projects!H1230</f>
        <v>2024</v>
      </c>
      <c r="I1230" t="str">
        <f>community_projects!I1230</f>
        <v>PV</v>
      </c>
      <c r="J1230" t="str">
        <f>community_projects!J1230</f>
        <v>dak</v>
      </c>
      <c r="K1230" t="str">
        <f>community_projects!K1230</f>
        <v>lokale coöperatie</v>
      </c>
      <c r="L1230" t="str">
        <f>community_projects!L1230</f>
        <v>Anjumer Eendragt</v>
      </c>
      <c r="M1230">
        <f>community_projects!P1230</f>
        <v>194.4</v>
      </c>
      <c r="N1230">
        <f>community_projects!R1230</f>
        <v>1</v>
      </c>
    </row>
    <row r="1231" spans="1:14" x14ac:dyDescent="0.3">
      <c r="A1231" t="str">
        <f>community_projects!A1231</f>
        <v>Groningen</v>
      </c>
      <c r="B1231" t="str">
        <f>community_projects!B1231</f>
        <v>Groningen</v>
      </c>
      <c r="C1231" t="str">
        <f>community_projects!C1231</f>
        <v>Noardeast-Fryslân</v>
      </c>
      <c r="D1231" t="str" cm="1">
        <f t="array" ref="D1231">INDEX(municipalities!B:B, MATCH(EC_projects!C1231,municipalities!C:C,0),0)</f>
        <v>GM1970</v>
      </c>
      <c r="E1231">
        <f>community_projects!D1231</f>
        <v>0</v>
      </c>
      <c r="F1231" t="str">
        <f>community_projects!E1231</f>
        <v>AnjumerEendragt/ zonnedak De Singel (Dijkstra)</v>
      </c>
      <c r="G1231" t="str">
        <f>community_projects!G1231</f>
        <v>gepland</v>
      </c>
      <c r="H1231">
        <f>community_projects!H1231</f>
        <v>2024</v>
      </c>
      <c r="I1231" t="str">
        <f>community_projects!I1231</f>
        <v>PV</v>
      </c>
      <c r="J1231" t="str">
        <f>community_projects!J1231</f>
        <v>dak</v>
      </c>
      <c r="K1231" t="str">
        <f>community_projects!K1231</f>
        <v>lokale coöperatie</v>
      </c>
      <c r="L1231" t="str">
        <f>community_projects!L1231</f>
        <v>Anjumer Eendragt</v>
      </c>
      <c r="M1231">
        <f>community_projects!P1231</f>
        <v>58.320000000000007</v>
      </c>
      <c r="N1231">
        <f>community_projects!R1231</f>
        <v>1</v>
      </c>
    </row>
    <row r="1232" spans="1:14" x14ac:dyDescent="0.3">
      <c r="A1232" t="str">
        <f>community_projects!A1232</f>
        <v>Groningen</v>
      </c>
      <c r="B1232" t="str">
        <f>community_projects!B1232</f>
        <v>Groningen</v>
      </c>
      <c r="C1232" t="str">
        <f>community_projects!C1232</f>
        <v>Westerkwartier</v>
      </c>
      <c r="D1232" t="str" cm="1">
        <f t="array" ref="D1232">INDEX(municipalities!B:B, MATCH(EC_projects!C1232,municipalities!C:C,0),0)</f>
        <v>GM1969</v>
      </c>
      <c r="E1232" t="str">
        <f>community_projects!D1232</f>
        <v>Tolbert</v>
      </c>
      <c r="F1232" t="str">
        <f>community_projects!E1232</f>
        <v>ECTolbert/ zonnedak Cazemier</v>
      </c>
      <c r="G1232" t="str">
        <f>community_projects!G1232</f>
        <v>gepland</v>
      </c>
      <c r="H1232">
        <f>community_projects!H1232</f>
        <v>2024</v>
      </c>
      <c r="I1232" t="str">
        <f>community_projects!I1232</f>
        <v>PV</v>
      </c>
      <c r="J1232" t="str">
        <f>community_projects!J1232</f>
        <v>dak</v>
      </c>
      <c r="K1232" t="str">
        <f>community_projects!K1232</f>
        <v>lokale coöperatie</v>
      </c>
      <c r="L1232" t="str">
        <f>community_projects!L1232</f>
        <v>Energie Collectief Tolbert</v>
      </c>
      <c r="M1232">
        <f>community_projects!P1232</f>
        <v>89</v>
      </c>
      <c r="N1232">
        <f>community_projects!R1232</f>
        <v>1</v>
      </c>
    </row>
    <row r="1233" spans="1:14" x14ac:dyDescent="0.3">
      <c r="A1233" t="str">
        <f>community_projects!A1233</f>
        <v>Groningen</v>
      </c>
      <c r="B1233" t="str">
        <f>community_projects!B1233</f>
        <v>Groningen</v>
      </c>
      <c r="C1233" t="str">
        <f>community_projects!C1233</f>
        <v>Westerkwartier</v>
      </c>
      <c r="D1233" t="str" cm="1">
        <f t="array" ref="D1233">INDEX(municipalities!B:B, MATCH(EC_projects!C1233,municipalities!C:C,0),0)</f>
        <v>GM1969</v>
      </c>
      <c r="E1233" t="str">
        <f>community_projects!D1233</f>
        <v>Leek</v>
      </c>
      <c r="F1233" t="str">
        <f>community_projects!E1233</f>
        <v>ECTolbert/ zonnedak KAP</v>
      </c>
      <c r="G1233" t="str">
        <f>community_projects!G1233</f>
        <v>gepland</v>
      </c>
      <c r="H1233">
        <f>community_projects!H1233</f>
        <v>2024</v>
      </c>
      <c r="I1233" t="str">
        <f>community_projects!I1233</f>
        <v>PV</v>
      </c>
      <c r="J1233" t="str">
        <f>community_projects!J1233</f>
        <v>dak</v>
      </c>
      <c r="K1233" t="str">
        <f>community_projects!K1233</f>
        <v>lokale coöperatie</v>
      </c>
      <c r="L1233" t="str">
        <f>community_projects!L1233</f>
        <v>Energie Collectief Tolbert</v>
      </c>
      <c r="M1233">
        <f>community_projects!P1233</f>
        <v>79</v>
      </c>
      <c r="N1233">
        <f>community_projects!R1233</f>
        <v>1</v>
      </c>
    </row>
    <row r="1234" spans="1:14" x14ac:dyDescent="0.3">
      <c r="A1234" t="str">
        <f>community_projects!A1234</f>
        <v>Groningen</v>
      </c>
      <c r="B1234" t="str">
        <f>community_projects!B1234</f>
        <v>Groningen</v>
      </c>
      <c r="C1234" t="str">
        <f>community_projects!C1234</f>
        <v>Westerkwartier</v>
      </c>
      <c r="D1234" t="str" cm="1">
        <f t="array" ref="D1234">INDEX(municipalities!B:B, MATCH(EC_projects!C1234,municipalities!C:C,0),0)</f>
        <v>GM1969</v>
      </c>
      <c r="E1234">
        <f>community_projects!D1234</f>
        <v>0</v>
      </c>
      <c r="F1234" t="str">
        <f>community_projects!E1234</f>
        <v>EnergiebosBoerakker/ zonnedak Zon Wilgenpad</v>
      </c>
      <c r="G1234" t="str">
        <f>community_projects!G1234</f>
        <v>gepland</v>
      </c>
      <c r="H1234">
        <f>community_projects!H1234</f>
        <v>2024</v>
      </c>
      <c r="I1234" t="str">
        <f>community_projects!I1234</f>
        <v>PV</v>
      </c>
      <c r="J1234" t="str">
        <f>community_projects!J1234</f>
        <v>dak</v>
      </c>
      <c r="K1234" t="str">
        <f>community_projects!K1234</f>
        <v>lokale coöperatie</v>
      </c>
      <c r="L1234" t="str">
        <f>community_projects!L1234</f>
        <v>Energiebos Boerakker</v>
      </c>
      <c r="M1234">
        <f>community_projects!P1234</f>
        <v>78.849999999999994</v>
      </c>
      <c r="N1234">
        <f>community_projects!R1234</f>
        <v>1</v>
      </c>
    </row>
    <row r="1235" spans="1:14" x14ac:dyDescent="0.3">
      <c r="A1235" t="str">
        <f>community_projects!A1235</f>
        <v>Groningen</v>
      </c>
      <c r="B1235" t="str">
        <f>community_projects!B1235</f>
        <v>Groningen</v>
      </c>
      <c r="C1235" t="str">
        <f>community_projects!C1235</f>
        <v>Westerkwartier</v>
      </c>
      <c r="D1235" t="str" cm="1">
        <f t="array" ref="D1235">INDEX(municipalities!B:B, MATCH(EC_projects!C1235,municipalities!C:C,0),0)</f>
        <v>GM1969</v>
      </c>
      <c r="E1235" t="str">
        <f>community_projects!D1235</f>
        <v>Leek</v>
      </c>
      <c r="F1235" t="str">
        <f>community_projects!E1235</f>
        <v>GOED/ Zonnedak Nienoord Nationaal Rijtuigenmuseum</v>
      </c>
      <c r="G1235" t="str">
        <f>community_projects!G1235</f>
        <v>gepland</v>
      </c>
      <c r="H1235">
        <f>community_projects!H1235</f>
        <v>2024</v>
      </c>
      <c r="I1235" t="str">
        <f>community_projects!I1235</f>
        <v>PV</v>
      </c>
      <c r="J1235" t="str">
        <f>community_projects!J1235</f>
        <v>dak</v>
      </c>
      <c r="K1235" t="str">
        <f>community_projects!K1235</f>
        <v>lokale coöperatie</v>
      </c>
      <c r="L1235" t="str">
        <f>community_projects!L1235</f>
        <v>Energiecoöperatie GOED</v>
      </c>
      <c r="M1235">
        <f>community_projects!P1235</f>
        <v>100</v>
      </c>
      <c r="N1235">
        <f>community_projects!R1235</f>
        <v>1</v>
      </c>
    </row>
    <row r="1236" spans="1:14" x14ac:dyDescent="0.3">
      <c r="A1236" t="str">
        <f>community_projects!A1236</f>
        <v>Groningen</v>
      </c>
      <c r="B1236" t="str">
        <f>community_projects!B1236</f>
        <v>Groningen</v>
      </c>
      <c r="C1236" t="str">
        <f>community_projects!C1236</f>
        <v>Westerkwartier</v>
      </c>
      <c r="D1236" t="str" cm="1">
        <f t="array" ref="D1236">INDEX(municipalities!B:B, MATCH(EC_projects!C1236,municipalities!C:C,0),0)</f>
        <v>GM1969</v>
      </c>
      <c r="E1236" t="str">
        <f>community_projects!D1236</f>
        <v>Leek</v>
      </c>
      <c r="F1236" t="str">
        <f>community_projects!E1236</f>
        <v>GOED/ Zonnedak Nienoord Ninoo's Speelpaleis</v>
      </c>
      <c r="G1236" t="str">
        <f>community_projects!G1236</f>
        <v>gepland</v>
      </c>
      <c r="H1236">
        <f>community_projects!H1236</f>
        <v>2024</v>
      </c>
      <c r="I1236" t="str">
        <f>community_projects!I1236</f>
        <v>PV</v>
      </c>
      <c r="J1236" t="str">
        <f>community_projects!J1236</f>
        <v>dak</v>
      </c>
      <c r="K1236" t="str">
        <f>community_projects!K1236</f>
        <v>lokale coöperatie</v>
      </c>
      <c r="L1236" t="str">
        <f>community_projects!L1236</f>
        <v>Energiecoöperatie GOED</v>
      </c>
      <c r="M1236">
        <f>community_projects!P1236</f>
        <v>80</v>
      </c>
      <c r="N1236">
        <f>community_projects!R1236</f>
        <v>1</v>
      </c>
    </row>
    <row r="1237" spans="1:14" x14ac:dyDescent="0.3">
      <c r="A1237" t="str">
        <f>community_projects!A1237</f>
        <v>Groningen</v>
      </c>
      <c r="B1237" t="str">
        <f>community_projects!B1237</f>
        <v>Groningen</v>
      </c>
      <c r="C1237" t="str">
        <f>community_projects!C1237</f>
        <v>Westerkwartier</v>
      </c>
      <c r="D1237" t="str" cm="1">
        <f t="array" ref="D1237">INDEX(municipalities!B:B, MATCH(EC_projects!C1237,municipalities!C:C,0),0)</f>
        <v>GM1969</v>
      </c>
      <c r="E1237" t="str">
        <f>community_projects!D1237</f>
        <v>Leek</v>
      </c>
      <c r="F1237" t="str">
        <f>community_projects!E1237</f>
        <v>GOED/ Zonnedak Nienoord Ooievaarstee (Landgoed)</v>
      </c>
      <c r="G1237" t="str">
        <f>community_projects!G1237</f>
        <v>gepland</v>
      </c>
      <c r="H1237">
        <f>community_projects!H1237</f>
        <v>2024</v>
      </c>
      <c r="I1237" t="str">
        <f>community_projects!I1237</f>
        <v>PV</v>
      </c>
      <c r="J1237" t="str">
        <f>community_projects!J1237</f>
        <v>dak</v>
      </c>
      <c r="K1237" t="str">
        <f>community_projects!K1237</f>
        <v>lokale coöperatie</v>
      </c>
      <c r="L1237" t="str">
        <f>community_projects!L1237</f>
        <v>Energiecoöperatie GOED</v>
      </c>
      <c r="M1237">
        <f>community_projects!P1237</f>
        <v>44</v>
      </c>
      <c r="N1237">
        <f>community_projects!R1237</f>
        <v>1</v>
      </c>
    </row>
    <row r="1238" spans="1:14" x14ac:dyDescent="0.3">
      <c r="A1238" t="str">
        <f>community_projects!A1238</f>
        <v>Groningen</v>
      </c>
      <c r="B1238" t="str">
        <f>community_projects!B1238</f>
        <v>Groningen</v>
      </c>
      <c r="C1238" t="str">
        <f>community_projects!C1238</f>
        <v>Westerkwartier</v>
      </c>
      <c r="D1238" t="str" cm="1">
        <f t="array" ref="D1238">INDEX(municipalities!B:B, MATCH(EC_projects!C1238,municipalities!C:C,0),0)</f>
        <v>GM1969</v>
      </c>
      <c r="E1238">
        <f>community_projects!D1238</f>
        <v>0</v>
      </c>
      <c r="F1238" t="str">
        <f>community_projects!E1238</f>
        <v>Zevenster/ zonnedak 6 Kikstra</v>
      </c>
      <c r="G1238" t="str">
        <f>community_projects!G1238</f>
        <v>gepland</v>
      </c>
      <c r="H1238">
        <f>community_projects!H1238</f>
        <v>2024</v>
      </c>
      <c r="I1238" t="str">
        <f>community_projects!I1238</f>
        <v>PV</v>
      </c>
      <c r="J1238" t="str">
        <f>community_projects!J1238</f>
        <v>dak</v>
      </c>
      <c r="K1238" t="str">
        <f>community_projects!K1238</f>
        <v>lokale coöperatie</v>
      </c>
      <c r="L1238" t="str">
        <f>community_projects!L1238</f>
        <v>Zevenster  Zonnestroom</v>
      </c>
      <c r="M1238">
        <f>community_projects!P1238</f>
        <v>94</v>
      </c>
      <c r="N1238">
        <f>community_projects!R1238</f>
        <v>1</v>
      </c>
    </row>
    <row r="1239" spans="1:14" x14ac:dyDescent="0.3">
      <c r="A1239" t="str">
        <f>community_projects!A1239</f>
        <v>Groningen</v>
      </c>
      <c r="B1239" t="str">
        <f>community_projects!B1239</f>
        <v>Groningen</v>
      </c>
      <c r="C1239" t="str">
        <f>community_projects!C1239</f>
        <v>Westerwolde</v>
      </c>
      <c r="D1239" t="str" cm="1">
        <f t="array" ref="D1239">INDEX(municipalities!B:B, MATCH(EC_projects!C1239,municipalities!C:C,0),0)</f>
        <v>GM1950</v>
      </c>
      <c r="E1239" t="str">
        <f>community_projects!D1239</f>
        <v>Onstwedde</v>
      </c>
      <c r="F1239" t="str">
        <f>community_projects!E1239</f>
        <v>STUW Westerwolde/ Zonnedak Kok</v>
      </c>
      <c r="G1239" t="str">
        <f>community_projects!G1239</f>
        <v>gepland</v>
      </c>
      <c r="H1239">
        <f>community_projects!H1239</f>
        <v>2024</v>
      </c>
      <c r="I1239" t="str">
        <f>community_projects!I1239</f>
        <v>PV</v>
      </c>
      <c r="J1239" t="str">
        <f>community_projects!J1239</f>
        <v>dak</v>
      </c>
      <c r="K1239" t="str">
        <f>community_projects!K1239</f>
        <v>lokale coöperatie</v>
      </c>
      <c r="L1239" t="str">
        <f>community_projects!L1239</f>
        <v>STUW (Stroom uit Westerwolde)</v>
      </c>
      <c r="M1239">
        <f>community_projects!P1239</f>
        <v>100</v>
      </c>
      <c r="N1239">
        <f>community_projects!R1239</f>
        <v>1</v>
      </c>
    </row>
    <row r="1240" spans="1:14" x14ac:dyDescent="0.3">
      <c r="A1240" t="str">
        <f>community_projects!A1240</f>
        <v>Limburg</v>
      </c>
      <c r="B1240" t="str">
        <f>community_projects!B1240</f>
        <v>Noord en Midden Limburg</v>
      </c>
      <c r="C1240" t="str">
        <f>community_projects!C1240</f>
        <v>Bergen (L.)</v>
      </c>
      <c r="D1240" t="str" cm="1">
        <f t="array" ref="D1240">INDEX(municipalities!B:B, MATCH(EC_projects!C1240,municipalities!C:C,0),0)</f>
        <v>GM0893</v>
      </c>
      <c r="E1240">
        <f>community_projects!D1240</f>
        <v>0</v>
      </c>
      <c r="F1240" t="str">
        <f>community_projects!E1240</f>
        <v>EC Limburg/ zonnedak gemeentewerf Bergen</v>
      </c>
      <c r="G1240" t="str">
        <f>community_projects!G1240</f>
        <v>gepland</v>
      </c>
      <c r="H1240">
        <f>community_projects!H1240</f>
        <v>2024</v>
      </c>
      <c r="I1240" t="str">
        <f>community_projects!I1240</f>
        <v>PV</v>
      </c>
      <c r="J1240" t="str">
        <f>community_projects!J1240</f>
        <v>dak</v>
      </c>
      <c r="K1240" t="str">
        <f>community_projects!K1240</f>
        <v>productiecoöperatie/ ontwikkelaar</v>
      </c>
      <c r="L1240" t="str">
        <f>community_projects!L1240</f>
        <v>projectcoöperaties divers</v>
      </c>
      <c r="M1240">
        <f>community_projects!P1240</f>
        <v>80</v>
      </c>
      <c r="N1240">
        <f>community_projects!R1240</f>
        <v>1</v>
      </c>
    </row>
    <row r="1241" spans="1:14" x14ac:dyDescent="0.3">
      <c r="A1241" t="str">
        <f>community_projects!A1241</f>
        <v>Limburg</v>
      </c>
      <c r="B1241" t="str">
        <f>community_projects!B1241</f>
        <v>Noord en Midden Limburg</v>
      </c>
      <c r="C1241" t="str">
        <f>community_projects!C1241</f>
        <v>Mook en Middelaar</v>
      </c>
      <c r="D1241" t="str" cm="1">
        <f t="array" ref="D1241">INDEX(municipalities!B:B, MATCH(EC_projects!C1241,municipalities!C:C,0),0)</f>
        <v>GM0944</v>
      </c>
      <c r="E1241" t="str">
        <f>community_projects!D1241</f>
        <v>Gennep</v>
      </c>
      <c r="F1241" t="str">
        <f>community_projects!E1241</f>
        <v>EC StroomvanHier/ zonnedak  Agra</v>
      </c>
      <c r="G1241" t="str">
        <f>community_projects!G1241</f>
        <v>voorbereiding</v>
      </c>
      <c r="H1241">
        <f>community_projects!H1241</f>
        <v>2025</v>
      </c>
      <c r="I1241" t="str">
        <f>community_projects!I1241</f>
        <v>PV</v>
      </c>
      <c r="J1241" t="str">
        <f>community_projects!J1241</f>
        <v>dak</v>
      </c>
      <c r="K1241" t="str">
        <f>community_projects!K1241</f>
        <v>lokale coöperatie</v>
      </c>
      <c r="L1241" t="str">
        <f>community_projects!L1241</f>
        <v>EC Stroom van Hier</v>
      </c>
      <c r="M1241">
        <f>community_projects!P1241</f>
        <v>58.629999999999995</v>
      </c>
      <c r="N1241">
        <f>community_projects!R1241</f>
        <v>1</v>
      </c>
    </row>
    <row r="1242" spans="1:14" x14ac:dyDescent="0.3">
      <c r="A1242" t="str">
        <f>community_projects!A1242</f>
        <v>Limburg</v>
      </c>
      <c r="B1242" t="str">
        <f>community_projects!B1242</f>
        <v>Noord en Midden Limburg</v>
      </c>
      <c r="C1242" t="str">
        <f>community_projects!C1242</f>
        <v>Mook en Middelaar</v>
      </c>
      <c r="D1242" t="str" cm="1">
        <f t="array" ref="D1242">INDEX(municipalities!B:B, MATCH(EC_projects!C1242,municipalities!C:C,0),0)</f>
        <v>GM0944</v>
      </c>
      <c r="E1242" t="str">
        <f>community_projects!D1242</f>
        <v>Molenhoek</v>
      </c>
      <c r="F1242" t="str">
        <f>community_projects!E1242</f>
        <v>EC StroomvanHier/ zonnedak  Lierweg</v>
      </c>
      <c r="G1242" t="str">
        <f>community_projects!G1242</f>
        <v>voorbereiding</v>
      </c>
      <c r="H1242">
        <f>community_projects!H1242</f>
        <v>2025</v>
      </c>
      <c r="I1242" t="str">
        <f>community_projects!I1242</f>
        <v>PV</v>
      </c>
      <c r="J1242" t="str">
        <f>community_projects!J1242</f>
        <v>dak</v>
      </c>
      <c r="K1242" t="str">
        <f>community_projects!K1242</f>
        <v>lokale coöperatie</v>
      </c>
      <c r="L1242" t="str">
        <f>community_projects!L1242</f>
        <v>EC Stroom van Hier</v>
      </c>
      <c r="M1242">
        <f>community_projects!P1242</f>
        <v>59.04</v>
      </c>
      <c r="N1242">
        <f>community_projects!R1242</f>
        <v>1</v>
      </c>
    </row>
    <row r="1243" spans="1:14" x14ac:dyDescent="0.3">
      <c r="A1243" t="str">
        <f>community_projects!A1243</f>
        <v>Limburg</v>
      </c>
      <c r="B1243" t="str">
        <f>community_projects!B1243</f>
        <v>Noord en Midden Limburg</v>
      </c>
      <c r="C1243" t="str">
        <f>community_projects!C1243</f>
        <v>Roermond</v>
      </c>
      <c r="D1243" t="str" cm="1">
        <f t="array" ref="D1243">INDEX(municipalities!B:B, MATCH(EC_projects!C1243,municipalities!C:C,0),0)</f>
        <v>GM0957</v>
      </c>
      <c r="E1243">
        <f>community_projects!D1243</f>
        <v>0</v>
      </c>
      <c r="F1243" t="str">
        <f>community_projects!E1243</f>
        <v>RoerOmEnergie/ zonneRoos 2</v>
      </c>
      <c r="G1243" t="str">
        <f>community_projects!G1243</f>
        <v>voorbereiding</v>
      </c>
      <c r="H1243">
        <f>community_projects!H1243</f>
        <v>2025</v>
      </c>
      <c r="I1243" t="str">
        <f>community_projects!I1243</f>
        <v>PV</v>
      </c>
      <c r="J1243" t="str">
        <f>community_projects!J1243</f>
        <v>dak</v>
      </c>
      <c r="K1243" t="str">
        <f>community_projects!K1243</f>
        <v>lokale coöperatie</v>
      </c>
      <c r="L1243" t="str">
        <f>community_projects!L1243</f>
        <v>RoerOM Energie</v>
      </c>
      <c r="M1243">
        <f>community_projects!P1243</f>
        <v>0</v>
      </c>
      <c r="N1243">
        <f>community_projects!R1243</f>
        <v>1</v>
      </c>
    </row>
    <row r="1244" spans="1:14" x14ac:dyDescent="0.3">
      <c r="A1244" t="str">
        <f>community_projects!A1244</f>
        <v>Limburg</v>
      </c>
      <c r="B1244" t="str">
        <f>community_projects!B1244</f>
        <v>Noord en Midden Limburg</v>
      </c>
      <c r="C1244" t="str">
        <f>community_projects!C1244</f>
        <v>Nederweert</v>
      </c>
      <c r="D1244" t="str" cm="1">
        <f t="array" ref="D1244">INDEX(municipalities!B:B, MATCH(EC_projects!C1244,municipalities!C:C,0),0)</f>
        <v>GM0946</v>
      </c>
      <c r="E1244">
        <f>community_projects!D1244</f>
        <v>0</v>
      </c>
      <c r="F1244" t="str">
        <f>community_projects!E1244</f>
        <v>NEWECOOP/ parkeerdak buitencentrum Staatsbosbeheer</v>
      </c>
      <c r="G1244" t="str">
        <f>community_projects!G1244</f>
        <v>voorbereiding</v>
      </c>
      <c r="H1244">
        <f>community_projects!H1244</f>
        <v>2025</v>
      </c>
      <c r="I1244" t="str">
        <f>community_projects!I1244</f>
        <v>PV</v>
      </c>
      <c r="J1244" t="str">
        <f>community_projects!J1244</f>
        <v>dak</v>
      </c>
      <c r="K1244" t="str">
        <f>community_projects!K1244</f>
        <v>lokale coöperatie</v>
      </c>
      <c r="L1244" t="str">
        <f>community_projects!L1244</f>
        <v>Nederweerter Energiecoöperatie (NEWECOOP)</v>
      </c>
      <c r="M1244">
        <f>community_projects!P1244</f>
        <v>400</v>
      </c>
      <c r="N1244">
        <f>community_projects!R1244</f>
        <v>0</v>
      </c>
    </row>
    <row r="1245" spans="1:14" x14ac:dyDescent="0.3">
      <c r="A1245" t="str">
        <f>community_projects!A1245</f>
        <v>Noord-Brabant</v>
      </c>
      <c r="B1245" t="str">
        <f>community_projects!B1245</f>
        <v>Metropoolregio Eindhoven</v>
      </c>
      <c r="C1245" t="str">
        <f>community_projects!C1245</f>
        <v>Best</v>
      </c>
      <c r="D1245" t="str" cm="1">
        <f t="array" ref="D1245">INDEX(municipalities!B:B, MATCH(EC_projects!C1245,municipalities!C:C,0),0)</f>
        <v>GM0753</v>
      </c>
      <c r="E1245">
        <f>community_projects!D1245</f>
        <v>0</v>
      </c>
      <c r="F1245" t="str">
        <f>community_projects!E1245</f>
        <v>BestEnergie/ zonnedak Speelweide</v>
      </c>
      <c r="G1245" t="str">
        <f>community_projects!G1245</f>
        <v>gepland</v>
      </c>
      <c r="H1245">
        <f>community_projects!H1245</f>
        <v>2024</v>
      </c>
      <c r="I1245" t="str">
        <f>community_projects!I1245</f>
        <v>PV</v>
      </c>
      <c r="J1245" t="str">
        <f>community_projects!J1245</f>
        <v>dak</v>
      </c>
      <c r="K1245" t="str">
        <f>community_projects!K1245</f>
        <v>lokale coöperatie</v>
      </c>
      <c r="L1245" t="str">
        <f>community_projects!L1245</f>
        <v>Best Energie</v>
      </c>
      <c r="M1245">
        <f>community_projects!P1245</f>
        <v>50.6</v>
      </c>
      <c r="N1245">
        <f>community_projects!R1245</f>
        <v>1</v>
      </c>
    </row>
    <row r="1246" spans="1:14" x14ac:dyDescent="0.3">
      <c r="A1246" t="str">
        <f>community_projects!A1246</f>
        <v>Noord-Brabant</v>
      </c>
      <c r="B1246" t="str">
        <f>community_projects!B1246</f>
        <v>West Brabant</v>
      </c>
      <c r="C1246" t="str">
        <f>community_projects!C1246</f>
        <v>Breda</v>
      </c>
      <c r="D1246" t="str" cm="1">
        <f t="array" ref="D1246">INDEX(municipalities!B:B, MATCH(EC_projects!C1246,municipalities!C:C,0),0)</f>
        <v>GM0758</v>
      </c>
      <c r="E1246">
        <f>community_projects!D1246</f>
        <v>0</v>
      </c>
      <c r="F1246" t="str">
        <f>community_projects!E1246</f>
        <v>Breedsaam/ zonnedaken onderwijsvastgoed (12 locaties)</v>
      </c>
      <c r="G1246" t="str">
        <f>community_projects!G1246</f>
        <v>gepland</v>
      </c>
      <c r="H1246">
        <f>community_projects!H1246</f>
        <v>2024</v>
      </c>
      <c r="I1246" t="str">
        <f>community_projects!I1246</f>
        <v>PV</v>
      </c>
      <c r="J1246" t="str">
        <f>community_projects!J1246</f>
        <v>dak</v>
      </c>
      <c r="K1246" t="str">
        <f>community_projects!K1246</f>
        <v>productiecoöperatie/ ontwikkelaar</v>
      </c>
      <c r="L1246" t="str">
        <f>community_projects!L1246</f>
        <v>Breedzaam</v>
      </c>
      <c r="M1246">
        <f>community_projects!P1246</f>
        <v>517</v>
      </c>
      <c r="N1246">
        <f>community_projects!R1246</f>
        <v>1</v>
      </c>
    </row>
    <row r="1247" spans="1:14" x14ac:dyDescent="0.3">
      <c r="A1247" t="str">
        <f>community_projects!A1247</f>
        <v>Noord-Brabant</v>
      </c>
      <c r="B1247" t="str">
        <f>community_projects!B1247</f>
        <v>West Brabant</v>
      </c>
      <c r="C1247" t="str">
        <f>community_projects!C1247</f>
        <v>Drimmelen</v>
      </c>
      <c r="D1247" t="str" cm="1">
        <f t="array" ref="D1247">INDEX(municipalities!B:B, MATCH(EC_projects!C1247,municipalities!C:C,0),0)</f>
        <v>GM1719</v>
      </c>
      <c r="E1247" t="str">
        <f>community_projects!D1247</f>
        <v>Lage Zwaluwe</v>
      </c>
      <c r="F1247" t="str">
        <f>community_projects!E1247</f>
        <v>OpgewektDrimmelen/ zonnedak Gemeentewerf</v>
      </c>
      <c r="G1247" t="str">
        <f>community_projects!G1247</f>
        <v>voorbereiding</v>
      </c>
      <c r="H1247">
        <f>community_projects!H1247</f>
        <v>2025</v>
      </c>
      <c r="I1247" t="str">
        <f>community_projects!I1247</f>
        <v>PV</v>
      </c>
      <c r="J1247" t="str">
        <f>community_projects!J1247</f>
        <v>dak</v>
      </c>
      <c r="K1247" t="str">
        <f>community_projects!K1247</f>
        <v>lokale coöperatie</v>
      </c>
      <c r="L1247" t="str">
        <f>community_projects!L1247</f>
        <v>Opgewekt Drimmelen</v>
      </c>
      <c r="M1247">
        <f>community_projects!P1247</f>
        <v>0</v>
      </c>
      <c r="N1247">
        <f>community_projects!R1247</f>
        <v>1</v>
      </c>
    </row>
    <row r="1248" spans="1:14" x14ac:dyDescent="0.3">
      <c r="A1248" t="str">
        <f>community_projects!A1248</f>
        <v>Noord-Brabant</v>
      </c>
      <c r="B1248" t="str">
        <f>community_projects!B1248</f>
        <v>West Brabant</v>
      </c>
      <c r="C1248" t="str">
        <f>community_projects!C1248</f>
        <v>Etten-Leur</v>
      </c>
      <c r="D1248" t="str" cm="1">
        <f t="array" ref="D1248">INDEX(municipalities!B:B, MATCH(EC_projects!C1248,municipalities!C:C,0),0)</f>
        <v>GM0777</v>
      </c>
      <c r="E1248">
        <f>community_projects!D1248</f>
        <v>0</v>
      </c>
      <c r="F1248" t="str">
        <f>community_projects!E1248</f>
        <v>DuurSaamEttenleur/ zonnedak Brandweerkazerne</v>
      </c>
      <c r="G1248" t="str">
        <f>community_projects!G1248</f>
        <v>gepland</v>
      </c>
      <c r="H1248">
        <f>community_projects!H1248</f>
        <v>2024</v>
      </c>
      <c r="I1248" t="str">
        <f>community_projects!I1248</f>
        <v>PV</v>
      </c>
      <c r="J1248" t="str">
        <f>community_projects!J1248</f>
        <v>dak</v>
      </c>
      <c r="K1248" t="str">
        <f>community_projects!K1248</f>
        <v>lokale coöperatie</v>
      </c>
      <c r="L1248" t="str">
        <f>community_projects!L1248</f>
        <v>Duursaam EttenLeur</v>
      </c>
      <c r="M1248">
        <f>community_projects!P1248</f>
        <v>74.460000000000008</v>
      </c>
      <c r="N1248">
        <f>community_projects!R1248</f>
        <v>1</v>
      </c>
    </row>
    <row r="1249" spans="1:14" x14ac:dyDescent="0.3">
      <c r="A1249" t="str">
        <f>community_projects!A1249</f>
        <v>Noord-Brabant</v>
      </c>
      <c r="B1249" t="str">
        <f>community_projects!B1249</f>
        <v>West Brabant</v>
      </c>
      <c r="C1249" t="str">
        <f>community_projects!C1249</f>
        <v>Geertruidenberg</v>
      </c>
      <c r="D1249" t="str" cm="1">
        <f t="array" ref="D1249">INDEX(municipalities!B:B, MATCH(EC_projects!C1249,municipalities!C:C,0),0)</f>
        <v>GM0779</v>
      </c>
      <c r="E1249">
        <f>community_projects!D1249</f>
        <v>0</v>
      </c>
      <c r="F1249" t="str">
        <f>community_projects!E1249</f>
        <v>D2E/ zonnedaken woningcorporatie Geertruidenberg</v>
      </c>
      <c r="G1249" t="str">
        <f>community_projects!G1249</f>
        <v>gepland</v>
      </c>
      <c r="H1249">
        <f>community_projects!H1249</f>
        <v>2024</v>
      </c>
      <c r="I1249" t="str">
        <f>community_projects!I1249</f>
        <v>PV</v>
      </c>
      <c r="J1249" t="str">
        <f>community_projects!J1249</f>
        <v>dak</v>
      </c>
      <c r="K1249" t="str">
        <f>community_projects!K1249</f>
        <v>woco-coöperatie</v>
      </c>
      <c r="L1249" t="str">
        <f>community_projects!L1249</f>
        <v>Delen Duurzame Energie (D2E)</v>
      </c>
      <c r="M1249">
        <f>community_projects!P1249</f>
        <v>131</v>
      </c>
      <c r="N1249">
        <f>community_projects!R1249</f>
        <v>1</v>
      </c>
    </row>
    <row r="1250" spans="1:14" x14ac:dyDescent="0.3">
      <c r="A1250" t="str">
        <f>community_projects!A1250</f>
        <v>Noord-Brabant</v>
      </c>
      <c r="B1250" t="str">
        <f>community_projects!B1250</f>
        <v>West Brabant</v>
      </c>
      <c r="C1250" t="str">
        <f>community_projects!C1250</f>
        <v>Geertruidenberg</v>
      </c>
      <c r="D1250" t="str" cm="1">
        <f t="array" ref="D1250">INDEX(municipalities!B:B, MATCH(EC_projects!C1250,municipalities!C:C,0),0)</f>
        <v>GM0779</v>
      </c>
      <c r="E1250">
        <f>community_projects!D1250</f>
        <v>0</v>
      </c>
      <c r="F1250" t="str">
        <f>community_projects!E1250</f>
        <v>Uitonsdak II/ zonnedaken met woningcorporatie (SCE: meerdere locaties)</v>
      </c>
      <c r="G1250" t="str">
        <f>community_projects!G1250</f>
        <v>gepland</v>
      </c>
      <c r="H1250">
        <f>community_projects!H1250</f>
        <v>2024</v>
      </c>
      <c r="I1250" t="str">
        <f>community_projects!I1250</f>
        <v>PV</v>
      </c>
      <c r="J1250" t="str">
        <f>community_projects!J1250</f>
        <v>dak</v>
      </c>
      <c r="K1250" t="str">
        <f>community_projects!K1250</f>
        <v>woco-coöperatie</v>
      </c>
      <c r="L1250" t="str">
        <f>community_projects!L1250</f>
        <v>Uitonsdak</v>
      </c>
      <c r="M1250">
        <f>community_projects!P1250</f>
        <v>156</v>
      </c>
      <c r="N1250">
        <f>community_projects!R1250</f>
        <v>1</v>
      </c>
    </row>
    <row r="1251" spans="1:14" x14ac:dyDescent="0.3">
      <c r="A1251" t="str">
        <f>community_projects!A1251</f>
        <v>Noord-Brabant</v>
      </c>
      <c r="B1251" t="str">
        <f>community_projects!B1251</f>
        <v>Metropoolregio Eindhoven</v>
      </c>
      <c r="C1251" t="str">
        <f>community_projects!C1251</f>
        <v>Gemert-Bakel</v>
      </c>
      <c r="D1251" t="str" cm="1">
        <f t="array" ref="D1251">INDEX(municipalities!B:B, MATCH(EC_projects!C1251,municipalities!C:C,0),0)</f>
        <v>GM1652</v>
      </c>
      <c r="E1251" t="str">
        <f>community_projects!D1251</f>
        <v>Handel</v>
      </c>
      <c r="F1251" t="str">
        <f>community_projects!E1251</f>
        <v>ECNoordBrabant/ zonnedak Stal Krol</v>
      </c>
      <c r="G1251" t="str">
        <f>community_projects!G1251</f>
        <v>gepland</v>
      </c>
      <c r="H1251">
        <f>community_projects!H1251</f>
        <v>2024</v>
      </c>
      <c r="I1251" t="str">
        <f>community_projects!I1251</f>
        <v>PV</v>
      </c>
      <c r="J1251" t="str">
        <f>community_projects!J1251</f>
        <v>dak</v>
      </c>
      <c r="K1251" t="str">
        <f>community_projects!K1251</f>
        <v>productiecoöperatie/ ontwikkelaar</v>
      </c>
      <c r="L1251" t="str">
        <f>community_projects!L1251</f>
        <v>projectcoöperaties divers</v>
      </c>
      <c r="M1251">
        <f>community_projects!P1251</f>
        <v>67</v>
      </c>
      <c r="N1251">
        <f>community_projects!R1251</f>
        <v>1</v>
      </c>
    </row>
    <row r="1252" spans="1:14" x14ac:dyDescent="0.3">
      <c r="A1252" t="str">
        <f>community_projects!A1252</f>
        <v>Noord-Brabant</v>
      </c>
      <c r="B1252" t="str">
        <f>community_projects!B1252</f>
        <v>West Brabant</v>
      </c>
      <c r="C1252" t="str">
        <f>community_projects!C1252</f>
        <v>Halderberge</v>
      </c>
      <c r="D1252" t="str" cm="1">
        <f t="array" ref="D1252">INDEX(municipalities!B:B, MATCH(EC_projects!C1252,municipalities!C:C,0),0)</f>
        <v>GM1655</v>
      </c>
      <c r="E1252" t="str">
        <f>community_projects!D1252</f>
        <v>Oud-Gastel</v>
      </c>
      <c r="F1252" t="str">
        <f>community_projects!E1252</f>
        <v>EnergiekHalderberge/ zonnedak Pietseweg 4 -fase 1 (SCE)</v>
      </c>
      <c r="G1252" t="str">
        <f>community_projects!G1252</f>
        <v>gepland</v>
      </c>
      <c r="H1252">
        <f>community_projects!H1252</f>
        <v>2024</v>
      </c>
      <c r="I1252" t="str">
        <f>community_projects!I1252</f>
        <v>PV</v>
      </c>
      <c r="J1252" t="str">
        <f>community_projects!J1252</f>
        <v>dak</v>
      </c>
      <c r="K1252" t="str">
        <f>community_projects!K1252</f>
        <v>lokale coöperatie</v>
      </c>
      <c r="L1252" t="str">
        <f>community_projects!L1252</f>
        <v>EnergiekHalderberge</v>
      </c>
      <c r="M1252">
        <f>community_projects!P1252</f>
        <v>97.28</v>
      </c>
      <c r="N1252">
        <f>community_projects!R1252</f>
        <v>1</v>
      </c>
    </row>
    <row r="1253" spans="1:14" x14ac:dyDescent="0.3">
      <c r="A1253" t="str">
        <f>community_projects!A1253</f>
        <v>Noord-Brabant</v>
      </c>
      <c r="B1253" t="str">
        <f>community_projects!B1253</f>
        <v>Hart van Brabant</v>
      </c>
      <c r="C1253" t="str">
        <f>community_projects!C1253</f>
        <v>Hilvarenbeek</v>
      </c>
      <c r="D1253" t="str" cm="1">
        <f t="array" ref="D1253">INDEX(municipalities!B:B, MATCH(EC_projects!C1253,municipalities!C:C,0),0)</f>
        <v>GM0798</v>
      </c>
      <c r="E1253" t="str">
        <f>community_projects!D1253</f>
        <v>Baarschot</v>
      </c>
      <c r="F1253" t="str">
        <f>community_projects!E1253</f>
        <v>Hilverstroom/ Zon op de Hilver/ zonnedak Van Gumper Baarschot</v>
      </c>
      <c r="G1253" t="str">
        <f>community_projects!G1253</f>
        <v>gepland</v>
      </c>
      <c r="H1253">
        <f>community_projects!H1253</f>
        <v>2024</v>
      </c>
      <c r="I1253" t="str">
        <f>community_projects!I1253</f>
        <v>PV</v>
      </c>
      <c r="J1253" t="str">
        <f>community_projects!J1253</f>
        <v>dak</v>
      </c>
      <c r="K1253" t="str">
        <f>community_projects!K1253</f>
        <v>lokale coöperatie</v>
      </c>
      <c r="L1253" t="str">
        <f>community_projects!L1253</f>
        <v>Hilverstroom</v>
      </c>
      <c r="M1253">
        <f>community_projects!P1253</f>
        <v>100</v>
      </c>
      <c r="N1253">
        <f>community_projects!R1253</f>
        <v>1</v>
      </c>
    </row>
    <row r="1254" spans="1:14" x14ac:dyDescent="0.3">
      <c r="A1254" t="str">
        <f>community_projects!A1254</f>
        <v>Noord-Brabant</v>
      </c>
      <c r="B1254" t="str">
        <f>community_projects!B1254</f>
        <v>Noord-oost Brabant</v>
      </c>
      <c r="C1254" t="str">
        <f>community_projects!C1254</f>
        <v>Land van Cuijk</v>
      </c>
      <c r="D1254" t="str" cm="1">
        <f t="array" ref="D1254">INDEX(municipalities!B:B, MATCH(EC_projects!C1254,municipalities!C:C,0),0)</f>
        <v>GM1982</v>
      </c>
      <c r="E1254" t="str">
        <f>community_projects!D1254</f>
        <v>Sambeek</v>
      </c>
      <c r="F1254" t="str">
        <f>community_projects!E1254</f>
        <v>EC Sambeek/ zonnedak Laarakkers</v>
      </c>
      <c r="G1254" t="str">
        <f>community_projects!G1254</f>
        <v>gepland</v>
      </c>
      <c r="H1254">
        <f>community_projects!H1254</f>
        <v>2024</v>
      </c>
      <c r="I1254" t="str">
        <f>community_projects!I1254</f>
        <v>PV</v>
      </c>
      <c r="J1254" t="str">
        <f>community_projects!J1254</f>
        <v>dak</v>
      </c>
      <c r="K1254" t="str">
        <f>community_projects!K1254</f>
        <v>lokale coöperatie</v>
      </c>
      <c r="L1254" t="str">
        <f>community_projects!L1254</f>
        <v>EC Sambeek</v>
      </c>
      <c r="M1254">
        <f>community_projects!P1254</f>
        <v>65</v>
      </c>
      <c r="N1254">
        <f>community_projects!R1254</f>
        <v>0</v>
      </c>
    </row>
    <row r="1255" spans="1:14" x14ac:dyDescent="0.3">
      <c r="A1255" t="str">
        <f>community_projects!A1255</f>
        <v>Noord-Brabant</v>
      </c>
      <c r="B1255" t="str">
        <f>community_projects!B1255</f>
        <v>Hart van Brabant</v>
      </c>
      <c r="C1255" t="str">
        <f>community_projects!C1255</f>
        <v>Oisterwijk</v>
      </c>
      <c r="D1255" t="str" cm="1">
        <f t="array" ref="D1255">INDEX(municipalities!B:B, MATCH(EC_projects!C1255,municipalities!C:C,0),0)</f>
        <v>GM0824</v>
      </c>
      <c r="E1255" t="str">
        <f>community_projects!D1255</f>
        <v>Moergestel</v>
      </c>
      <c r="F1255" t="str">
        <f>community_projects!E1255</f>
        <v>DEC-Oisterwijk/ Zon op Oisterwijk/  zonnedak 8 Praxis</v>
      </c>
      <c r="G1255" t="str">
        <f>community_projects!G1255</f>
        <v>gepland</v>
      </c>
      <c r="H1255">
        <f>community_projects!H1255</f>
        <v>2024</v>
      </c>
      <c r="I1255" t="str">
        <f>community_projects!I1255</f>
        <v>PV</v>
      </c>
      <c r="J1255" t="str">
        <f>community_projects!J1255</f>
        <v>dak</v>
      </c>
      <c r="K1255" t="str">
        <f>community_projects!K1255</f>
        <v>lokale coöperatie</v>
      </c>
      <c r="L1255" t="str">
        <f>community_projects!L1255</f>
        <v>DEC Oisterwijk</v>
      </c>
      <c r="M1255">
        <f>community_projects!P1255</f>
        <v>97.5</v>
      </c>
      <c r="N1255">
        <f>community_projects!R1255</f>
        <v>1</v>
      </c>
    </row>
    <row r="1256" spans="1:14" x14ac:dyDescent="0.3">
      <c r="A1256" t="str">
        <f>community_projects!A1256</f>
        <v>Noord-Brabant</v>
      </c>
      <c r="B1256" t="str">
        <f>community_projects!B1256</f>
        <v>West Brabant</v>
      </c>
      <c r="C1256" t="str">
        <f>community_projects!C1256</f>
        <v>Oosterhout</v>
      </c>
      <c r="D1256" t="str" cm="1">
        <f t="array" ref="D1256">INDEX(municipalities!B:B, MATCH(EC_projects!C1256,municipalities!C:C,0),0)</f>
        <v>GM0826</v>
      </c>
      <c r="E1256">
        <f>community_projects!D1256</f>
        <v>0</v>
      </c>
      <c r="F1256" t="str">
        <f>community_projects!E1256</f>
        <v>Uitonsdak II/ zonnedaken met woningcorporatie (SCE: meerdere locaties)</v>
      </c>
      <c r="G1256" t="str">
        <f>community_projects!G1256</f>
        <v>gepland</v>
      </c>
      <c r="H1256">
        <f>community_projects!H1256</f>
        <v>2024</v>
      </c>
      <c r="I1256" t="str">
        <f>community_projects!I1256</f>
        <v>PV</v>
      </c>
      <c r="J1256" t="str">
        <f>community_projects!J1256</f>
        <v>dak</v>
      </c>
      <c r="K1256" t="str">
        <f>community_projects!K1256</f>
        <v>woco-coöperatie</v>
      </c>
      <c r="L1256" t="str">
        <f>community_projects!L1256</f>
        <v>Uitonsdak</v>
      </c>
      <c r="M1256">
        <f>community_projects!P1256</f>
        <v>943</v>
      </c>
      <c r="N1256">
        <f>community_projects!R1256</f>
        <v>1</v>
      </c>
    </row>
    <row r="1257" spans="1:14" x14ac:dyDescent="0.3">
      <c r="A1257" t="str">
        <f>community_projects!A1257</f>
        <v>Noord-Brabant</v>
      </c>
      <c r="B1257" t="str">
        <f>community_projects!B1257</f>
        <v>Noord-oost Brabant</v>
      </c>
      <c r="C1257" t="str">
        <f>community_projects!C1257</f>
        <v>Oss</v>
      </c>
      <c r="D1257" t="str" cm="1">
        <f t="array" ref="D1257">INDEX(municipalities!B:B, MATCH(EC_projects!C1257,municipalities!C:C,0),0)</f>
        <v>GM0828</v>
      </c>
      <c r="E1257" t="str">
        <f>community_projects!D1257</f>
        <v>Ravenstein</v>
      </c>
      <c r="F1257" t="str">
        <f>community_projects!E1257</f>
        <v>EC Oss/ zonnedak Bouwloods Ravenstein</v>
      </c>
      <c r="G1257" t="str">
        <f>community_projects!G1257</f>
        <v>gepland</v>
      </c>
      <c r="H1257">
        <f>community_projects!H1257</f>
        <v>2024</v>
      </c>
      <c r="I1257" t="str">
        <f>community_projects!I1257</f>
        <v>PV</v>
      </c>
      <c r="J1257" t="str">
        <f>community_projects!J1257</f>
        <v>dak</v>
      </c>
      <c r="K1257" t="str">
        <f>community_projects!K1257</f>
        <v>lokale coöperatie</v>
      </c>
      <c r="L1257" t="str">
        <f>community_projects!L1257</f>
        <v>EC Oss</v>
      </c>
      <c r="M1257">
        <f>community_projects!P1257</f>
        <v>69.19</v>
      </c>
      <c r="N1257">
        <f>community_projects!R1257</f>
        <v>1</v>
      </c>
    </row>
    <row r="1258" spans="1:14" x14ac:dyDescent="0.3">
      <c r="A1258" t="str">
        <f>community_projects!A1258</f>
        <v>Noord-Brabant</v>
      </c>
      <c r="B1258" t="str">
        <f>community_projects!B1258</f>
        <v>Hart van Brabant</v>
      </c>
      <c r="C1258" t="str">
        <f>community_projects!C1258</f>
        <v>Tilburg</v>
      </c>
      <c r="D1258" t="str" cm="1">
        <f t="array" ref="D1258">INDEX(municipalities!B:B, MATCH(EC_projects!C1258,municipalities!C:C,0),0)</f>
        <v>GM0855</v>
      </c>
      <c r="E1258">
        <f>community_projects!D1258</f>
        <v>0</v>
      </c>
      <c r="F1258" t="str">
        <f>community_projects!E1258</f>
        <v>Energieopwekking 5032/ zonnedak Hultenseweg</v>
      </c>
      <c r="G1258" t="str">
        <f>community_projects!G1258</f>
        <v>gepland</v>
      </c>
      <c r="H1258">
        <f>community_projects!H1258</f>
        <v>2024</v>
      </c>
      <c r="I1258" t="str">
        <f>community_projects!I1258</f>
        <v>PV</v>
      </c>
      <c r="J1258" t="str">
        <f>community_projects!J1258</f>
        <v>dak</v>
      </c>
      <c r="K1258" t="str">
        <f>community_projects!K1258</f>
        <v>lokale coöperatie</v>
      </c>
      <c r="L1258" t="str">
        <f>community_projects!L1258</f>
        <v>Energieopwekking 5032</v>
      </c>
      <c r="M1258">
        <f>community_projects!P1258</f>
        <v>80</v>
      </c>
      <c r="N1258">
        <f>community_projects!R1258</f>
        <v>1</v>
      </c>
    </row>
    <row r="1259" spans="1:14" x14ac:dyDescent="0.3">
      <c r="A1259" t="str">
        <f>community_projects!A1259</f>
        <v>Noord-Brabant</v>
      </c>
      <c r="B1259" t="str">
        <f>community_projects!B1259</f>
        <v>Metropoolregio Eindhoven</v>
      </c>
      <c r="C1259" t="str">
        <f>community_projects!C1259</f>
        <v>Veldhoven</v>
      </c>
      <c r="D1259" t="str" cm="1">
        <f t="array" ref="D1259">INDEX(municipalities!B:B, MATCH(EC_projects!C1259,municipalities!C:C,0),0)</f>
        <v>GM0861</v>
      </c>
      <c r="E1259">
        <f>community_projects!D1259</f>
        <v>0</v>
      </c>
      <c r="F1259" t="str">
        <f>community_projects!E1259</f>
        <v>KempenStroom/ zonnedak De Hoeve</v>
      </c>
      <c r="G1259" t="str">
        <f>community_projects!G1259</f>
        <v>gepland</v>
      </c>
      <c r="H1259">
        <f>community_projects!H1259</f>
        <v>2024</v>
      </c>
      <c r="I1259" t="str">
        <f>community_projects!I1259</f>
        <v>PV</v>
      </c>
      <c r="J1259" t="str">
        <f>community_projects!J1259</f>
        <v>dak</v>
      </c>
      <c r="K1259" t="str">
        <f>community_projects!K1259</f>
        <v>lokale coöperatie</v>
      </c>
      <c r="L1259" t="str">
        <f>community_projects!L1259</f>
        <v>KempenEnergie</v>
      </c>
      <c r="M1259">
        <f>community_projects!P1259</f>
        <v>362.42500000000001</v>
      </c>
      <c r="N1259">
        <f>community_projects!R1259</f>
        <v>1</v>
      </c>
    </row>
    <row r="1260" spans="1:14" x14ac:dyDescent="0.3">
      <c r="A1260" t="str">
        <f>community_projects!A1260</f>
        <v>Noord-Brabant</v>
      </c>
      <c r="B1260" t="str">
        <f>community_projects!B1260</f>
        <v>Metropoolregio Eindhoven</v>
      </c>
      <c r="C1260" t="str">
        <f>community_projects!C1260</f>
        <v>Veldhoven</v>
      </c>
      <c r="D1260" t="str" cm="1">
        <f t="array" ref="D1260">INDEX(municipalities!B:B, MATCH(EC_projects!C1260,municipalities!C:C,0),0)</f>
        <v>GM0861</v>
      </c>
      <c r="E1260">
        <f>community_projects!D1260</f>
        <v>0</v>
      </c>
      <c r="F1260" t="str">
        <f>community_projects!E1260</f>
        <v xml:space="preserve">SolarRun/ zonnedak ASML </v>
      </c>
      <c r="G1260" t="str">
        <f>community_projects!G1260</f>
        <v>gepland</v>
      </c>
      <c r="H1260">
        <f>community_projects!H1260</f>
        <v>2024</v>
      </c>
      <c r="I1260" t="str">
        <f>community_projects!I1260</f>
        <v>PV</v>
      </c>
      <c r="J1260" t="str">
        <f>community_projects!J1260</f>
        <v>dak</v>
      </c>
      <c r="K1260" t="str">
        <f>community_projects!K1260</f>
        <v>productiecoöperatie/ ontwikkelaar</v>
      </c>
      <c r="L1260" t="str">
        <f>community_projects!L1260</f>
        <v>projectcoöperaties divers</v>
      </c>
      <c r="M1260">
        <f>community_projects!P1260</f>
        <v>80</v>
      </c>
      <c r="N1260">
        <f>community_projects!R1260</f>
        <v>1</v>
      </c>
    </row>
    <row r="1261" spans="1:14" x14ac:dyDescent="0.3">
      <c r="A1261" t="str">
        <f>community_projects!A1261</f>
        <v>Noord-Brabant</v>
      </c>
      <c r="B1261" t="str">
        <f>community_projects!B1261</f>
        <v>Metropoolregio Eindhoven</v>
      </c>
      <c r="C1261" t="str">
        <f>community_projects!C1261</f>
        <v>Veldhoven</v>
      </c>
      <c r="D1261" t="str" cm="1">
        <f t="array" ref="D1261">INDEX(municipalities!B:B, MATCH(EC_projects!C1261,municipalities!C:C,0),0)</f>
        <v>GM0861</v>
      </c>
      <c r="E1261">
        <f>community_projects!D1261</f>
        <v>0</v>
      </c>
      <c r="F1261" t="str">
        <f>community_projects!E1261</f>
        <v>KempenStroom/ zonnedak Zandoerle</v>
      </c>
      <c r="G1261" t="str">
        <f>community_projects!G1261</f>
        <v>voorbereiding</v>
      </c>
      <c r="H1261">
        <f>community_projects!H1261</f>
        <v>2025</v>
      </c>
      <c r="I1261" t="str">
        <f>community_projects!I1261</f>
        <v>PV</v>
      </c>
      <c r="J1261" t="str">
        <f>community_projects!J1261</f>
        <v>dak</v>
      </c>
      <c r="K1261" t="str">
        <f>community_projects!K1261</f>
        <v>lokale coöperatie</v>
      </c>
      <c r="L1261" t="str">
        <f>community_projects!L1261</f>
        <v>KempenStroom</v>
      </c>
      <c r="M1261">
        <f>community_projects!P1261</f>
        <v>600</v>
      </c>
      <c r="N1261">
        <f>community_projects!R1261</f>
        <v>1</v>
      </c>
    </row>
    <row r="1262" spans="1:14" x14ac:dyDescent="0.3">
      <c r="A1262" t="str">
        <f>community_projects!A1262</f>
        <v>Noord-Brabant</v>
      </c>
      <c r="B1262" t="str">
        <f>community_projects!B1262</f>
        <v>West Brabant</v>
      </c>
      <c r="C1262" t="str">
        <f>community_projects!C1262</f>
        <v>Zundert</v>
      </c>
      <c r="D1262" t="str" cm="1">
        <f t="array" ref="D1262">INDEX(municipalities!B:B, MATCH(EC_projects!C1262,municipalities!C:C,0),0)</f>
        <v>GM0879</v>
      </c>
      <c r="E1262">
        <f>community_projects!D1262</f>
        <v>0</v>
      </c>
      <c r="F1262" t="str">
        <f>community_projects!E1262</f>
        <v>Uitonsdak II/ zonnedaken met woningcorporatie (SCE: meerdere locaties)</v>
      </c>
      <c r="G1262" t="str">
        <f>community_projects!G1262</f>
        <v>gepland</v>
      </c>
      <c r="H1262">
        <f>community_projects!H1262</f>
        <v>2024</v>
      </c>
      <c r="I1262" t="str">
        <f>community_projects!I1262</f>
        <v>PV</v>
      </c>
      <c r="J1262" t="str">
        <f>community_projects!J1262</f>
        <v>dak</v>
      </c>
      <c r="K1262" t="str">
        <f>community_projects!K1262</f>
        <v>woco-coöperatie</v>
      </c>
      <c r="L1262" t="str">
        <f>community_projects!L1262</f>
        <v>Uitonsdak</v>
      </c>
      <c r="M1262">
        <f>community_projects!P1262</f>
        <v>100</v>
      </c>
      <c r="N1262">
        <f>community_projects!R1262</f>
        <v>1</v>
      </c>
    </row>
    <row r="1263" spans="1:14" x14ac:dyDescent="0.3">
      <c r="A1263" t="str">
        <f>community_projects!A1263</f>
        <v>Noord-Holland</v>
      </c>
      <c r="B1263" t="str">
        <f>community_projects!B1263</f>
        <v>Noord-Holland Noord</v>
      </c>
      <c r="C1263" t="str">
        <f>community_projects!C1263</f>
        <v>Alkmaar</v>
      </c>
      <c r="D1263" t="str" cm="1">
        <f t="array" ref="D1263">INDEX(municipalities!B:B, MATCH(EC_projects!C1263,municipalities!C:C,0),0)</f>
        <v>GM0361</v>
      </c>
      <c r="E1263">
        <f>community_projects!D1263</f>
        <v>0</v>
      </c>
      <c r="F1263" t="str">
        <f>community_projects!E1263</f>
        <v>AlkmaarEnergie/ zonnedak Oosterhout</v>
      </c>
      <c r="G1263" t="str">
        <f>community_projects!G1263</f>
        <v>gepland</v>
      </c>
      <c r="H1263">
        <f>community_projects!H1263</f>
        <v>2024</v>
      </c>
      <c r="I1263" t="str">
        <f>community_projects!I1263</f>
        <v>PV</v>
      </c>
      <c r="J1263" t="str">
        <f>community_projects!J1263</f>
        <v>dak</v>
      </c>
      <c r="K1263" t="str">
        <f>community_projects!K1263</f>
        <v>lokale coöperatie</v>
      </c>
      <c r="L1263" t="str">
        <f>community_projects!L1263</f>
        <v>Alkmaar Energie</v>
      </c>
      <c r="M1263">
        <f>community_projects!P1263</f>
        <v>0</v>
      </c>
      <c r="N1263">
        <f>community_projects!R1263</f>
        <v>1</v>
      </c>
    </row>
    <row r="1264" spans="1:14" x14ac:dyDescent="0.3">
      <c r="A1264" t="str">
        <f>community_projects!A1264</f>
        <v>Noord-Holland</v>
      </c>
      <c r="B1264" t="str">
        <f>community_projects!B1264</f>
        <v>Noord-Holland Noord</v>
      </c>
      <c r="C1264" t="str">
        <f>community_projects!C1264</f>
        <v>Alkmaar</v>
      </c>
      <c r="D1264" t="str" cm="1">
        <f t="array" ref="D1264">INDEX(municipalities!B:B, MATCH(EC_projects!C1264,municipalities!C:C,0),0)</f>
        <v>GM0361</v>
      </c>
      <c r="E1264">
        <f>community_projects!D1264</f>
        <v>0</v>
      </c>
      <c r="F1264" t="str">
        <f>community_projects!E1264</f>
        <v>AlkmaarEnergie/ zonnedak Oterleek</v>
      </c>
      <c r="G1264" t="str">
        <f>community_projects!G1264</f>
        <v>gepland</v>
      </c>
      <c r="H1264">
        <f>community_projects!H1264</f>
        <v>2024</v>
      </c>
      <c r="I1264" t="str">
        <f>community_projects!I1264</f>
        <v>PV</v>
      </c>
      <c r="J1264" t="str">
        <f>community_projects!J1264</f>
        <v>dak</v>
      </c>
      <c r="K1264" t="str">
        <f>community_projects!K1264</f>
        <v>lokale coöperatie</v>
      </c>
      <c r="L1264" t="str">
        <f>community_projects!L1264</f>
        <v>Alkmaar Energie</v>
      </c>
      <c r="M1264">
        <f>community_projects!P1264</f>
        <v>0</v>
      </c>
      <c r="N1264">
        <f>community_projects!R1264</f>
        <v>1</v>
      </c>
    </row>
    <row r="1265" spans="1:14" x14ac:dyDescent="0.3">
      <c r="A1265" t="str">
        <f>community_projects!A1265</f>
        <v>Noord-Holland</v>
      </c>
      <c r="B1265" t="str">
        <f>community_projects!B1265</f>
        <v>Noord-Holland Zuid</v>
      </c>
      <c r="C1265" t="str">
        <f>community_projects!C1265</f>
        <v>Amsterdam</v>
      </c>
      <c r="D1265" t="str" cm="1">
        <f t="array" ref="D1265">INDEX(municipalities!B:B, MATCH(EC_projects!C1265,municipalities!C:C,0),0)</f>
        <v>GM0363</v>
      </c>
      <c r="E1265">
        <f>community_projects!D1265</f>
        <v>0</v>
      </c>
      <c r="F1265" t="str">
        <f>community_projects!E1265</f>
        <v>WeteringEnergiecentrale/ zonnedaken Weteringschans - Plantsoen</v>
      </c>
      <c r="G1265" t="str">
        <f>community_projects!G1265</f>
        <v>gepland</v>
      </c>
      <c r="H1265">
        <f>community_projects!H1265</f>
        <v>2024</v>
      </c>
      <c r="I1265" t="str">
        <f>community_projects!I1265</f>
        <v>PV</v>
      </c>
      <c r="J1265" t="str">
        <f>community_projects!J1265</f>
        <v>dak</v>
      </c>
      <c r="K1265" t="str">
        <f>community_projects!K1265</f>
        <v>productiecoöperatie/ bewonersinitiatief</v>
      </c>
      <c r="L1265" t="str">
        <f>community_projects!L1265</f>
        <v>Wetering Energiecentrale</v>
      </c>
      <c r="M1265">
        <f>community_projects!P1265</f>
        <v>19</v>
      </c>
      <c r="N1265">
        <f>community_projects!R1265</f>
        <v>1</v>
      </c>
    </row>
    <row r="1266" spans="1:14" x14ac:dyDescent="0.3">
      <c r="A1266" t="str">
        <f>community_projects!A1266</f>
        <v>Noord-Holland</v>
      </c>
      <c r="B1266" t="str">
        <f>community_projects!B1266</f>
        <v>Noord-Holland Zuid</v>
      </c>
      <c r="C1266" t="str">
        <f>community_projects!C1266</f>
        <v>Amsterdam</v>
      </c>
      <c r="D1266" t="str" cm="1">
        <f t="array" ref="D1266">INDEX(municipalities!B:B, MATCH(EC_projects!C1266,municipalities!C:C,0),0)</f>
        <v>GM0363</v>
      </c>
      <c r="E1266">
        <f>community_projects!D1266</f>
        <v>0</v>
      </c>
      <c r="F1266" t="str">
        <f>community_projects!E1266</f>
        <v>ECOstroom/ Huygen Ecostroom/ Bijlmer Ecostroom I zonnedak Mijehof</v>
      </c>
      <c r="G1266" t="str">
        <f>community_projects!G1266</f>
        <v>gepland</v>
      </c>
      <c r="H1266">
        <f>community_projects!H1266</f>
        <v>2024</v>
      </c>
      <c r="I1266" t="str">
        <f>community_projects!I1266</f>
        <v>PV</v>
      </c>
      <c r="J1266" t="str">
        <f>community_projects!J1266</f>
        <v>dak</v>
      </c>
      <c r="K1266" t="str">
        <f>community_projects!K1266</f>
        <v>lokale coöperatie</v>
      </c>
      <c r="L1266" t="str">
        <f>community_projects!L1266</f>
        <v>ECOstroom.nu</v>
      </c>
      <c r="M1266">
        <f>community_projects!P1266</f>
        <v>67</v>
      </c>
      <c r="N1266">
        <f>community_projects!R1266</f>
        <v>1</v>
      </c>
    </row>
    <row r="1267" spans="1:14" x14ac:dyDescent="0.3">
      <c r="A1267" t="str">
        <f>community_projects!A1267</f>
        <v>Noord-Holland</v>
      </c>
      <c r="B1267" t="str">
        <f>community_projects!B1267</f>
        <v>Noord-Holland Zuid</v>
      </c>
      <c r="C1267" t="str">
        <f>community_projects!C1267</f>
        <v>Amsterdam</v>
      </c>
      <c r="D1267" t="str" cm="1">
        <f t="array" ref="D1267">INDEX(municipalities!B:B, MATCH(EC_projects!C1267,municipalities!C:C,0),0)</f>
        <v>GM0363</v>
      </c>
      <c r="E1267">
        <f>community_projects!D1267</f>
        <v>0</v>
      </c>
      <c r="F1267" t="str">
        <f>community_projects!E1267</f>
        <v>ECOstroom/ Huygen Ecostroom/ Bijlmer Ecostroom II zonnedak Mijehof</v>
      </c>
      <c r="G1267" t="str">
        <f>community_projects!G1267</f>
        <v>gepland</v>
      </c>
      <c r="H1267">
        <f>community_projects!H1267</f>
        <v>2024</v>
      </c>
      <c r="I1267" t="str">
        <f>community_projects!I1267</f>
        <v>PV</v>
      </c>
      <c r="J1267" t="str">
        <f>community_projects!J1267</f>
        <v>dak</v>
      </c>
      <c r="K1267" t="str">
        <f>community_projects!K1267</f>
        <v>lokale coöperatie</v>
      </c>
      <c r="L1267" t="str">
        <f>community_projects!L1267</f>
        <v>ECOstroom.nu</v>
      </c>
      <c r="M1267">
        <f>community_projects!P1267</f>
        <v>52.5</v>
      </c>
      <c r="N1267">
        <f>community_projects!R1267</f>
        <v>1</v>
      </c>
    </row>
    <row r="1268" spans="1:14" x14ac:dyDescent="0.3">
      <c r="A1268" t="str">
        <f>community_projects!A1268</f>
        <v>Noord-Holland</v>
      </c>
      <c r="B1268" t="str">
        <f>community_projects!B1268</f>
        <v>Noord-Holland Zuid</v>
      </c>
      <c r="C1268" t="str">
        <f>community_projects!C1268</f>
        <v>Amsterdam</v>
      </c>
      <c r="D1268" t="str" cm="1">
        <f t="array" ref="D1268">INDEX(municipalities!B:B, MATCH(EC_projects!C1268,municipalities!C:C,0),0)</f>
        <v>GM0363</v>
      </c>
      <c r="E1268">
        <f>community_projects!D1268</f>
        <v>0</v>
      </c>
      <c r="F1268" t="str">
        <f>community_projects!E1268</f>
        <v>ECOstroom/ Huygen Ecostroom/ zonnedak Beukenstroom De Gouden Band VvE</v>
      </c>
      <c r="G1268" t="str">
        <f>community_projects!G1268</f>
        <v>gepland</v>
      </c>
      <c r="H1268">
        <f>community_projects!H1268</f>
        <v>2024</v>
      </c>
      <c r="I1268" t="str">
        <f>community_projects!I1268</f>
        <v>PV</v>
      </c>
      <c r="J1268" t="str">
        <f>community_projects!J1268</f>
        <v>dak</v>
      </c>
      <c r="K1268" t="str">
        <f>community_projects!K1268</f>
        <v>lokale coöperatie</v>
      </c>
      <c r="L1268" t="str">
        <f>community_projects!L1268</f>
        <v>ECOstroom.nu</v>
      </c>
      <c r="M1268">
        <f>community_projects!P1268</f>
        <v>80</v>
      </c>
      <c r="N1268">
        <f>community_projects!R1268</f>
        <v>1</v>
      </c>
    </row>
    <row r="1269" spans="1:14" x14ac:dyDescent="0.3">
      <c r="A1269" t="str">
        <f>community_projects!A1269</f>
        <v>Noord-Holland</v>
      </c>
      <c r="B1269" t="str">
        <f>community_projects!B1269</f>
        <v>Noord-Holland Zuid</v>
      </c>
      <c r="C1269" t="str">
        <f>community_projects!C1269</f>
        <v>Amsterdam</v>
      </c>
      <c r="D1269" t="str" cm="1">
        <f t="array" ref="D1269">INDEX(municipalities!B:B, MATCH(EC_projects!C1269,municipalities!C:C,0),0)</f>
        <v>GM0363</v>
      </c>
      <c r="E1269">
        <f>community_projects!D1269</f>
        <v>0</v>
      </c>
      <c r="F1269" t="str">
        <f>community_projects!E1269</f>
        <v xml:space="preserve">ECOstroom/ WOW Ecostroom/ zonnedak Het Groeiparadijs KDV </v>
      </c>
      <c r="G1269" t="str">
        <f>community_projects!G1269</f>
        <v>gepland</v>
      </c>
      <c r="H1269">
        <f>community_projects!H1269</f>
        <v>2024</v>
      </c>
      <c r="I1269" t="str">
        <f>community_projects!I1269</f>
        <v>PV</v>
      </c>
      <c r="J1269" t="str">
        <f>community_projects!J1269</f>
        <v>dak</v>
      </c>
      <c r="K1269" t="str">
        <f>community_projects!K1269</f>
        <v>lokale coöperatie</v>
      </c>
      <c r="L1269" t="str">
        <f>community_projects!L1269</f>
        <v>ECOstroom.nu</v>
      </c>
      <c r="M1269">
        <f>community_projects!P1269</f>
        <v>65</v>
      </c>
      <c r="N1269">
        <f>community_projects!R1269</f>
        <v>1</v>
      </c>
    </row>
    <row r="1270" spans="1:14" x14ac:dyDescent="0.3">
      <c r="A1270" t="str">
        <f>community_projects!A1270</f>
        <v>Noord-Holland</v>
      </c>
      <c r="B1270" t="str">
        <f>community_projects!B1270</f>
        <v>Noord-Holland Zuid</v>
      </c>
      <c r="C1270" t="str">
        <f>community_projects!C1270</f>
        <v>Amsterdam</v>
      </c>
      <c r="D1270" t="str" cm="1">
        <f t="array" ref="D1270">INDEX(municipalities!B:B, MATCH(EC_projects!C1270,municipalities!C:C,0),0)</f>
        <v>GM0363</v>
      </c>
      <c r="E1270">
        <f>community_projects!D1270</f>
        <v>0</v>
      </c>
      <c r="F1270" t="str">
        <f>community_projects!E1270</f>
        <v>Zuiderlicht/  Stadsloket Oost</v>
      </c>
      <c r="G1270" t="str">
        <f>community_projects!G1270</f>
        <v>gepland</v>
      </c>
      <c r="H1270">
        <f>community_projects!H1270</f>
        <v>2024</v>
      </c>
      <c r="I1270" t="str">
        <f>community_projects!I1270</f>
        <v>PV</v>
      </c>
      <c r="J1270" t="str">
        <f>community_projects!J1270</f>
        <v>dak</v>
      </c>
      <c r="K1270" t="str">
        <f>community_projects!K1270</f>
        <v>lokale coöperatie</v>
      </c>
      <c r="L1270" t="str">
        <f>community_projects!L1270</f>
        <v>Zuiderlicht</v>
      </c>
      <c r="M1270">
        <f>community_projects!P1270</f>
        <v>100</v>
      </c>
      <c r="N1270">
        <f>community_projects!R1270</f>
        <v>1</v>
      </c>
    </row>
    <row r="1271" spans="1:14" x14ac:dyDescent="0.3">
      <c r="A1271" t="str">
        <f>community_projects!A1271</f>
        <v>Noord-Holland</v>
      </c>
      <c r="B1271" t="str">
        <f>community_projects!B1271</f>
        <v>Noord-Holland Zuid</v>
      </c>
      <c r="C1271" t="str">
        <f>community_projects!C1271</f>
        <v>Amsterdam</v>
      </c>
      <c r="D1271" t="str" cm="1">
        <f t="array" ref="D1271">INDEX(municipalities!B:B, MATCH(EC_projects!C1271,municipalities!C:C,0),0)</f>
        <v>GM0363</v>
      </c>
      <c r="E1271">
        <f>community_projects!D1271</f>
        <v>0</v>
      </c>
      <c r="F1271" t="str">
        <f>community_projects!E1271</f>
        <v>Zuiderlicht/ Zon op de Lekstraat Veilinghuis Lekstraat 63</v>
      </c>
      <c r="G1271" t="str">
        <f>community_projects!G1271</f>
        <v>gepland</v>
      </c>
      <c r="H1271">
        <f>community_projects!H1271</f>
        <v>2024</v>
      </c>
      <c r="I1271" t="str">
        <f>community_projects!I1271</f>
        <v>PV</v>
      </c>
      <c r="J1271" t="str">
        <f>community_projects!J1271</f>
        <v>dak</v>
      </c>
      <c r="K1271" t="str">
        <f>community_projects!K1271</f>
        <v>lokale coöperatie</v>
      </c>
      <c r="L1271" t="str">
        <f>community_projects!L1271</f>
        <v>Zuiderlicht</v>
      </c>
      <c r="M1271">
        <f>community_projects!P1271</f>
        <v>48.28</v>
      </c>
      <c r="N1271">
        <f>community_projects!R1271</f>
        <v>1</v>
      </c>
    </row>
    <row r="1272" spans="1:14" x14ac:dyDescent="0.3">
      <c r="A1272" t="str">
        <f>community_projects!A1272</f>
        <v>Noord-Holland</v>
      </c>
      <c r="B1272" t="str">
        <f>community_projects!B1272</f>
        <v>Noord-Holland Zuid</v>
      </c>
      <c r="C1272" t="str">
        <f>community_projects!C1272</f>
        <v>Amsterdam</v>
      </c>
      <c r="D1272" t="str" cm="1">
        <f t="array" ref="D1272">INDEX(municipalities!B:B, MATCH(EC_projects!C1272,municipalities!C:C,0),0)</f>
        <v>GM0363</v>
      </c>
      <c r="E1272">
        <f>community_projects!D1272</f>
        <v>0</v>
      </c>
      <c r="F1272" t="str">
        <f>community_projects!E1272</f>
        <v>Zuiderlicht/ Zon op Stadsloket Anton Komplein (Stadsdeelkantoor Zuidoost)</v>
      </c>
      <c r="G1272" t="str">
        <f>community_projects!G1272</f>
        <v>gepland</v>
      </c>
      <c r="H1272">
        <f>community_projects!H1272</f>
        <v>2024</v>
      </c>
      <c r="I1272" t="str">
        <f>community_projects!I1272</f>
        <v>PV</v>
      </c>
      <c r="J1272" t="str">
        <f>community_projects!J1272</f>
        <v>dak</v>
      </c>
      <c r="K1272" t="str">
        <f>community_projects!K1272</f>
        <v>lokale coöperatie</v>
      </c>
      <c r="L1272" t="str">
        <f>community_projects!L1272</f>
        <v>Zuiderlicht</v>
      </c>
      <c r="M1272">
        <f>community_projects!P1272</f>
        <v>100.5</v>
      </c>
      <c r="N1272">
        <f>community_projects!R1272</f>
        <v>1</v>
      </c>
    </row>
    <row r="1273" spans="1:14" x14ac:dyDescent="0.3">
      <c r="A1273" t="str">
        <f>community_projects!A1273</f>
        <v>Noord-Holland</v>
      </c>
      <c r="B1273" t="str">
        <f>community_projects!B1273</f>
        <v>Noord-Holland Zuid</v>
      </c>
      <c r="C1273" t="str">
        <f>community_projects!C1273</f>
        <v>Amsterdam</v>
      </c>
      <c r="D1273" t="str" cm="1">
        <f t="array" ref="D1273">INDEX(municipalities!B:B, MATCH(EC_projects!C1273,municipalities!C:C,0),0)</f>
        <v>GM0363</v>
      </c>
      <c r="E1273">
        <f>community_projects!D1273</f>
        <v>0</v>
      </c>
      <c r="F1273" t="str">
        <f>community_projects!E1273</f>
        <v>Zuiderlicht/ Zon op VvE Bramzeilhof</v>
      </c>
      <c r="G1273" t="str">
        <f>community_projects!G1273</f>
        <v>gepland</v>
      </c>
      <c r="H1273">
        <f>community_projects!H1273</f>
        <v>2024</v>
      </c>
      <c r="I1273" t="str">
        <f>community_projects!I1273</f>
        <v>PV</v>
      </c>
      <c r="J1273" t="str">
        <f>community_projects!J1273</f>
        <v>dak</v>
      </c>
      <c r="K1273" t="str">
        <f>community_projects!K1273</f>
        <v>lokale coöperatie</v>
      </c>
      <c r="L1273" t="str">
        <f>community_projects!L1273</f>
        <v>Zuiderlicht</v>
      </c>
      <c r="M1273">
        <f>community_projects!P1273</f>
        <v>100</v>
      </c>
      <c r="N1273">
        <f>community_projects!R1273</f>
        <v>1</v>
      </c>
    </row>
    <row r="1274" spans="1:14" x14ac:dyDescent="0.3">
      <c r="A1274" t="str">
        <f>community_projects!A1274</f>
        <v>Noord-Holland</v>
      </c>
      <c r="B1274" t="str">
        <f>community_projects!B1274</f>
        <v>Noord-Holland Zuid</v>
      </c>
      <c r="C1274" t="str">
        <f>community_projects!C1274</f>
        <v>Amsterdam</v>
      </c>
      <c r="D1274" t="str" cm="1">
        <f t="array" ref="D1274">INDEX(municipalities!B:B, MATCH(EC_projects!C1274,municipalities!C:C,0),0)</f>
        <v>GM0363</v>
      </c>
      <c r="E1274">
        <f>community_projects!D1274</f>
        <v>0</v>
      </c>
      <c r="F1274" t="str">
        <f>community_projects!E1274</f>
        <v>Zuiderlicht/ Zon op VvE De Sluis</v>
      </c>
      <c r="G1274" t="str">
        <f>community_projects!G1274</f>
        <v>gepland</v>
      </c>
      <c r="H1274">
        <f>community_projects!H1274</f>
        <v>2024</v>
      </c>
      <c r="I1274" t="str">
        <f>community_projects!I1274</f>
        <v>PV</v>
      </c>
      <c r="J1274" t="str">
        <f>community_projects!J1274</f>
        <v>dak</v>
      </c>
      <c r="K1274" t="str">
        <f>community_projects!K1274</f>
        <v>lokale coöperatie</v>
      </c>
      <c r="L1274" t="str">
        <f>community_projects!L1274</f>
        <v>Zuiderlicht</v>
      </c>
      <c r="M1274">
        <f>community_projects!P1274</f>
        <v>67.7</v>
      </c>
      <c r="N1274">
        <f>community_projects!R1274</f>
        <v>1</v>
      </c>
    </row>
    <row r="1275" spans="1:14" x14ac:dyDescent="0.3">
      <c r="A1275" t="str">
        <f>community_projects!A1275</f>
        <v>Noord-Holland</v>
      </c>
      <c r="B1275" t="str">
        <f>community_projects!B1275</f>
        <v>Noord-Holland Zuid</v>
      </c>
      <c r="C1275" t="str">
        <f>community_projects!C1275</f>
        <v>Amsterdam</v>
      </c>
      <c r="D1275" t="str" cm="1">
        <f t="array" ref="D1275">INDEX(municipalities!B:B, MATCH(EC_projects!C1275,municipalities!C:C,0),0)</f>
        <v>GM0363</v>
      </c>
      <c r="E1275">
        <f>community_projects!D1275</f>
        <v>0</v>
      </c>
      <c r="F1275" t="str">
        <f>community_projects!E1275</f>
        <v>Zuiderlicht/ De Nieuwe Meent</v>
      </c>
      <c r="G1275" t="str">
        <f>community_projects!G1275</f>
        <v>voorbereiding</v>
      </c>
      <c r="H1275">
        <f>community_projects!H1275</f>
        <v>2025</v>
      </c>
      <c r="I1275" t="str">
        <f>community_projects!I1275</f>
        <v>PV</v>
      </c>
      <c r="J1275" t="str">
        <f>community_projects!J1275</f>
        <v>dak</v>
      </c>
      <c r="K1275" t="str">
        <f>community_projects!K1275</f>
        <v>lokale coöperatie</v>
      </c>
      <c r="L1275" t="str">
        <f>community_projects!L1275</f>
        <v>Zuiderlicht</v>
      </c>
      <c r="M1275">
        <f>community_projects!P1275</f>
        <v>67.5</v>
      </c>
      <c r="N1275">
        <f>community_projects!R1275</f>
        <v>0</v>
      </c>
    </row>
    <row r="1276" spans="1:14" x14ac:dyDescent="0.3">
      <c r="A1276" t="str">
        <f>community_projects!A1276</f>
        <v>Noord-Holland</v>
      </c>
      <c r="B1276" t="str">
        <f>community_projects!B1276</f>
        <v>Noord-Holland Noord</v>
      </c>
      <c r="C1276" t="str">
        <f>community_projects!C1276</f>
        <v>Castricum</v>
      </c>
      <c r="D1276" t="str" cm="1">
        <f t="array" ref="D1276">INDEX(municipalities!B:B, MATCH(EC_projects!C1276,municipalities!C:C,0),0)</f>
        <v>GM0383</v>
      </c>
      <c r="E1276" t="str">
        <f>community_projects!D1276</f>
        <v>Limmen</v>
      </c>
      <c r="F1276" t="str">
        <f>community_projects!E1276</f>
        <v>Calorie/ zonnedak Limmen Mooij</v>
      </c>
      <c r="G1276" t="str">
        <f>community_projects!G1276</f>
        <v>gepland</v>
      </c>
      <c r="H1276">
        <f>community_projects!H1276</f>
        <v>2024</v>
      </c>
      <c r="I1276" t="str">
        <f>community_projects!I1276</f>
        <v>PV</v>
      </c>
      <c r="J1276" t="str">
        <f>community_projects!J1276</f>
        <v>dak</v>
      </c>
      <c r="K1276" t="str">
        <f>community_projects!K1276</f>
        <v>lokale coöperatie</v>
      </c>
      <c r="L1276" t="str">
        <f>community_projects!L1276</f>
        <v>CALorie</v>
      </c>
      <c r="M1276">
        <f>community_projects!P1276</f>
        <v>120</v>
      </c>
      <c r="N1276">
        <f>community_projects!R1276</f>
        <v>1</v>
      </c>
    </row>
    <row r="1277" spans="1:14" x14ac:dyDescent="0.3">
      <c r="A1277" t="str">
        <f>community_projects!A1277</f>
        <v>Noord-Holland</v>
      </c>
      <c r="B1277" t="str">
        <f>community_projects!B1277</f>
        <v>Noord-Holland Noord</v>
      </c>
      <c r="C1277" t="str">
        <f>community_projects!C1277</f>
        <v>Castricum</v>
      </c>
      <c r="D1277" t="str" cm="1">
        <f t="array" ref="D1277">INDEX(municipalities!B:B, MATCH(EC_projects!C1277,municipalities!C:C,0),0)</f>
        <v>GM0383</v>
      </c>
      <c r="E1277">
        <f>community_projects!D1277</f>
        <v>0</v>
      </c>
      <c r="F1277" t="str">
        <f>community_projects!E1277</f>
        <v>Calorie/ ZonOpCalorie/ Zonnedak Mooij</v>
      </c>
      <c r="G1277" t="str">
        <f>community_projects!G1277</f>
        <v>gepland</v>
      </c>
      <c r="H1277">
        <f>community_projects!H1277</f>
        <v>2024</v>
      </c>
      <c r="I1277" t="str">
        <f>community_projects!I1277</f>
        <v>PV</v>
      </c>
      <c r="J1277" t="str">
        <f>community_projects!J1277</f>
        <v>dak</v>
      </c>
      <c r="K1277" t="str">
        <f>community_projects!K1277</f>
        <v>lokale coöperatie</v>
      </c>
      <c r="L1277" t="str">
        <f>community_projects!L1277</f>
        <v>CALorie</v>
      </c>
      <c r="M1277">
        <f>community_projects!P1277</f>
        <v>75</v>
      </c>
      <c r="N1277">
        <f>community_projects!R1277</f>
        <v>0</v>
      </c>
    </row>
    <row r="1278" spans="1:14" x14ac:dyDescent="0.3">
      <c r="A1278" t="str">
        <f>community_projects!A1278</f>
        <v>Noord-Holland</v>
      </c>
      <c r="B1278" t="str">
        <f>community_projects!B1278</f>
        <v>Noord-Holland Noord</v>
      </c>
      <c r="C1278" t="str">
        <f>community_projects!C1278</f>
        <v>Drechterland</v>
      </c>
      <c r="D1278" t="str" cm="1">
        <f t="array" ref="D1278">INDEX(municipalities!B:B, MATCH(EC_projects!C1278,municipalities!C:C,0),0)</f>
        <v>GM0498</v>
      </c>
      <c r="E1278" t="str">
        <f>community_projects!D1278</f>
        <v>Hoorn</v>
      </c>
      <c r="F1278" t="str">
        <f>community_projects!E1278</f>
        <v>Zonnecoöperatie West-Friesland/ Zonnedak De Zaagtand  (wijkgebouw)</v>
      </c>
      <c r="G1278" t="str">
        <f>community_projects!G1278</f>
        <v>gepland</v>
      </c>
      <c r="H1278">
        <f>community_projects!H1278</f>
        <v>2024</v>
      </c>
      <c r="I1278" t="str">
        <f>community_projects!I1278</f>
        <v>PV</v>
      </c>
      <c r="J1278" t="str">
        <f>community_projects!J1278</f>
        <v>dak</v>
      </c>
      <c r="K1278" t="str">
        <f>community_projects!K1278</f>
        <v>lokale coöperatie</v>
      </c>
      <c r="L1278" t="str">
        <f>community_projects!L1278</f>
        <v>Zonnecoöperatie WestFriesland</v>
      </c>
      <c r="M1278">
        <f>community_projects!P1278</f>
        <v>63</v>
      </c>
      <c r="N1278">
        <f>community_projects!R1278</f>
        <v>1</v>
      </c>
    </row>
    <row r="1279" spans="1:14" x14ac:dyDescent="0.3">
      <c r="A1279" t="str">
        <f>community_projects!A1279</f>
        <v>Noord-Holland</v>
      </c>
      <c r="B1279" t="str">
        <f>community_projects!B1279</f>
        <v>Noord-Holland Zuid</v>
      </c>
      <c r="C1279" t="str">
        <f>community_projects!C1279</f>
        <v>Haarlemmermeer</v>
      </c>
      <c r="D1279" t="str" cm="1">
        <f t="array" ref="D1279">INDEX(municipalities!B:B, MATCH(EC_projects!C1279,municipalities!C:C,0),0)</f>
        <v>GM0394</v>
      </c>
      <c r="E1279">
        <f>community_projects!D1279</f>
        <v>0</v>
      </c>
      <c r="F1279" t="str">
        <f>community_projects!E1279</f>
        <v>ZonopHaarlemmermeer/ zon op gemeentedak</v>
      </c>
      <c r="G1279" t="str">
        <f>community_projects!G1279</f>
        <v>gepland</v>
      </c>
      <c r="H1279">
        <f>community_projects!H1279</f>
        <v>2024</v>
      </c>
      <c r="I1279" t="str">
        <f>community_projects!I1279</f>
        <v>PV</v>
      </c>
      <c r="J1279" t="str">
        <f>community_projects!J1279</f>
        <v>dak</v>
      </c>
      <c r="K1279" t="str">
        <f>community_projects!K1279</f>
        <v>lokale coöperatie</v>
      </c>
      <c r="L1279" t="str">
        <f>community_projects!L1279</f>
        <v>Zon op Haarlemmermeer</v>
      </c>
      <c r="M1279">
        <f>community_projects!P1279</f>
        <v>52.5</v>
      </c>
      <c r="N1279">
        <f>community_projects!R1279</f>
        <v>1</v>
      </c>
    </row>
    <row r="1280" spans="1:14" x14ac:dyDescent="0.3">
      <c r="A1280" t="str">
        <f>community_projects!A1280</f>
        <v>Noord-Holland</v>
      </c>
      <c r="B1280" t="str">
        <f>community_projects!B1280</f>
        <v>Noord-Holland Zuid</v>
      </c>
      <c r="C1280" t="str">
        <f>community_projects!C1280</f>
        <v>Heemstede</v>
      </c>
      <c r="D1280" t="str" cm="1">
        <f t="array" ref="D1280">INDEX(municipalities!B:B, MATCH(EC_projects!C1280,municipalities!C:C,0),0)</f>
        <v>GM0397</v>
      </c>
      <c r="E1280">
        <f>community_projects!D1280</f>
        <v>0</v>
      </c>
      <c r="F1280" t="str">
        <f>community_projects!E1280</f>
        <v>Zonnebuur/ zonnedaken woningcorporatie (meerdere locaties) - gepland</v>
      </c>
      <c r="G1280" t="str">
        <f>community_projects!G1280</f>
        <v>gepland</v>
      </c>
      <c r="H1280">
        <f>community_projects!H1280</f>
        <v>2024</v>
      </c>
      <c r="I1280" t="str">
        <f>community_projects!I1280</f>
        <v>PV</v>
      </c>
      <c r="J1280" t="str">
        <f>community_projects!J1280</f>
        <v>dak</v>
      </c>
      <c r="K1280" t="str">
        <f>community_projects!K1280</f>
        <v>woco-coöperatie</v>
      </c>
      <c r="L1280" t="str">
        <f>community_projects!L1280</f>
        <v>Zonnebuur</v>
      </c>
      <c r="M1280">
        <f>community_projects!P1280</f>
        <v>49</v>
      </c>
      <c r="N1280">
        <f>community_projects!R1280</f>
        <v>1</v>
      </c>
    </row>
    <row r="1281" spans="1:14" x14ac:dyDescent="0.3">
      <c r="A1281" t="str">
        <f>community_projects!A1281</f>
        <v>Noord-Holland</v>
      </c>
      <c r="B1281" t="str">
        <f>community_projects!B1281</f>
        <v>Noord-Holland Zuid</v>
      </c>
      <c r="C1281" t="str">
        <f>community_projects!C1281</f>
        <v>Hilversum</v>
      </c>
      <c r="D1281" t="str" cm="1">
        <f t="array" ref="D1281">INDEX(municipalities!B:B, MATCH(EC_projects!C1281,municipalities!C:C,0),0)</f>
        <v>GM0402</v>
      </c>
      <c r="E1281" t="str">
        <f>community_projects!D1281</f>
        <v>Kerkelanden</v>
      </c>
      <c r="F1281" t="str">
        <f>community_projects!E1281</f>
        <v xml:space="preserve">HET/ ‘Zonneparkeerplaats Kerkelanden </v>
      </c>
      <c r="G1281" t="str">
        <f>community_projects!G1281</f>
        <v>gepland</v>
      </c>
      <c r="H1281">
        <f>community_projects!H1281</f>
        <v>2024</v>
      </c>
      <c r="I1281" t="str">
        <f>community_projects!I1281</f>
        <v>PV</v>
      </c>
      <c r="J1281" t="str">
        <f>community_projects!J1281</f>
        <v>dak</v>
      </c>
      <c r="K1281" t="str">
        <f>community_projects!K1281</f>
        <v>lokale coöperatie</v>
      </c>
      <c r="L1281" t="str">
        <f>community_projects!L1281</f>
        <v>HET Hilversum</v>
      </c>
      <c r="M1281">
        <f>community_projects!P1281</f>
        <v>495.00000000000006</v>
      </c>
      <c r="N1281">
        <f>community_projects!R1281</f>
        <v>1</v>
      </c>
    </row>
    <row r="1282" spans="1:14" x14ac:dyDescent="0.3">
      <c r="A1282" t="str">
        <f>community_projects!A1282</f>
        <v>Noord-Holland</v>
      </c>
      <c r="B1282" t="str">
        <f>community_projects!B1282</f>
        <v>Noord-Holland Zuid</v>
      </c>
      <c r="C1282" t="str">
        <f>community_projects!C1282</f>
        <v>Hilversum</v>
      </c>
      <c r="D1282" t="str" cm="1">
        <f t="array" ref="D1282">INDEX(municipalities!B:B, MATCH(EC_projects!C1282,municipalities!C:C,0),0)</f>
        <v>GM0402</v>
      </c>
      <c r="E1282">
        <f>community_projects!D1282</f>
        <v>0</v>
      </c>
      <c r="F1282" t="str">
        <f>community_projects!E1282</f>
        <v>HET/ ‘Zonneparkeerplaats Mussenstraat</v>
      </c>
      <c r="G1282" t="str">
        <f>community_projects!G1282</f>
        <v>gepland</v>
      </c>
      <c r="H1282">
        <f>community_projects!H1282</f>
        <v>2024</v>
      </c>
      <c r="I1282" t="str">
        <f>community_projects!I1282</f>
        <v>PV</v>
      </c>
      <c r="J1282" t="str">
        <f>community_projects!J1282</f>
        <v>dak</v>
      </c>
      <c r="K1282" t="str">
        <f>community_projects!K1282</f>
        <v>lokale coöperatie</v>
      </c>
      <c r="L1282" t="str">
        <f>community_projects!L1282</f>
        <v>HET Hilversum</v>
      </c>
      <c r="M1282">
        <f>community_projects!P1282</f>
        <v>0</v>
      </c>
      <c r="N1282">
        <f>community_projects!R1282</f>
        <v>0</v>
      </c>
    </row>
    <row r="1283" spans="1:14" x14ac:dyDescent="0.3">
      <c r="A1283" t="str">
        <f>community_projects!A1283</f>
        <v>Noord-Holland</v>
      </c>
      <c r="B1283" t="str">
        <f>community_projects!B1283</f>
        <v>Noord-Holland Zuid</v>
      </c>
      <c r="C1283" t="str">
        <f>community_projects!C1283</f>
        <v>Hilversum</v>
      </c>
      <c r="D1283" t="str" cm="1">
        <f t="array" ref="D1283">INDEX(municipalities!B:B, MATCH(EC_projects!C1283,municipalities!C:C,0),0)</f>
        <v>GM0402</v>
      </c>
      <c r="E1283">
        <f>community_projects!D1283</f>
        <v>0</v>
      </c>
      <c r="F1283" t="str">
        <f>community_projects!E1283</f>
        <v>Hilverzon/ Vliegveld Hilversum</v>
      </c>
      <c r="G1283" t="str">
        <f>community_projects!G1283</f>
        <v>voorbereiding</v>
      </c>
      <c r="H1283">
        <f>community_projects!H1283</f>
        <v>2025</v>
      </c>
      <c r="I1283" t="str">
        <f>community_projects!I1283</f>
        <v>PV</v>
      </c>
      <c r="J1283" t="str">
        <f>community_projects!J1283</f>
        <v>dak</v>
      </c>
      <c r="K1283" t="str">
        <f>community_projects!K1283</f>
        <v>lokale coöperatie</v>
      </c>
      <c r="L1283" t="str">
        <f>community_projects!L1283</f>
        <v>Hilverzon</v>
      </c>
      <c r="M1283">
        <f>community_projects!P1283</f>
        <v>500</v>
      </c>
      <c r="N1283">
        <f>community_projects!R1283</f>
        <v>1</v>
      </c>
    </row>
    <row r="1284" spans="1:14" x14ac:dyDescent="0.3">
      <c r="A1284" t="str">
        <f>community_projects!A1284</f>
        <v>Noord-Holland</v>
      </c>
      <c r="B1284" t="str">
        <f>community_projects!B1284</f>
        <v>Noord-Holland Noord</v>
      </c>
      <c r="C1284" t="str">
        <f>community_projects!C1284</f>
        <v>Velsen</v>
      </c>
      <c r="D1284" t="str" cm="1">
        <f t="array" ref="D1284">INDEX(municipalities!B:B, MATCH(EC_projects!C1284,municipalities!C:C,0),0)</f>
        <v>GM0453</v>
      </c>
      <c r="E1284">
        <f>community_projects!D1284</f>
        <v>0</v>
      </c>
      <c r="F1284" t="str">
        <f>community_projects!E1284</f>
        <v>EnergiekVelsen&amp;KennemerEnergie/ VVE Hoogtij</v>
      </c>
      <c r="G1284" t="str">
        <f>community_projects!G1284</f>
        <v>gepland</v>
      </c>
      <c r="H1284">
        <f>community_projects!H1284</f>
        <v>2024</v>
      </c>
      <c r="I1284" t="str">
        <f>community_projects!I1284</f>
        <v>PV</v>
      </c>
      <c r="J1284" t="str">
        <f>community_projects!J1284</f>
        <v>dak</v>
      </c>
      <c r="K1284" t="str">
        <f>community_projects!K1284</f>
        <v>lokale coöperatie</v>
      </c>
      <c r="L1284" t="str">
        <f>community_projects!L1284</f>
        <v>Energiek Velsen</v>
      </c>
      <c r="M1284">
        <f>community_projects!P1284</f>
        <v>63</v>
      </c>
      <c r="N1284">
        <f>community_projects!R1284</f>
        <v>1</v>
      </c>
    </row>
    <row r="1285" spans="1:14" x14ac:dyDescent="0.3">
      <c r="A1285" t="str">
        <f>community_projects!A1285</f>
        <v>Noord-Holland</v>
      </c>
      <c r="B1285" t="str">
        <f>community_projects!B1285</f>
        <v>Noord-Holland Noord</v>
      </c>
      <c r="C1285" t="str">
        <f>community_projects!C1285</f>
        <v>Velsen</v>
      </c>
      <c r="D1285" t="str" cm="1">
        <f t="array" ref="D1285">INDEX(municipalities!B:B, MATCH(EC_projects!C1285,municipalities!C:C,0),0)</f>
        <v>GM0453</v>
      </c>
      <c r="E1285">
        <f>community_projects!D1285</f>
        <v>0</v>
      </c>
      <c r="F1285" t="str">
        <f>community_projects!E1285</f>
        <v>EnergiekVelsen&amp;KennemerEnergie/ VVE Laagtij</v>
      </c>
      <c r="G1285" t="str">
        <f>community_projects!G1285</f>
        <v>gepland</v>
      </c>
      <c r="H1285">
        <f>community_projects!H1285</f>
        <v>2024</v>
      </c>
      <c r="I1285" t="str">
        <f>community_projects!I1285</f>
        <v>PV</v>
      </c>
      <c r="J1285" t="str">
        <f>community_projects!J1285</f>
        <v>dak</v>
      </c>
      <c r="K1285" t="str">
        <f>community_projects!K1285</f>
        <v>lokale coöperatie</v>
      </c>
      <c r="L1285" t="str">
        <f>community_projects!L1285</f>
        <v>Energiek Velsen</v>
      </c>
      <c r="M1285">
        <f>community_projects!P1285</f>
        <v>63</v>
      </c>
      <c r="N1285">
        <f>community_projects!R1285</f>
        <v>1</v>
      </c>
    </row>
    <row r="1286" spans="1:14" x14ac:dyDescent="0.3">
      <c r="A1286" t="str">
        <f>community_projects!A1286</f>
        <v>Noord-Holland</v>
      </c>
      <c r="B1286" t="str">
        <f>community_projects!B1286</f>
        <v>Noord-Holland Zuid</v>
      </c>
      <c r="C1286" t="str">
        <f>community_projects!C1286</f>
        <v>Ouder-Amstel</v>
      </c>
      <c r="D1286" t="str" cm="1">
        <f t="array" ref="D1286">INDEX(municipalities!B:B, MATCH(EC_projects!C1286,municipalities!C:C,0),0)</f>
        <v>GM0437</v>
      </c>
      <c r="E1286">
        <f>community_projects!D1286</f>
        <v>0</v>
      </c>
      <c r="F1286" t="str">
        <f>community_projects!E1286</f>
        <v>Ouder-Amstel Energie/ zonnedak Polderzicht</v>
      </c>
      <c r="G1286" t="str">
        <f>community_projects!G1286</f>
        <v>gepland</v>
      </c>
      <c r="H1286">
        <f>community_projects!H1286</f>
        <v>2024</v>
      </c>
      <c r="I1286" t="str">
        <f>community_projects!I1286</f>
        <v>PV</v>
      </c>
      <c r="J1286" t="str">
        <f>community_projects!J1286</f>
        <v>dak</v>
      </c>
      <c r="K1286" t="str">
        <f>community_projects!K1286</f>
        <v>lokale coöperatie</v>
      </c>
      <c r="L1286" t="str">
        <f>community_projects!L1286</f>
        <v>Ouder-Amstel Energie</v>
      </c>
      <c r="M1286">
        <f>community_projects!P1286</f>
        <v>355</v>
      </c>
      <c r="N1286">
        <f>community_projects!R1286</f>
        <v>1</v>
      </c>
    </row>
    <row r="1287" spans="1:14" x14ac:dyDescent="0.3">
      <c r="A1287" t="str">
        <f>community_projects!A1287</f>
        <v>Noord-Holland</v>
      </c>
      <c r="B1287" t="str">
        <f>community_projects!B1287</f>
        <v>Noord-Holland Noord</v>
      </c>
      <c r="C1287" t="str">
        <f>community_projects!C1287</f>
        <v>Schagen</v>
      </c>
      <c r="D1287" t="str" cm="1">
        <f t="array" ref="D1287">INDEX(municipalities!B:B, MATCH(EC_projects!C1287,municipalities!C:C,0),0)</f>
        <v>GM0441</v>
      </c>
      <c r="E1287" t="str">
        <f>community_projects!D1287</f>
        <v>Waarland</v>
      </c>
      <c r="F1287" t="str">
        <f>community_projects!E1287</f>
        <v>NHEC/ Zon op Waarland 2 Dorpshuis</v>
      </c>
      <c r="G1287" t="str">
        <f>community_projects!G1287</f>
        <v>gepland</v>
      </c>
      <c r="H1287">
        <f>community_projects!H1287</f>
        <v>2024</v>
      </c>
      <c r="I1287" t="str">
        <f>community_projects!I1287</f>
        <v>PV</v>
      </c>
      <c r="J1287" t="str">
        <f>community_projects!J1287</f>
        <v>dak</v>
      </c>
      <c r="K1287" t="str">
        <f>community_projects!K1287</f>
        <v>lokale coöperatie</v>
      </c>
      <c r="L1287" t="str">
        <f>community_projects!L1287</f>
        <v>NHEC</v>
      </c>
      <c r="M1287">
        <f>community_projects!P1287</f>
        <v>90</v>
      </c>
      <c r="N1287">
        <f>community_projects!R1287</f>
        <v>1</v>
      </c>
    </row>
    <row r="1288" spans="1:14" x14ac:dyDescent="0.3">
      <c r="A1288" t="str">
        <f>community_projects!A1288</f>
        <v>Noord-Holland</v>
      </c>
      <c r="B1288" t="str">
        <f>community_projects!B1288</f>
        <v>Noord-Holland Noord</v>
      </c>
      <c r="C1288" t="str">
        <f>community_projects!C1288</f>
        <v>Texel</v>
      </c>
      <c r="D1288" t="str" cm="1">
        <f t="array" ref="D1288">INDEX(municipalities!B:B, MATCH(EC_projects!C1288,municipalities!C:C,0),0)</f>
        <v>GM0448</v>
      </c>
      <c r="E1288" t="str">
        <f>community_projects!D1288</f>
        <v>Postcoderoos</v>
      </c>
      <c r="F1288" t="str">
        <f>community_projects!E1288</f>
        <v>PostcoderoosTexel/ zonnedakHet Eierlandse Huis</v>
      </c>
      <c r="G1288" t="str">
        <f>community_projects!G1288</f>
        <v>gepland</v>
      </c>
      <c r="H1288">
        <f>community_projects!H1288</f>
        <v>2024</v>
      </c>
      <c r="I1288" t="str">
        <f>community_projects!I1288</f>
        <v>PV</v>
      </c>
      <c r="J1288" t="str">
        <f>community_projects!J1288</f>
        <v>dak</v>
      </c>
      <c r="K1288" t="str">
        <f>community_projects!K1288</f>
        <v>lokale coöperatie</v>
      </c>
      <c r="L1288" t="str">
        <f>community_projects!L1288</f>
        <v>Texel Energie</v>
      </c>
      <c r="M1288">
        <f>community_projects!P1288</f>
        <v>99</v>
      </c>
      <c r="N1288">
        <f>community_projects!R1288</f>
        <v>1</v>
      </c>
    </row>
    <row r="1289" spans="1:14" x14ac:dyDescent="0.3">
      <c r="A1289" t="str">
        <f>community_projects!A1289</f>
        <v>Overijssel</v>
      </c>
      <c r="B1289" t="str">
        <f>community_projects!B1289</f>
        <v>West-Overijssel</v>
      </c>
      <c r="C1289" t="str">
        <f>community_projects!C1289</f>
        <v>Deventer</v>
      </c>
      <c r="D1289" t="str" cm="1">
        <f t="array" ref="D1289">INDEX(municipalities!B:B, MATCH(EC_projects!C1289,municipalities!C:C,0),0)</f>
        <v>GM0150</v>
      </c>
      <c r="E1289" t="str">
        <f>community_projects!D1289</f>
        <v>Diepenveen</v>
      </c>
      <c r="F1289" t="str">
        <f>community_projects!E1289</f>
        <v>DeventerEnergie/ Postoderoos 2.0 Kulturhuis</v>
      </c>
      <c r="G1289" t="str">
        <f>community_projects!G1289</f>
        <v>gepland</v>
      </c>
      <c r="H1289">
        <f>community_projects!H1289</f>
        <v>2024</v>
      </c>
      <c r="I1289" t="str">
        <f>community_projects!I1289</f>
        <v>PV</v>
      </c>
      <c r="J1289" t="str">
        <f>community_projects!J1289</f>
        <v>dak</v>
      </c>
      <c r="K1289" t="str">
        <f>community_projects!K1289</f>
        <v>lokale coöperatie</v>
      </c>
      <c r="L1289" t="str">
        <f>community_projects!L1289</f>
        <v>DeventerEnergie</v>
      </c>
      <c r="M1289">
        <f>community_projects!P1289</f>
        <v>91</v>
      </c>
      <c r="N1289">
        <f>community_projects!R1289</f>
        <v>1</v>
      </c>
    </row>
    <row r="1290" spans="1:14" x14ac:dyDescent="0.3">
      <c r="A1290" t="str">
        <f>community_projects!A1290</f>
        <v>Overijssel</v>
      </c>
      <c r="B1290" t="str">
        <f>community_projects!B1290</f>
        <v>West-Overijssel</v>
      </c>
      <c r="C1290" t="str">
        <f>community_projects!C1290</f>
        <v>Deventer</v>
      </c>
      <c r="D1290" t="str" cm="1">
        <f t="array" ref="D1290">INDEX(municipalities!B:B, MATCH(EC_projects!C1290,municipalities!C:C,0),0)</f>
        <v>GM0150</v>
      </c>
      <c r="E1290">
        <f>community_projects!D1290</f>
        <v>0</v>
      </c>
      <c r="F1290" t="str">
        <f>community_projects!E1290</f>
        <v>DeventerEnergie/ Zonnedaken Dec Coöperatie/ Ludgerus</v>
      </c>
      <c r="G1290" t="str">
        <f>community_projects!G1290</f>
        <v>gepland</v>
      </c>
      <c r="H1290">
        <f>community_projects!H1290</f>
        <v>2024</v>
      </c>
      <c r="I1290" t="str">
        <f>community_projects!I1290</f>
        <v>PV</v>
      </c>
      <c r="J1290" t="str">
        <f>community_projects!J1290</f>
        <v>dak</v>
      </c>
      <c r="K1290" t="str">
        <f>community_projects!K1290</f>
        <v>lokale coöperatie</v>
      </c>
      <c r="L1290" t="str">
        <f>community_projects!L1290</f>
        <v>DeventerEnergie</v>
      </c>
      <c r="M1290">
        <f>community_projects!P1290</f>
        <v>100</v>
      </c>
      <c r="N1290">
        <f>community_projects!R1290</f>
        <v>1</v>
      </c>
    </row>
    <row r="1291" spans="1:14" x14ac:dyDescent="0.3">
      <c r="A1291" t="str">
        <f>community_projects!A1291</f>
        <v>Overijssel</v>
      </c>
      <c r="B1291" t="str">
        <f>community_projects!B1291</f>
        <v>West-Overijssel</v>
      </c>
      <c r="C1291" t="str">
        <f>community_projects!C1291</f>
        <v>Deventer</v>
      </c>
      <c r="D1291" t="str" cm="1">
        <f t="array" ref="D1291">INDEX(municipalities!B:B, MATCH(EC_projects!C1291,municipalities!C:C,0),0)</f>
        <v>GM0150</v>
      </c>
      <c r="E1291" t="str">
        <f>community_projects!D1291</f>
        <v>Bathmen</v>
      </c>
      <c r="F1291" t="str">
        <f>community_projects!E1291</f>
        <v xml:space="preserve">Energie Coöperatie Conz Noaberstroom U.A./ locatie Bremmer </v>
      </c>
      <c r="G1291" t="str">
        <f>community_projects!G1291</f>
        <v>gepland</v>
      </c>
      <c r="H1291">
        <f>community_projects!H1291</f>
        <v>2024</v>
      </c>
      <c r="I1291" t="str">
        <f>community_projects!I1291</f>
        <v>PV</v>
      </c>
      <c r="J1291" t="str">
        <f>community_projects!J1291</f>
        <v>dak</v>
      </c>
      <c r="K1291" t="str">
        <f>community_projects!K1291</f>
        <v>lokale coöperatie</v>
      </c>
      <c r="L1291" t="str">
        <f>community_projects!L1291</f>
        <v>NoaberEnergie</v>
      </c>
      <c r="M1291">
        <f>community_projects!P1291</f>
        <v>81</v>
      </c>
      <c r="N1291">
        <f>community_projects!R1291</f>
        <v>1</v>
      </c>
    </row>
    <row r="1292" spans="1:14" x14ac:dyDescent="0.3">
      <c r="A1292" t="str">
        <f>community_projects!A1292</f>
        <v>Overijssel</v>
      </c>
      <c r="B1292" t="str">
        <f>community_projects!B1292</f>
        <v>Twente</v>
      </c>
      <c r="C1292" t="str">
        <f>community_projects!C1292</f>
        <v>Dinkelland</v>
      </c>
      <c r="D1292" t="str" cm="1">
        <f t="array" ref="D1292">INDEX(municipalities!B:B, MATCH(EC_projects!C1292,municipalities!C:C,0),0)</f>
        <v>GM1774</v>
      </c>
      <c r="E1292" t="str">
        <f>community_projects!D1292</f>
        <v>Saasveld</v>
      </c>
      <c r="F1292" t="str">
        <f>community_projects!E1292</f>
        <v>SunneEnergie/ zonnedak Slangenbeek Noord</v>
      </c>
      <c r="G1292" t="str">
        <f>community_projects!G1292</f>
        <v>gepland</v>
      </c>
      <c r="H1292">
        <f>community_projects!H1292</f>
        <v>2024</v>
      </c>
      <c r="I1292" t="str">
        <f>community_projects!I1292</f>
        <v>PV</v>
      </c>
      <c r="J1292" t="str">
        <f>community_projects!J1292</f>
        <v>dak</v>
      </c>
      <c r="K1292" t="str">
        <f>community_projects!K1292</f>
        <v>lokale coöperatie</v>
      </c>
      <c r="L1292" t="str">
        <f>community_projects!L1292</f>
        <v>Coöperatieve Sunne Energie</v>
      </c>
      <c r="M1292">
        <f>community_projects!P1292</f>
        <v>100</v>
      </c>
      <c r="N1292">
        <f>community_projects!R1292</f>
        <v>1</v>
      </c>
    </row>
    <row r="1293" spans="1:14" x14ac:dyDescent="0.3">
      <c r="A1293" t="str">
        <f>community_projects!A1293</f>
        <v>Overijssel</v>
      </c>
      <c r="B1293" t="str">
        <f>community_projects!B1293</f>
        <v>Twente</v>
      </c>
      <c r="C1293" t="str">
        <f>community_projects!C1293</f>
        <v>Dinkelland</v>
      </c>
      <c r="D1293" t="str" cm="1">
        <f t="array" ref="D1293">INDEX(municipalities!B:B, MATCH(EC_projects!C1293,municipalities!C:C,0),0)</f>
        <v>GM1774</v>
      </c>
      <c r="E1293" t="str">
        <f>community_projects!D1293</f>
        <v>Saasveld</v>
      </c>
      <c r="F1293" t="str">
        <f>community_projects!E1293</f>
        <v>SunneEnergie/ zonnedak Slangenbeek West</v>
      </c>
      <c r="G1293" t="str">
        <f>community_projects!G1293</f>
        <v>gepland</v>
      </c>
      <c r="H1293">
        <f>community_projects!H1293</f>
        <v>2024</v>
      </c>
      <c r="I1293" t="str">
        <f>community_projects!I1293</f>
        <v>PV</v>
      </c>
      <c r="J1293" t="str">
        <f>community_projects!J1293</f>
        <v>dak</v>
      </c>
      <c r="K1293" t="str">
        <f>community_projects!K1293</f>
        <v>lokale coöperatie</v>
      </c>
      <c r="L1293" t="str">
        <f>community_projects!L1293</f>
        <v>Coöperatieve Sunne Energie</v>
      </c>
      <c r="M1293">
        <f>community_projects!P1293</f>
        <v>345</v>
      </c>
      <c r="N1293">
        <f>community_projects!R1293</f>
        <v>1</v>
      </c>
    </row>
    <row r="1294" spans="1:14" x14ac:dyDescent="0.3">
      <c r="A1294" t="str">
        <f>community_projects!A1294</f>
        <v>Overijssel</v>
      </c>
      <c r="B1294" t="str">
        <f>community_projects!B1294</f>
        <v>Twente</v>
      </c>
      <c r="C1294" t="str">
        <f>community_projects!C1294</f>
        <v>Dinkelland</v>
      </c>
      <c r="D1294" t="str" cm="1">
        <f t="array" ref="D1294">INDEX(municipalities!B:B, MATCH(EC_projects!C1294,municipalities!C:C,0),0)</f>
        <v>GM1774</v>
      </c>
      <c r="E1294" t="str">
        <f>community_projects!D1294</f>
        <v>Saasveld</v>
      </c>
      <c r="F1294" t="str">
        <f>community_projects!E1294</f>
        <v>SunneEnergie/ zonnedak Slangenbeek Zuid</v>
      </c>
      <c r="G1294" t="str">
        <f>community_projects!G1294</f>
        <v>gepland</v>
      </c>
      <c r="H1294">
        <f>community_projects!H1294</f>
        <v>2024</v>
      </c>
      <c r="I1294" t="str">
        <f>community_projects!I1294</f>
        <v>PV</v>
      </c>
      <c r="J1294" t="str">
        <f>community_projects!J1294</f>
        <v>dak</v>
      </c>
      <c r="K1294" t="str">
        <f>community_projects!K1294</f>
        <v>lokale coöperatie</v>
      </c>
      <c r="L1294" t="str">
        <f>community_projects!L1294</f>
        <v>Coöperatieve Sunne Energie</v>
      </c>
      <c r="M1294">
        <f>community_projects!P1294</f>
        <v>94</v>
      </c>
      <c r="N1294">
        <f>community_projects!R1294</f>
        <v>1</v>
      </c>
    </row>
    <row r="1295" spans="1:14" x14ac:dyDescent="0.3">
      <c r="A1295" t="str">
        <f>community_projects!A1295</f>
        <v>Overijssel</v>
      </c>
      <c r="B1295" t="str">
        <f>community_projects!B1295</f>
        <v>Twente</v>
      </c>
      <c r="C1295" t="str">
        <f>community_projects!C1295</f>
        <v>Enschede</v>
      </c>
      <c r="D1295" t="str" cm="1">
        <f t="array" ref="D1295">INDEX(municipalities!B:B, MATCH(EC_projects!C1295,municipalities!C:C,0),0)</f>
        <v>GM0153</v>
      </c>
      <c r="E1295">
        <f>community_projects!D1295</f>
        <v>0</v>
      </c>
      <c r="F1295" t="str">
        <f>community_projects!E1295</f>
        <v>EnschedeEnergie/ zonnedak Dalenoord</v>
      </c>
      <c r="G1295" t="str">
        <f>community_projects!G1295</f>
        <v>gepland</v>
      </c>
      <c r="H1295">
        <f>community_projects!H1295</f>
        <v>2024</v>
      </c>
      <c r="I1295" t="str">
        <f>community_projects!I1295</f>
        <v>PV</v>
      </c>
      <c r="J1295" t="str">
        <f>community_projects!J1295</f>
        <v>dak</v>
      </c>
      <c r="K1295" t="str">
        <f>community_projects!K1295</f>
        <v>lokale coöperatie</v>
      </c>
      <c r="L1295" t="str">
        <f>community_projects!L1295</f>
        <v>Enschede Energie</v>
      </c>
      <c r="M1295">
        <f>community_projects!P1295</f>
        <v>258</v>
      </c>
      <c r="N1295">
        <f>community_projects!R1295</f>
        <v>1</v>
      </c>
    </row>
    <row r="1296" spans="1:14" x14ac:dyDescent="0.3">
      <c r="A1296" t="str">
        <f>community_projects!A1296</f>
        <v>Overijssel</v>
      </c>
      <c r="B1296" t="str">
        <f>community_projects!B1296</f>
        <v>Twente</v>
      </c>
      <c r="C1296" t="str">
        <f>community_projects!C1296</f>
        <v>Enschede</v>
      </c>
      <c r="D1296" t="str" cm="1">
        <f t="array" ref="D1296">INDEX(municipalities!B:B, MATCH(EC_projects!C1296,municipalities!C:C,0),0)</f>
        <v>GM0153</v>
      </c>
      <c r="E1296">
        <f>community_projects!D1296</f>
        <v>0</v>
      </c>
      <c r="F1296" t="str">
        <f>community_projects!E1296</f>
        <v>EnschedeEnergie/ zonnedak Holzik Stables 2</v>
      </c>
      <c r="G1296" t="str">
        <f>community_projects!G1296</f>
        <v>gepland</v>
      </c>
      <c r="H1296">
        <f>community_projects!H1296</f>
        <v>2024</v>
      </c>
      <c r="I1296" t="str">
        <f>community_projects!I1296</f>
        <v>PV</v>
      </c>
      <c r="J1296" t="str">
        <f>community_projects!J1296</f>
        <v>dak</v>
      </c>
      <c r="K1296" t="str">
        <f>community_projects!K1296</f>
        <v>lokale coöperatie</v>
      </c>
      <c r="L1296" t="str">
        <f>community_projects!L1296</f>
        <v>Enschede Energie</v>
      </c>
      <c r="M1296">
        <f>community_projects!P1296</f>
        <v>100</v>
      </c>
      <c r="N1296">
        <f>community_projects!R1296</f>
        <v>1</v>
      </c>
    </row>
    <row r="1297" spans="1:14" x14ac:dyDescent="0.3">
      <c r="A1297" t="str">
        <f>community_projects!A1297</f>
        <v>Overijssel</v>
      </c>
      <c r="B1297" t="str">
        <f>community_projects!B1297</f>
        <v>Twente</v>
      </c>
      <c r="C1297" t="str">
        <f>community_projects!C1297</f>
        <v>Enschede</v>
      </c>
      <c r="D1297" t="str" cm="1">
        <f t="array" ref="D1297">INDEX(municipalities!B:B, MATCH(EC_projects!C1297,municipalities!C:C,0),0)</f>
        <v>GM0153</v>
      </c>
      <c r="E1297">
        <f>community_projects!D1297</f>
        <v>0</v>
      </c>
      <c r="F1297" t="str">
        <f>community_projects!E1297</f>
        <v>EnschedeEnergie/ zonnedak Kromhof</v>
      </c>
      <c r="G1297" t="str">
        <f>community_projects!G1297</f>
        <v>gepland</v>
      </c>
      <c r="H1297">
        <f>community_projects!H1297</f>
        <v>2024</v>
      </c>
      <c r="I1297" t="str">
        <f>community_projects!I1297</f>
        <v>PV</v>
      </c>
      <c r="J1297" t="str">
        <f>community_projects!J1297</f>
        <v>dak</v>
      </c>
      <c r="K1297" t="str">
        <f>community_projects!K1297</f>
        <v>lokale coöperatie</v>
      </c>
      <c r="L1297" t="str">
        <f>community_projects!L1297</f>
        <v>Enschede Energie</v>
      </c>
      <c r="M1297">
        <f>community_projects!P1297</f>
        <v>300.3</v>
      </c>
      <c r="N1297">
        <f>community_projects!R1297</f>
        <v>1</v>
      </c>
    </row>
    <row r="1298" spans="1:14" x14ac:dyDescent="0.3">
      <c r="A1298" t="str">
        <f>community_projects!A1298</f>
        <v>Overijssel</v>
      </c>
      <c r="B1298" t="str">
        <f>community_projects!B1298</f>
        <v>Twente</v>
      </c>
      <c r="C1298" t="str">
        <f>community_projects!C1298</f>
        <v>Enschede</v>
      </c>
      <c r="D1298" t="str" cm="1">
        <f t="array" ref="D1298">INDEX(municipalities!B:B, MATCH(EC_projects!C1298,municipalities!C:C,0),0)</f>
        <v>GM0153</v>
      </c>
      <c r="E1298">
        <f>community_projects!D1298</f>
        <v>0</v>
      </c>
      <c r="F1298" t="str">
        <f>community_projects!E1298</f>
        <v>EnschedeEnergie/ zonnedak manege Horstlinde</v>
      </c>
      <c r="G1298" t="str">
        <f>community_projects!G1298</f>
        <v>gepland</v>
      </c>
      <c r="H1298">
        <f>community_projects!H1298</f>
        <v>2024</v>
      </c>
      <c r="I1298" t="str">
        <f>community_projects!I1298</f>
        <v>PV</v>
      </c>
      <c r="J1298" t="str">
        <f>community_projects!J1298</f>
        <v>dak</v>
      </c>
      <c r="K1298" t="str">
        <f>community_projects!K1298</f>
        <v>lokale coöperatie</v>
      </c>
      <c r="L1298" t="str">
        <f>community_projects!L1298</f>
        <v>Enschede Energie</v>
      </c>
      <c r="M1298">
        <f>community_projects!P1298</f>
        <v>260</v>
      </c>
      <c r="N1298">
        <f>community_projects!R1298</f>
        <v>1</v>
      </c>
    </row>
    <row r="1299" spans="1:14" x14ac:dyDescent="0.3">
      <c r="A1299" t="str">
        <f>community_projects!A1299</f>
        <v>Overijssel</v>
      </c>
      <c r="B1299" t="str">
        <f>community_projects!B1299</f>
        <v>Twente</v>
      </c>
      <c r="C1299" t="str">
        <f>community_projects!C1299</f>
        <v>Enschede</v>
      </c>
      <c r="D1299" t="str" cm="1">
        <f t="array" ref="D1299">INDEX(municipalities!B:B, MATCH(EC_projects!C1299,municipalities!C:C,0),0)</f>
        <v>GM0153</v>
      </c>
      <c r="E1299">
        <f>community_projects!D1299</f>
        <v>0</v>
      </c>
      <c r="F1299" t="str">
        <f>community_projects!E1299</f>
        <v>EnschedeEnergie/ zonnedak TonZon</v>
      </c>
      <c r="G1299" t="str">
        <f>community_projects!G1299</f>
        <v>gepland</v>
      </c>
      <c r="H1299">
        <f>community_projects!H1299</f>
        <v>2024</v>
      </c>
      <c r="I1299" t="str">
        <f>community_projects!I1299</f>
        <v>PV</v>
      </c>
      <c r="J1299" t="str">
        <f>community_projects!J1299</f>
        <v>dak</v>
      </c>
      <c r="K1299" t="str">
        <f>community_projects!K1299</f>
        <v>lokale coöperatie</v>
      </c>
      <c r="L1299" t="str">
        <f>community_projects!L1299</f>
        <v>Enschede Energie</v>
      </c>
      <c r="M1299">
        <f>community_projects!P1299</f>
        <v>85.5</v>
      </c>
      <c r="N1299">
        <f>community_projects!R1299</f>
        <v>1</v>
      </c>
    </row>
    <row r="1300" spans="1:14" x14ac:dyDescent="0.3">
      <c r="A1300" t="str">
        <f>community_projects!A1300</f>
        <v>Overijssel</v>
      </c>
      <c r="B1300" t="str">
        <f>community_projects!B1300</f>
        <v>Twente</v>
      </c>
      <c r="C1300" t="str">
        <f>community_projects!C1300</f>
        <v>Enschede</v>
      </c>
      <c r="D1300" t="str" cm="1">
        <f t="array" ref="D1300">INDEX(municipalities!B:B, MATCH(EC_projects!C1300,municipalities!C:C,0),0)</f>
        <v>GM0153</v>
      </c>
      <c r="E1300">
        <f>community_projects!D1300</f>
        <v>0</v>
      </c>
      <c r="F1300" t="str">
        <f>community_projects!E1300</f>
        <v>EnschedeEnergie/ zonnedak VVE Vaneker Esch</v>
      </c>
      <c r="G1300" t="str">
        <f>community_projects!G1300</f>
        <v>gepland</v>
      </c>
      <c r="H1300">
        <f>community_projects!H1300</f>
        <v>2024</v>
      </c>
      <c r="I1300" t="str">
        <f>community_projects!I1300</f>
        <v>PV</v>
      </c>
      <c r="J1300" t="str">
        <f>community_projects!J1300</f>
        <v>dak</v>
      </c>
      <c r="K1300" t="str">
        <f>community_projects!K1300</f>
        <v>lokale coöperatie</v>
      </c>
      <c r="L1300" t="str">
        <f>community_projects!L1300</f>
        <v>Enschede Energie</v>
      </c>
      <c r="M1300">
        <f>community_projects!P1300</f>
        <v>66.400000000000006</v>
      </c>
      <c r="N1300">
        <f>community_projects!R1300</f>
        <v>1</v>
      </c>
    </row>
    <row r="1301" spans="1:14" x14ac:dyDescent="0.3">
      <c r="A1301" t="str">
        <f>community_projects!A1301</f>
        <v>Overijssel</v>
      </c>
      <c r="B1301" t="str">
        <f>community_projects!B1301</f>
        <v>Twente</v>
      </c>
      <c r="C1301" t="str">
        <f>community_projects!C1301</f>
        <v>Hellendoorn</v>
      </c>
      <c r="D1301" t="str" cm="1">
        <f t="array" ref="D1301">INDEX(municipalities!B:B, MATCH(EC_projects!C1301,municipalities!C:C,0),0)</f>
        <v>GM0163</v>
      </c>
      <c r="E1301">
        <f>community_projects!D1301</f>
        <v>0</v>
      </c>
      <c r="F1301" t="str">
        <f>community_projects!E1301</f>
        <v>DuurzaamDaarlerveen/ zonnedak Luchtdichtshop</v>
      </c>
      <c r="G1301" t="str">
        <f>community_projects!G1301</f>
        <v>gepland</v>
      </c>
      <c r="H1301">
        <f>community_projects!H1301</f>
        <v>2024</v>
      </c>
      <c r="I1301" t="str">
        <f>community_projects!I1301</f>
        <v>PV</v>
      </c>
      <c r="J1301" t="str">
        <f>community_projects!J1301</f>
        <v>dak</v>
      </c>
      <c r="K1301" t="str">
        <f>community_projects!K1301</f>
        <v>lokale coöperatie</v>
      </c>
      <c r="L1301" t="str">
        <f>community_projects!L1301</f>
        <v>Duurzaam Daarlerveen</v>
      </c>
      <c r="M1301">
        <f>community_projects!P1301</f>
        <v>74.8</v>
      </c>
      <c r="N1301">
        <f>community_projects!R1301</f>
        <v>1</v>
      </c>
    </row>
    <row r="1302" spans="1:14" x14ac:dyDescent="0.3">
      <c r="A1302" t="str">
        <f>community_projects!A1302</f>
        <v>Overijssel</v>
      </c>
      <c r="B1302" t="str">
        <f>community_projects!B1302</f>
        <v>Twente</v>
      </c>
      <c r="C1302" t="str">
        <f>community_projects!C1302</f>
        <v>Hengelo</v>
      </c>
      <c r="D1302" t="str" cm="1">
        <f t="array" ref="D1302">INDEX(municipalities!B:B, MATCH(EC_projects!C1302,municipalities!C:C,0),0)</f>
        <v>GM0164</v>
      </c>
      <c r="E1302">
        <f>community_projects!D1302</f>
        <v>0</v>
      </c>
      <c r="F1302" t="str">
        <f>community_projects!E1302</f>
        <v>HengeloEnergie/ VVE PC Hooftlaan</v>
      </c>
      <c r="G1302" t="str">
        <f>community_projects!G1302</f>
        <v>gepland</v>
      </c>
      <c r="H1302">
        <f>community_projects!H1302</f>
        <v>2024</v>
      </c>
      <c r="I1302" t="str">
        <f>community_projects!I1302</f>
        <v>PV</v>
      </c>
      <c r="J1302" t="str">
        <f>community_projects!J1302</f>
        <v>dak</v>
      </c>
      <c r="K1302" t="str">
        <f>community_projects!K1302</f>
        <v>lokale coöperatie</v>
      </c>
      <c r="L1302" t="str">
        <f>community_projects!L1302</f>
        <v>Hengelo Energie</v>
      </c>
      <c r="M1302">
        <f>community_projects!P1302</f>
        <v>96</v>
      </c>
      <c r="N1302">
        <f>community_projects!R1302</f>
        <v>1</v>
      </c>
    </row>
    <row r="1303" spans="1:14" x14ac:dyDescent="0.3">
      <c r="A1303" t="str">
        <f>community_projects!A1303</f>
        <v>Overijssel</v>
      </c>
      <c r="B1303" t="str">
        <f>community_projects!B1303</f>
        <v>Twente</v>
      </c>
      <c r="C1303" t="str">
        <f>community_projects!C1303</f>
        <v>Hof van Twente</v>
      </c>
      <c r="D1303" t="str" cm="1">
        <f t="array" ref="D1303">INDEX(municipalities!B:B, MATCH(EC_projects!C1303,municipalities!C:C,0),0)</f>
        <v>GM1735</v>
      </c>
      <c r="E1303" t="str">
        <f>community_projects!D1303</f>
        <v>Markelo</v>
      </c>
      <c r="F1303" t="str">
        <f>community_projects!E1303</f>
        <v>EC Midden-Twente/ ECHT/ zonnedak Zon op Rietman 1&amp;2</v>
      </c>
      <c r="G1303" t="str">
        <f>community_projects!G1303</f>
        <v>gepland</v>
      </c>
      <c r="H1303">
        <f>community_projects!H1303</f>
        <v>2024</v>
      </c>
      <c r="I1303" t="str">
        <f>community_projects!I1303</f>
        <v>PV</v>
      </c>
      <c r="J1303" t="str">
        <f>community_projects!J1303</f>
        <v>dak</v>
      </c>
      <c r="K1303" t="str">
        <f>community_projects!K1303</f>
        <v>lokale coöperatie</v>
      </c>
      <c r="L1303" t="str">
        <f>community_projects!L1303</f>
        <v>EC Midden-Twente</v>
      </c>
      <c r="M1303">
        <f>community_projects!P1303</f>
        <v>485</v>
      </c>
      <c r="N1303">
        <f>community_projects!R1303</f>
        <v>1</v>
      </c>
    </row>
    <row r="1304" spans="1:14" x14ac:dyDescent="0.3">
      <c r="A1304" t="str">
        <f>community_projects!A1304</f>
        <v>Overijssel</v>
      </c>
      <c r="B1304" t="str">
        <f>community_projects!B1304</f>
        <v>Twente</v>
      </c>
      <c r="C1304" t="str">
        <f>community_projects!C1304</f>
        <v>Hof van Twente</v>
      </c>
      <c r="D1304" t="str" cm="1">
        <f t="array" ref="D1304">INDEX(municipalities!B:B, MATCH(EC_projects!C1304,municipalities!C:C,0),0)</f>
        <v>GM1735</v>
      </c>
      <c r="E1304" t="str">
        <f>community_projects!D1304</f>
        <v>Markelo</v>
      </c>
      <c r="F1304" t="str">
        <f>community_projects!E1304</f>
        <v>EC Midden-Twente/ ECHT/ zonnedak Zon op Snorrewind</v>
      </c>
      <c r="G1304" t="str">
        <f>community_projects!G1304</f>
        <v>gepland</v>
      </c>
      <c r="H1304">
        <f>community_projects!H1304</f>
        <v>2024</v>
      </c>
      <c r="I1304" t="str">
        <f>community_projects!I1304</f>
        <v>PV</v>
      </c>
      <c r="J1304" t="str">
        <f>community_projects!J1304</f>
        <v>dak</v>
      </c>
      <c r="K1304" t="str">
        <f>community_projects!K1304</f>
        <v>lokale coöperatie</v>
      </c>
      <c r="L1304" t="str">
        <f>community_projects!L1304</f>
        <v>EC Midden-Twente</v>
      </c>
      <c r="M1304">
        <f>community_projects!P1304</f>
        <v>497</v>
      </c>
      <c r="N1304">
        <f>community_projects!R1304</f>
        <v>1</v>
      </c>
    </row>
    <row r="1305" spans="1:14" x14ac:dyDescent="0.3">
      <c r="A1305" t="str">
        <f>community_projects!A1305</f>
        <v>Overijssel</v>
      </c>
      <c r="B1305" t="str">
        <f>community_projects!B1305</f>
        <v>Twente</v>
      </c>
      <c r="C1305" t="str">
        <f>community_projects!C1305</f>
        <v>Hof van Twente</v>
      </c>
      <c r="D1305" t="str" cm="1">
        <f t="array" ref="D1305">INDEX(municipalities!B:B, MATCH(EC_projects!C1305,municipalities!C:C,0),0)</f>
        <v>GM1735</v>
      </c>
      <c r="E1305" t="str">
        <f>community_projects!D1305</f>
        <v>Azelo</v>
      </c>
      <c r="F1305" t="str">
        <f>community_projects!E1305</f>
        <v>HofopRozen/ zonnedak 10 Jansen Azelo</v>
      </c>
      <c r="G1305" t="str">
        <f>community_projects!G1305</f>
        <v>gepland</v>
      </c>
      <c r="H1305">
        <f>community_projects!H1305</f>
        <v>2024</v>
      </c>
      <c r="I1305" t="str">
        <f>community_projects!I1305</f>
        <v>PV</v>
      </c>
      <c r="J1305" t="str">
        <f>community_projects!J1305</f>
        <v>dak</v>
      </c>
      <c r="K1305" t="str">
        <f>community_projects!K1305</f>
        <v>lokale coöperatie</v>
      </c>
      <c r="L1305" t="str">
        <f>community_projects!L1305</f>
        <v>Hof op Rozen</v>
      </c>
      <c r="M1305">
        <f>community_projects!P1305</f>
        <v>100.015</v>
      </c>
      <c r="N1305">
        <f>community_projects!R1305</f>
        <v>1</v>
      </c>
    </row>
    <row r="1306" spans="1:14" x14ac:dyDescent="0.3">
      <c r="A1306" t="str">
        <f>community_projects!A1306</f>
        <v>Overijssel</v>
      </c>
      <c r="B1306" t="str">
        <f>community_projects!B1306</f>
        <v>Twente</v>
      </c>
      <c r="C1306" t="str">
        <f>community_projects!C1306</f>
        <v>Hof van Twente</v>
      </c>
      <c r="D1306" t="str" cm="1">
        <f t="array" ref="D1306">INDEX(municipalities!B:B, MATCH(EC_projects!C1306,municipalities!C:C,0),0)</f>
        <v>GM1735</v>
      </c>
      <c r="E1306">
        <f>community_projects!D1306</f>
        <v>0</v>
      </c>
      <c r="F1306" t="str">
        <f>community_projects!E1306</f>
        <v>HofopRozen/ zonnedak 11 Ten Heggeler</v>
      </c>
      <c r="G1306" t="str">
        <f>community_projects!G1306</f>
        <v>gepland</v>
      </c>
      <c r="H1306">
        <f>community_projects!H1306</f>
        <v>2024</v>
      </c>
      <c r="I1306" t="str">
        <f>community_projects!I1306</f>
        <v>PV</v>
      </c>
      <c r="J1306" t="str">
        <f>community_projects!J1306</f>
        <v>dak</v>
      </c>
      <c r="K1306" t="str">
        <f>community_projects!K1306</f>
        <v>lokale coöperatie</v>
      </c>
      <c r="L1306" t="str">
        <f>community_projects!L1306</f>
        <v>Hof op Rozen</v>
      </c>
      <c r="M1306">
        <f>community_projects!P1306</f>
        <v>100.32</v>
      </c>
      <c r="N1306">
        <f>community_projects!R1306</f>
        <v>1</v>
      </c>
    </row>
    <row r="1307" spans="1:14" x14ac:dyDescent="0.3">
      <c r="A1307" t="str">
        <f>community_projects!A1307</f>
        <v>Overijssel</v>
      </c>
      <c r="B1307" t="str">
        <f>community_projects!B1307</f>
        <v>West-Overijssel</v>
      </c>
      <c r="C1307" t="str">
        <f>community_projects!C1307</f>
        <v>Olst-Wijhe</v>
      </c>
      <c r="D1307" t="str" cm="1">
        <f t="array" ref="D1307">INDEX(municipalities!B:B, MATCH(EC_projects!C1307,municipalities!C:C,0),0)</f>
        <v>GM1773</v>
      </c>
      <c r="E1307" t="str">
        <f>community_projects!D1307</f>
        <v>Wijhe</v>
      </c>
      <c r="F1307" t="str">
        <f>community_projects!E1307</f>
        <v>SallandWest/ zonnedak Nijhof</v>
      </c>
      <c r="G1307" t="str">
        <f>community_projects!G1307</f>
        <v>gepland</v>
      </c>
      <c r="H1307">
        <f>community_projects!H1307</f>
        <v>2024</v>
      </c>
      <c r="I1307" t="str">
        <f>community_projects!I1307</f>
        <v>PV</v>
      </c>
      <c r="J1307" t="str">
        <f>community_projects!J1307</f>
        <v>dak</v>
      </c>
      <c r="K1307" t="str">
        <f>community_projects!K1307</f>
        <v>lokale coöperatie</v>
      </c>
      <c r="L1307" t="str">
        <f>community_projects!L1307</f>
        <v>EC Salland West</v>
      </c>
      <c r="M1307">
        <f>community_projects!P1307</f>
        <v>82</v>
      </c>
      <c r="N1307">
        <f>community_projects!R1307</f>
        <v>1</v>
      </c>
    </row>
    <row r="1308" spans="1:14" x14ac:dyDescent="0.3">
      <c r="A1308" t="str">
        <f>community_projects!A1308</f>
        <v>Overijssel</v>
      </c>
      <c r="B1308" t="str">
        <f>community_projects!B1308</f>
        <v>West-Overijssel</v>
      </c>
      <c r="C1308" t="str">
        <f>community_projects!C1308</f>
        <v>Olst-Wijhe</v>
      </c>
      <c r="D1308" t="str" cm="1">
        <f t="array" ref="D1308">INDEX(municipalities!B:B, MATCH(EC_projects!C1308,municipalities!C:C,0),0)</f>
        <v>GM1773</v>
      </c>
      <c r="E1308" t="str">
        <f>community_projects!D1308</f>
        <v>Wijhe</v>
      </c>
      <c r="F1308" t="str">
        <f>community_projects!E1308</f>
        <v>SallandWest/ zonnedak Wijnhout</v>
      </c>
      <c r="G1308" t="str">
        <f>community_projects!G1308</f>
        <v>gepland</v>
      </c>
      <c r="H1308">
        <f>community_projects!H1308</f>
        <v>2024</v>
      </c>
      <c r="I1308" t="str">
        <f>community_projects!I1308</f>
        <v>PV</v>
      </c>
      <c r="J1308" t="str">
        <f>community_projects!J1308</f>
        <v>dak</v>
      </c>
      <c r="K1308" t="str">
        <f>community_projects!K1308</f>
        <v>lokale coöperatie</v>
      </c>
      <c r="L1308" t="str">
        <f>community_projects!L1308</f>
        <v>EC Salland West</v>
      </c>
      <c r="M1308">
        <f>community_projects!P1308</f>
        <v>52</v>
      </c>
      <c r="N1308">
        <f>community_projects!R1308</f>
        <v>1</v>
      </c>
    </row>
    <row r="1309" spans="1:14" x14ac:dyDescent="0.3">
      <c r="A1309" t="str">
        <f>community_projects!A1309</f>
        <v>Overijssel</v>
      </c>
      <c r="B1309" t="str">
        <f>community_projects!B1309</f>
        <v>West-Overijssel</v>
      </c>
      <c r="C1309" t="str">
        <f>community_projects!C1309</f>
        <v>Raalte</v>
      </c>
      <c r="D1309" t="str" cm="1">
        <f t="array" ref="D1309">INDEX(municipalities!B:B, MATCH(EC_projects!C1309,municipalities!C:C,0),0)</f>
        <v>GM0177</v>
      </c>
      <c r="E1309">
        <f>community_projects!D1309</f>
        <v>0</v>
      </c>
      <c r="F1309" t="str">
        <f>community_projects!E1309</f>
        <v>Endona/ zonnedak Stoppelkaters</v>
      </c>
      <c r="G1309" t="str">
        <f>community_projects!G1309</f>
        <v>gepland</v>
      </c>
      <c r="H1309">
        <f>community_projects!H1309</f>
        <v>2024</v>
      </c>
      <c r="I1309" t="str">
        <f>community_projects!I1309</f>
        <v>PV</v>
      </c>
      <c r="J1309" t="str">
        <f>community_projects!J1309</f>
        <v>dak</v>
      </c>
      <c r="K1309" t="str">
        <f>community_projects!K1309</f>
        <v>lokale coöperatie</v>
      </c>
      <c r="L1309" t="str">
        <f>community_projects!L1309</f>
        <v>Endona</v>
      </c>
      <c r="M1309">
        <f>community_projects!P1309</f>
        <v>82</v>
      </c>
      <c r="N1309">
        <f>community_projects!R1309</f>
        <v>1</v>
      </c>
    </row>
    <row r="1310" spans="1:14" x14ac:dyDescent="0.3">
      <c r="A1310" t="str">
        <f>community_projects!A1310</f>
        <v>Overijssel</v>
      </c>
      <c r="B1310" t="str">
        <f>community_projects!B1310</f>
        <v>Twente</v>
      </c>
      <c r="C1310" t="str">
        <f>community_projects!C1310</f>
        <v>Rijssen-Holten</v>
      </c>
      <c r="D1310" t="str" cm="1">
        <f t="array" ref="D1310">INDEX(municipalities!B:B, MATCH(EC_projects!C1310,municipalities!C:C,0),0)</f>
        <v>GM1742</v>
      </c>
      <c r="E1310" t="str">
        <f>community_projects!D1310</f>
        <v>Holten</v>
      </c>
      <c r="F1310" t="str">
        <f>community_projects!E1310</f>
        <v>EC Holten/ zonnedak Aaftink</v>
      </c>
      <c r="G1310" t="str">
        <f>community_projects!G1310</f>
        <v>gepland</v>
      </c>
      <c r="H1310">
        <f>community_projects!H1310</f>
        <v>2024</v>
      </c>
      <c r="I1310" t="str">
        <f>community_projects!I1310</f>
        <v>PV</v>
      </c>
      <c r="J1310" t="str">
        <f>community_projects!J1310</f>
        <v>dak</v>
      </c>
      <c r="K1310" t="str">
        <f>community_projects!K1310</f>
        <v>lokale coöperatie</v>
      </c>
      <c r="L1310" t="str">
        <f>community_projects!L1310</f>
        <v>EC Holten</v>
      </c>
      <c r="M1310">
        <f>community_projects!P1310</f>
        <v>100</v>
      </c>
      <c r="N1310">
        <f>community_projects!R1310</f>
        <v>1</v>
      </c>
    </row>
    <row r="1311" spans="1:14" x14ac:dyDescent="0.3">
      <c r="A1311" t="str">
        <f>community_projects!A1311</f>
        <v>Overijssel</v>
      </c>
      <c r="B1311" t="str">
        <f>community_projects!B1311</f>
        <v>Twente</v>
      </c>
      <c r="C1311" t="str">
        <f>community_projects!C1311</f>
        <v>Rijssen-Holten</v>
      </c>
      <c r="D1311" t="str" cm="1">
        <f t="array" ref="D1311">INDEX(municipalities!B:B, MATCH(EC_projects!C1311,municipalities!C:C,0),0)</f>
        <v>GM1742</v>
      </c>
      <c r="E1311" t="str">
        <f>community_projects!D1311</f>
        <v>Holten</v>
      </c>
      <c r="F1311" t="str">
        <f>community_projects!E1311</f>
        <v>EC Holten/ zonnedak Blankena</v>
      </c>
      <c r="G1311" t="str">
        <f>community_projects!G1311</f>
        <v>gepland</v>
      </c>
      <c r="H1311">
        <f>community_projects!H1311</f>
        <v>2024</v>
      </c>
      <c r="I1311" t="str">
        <f>community_projects!I1311</f>
        <v>PV</v>
      </c>
      <c r="J1311" t="str">
        <f>community_projects!J1311</f>
        <v>dak</v>
      </c>
      <c r="K1311" t="str">
        <f>community_projects!K1311</f>
        <v>lokale coöperatie</v>
      </c>
      <c r="L1311" t="str">
        <f>community_projects!L1311</f>
        <v>EC Holten</v>
      </c>
      <c r="M1311">
        <f>community_projects!P1311</f>
        <v>100</v>
      </c>
      <c r="N1311">
        <f>community_projects!R1311</f>
        <v>1</v>
      </c>
    </row>
    <row r="1312" spans="1:14" x14ac:dyDescent="0.3">
      <c r="A1312" t="str">
        <f>community_projects!A1312</f>
        <v>Overijssel</v>
      </c>
      <c r="B1312" t="str">
        <f>community_projects!B1312</f>
        <v>Twente</v>
      </c>
      <c r="C1312" t="str">
        <f>community_projects!C1312</f>
        <v>Rijssen-Holten</v>
      </c>
      <c r="D1312" t="str" cm="1">
        <f t="array" ref="D1312">INDEX(municipalities!B:B, MATCH(EC_projects!C1312,municipalities!C:C,0),0)</f>
        <v>GM1742</v>
      </c>
      <c r="E1312" t="str">
        <f>community_projects!D1312</f>
        <v>Holten</v>
      </c>
      <c r="F1312" t="str">
        <f>community_projects!E1312</f>
        <v>EC Holten/ zonnedak Bronninkreef</v>
      </c>
      <c r="G1312" t="str">
        <f>community_projects!G1312</f>
        <v>gepland</v>
      </c>
      <c r="H1312">
        <f>community_projects!H1312</f>
        <v>2024</v>
      </c>
      <c r="I1312" t="str">
        <f>community_projects!I1312</f>
        <v>PV</v>
      </c>
      <c r="J1312" t="str">
        <f>community_projects!J1312</f>
        <v>dak</v>
      </c>
      <c r="K1312" t="str">
        <f>community_projects!K1312</f>
        <v>lokale coöperatie</v>
      </c>
      <c r="L1312" t="str">
        <f>community_projects!L1312</f>
        <v>EC Holten</v>
      </c>
      <c r="M1312">
        <f>community_projects!P1312</f>
        <v>100</v>
      </c>
      <c r="N1312">
        <f>community_projects!R1312</f>
        <v>1</v>
      </c>
    </row>
    <row r="1313" spans="1:14" x14ac:dyDescent="0.3">
      <c r="A1313" t="str">
        <f>community_projects!A1313</f>
        <v>Overijssel</v>
      </c>
      <c r="B1313" t="str">
        <f>community_projects!B1313</f>
        <v>Twente</v>
      </c>
      <c r="C1313" t="str">
        <f>community_projects!C1313</f>
        <v>Rijssen-Holten</v>
      </c>
      <c r="D1313" t="str" cm="1">
        <f t="array" ref="D1313">INDEX(municipalities!B:B, MATCH(EC_projects!C1313,municipalities!C:C,0),0)</f>
        <v>GM1742</v>
      </c>
      <c r="E1313" t="str">
        <f>community_projects!D1313</f>
        <v>Holten</v>
      </c>
      <c r="F1313" t="str">
        <f>community_projects!E1313</f>
        <v>EC Holten/ zonnedak Harenberg</v>
      </c>
      <c r="G1313" t="str">
        <f>community_projects!G1313</f>
        <v>gepland</v>
      </c>
      <c r="H1313">
        <f>community_projects!H1313</f>
        <v>2024</v>
      </c>
      <c r="I1313" t="str">
        <f>community_projects!I1313</f>
        <v>PV</v>
      </c>
      <c r="J1313" t="str">
        <f>community_projects!J1313</f>
        <v>dak</v>
      </c>
      <c r="K1313" t="str">
        <f>community_projects!K1313</f>
        <v>lokale coöperatie</v>
      </c>
      <c r="L1313" t="str">
        <f>community_projects!L1313</f>
        <v>EC Holten</v>
      </c>
      <c r="M1313">
        <f>community_projects!P1313</f>
        <v>100</v>
      </c>
      <c r="N1313">
        <f>community_projects!R1313</f>
        <v>1</v>
      </c>
    </row>
    <row r="1314" spans="1:14" x14ac:dyDescent="0.3">
      <c r="A1314" t="str">
        <f>community_projects!A1314</f>
        <v>Overijssel</v>
      </c>
      <c r="B1314" t="str">
        <f>community_projects!B1314</f>
        <v>Twente</v>
      </c>
      <c r="C1314" t="str">
        <f>community_projects!C1314</f>
        <v>Rijssen-Holten</v>
      </c>
      <c r="D1314" t="str" cm="1">
        <f t="array" ref="D1314">INDEX(municipalities!B:B, MATCH(EC_projects!C1314,municipalities!C:C,0),0)</f>
        <v>GM1742</v>
      </c>
      <c r="E1314" t="str">
        <f>community_projects!D1314</f>
        <v>Holten</v>
      </c>
      <c r="F1314" t="str">
        <f>community_projects!E1314</f>
        <v>EC Holten/ zonnedak Lubbersen</v>
      </c>
      <c r="G1314" t="str">
        <f>community_projects!G1314</f>
        <v>gepland</v>
      </c>
      <c r="H1314">
        <f>community_projects!H1314</f>
        <v>2024</v>
      </c>
      <c r="I1314" t="str">
        <f>community_projects!I1314</f>
        <v>PV</v>
      </c>
      <c r="J1314" t="str">
        <f>community_projects!J1314</f>
        <v>dak</v>
      </c>
      <c r="K1314" t="str">
        <f>community_projects!K1314</f>
        <v>lokale coöperatie</v>
      </c>
      <c r="L1314" t="str">
        <f>community_projects!L1314</f>
        <v>EC Holten</v>
      </c>
      <c r="M1314">
        <f>community_projects!P1314</f>
        <v>100</v>
      </c>
      <c r="N1314">
        <f>community_projects!R1314</f>
        <v>1</v>
      </c>
    </row>
    <row r="1315" spans="1:14" x14ac:dyDescent="0.3">
      <c r="A1315" t="str">
        <f>community_projects!A1315</f>
        <v>Overijssel</v>
      </c>
      <c r="B1315" t="str">
        <f>community_projects!B1315</f>
        <v>Twente</v>
      </c>
      <c r="C1315" t="str">
        <f>community_projects!C1315</f>
        <v>Rijssen-Holten</v>
      </c>
      <c r="D1315" t="str" cm="1">
        <f t="array" ref="D1315">INDEX(municipalities!B:B, MATCH(EC_projects!C1315,municipalities!C:C,0),0)</f>
        <v>GM1742</v>
      </c>
      <c r="E1315" t="str">
        <f>community_projects!D1315</f>
        <v>Holten</v>
      </c>
      <c r="F1315" t="str">
        <f>community_projects!E1315</f>
        <v>EC Holten/ zonnedak Overmeen</v>
      </c>
      <c r="G1315" t="str">
        <f>community_projects!G1315</f>
        <v>gepland</v>
      </c>
      <c r="H1315">
        <f>community_projects!H1315</f>
        <v>2024</v>
      </c>
      <c r="I1315" t="str">
        <f>community_projects!I1315</f>
        <v>PV</v>
      </c>
      <c r="J1315" t="str">
        <f>community_projects!J1315</f>
        <v>dak</v>
      </c>
      <c r="K1315" t="str">
        <f>community_projects!K1315</f>
        <v>lokale coöperatie</v>
      </c>
      <c r="L1315" t="str">
        <f>community_projects!L1315</f>
        <v>EC Holten</v>
      </c>
      <c r="M1315">
        <f>community_projects!P1315</f>
        <v>100</v>
      </c>
      <c r="N1315">
        <f>community_projects!R1315</f>
        <v>1</v>
      </c>
    </row>
    <row r="1316" spans="1:14" x14ac:dyDescent="0.3">
      <c r="A1316" t="str">
        <f>community_projects!A1316</f>
        <v>Overijssel</v>
      </c>
      <c r="B1316" t="str">
        <f>community_projects!B1316</f>
        <v>Twente</v>
      </c>
      <c r="C1316" t="str">
        <f>community_projects!C1316</f>
        <v>Rijssen-Holten</v>
      </c>
      <c r="D1316" t="str" cm="1">
        <f t="array" ref="D1316">INDEX(municipalities!B:B, MATCH(EC_projects!C1316,municipalities!C:C,0),0)</f>
        <v>GM1742</v>
      </c>
      <c r="E1316" t="str">
        <f>community_projects!D1316</f>
        <v>Holten</v>
      </c>
      <c r="F1316" t="str">
        <f>community_projects!E1316</f>
        <v>EC Holten/ zonnedak Schutte</v>
      </c>
      <c r="G1316" t="str">
        <f>community_projects!G1316</f>
        <v>gepland</v>
      </c>
      <c r="H1316">
        <f>community_projects!H1316</f>
        <v>2024</v>
      </c>
      <c r="I1316" t="str">
        <f>community_projects!I1316</f>
        <v>PV</v>
      </c>
      <c r="J1316" t="str">
        <f>community_projects!J1316</f>
        <v>dak</v>
      </c>
      <c r="K1316" t="str">
        <f>community_projects!K1316</f>
        <v>lokale coöperatie</v>
      </c>
      <c r="L1316" t="str">
        <f>community_projects!L1316</f>
        <v>EC Holten</v>
      </c>
      <c r="M1316">
        <f>community_projects!P1316</f>
        <v>100</v>
      </c>
      <c r="N1316">
        <f>community_projects!R1316</f>
        <v>1</v>
      </c>
    </row>
    <row r="1317" spans="1:14" x14ac:dyDescent="0.3">
      <c r="A1317" t="str">
        <f>community_projects!A1317</f>
        <v>Overijssel</v>
      </c>
      <c r="B1317" t="str">
        <f>community_projects!B1317</f>
        <v>Twente</v>
      </c>
      <c r="C1317" t="str">
        <f>community_projects!C1317</f>
        <v>Rijssen-Holten</v>
      </c>
      <c r="D1317" t="str" cm="1">
        <f t="array" ref="D1317">INDEX(municipalities!B:B, MATCH(EC_projects!C1317,municipalities!C:C,0),0)</f>
        <v>GM1742</v>
      </c>
      <c r="E1317" t="str">
        <f>community_projects!D1317</f>
        <v>Holten</v>
      </c>
      <c r="F1317" t="str">
        <f>community_projects!E1317</f>
        <v>EC Holten/ zonnedak Smale Holten</v>
      </c>
      <c r="G1317" t="str">
        <f>community_projects!G1317</f>
        <v>gepland</v>
      </c>
      <c r="H1317">
        <f>community_projects!H1317</f>
        <v>2024</v>
      </c>
      <c r="I1317" t="str">
        <f>community_projects!I1317</f>
        <v>PV</v>
      </c>
      <c r="J1317" t="str">
        <f>community_projects!J1317</f>
        <v>dak</v>
      </c>
      <c r="K1317" t="str">
        <f>community_projects!K1317</f>
        <v>lokale coöperatie</v>
      </c>
      <c r="L1317" t="str">
        <f>community_projects!L1317</f>
        <v>EC Holten</v>
      </c>
      <c r="M1317">
        <f>community_projects!P1317</f>
        <v>100</v>
      </c>
      <c r="N1317">
        <f>community_projects!R1317</f>
        <v>1</v>
      </c>
    </row>
    <row r="1318" spans="1:14" x14ac:dyDescent="0.3">
      <c r="A1318" t="str">
        <f>community_projects!A1318</f>
        <v>Overijssel</v>
      </c>
      <c r="B1318" t="str">
        <f>community_projects!B1318</f>
        <v>Twente</v>
      </c>
      <c r="C1318" t="str">
        <f>community_projects!C1318</f>
        <v>Rijssen-Holten</v>
      </c>
      <c r="D1318" t="str" cm="1">
        <f t="array" ref="D1318">INDEX(municipalities!B:B, MATCH(EC_projects!C1318,municipalities!C:C,0),0)</f>
        <v>GM1742</v>
      </c>
      <c r="E1318" t="str">
        <f>community_projects!D1318</f>
        <v>Holten</v>
      </c>
      <c r="F1318" t="str">
        <f>community_projects!E1318</f>
        <v>EC Holten/ zonnedak Steegink</v>
      </c>
      <c r="G1318" t="str">
        <f>community_projects!G1318</f>
        <v>gepland</v>
      </c>
      <c r="H1318">
        <f>community_projects!H1318</f>
        <v>2024</v>
      </c>
      <c r="I1318" t="str">
        <f>community_projects!I1318</f>
        <v>PV</v>
      </c>
      <c r="J1318" t="str">
        <f>community_projects!J1318</f>
        <v>dak</v>
      </c>
      <c r="K1318" t="str">
        <f>community_projects!K1318</f>
        <v>lokale coöperatie</v>
      </c>
      <c r="L1318" t="str">
        <f>community_projects!L1318</f>
        <v>EC Holten</v>
      </c>
      <c r="M1318">
        <f>community_projects!P1318</f>
        <v>100</v>
      </c>
      <c r="N1318">
        <f>community_projects!R1318</f>
        <v>1</v>
      </c>
    </row>
    <row r="1319" spans="1:14" x14ac:dyDescent="0.3">
      <c r="A1319" t="str">
        <f>community_projects!A1319</f>
        <v>Overijssel</v>
      </c>
      <c r="B1319" t="str">
        <f>community_projects!B1319</f>
        <v>Twente</v>
      </c>
      <c r="C1319" t="str">
        <f>community_projects!C1319</f>
        <v>Rijssen-Holten</v>
      </c>
      <c r="D1319" t="str" cm="1">
        <f t="array" ref="D1319">INDEX(municipalities!B:B, MATCH(EC_projects!C1319,municipalities!C:C,0),0)</f>
        <v>GM1742</v>
      </c>
      <c r="E1319" t="str">
        <f>community_projects!D1319</f>
        <v>Rijssen</v>
      </c>
      <c r="F1319" t="str">
        <f>community_projects!E1319</f>
        <v>EC Holten/ zonnedak Stegeman</v>
      </c>
      <c r="G1319" t="str">
        <f>community_projects!G1319</f>
        <v>gepland</v>
      </c>
      <c r="H1319">
        <f>community_projects!H1319</f>
        <v>2024</v>
      </c>
      <c r="I1319" t="str">
        <f>community_projects!I1319</f>
        <v>PV</v>
      </c>
      <c r="J1319" t="str">
        <f>community_projects!J1319</f>
        <v>dak</v>
      </c>
      <c r="K1319" t="str">
        <f>community_projects!K1319</f>
        <v>lokale coöperatie</v>
      </c>
      <c r="L1319" t="str">
        <f>community_projects!L1319</f>
        <v>EC Holten</v>
      </c>
      <c r="M1319">
        <f>community_projects!P1319</f>
        <v>97</v>
      </c>
      <c r="N1319">
        <f>community_projects!R1319</f>
        <v>1</v>
      </c>
    </row>
    <row r="1320" spans="1:14" x14ac:dyDescent="0.3">
      <c r="A1320" t="str">
        <f>community_projects!A1320</f>
        <v>Overijssel</v>
      </c>
      <c r="B1320" t="str">
        <f>community_projects!B1320</f>
        <v>Twente</v>
      </c>
      <c r="C1320" t="str">
        <f>community_projects!C1320</f>
        <v>Rijssen-Holten</v>
      </c>
      <c r="D1320" t="str" cm="1">
        <f t="array" ref="D1320">INDEX(municipalities!B:B, MATCH(EC_projects!C1320,municipalities!C:C,0),0)</f>
        <v>GM1742</v>
      </c>
      <c r="E1320" t="str">
        <f>community_projects!D1320</f>
        <v>Holten</v>
      </c>
      <c r="F1320" t="str">
        <f>community_projects!E1320</f>
        <v>EC Holten/ zonnedak Stevens</v>
      </c>
      <c r="G1320" t="str">
        <f>community_projects!G1320</f>
        <v>gepland</v>
      </c>
      <c r="H1320">
        <f>community_projects!H1320</f>
        <v>2024</v>
      </c>
      <c r="I1320" t="str">
        <f>community_projects!I1320</f>
        <v>PV</v>
      </c>
      <c r="J1320" t="str">
        <f>community_projects!J1320</f>
        <v>dak</v>
      </c>
      <c r="K1320" t="str">
        <f>community_projects!K1320</f>
        <v>lokale coöperatie</v>
      </c>
      <c r="L1320" t="str">
        <f>community_projects!L1320</f>
        <v>EC Holten</v>
      </c>
      <c r="M1320">
        <f>community_projects!P1320</f>
        <v>100</v>
      </c>
      <c r="N1320">
        <f>community_projects!R1320</f>
        <v>1</v>
      </c>
    </row>
    <row r="1321" spans="1:14" x14ac:dyDescent="0.3">
      <c r="A1321" t="str">
        <f>community_projects!A1321</f>
        <v>Overijssel</v>
      </c>
      <c r="B1321" t="str">
        <f>community_projects!B1321</f>
        <v>Twente</v>
      </c>
      <c r="C1321" t="str">
        <f>community_projects!C1321</f>
        <v>Rijssen-Holten</v>
      </c>
      <c r="D1321" t="str" cm="1">
        <f t="array" ref="D1321">INDEX(municipalities!B:B, MATCH(EC_projects!C1321,municipalities!C:C,0),0)</f>
        <v>GM1742</v>
      </c>
      <c r="E1321" t="str">
        <f>community_projects!D1321</f>
        <v>Holten</v>
      </c>
      <c r="F1321" t="str">
        <f>community_projects!E1321</f>
        <v>EC Holten/ zonnedak Veneklaas</v>
      </c>
      <c r="G1321" t="str">
        <f>community_projects!G1321</f>
        <v>gepland</v>
      </c>
      <c r="H1321">
        <f>community_projects!H1321</f>
        <v>2024</v>
      </c>
      <c r="I1321" t="str">
        <f>community_projects!I1321</f>
        <v>PV</v>
      </c>
      <c r="J1321" t="str">
        <f>community_projects!J1321</f>
        <v>dak</v>
      </c>
      <c r="K1321" t="str">
        <f>community_projects!K1321</f>
        <v>lokale coöperatie</v>
      </c>
      <c r="L1321" t="str">
        <f>community_projects!L1321</f>
        <v>EC Holten</v>
      </c>
      <c r="M1321">
        <f>community_projects!P1321</f>
        <v>100</v>
      </c>
      <c r="N1321">
        <f>community_projects!R1321</f>
        <v>1</v>
      </c>
    </row>
    <row r="1322" spans="1:14" x14ac:dyDescent="0.3">
      <c r="A1322" t="str">
        <f>community_projects!A1322</f>
        <v>Overijssel</v>
      </c>
      <c r="B1322" t="str">
        <f>community_projects!B1322</f>
        <v>Twente</v>
      </c>
      <c r="C1322" t="str">
        <f>community_projects!C1322</f>
        <v>Rijssen-Holten</v>
      </c>
      <c r="D1322" t="str" cm="1">
        <f t="array" ref="D1322">INDEX(municipalities!B:B, MATCH(EC_projects!C1322,municipalities!C:C,0),0)</f>
        <v>GM1742</v>
      </c>
      <c r="E1322" t="str">
        <f>community_projects!D1322</f>
        <v>Rijssen</v>
      </c>
      <c r="F1322" t="str">
        <f>community_projects!E1322</f>
        <v>OpgewektRijssen/ zonnedak Mensink Schoonmaak</v>
      </c>
      <c r="G1322" t="str">
        <f>community_projects!G1322</f>
        <v>gepland</v>
      </c>
      <c r="H1322">
        <f>community_projects!H1322</f>
        <v>2024</v>
      </c>
      <c r="I1322" t="str">
        <f>community_projects!I1322</f>
        <v>PV</v>
      </c>
      <c r="J1322" t="str">
        <f>community_projects!J1322</f>
        <v>dak</v>
      </c>
      <c r="K1322" t="str">
        <f>community_projects!K1322</f>
        <v>lokale coöperatie</v>
      </c>
      <c r="L1322" t="str">
        <f>community_projects!L1322</f>
        <v>Opgewekt Rijssen</v>
      </c>
      <c r="M1322">
        <f>community_projects!P1322</f>
        <v>76.5</v>
      </c>
      <c r="N1322">
        <f>community_projects!R1322</f>
        <v>1</v>
      </c>
    </row>
    <row r="1323" spans="1:14" x14ac:dyDescent="0.3">
      <c r="A1323" t="str">
        <f>community_projects!A1323</f>
        <v>Overijssel</v>
      </c>
      <c r="B1323" t="str">
        <f>community_projects!B1323</f>
        <v>West-Overijssel</v>
      </c>
      <c r="C1323" t="str">
        <f>community_projects!C1323</f>
        <v>Staphorst</v>
      </c>
      <c r="D1323" t="str" cm="1">
        <f t="array" ref="D1323">INDEX(municipalities!B:B, MATCH(EC_projects!C1323,municipalities!C:C,0),0)</f>
        <v>GM0180</v>
      </c>
      <c r="E1323" t="str">
        <f>community_projects!D1323</f>
        <v>Balkbrug</v>
      </c>
      <c r="F1323" t="str">
        <f>community_projects!E1323</f>
        <v>ECIJhorst/  Panelen op andermans dak 3 Groot Oeverweg</v>
      </c>
      <c r="G1323" t="str">
        <f>community_projects!G1323</f>
        <v>gepland</v>
      </c>
      <c r="H1323">
        <f>community_projects!H1323</f>
        <v>2024</v>
      </c>
      <c r="I1323" t="str">
        <f>community_projects!I1323</f>
        <v>PV</v>
      </c>
      <c r="J1323" t="str">
        <f>community_projects!J1323</f>
        <v>dak</v>
      </c>
      <c r="K1323" t="str">
        <f>community_projects!K1323</f>
        <v>lokale coöperatie</v>
      </c>
      <c r="L1323" t="str">
        <f>community_projects!L1323</f>
        <v>EC Ijhorst</v>
      </c>
      <c r="M1323">
        <f>community_projects!P1323</f>
        <v>84.6</v>
      </c>
      <c r="N1323">
        <f>community_projects!R1323</f>
        <v>1</v>
      </c>
    </row>
    <row r="1324" spans="1:14" x14ac:dyDescent="0.3">
      <c r="A1324" t="str">
        <f>community_projects!A1324</f>
        <v>Overijssel</v>
      </c>
      <c r="B1324" t="str">
        <f>community_projects!B1324</f>
        <v>West-Overijssel</v>
      </c>
      <c r="C1324" t="str">
        <f>community_projects!C1324</f>
        <v>Steenwijkerland</v>
      </c>
      <c r="D1324" t="str" cm="1">
        <f t="array" ref="D1324">INDEX(municipalities!B:B, MATCH(EC_projects!C1324,municipalities!C:C,0),0)</f>
        <v>GM1708</v>
      </c>
      <c r="E1324" t="str">
        <f>community_projects!D1324</f>
        <v>Belt-Schutsloot</v>
      </c>
      <c r="F1324" t="str">
        <f>community_projects!E1324</f>
        <v>DuurzaamBeltSchutsloot/ zonnedak Loods Belterweg</v>
      </c>
      <c r="G1324" t="str">
        <f>community_projects!G1324</f>
        <v>gepland</v>
      </c>
      <c r="H1324">
        <f>community_projects!H1324</f>
        <v>2024</v>
      </c>
      <c r="I1324" t="str">
        <f>community_projects!I1324</f>
        <v>PV</v>
      </c>
      <c r="J1324" t="str">
        <f>community_projects!J1324</f>
        <v>dak</v>
      </c>
      <c r="K1324" t="str">
        <f>community_projects!K1324</f>
        <v>lokale coöperatie</v>
      </c>
      <c r="L1324" t="str">
        <f>community_projects!L1324</f>
        <v>Duurzaam Belt-Schutsloot</v>
      </c>
      <c r="M1324">
        <f>community_projects!P1324</f>
        <v>100</v>
      </c>
      <c r="N1324">
        <f>community_projects!R1324</f>
        <v>1</v>
      </c>
    </row>
    <row r="1325" spans="1:14" x14ac:dyDescent="0.3">
      <c r="A1325" t="str">
        <f>community_projects!A1325</f>
        <v>Overijssel</v>
      </c>
      <c r="B1325" t="str">
        <f>community_projects!B1325</f>
        <v>West-Overijssel</v>
      </c>
      <c r="C1325" t="str">
        <f>community_projects!C1325</f>
        <v>Steenwijkerland</v>
      </c>
      <c r="D1325" t="str" cm="1">
        <f t="array" ref="D1325">INDEX(municipalities!B:B, MATCH(EC_projects!C1325,municipalities!C:C,0),0)</f>
        <v>GM1708</v>
      </c>
      <c r="E1325" t="str">
        <f>community_projects!D1325</f>
        <v>Oldemarkt</v>
      </c>
      <c r="F1325" t="str">
        <f>community_projects!E1325</f>
        <v>ECOldemarkt/ zonnedak De Benten</v>
      </c>
      <c r="G1325" t="str">
        <f>community_projects!G1325</f>
        <v>gepland</v>
      </c>
      <c r="H1325">
        <f>community_projects!H1325</f>
        <v>2024</v>
      </c>
      <c r="I1325" t="str">
        <f>community_projects!I1325</f>
        <v>PV</v>
      </c>
      <c r="J1325" t="str">
        <f>community_projects!J1325</f>
        <v>dak</v>
      </c>
      <c r="K1325" t="str">
        <f>community_projects!K1325</f>
        <v>lokale coöperatie</v>
      </c>
      <c r="L1325" t="str">
        <f>community_projects!L1325</f>
        <v>EC Oldemarkt</v>
      </c>
      <c r="M1325">
        <f>community_projects!P1325</f>
        <v>84.42</v>
      </c>
      <c r="N1325">
        <f>community_projects!R1325</f>
        <v>1</v>
      </c>
    </row>
    <row r="1326" spans="1:14" x14ac:dyDescent="0.3">
      <c r="A1326" t="str">
        <f>community_projects!A1326</f>
        <v>Overijssel</v>
      </c>
      <c r="B1326" t="str">
        <f>community_projects!B1326</f>
        <v>West-Overijssel</v>
      </c>
      <c r="C1326" t="str">
        <f>community_projects!C1326</f>
        <v>Steenwijkerland</v>
      </c>
      <c r="D1326" t="str" cm="1">
        <f t="array" ref="D1326">INDEX(municipalities!B:B, MATCH(EC_projects!C1326,municipalities!C:C,0),0)</f>
        <v>GM1708</v>
      </c>
      <c r="E1326" t="str">
        <f>community_projects!D1326</f>
        <v>Zuidveen</v>
      </c>
      <c r="F1326" t="str">
        <f>community_projects!E1326</f>
        <v>ECSteenwijk/ zonnedak Hofman</v>
      </c>
      <c r="G1326" t="str">
        <f>community_projects!G1326</f>
        <v>gepland</v>
      </c>
      <c r="H1326">
        <f>community_projects!H1326</f>
        <v>2024</v>
      </c>
      <c r="I1326" t="str">
        <f>community_projects!I1326</f>
        <v>PV</v>
      </c>
      <c r="J1326" t="str">
        <f>community_projects!J1326</f>
        <v>dak</v>
      </c>
      <c r="K1326" t="str">
        <f>community_projects!K1326</f>
        <v>lokale coöperatie</v>
      </c>
      <c r="L1326" t="str">
        <f>community_projects!L1326</f>
        <v>EC Steenwijk</v>
      </c>
      <c r="M1326">
        <f>community_projects!P1326</f>
        <v>80</v>
      </c>
      <c r="N1326">
        <f>community_projects!R1326</f>
        <v>1</v>
      </c>
    </row>
    <row r="1327" spans="1:14" x14ac:dyDescent="0.3">
      <c r="A1327" t="str">
        <f>community_projects!A1327</f>
        <v>Overijssel</v>
      </c>
      <c r="B1327" t="str">
        <f>community_projects!B1327</f>
        <v>West-Overijssel</v>
      </c>
      <c r="C1327" t="str">
        <f>community_projects!C1327</f>
        <v>Steenwijkerland</v>
      </c>
      <c r="D1327" t="str" cm="1">
        <f t="array" ref="D1327">INDEX(municipalities!B:B, MATCH(EC_projects!C1327,municipalities!C:C,0),0)</f>
        <v>GM1708</v>
      </c>
      <c r="E1327" t="str">
        <f>community_projects!D1327</f>
        <v>Wanneperveen</v>
      </c>
      <c r="F1327" t="str">
        <f>community_projects!E1327</f>
        <v>Meulenbarg/ zonnedak Meulen</v>
      </c>
      <c r="G1327" t="str">
        <f>community_projects!G1327</f>
        <v>gepland</v>
      </c>
      <c r="H1327">
        <f>community_projects!H1327</f>
        <v>2024</v>
      </c>
      <c r="I1327" t="str">
        <f>community_projects!I1327</f>
        <v>PV</v>
      </c>
      <c r="J1327" t="str">
        <f>community_projects!J1327</f>
        <v>dak</v>
      </c>
      <c r="K1327" t="str">
        <f>community_projects!K1327</f>
        <v>productiecoöperatie/ bewonersinitiatief</v>
      </c>
      <c r="L1327" t="str">
        <f>community_projects!L1327</f>
        <v>Meulenbarg</v>
      </c>
      <c r="M1327">
        <f>community_projects!P1327</f>
        <v>75</v>
      </c>
      <c r="N1327">
        <f>community_projects!R1327</f>
        <v>1</v>
      </c>
    </row>
    <row r="1328" spans="1:14" x14ac:dyDescent="0.3">
      <c r="A1328" t="str">
        <f>community_projects!A1328</f>
        <v>Overijssel</v>
      </c>
      <c r="B1328" t="str">
        <f>community_projects!B1328</f>
        <v>West-Overijssel</v>
      </c>
      <c r="C1328" t="str">
        <f>community_projects!C1328</f>
        <v>Steenwijkerland</v>
      </c>
      <c r="D1328" t="str" cm="1">
        <f t="array" ref="D1328">INDEX(municipalities!B:B, MATCH(EC_projects!C1328,municipalities!C:C,0),0)</f>
        <v>GM1708</v>
      </c>
      <c r="E1328" t="str">
        <f>community_projects!D1328</f>
        <v>Vollenhove</v>
      </c>
      <c r="F1328" t="str">
        <f>community_projects!E1328</f>
        <v>Voorst tot Wieden/ zonnedak De Industrieweg</v>
      </c>
      <c r="G1328" t="str">
        <f>community_projects!G1328</f>
        <v>gepland</v>
      </c>
      <c r="H1328">
        <f>community_projects!H1328</f>
        <v>2024</v>
      </c>
      <c r="I1328" t="str">
        <f>community_projects!I1328</f>
        <v>PV</v>
      </c>
      <c r="J1328" t="str">
        <f>community_projects!J1328</f>
        <v>dak</v>
      </c>
      <c r="K1328" t="str">
        <f>community_projects!K1328</f>
        <v>lokale coöperatie</v>
      </c>
      <c r="L1328" t="str">
        <f>community_projects!L1328</f>
        <v>Energiecoöperatie Voorst tot Wieden</v>
      </c>
      <c r="M1328">
        <f>community_projects!P1328</f>
        <v>100</v>
      </c>
      <c r="N1328">
        <f>community_projects!R1328</f>
        <v>1</v>
      </c>
    </row>
    <row r="1329" spans="1:14" x14ac:dyDescent="0.3">
      <c r="A1329" t="str">
        <f>community_projects!A1329</f>
        <v>Overijssel</v>
      </c>
      <c r="B1329" t="str">
        <f>community_projects!B1329</f>
        <v>West-Overijssel</v>
      </c>
      <c r="C1329" t="str">
        <f>community_projects!C1329</f>
        <v>Steenwijkerland</v>
      </c>
      <c r="D1329" t="str" cm="1">
        <f t="array" ref="D1329">INDEX(municipalities!B:B, MATCH(EC_projects!C1329,municipalities!C:C,0),0)</f>
        <v>GM1708</v>
      </c>
      <c r="E1329" t="str">
        <f>community_projects!D1329</f>
        <v>Vollenhove</v>
      </c>
      <c r="F1329" t="str">
        <f>community_projects!E1329</f>
        <v>Voorst tot Wieden/ zonnedak De Kampen</v>
      </c>
      <c r="G1329" t="str">
        <f>community_projects!G1329</f>
        <v>gepland</v>
      </c>
      <c r="H1329">
        <f>community_projects!H1329</f>
        <v>2024</v>
      </c>
      <c r="I1329" t="str">
        <f>community_projects!I1329</f>
        <v>PV</v>
      </c>
      <c r="J1329" t="str">
        <f>community_projects!J1329</f>
        <v>dak</v>
      </c>
      <c r="K1329" t="str">
        <f>community_projects!K1329</f>
        <v>lokale coöperatie</v>
      </c>
      <c r="L1329" t="str">
        <f>community_projects!L1329</f>
        <v>Energiecoöperatie Voorst tot Wieden</v>
      </c>
      <c r="M1329">
        <f>community_projects!P1329</f>
        <v>100</v>
      </c>
      <c r="N1329">
        <f>community_projects!R1329</f>
        <v>1</v>
      </c>
    </row>
    <row r="1330" spans="1:14" x14ac:dyDescent="0.3">
      <c r="A1330" t="str">
        <f>community_projects!A1330</f>
        <v>Overijssel</v>
      </c>
      <c r="B1330" t="str">
        <f>community_projects!B1330</f>
        <v>West-Overijssel</v>
      </c>
      <c r="C1330" t="str">
        <f>community_projects!C1330</f>
        <v>Steenwijkerland</v>
      </c>
      <c r="D1330" t="str" cm="1">
        <f t="array" ref="D1330">INDEX(municipalities!B:B, MATCH(EC_projects!C1330,municipalities!C:C,0),0)</f>
        <v>GM1708</v>
      </c>
      <c r="E1330" t="str">
        <f>community_projects!D1330</f>
        <v>Vollenhove</v>
      </c>
      <c r="F1330" t="str">
        <f>community_projects!E1330</f>
        <v>Voorst tot Wieden/ zonnedak De Kanaalweg</v>
      </c>
      <c r="G1330" t="str">
        <f>community_projects!G1330</f>
        <v>gepland</v>
      </c>
      <c r="H1330">
        <f>community_projects!H1330</f>
        <v>2024</v>
      </c>
      <c r="I1330" t="str">
        <f>community_projects!I1330</f>
        <v>PV</v>
      </c>
      <c r="J1330" t="str">
        <f>community_projects!J1330</f>
        <v>dak</v>
      </c>
      <c r="K1330" t="str">
        <f>community_projects!K1330</f>
        <v>lokale coöperatie</v>
      </c>
      <c r="L1330" t="str">
        <f>community_projects!L1330</f>
        <v>Energiecoöperatie Voorst tot Wieden</v>
      </c>
      <c r="M1330">
        <f>community_projects!P1330</f>
        <v>100</v>
      </c>
      <c r="N1330">
        <f>community_projects!R1330</f>
        <v>1</v>
      </c>
    </row>
    <row r="1331" spans="1:14" x14ac:dyDescent="0.3">
      <c r="A1331" t="str">
        <f>community_projects!A1331</f>
        <v>Overijssel</v>
      </c>
      <c r="B1331" t="str">
        <f>community_projects!B1331</f>
        <v>West-Overijssel</v>
      </c>
      <c r="C1331" t="str">
        <f>community_projects!C1331</f>
        <v>Steenwijkerland</v>
      </c>
      <c r="D1331" t="str" cm="1">
        <f t="array" ref="D1331">INDEX(municipalities!B:B, MATCH(EC_projects!C1331,municipalities!C:C,0),0)</f>
        <v>GM1708</v>
      </c>
      <c r="E1331" t="str">
        <f>community_projects!D1331</f>
        <v>Vollenhove</v>
      </c>
      <c r="F1331" t="str">
        <f>community_projects!E1331</f>
        <v>Voorst tot Wieden/ zonnedak Het Scheepsdiep</v>
      </c>
      <c r="G1331" t="str">
        <f>community_projects!G1331</f>
        <v>gepland</v>
      </c>
      <c r="H1331">
        <f>community_projects!H1331</f>
        <v>2024</v>
      </c>
      <c r="I1331" t="str">
        <f>community_projects!I1331</f>
        <v>PV</v>
      </c>
      <c r="J1331" t="str">
        <f>community_projects!J1331</f>
        <v>dak</v>
      </c>
      <c r="K1331" t="str">
        <f>community_projects!K1331</f>
        <v>lokale coöperatie</v>
      </c>
      <c r="L1331" t="str">
        <f>community_projects!L1331</f>
        <v>Energiecoöperatie Voorst tot Wieden</v>
      </c>
      <c r="M1331">
        <f>community_projects!P1331</f>
        <v>100</v>
      </c>
      <c r="N1331">
        <f>community_projects!R1331</f>
        <v>1</v>
      </c>
    </row>
    <row r="1332" spans="1:14" x14ac:dyDescent="0.3">
      <c r="A1332" t="str">
        <f>community_projects!A1332</f>
        <v>Overijssel</v>
      </c>
      <c r="B1332" t="str">
        <f>community_projects!B1332</f>
        <v>West-Overijssel</v>
      </c>
      <c r="C1332" t="str">
        <f>community_projects!C1332</f>
        <v>Steenwijkerland</v>
      </c>
      <c r="D1332" t="str" cm="1">
        <f t="array" ref="D1332">INDEX(municipalities!B:B, MATCH(EC_projects!C1332,municipalities!C:C,0),0)</f>
        <v>GM1708</v>
      </c>
      <c r="E1332" t="str">
        <f>community_projects!D1332</f>
        <v>Wanneperveen</v>
      </c>
      <c r="F1332" t="str">
        <f>community_projects!E1332</f>
        <v>WiedenWeerribben/ zonnedak 5 Manege Beukers Wanneperveen</v>
      </c>
      <c r="G1332" t="str">
        <f>community_projects!G1332</f>
        <v>gepland</v>
      </c>
      <c r="H1332">
        <f>community_projects!H1332</f>
        <v>2024</v>
      </c>
      <c r="I1332" t="str">
        <f>community_projects!I1332</f>
        <v>PV</v>
      </c>
      <c r="J1332" t="str">
        <f>community_projects!J1332</f>
        <v>dak</v>
      </c>
      <c r="K1332" t="str">
        <f>community_projects!K1332</f>
        <v>lokale coöperatie</v>
      </c>
      <c r="L1332" t="str">
        <f>community_projects!L1332</f>
        <v>EC Wieden Weeribben</v>
      </c>
      <c r="M1332">
        <f>community_projects!P1332</f>
        <v>82.3</v>
      </c>
      <c r="N1332">
        <f>community_projects!R1332</f>
        <v>1</v>
      </c>
    </row>
    <row r="1333" spans="1:14" x14ac:dyDescent="0.3">
      <c r="A1333" t="str">
        <f>community_projects!A1333</f>
        <v>Overijssel</v>
      </c>
      <c r="B1333" t="str">
        <f>community_projects!B1333</f>
        <v>West-Overijssel</v>
      </c>
      <c r="C1333" t="str">
        <f>community_projects!C1333</f>
        <v>Zwartewaterland</v>
      </c>
      <c r="D1333" t="str" cm="1">
        <f t="array" ref="D1333">INDEX(municipalities!B:B, MATCH(EC_projects!C1333,municipalities!C:C,0),0)</f>
        <v>GM1896</v>
      </c>
      <c r="E1333">
        <f>community_projects!D1333</f>
        <v>0</v>
      </c>
      <c r="F1333" t="str">
        <f>community_projects!E1333</f>
        <v>EnergiekZwartewaterland/ zonnedak 3</v>
      </c>
      <c r="G1333" t="str">
        <f>community_projects!G1333</f>
        <v>voorbereiding</v>
      </c>
      <c r="H1333">
        <f>community_projects!H1333</f>
        <v>2025</v>
      </c>
      <c r="I1333" t="str">
        <f>community_projects!I1333</f>
        <v>PV</v>
      </c>
      <c r="J1333" t="str">
        <f>community_projects!J1333</f>
        <v>dak</v>
      </c>
      <c r="K1333" t="str">
        <f>community_projects!K1333</f>
        <v>lokale coöperatie</v>
      </c>
      <c r="L1333" t="str">
        <f>community_projects!L1333</f>
        <v>Energiek Zwartewaterland</v>
      </c>
      <c r="M1333">
        <f>community_projects!P1333</f>
        <v>0</v>
      </c>
      <c r="N1333">
        <f>community_projects!R1333</f>
        <v>1</v>
      </c>
    </row>
    <row r="1334" spans="1:14" x14ac:dyDescent="0.3">
      <c r="A1334" t="str">
        <f>community_projects!A1334</f>
        <v>Overijssel</v>
      </c>
      <c r="B1334" t="str">
        <f>community_projects!B1334</f>
        <v>West-Overijssel</v>
      </c>
      <c r="C1334" t="str">
        <f>community_projects!C1334</f>
        <v>Zwolle</v>
      </c>
      <c r="D1334" t="str" cm="1">
        <f t="array" ref="D1334">INDEX(municipalities!B:B, MATCH(EC_projects!C1334,municipalities!C:C,0),0)</f>
        <v>GM0193</v>
      </c>
      <c r="E1334">
        <f>community_projects!D1334</f>
        <v>0</v>
      </c>
      <c r="F1334" t="str">
        <f>community_projects!E1334</f>
        <v>Zonnebuur/ zonnedaken woningcorporatie (meerdere locaties) - gepland</v>
      </c>
      <c r="G1334" t="str">
        <f>community_projects!G1334</f>
        <v>gepland</v>
      </c>
      <c r="H1334">
        <f>community_projects!H1334</f>
        <v>2024</v>
      </c>
      <c r="I1334" t="str">
        <f>community_projects!I1334</f>
        <v>PV</v>
      </c>
      <c r="J1334" t="str">
        <f>community_projects!J1334</f>
        <v>dak</v>
      </c>
      <c r="K1334" t="str">
        <f>community_projects!K1334</f>
        <v>woco-coöperatie</v>
      </c>
      <c r="L1334" t="str">
        <f>community_projects!L1334</f>
        <v>Zonnebuur</v>
      </c>
      <c r="M1334">
        <f>community_projects!P1334</f>
        <v>39</v>
      </c>
      <c r="N1334">
        <f>community_projects!R1334</f>
        <v>1</v>
      </c>
    </row>
    <row r="1335" spans="1:14" x14ac:dyDescent="0.3">
      <c r="A1335" t="str">
        <f>community_projects!A1335</f>
        <v>Utrecht</v>
      </c>
      <c r="B1335" t="str">
        <f>community_projects!B1335</f>
        <v>Regio U16</v>
      </c>
      <c r="C1335" t="str">
        <f>community_projects!C1335</f>
        <v>Amersfoort</v>
      </c>
      <c r="D1335" t="str" cm="1">
        <f t="array" ref="D1335">INDEX(municipalities!B:B, MATCH(EC_projects!C1335,municipalities!C:C,0),0)</f>
        <v>GM0307</v>
      </c>
      <c r="E1335">
        <f>community_projects!D1335</f>
        <v>0</v>
      </c>
      <c r="F1335" t="str">
        <f>community_projects!E1335</f>
        <v>EnergieU/ Buurtstroom 12 Amersfoort De Bron</v>
      </c>
      <c r="G1335" t="str">
        <f>community_projects!G1335</f>
        <v>gepland</v>
      </c>
      <c r="H1335">
        <f>community_projects!H1335</f>
        <v>2024</v>
      </c>
      <c r="I1335" t="str">
        <f>community_projects!I1335</f>
        <v>PV</v>
      </c>
      <c r="J1335" t="str">
        <f>community_projects!J1335</f>
        <v>dak</v>
      </c>
      <c r="K1335" t="str">
        <f>community_projects!K1335</f>
        <v>productiecoöperatie/ bewonersinitiatief</v>
      </c>
      <c r="L1335" t="str">
        <f>community_projects!L1335</f>
        <v>EnergieU/ buurtstroom</v>
      </c>
      <c r="M1335">
        <f>community_projects!P1335</f>
        <v>75</v>
      </c>
      <c r="N1335">
        <f>community_projects!R1335</f>
        <v>1</v>
      </c>
    </row>
    <row r="1336" spans="1:14" x14ac:dyDescent="0.3">
      <c r="A1336" t="str">
        <f>community_projects!A1336</f>
        <v>Utrecht</v>
      </c>
      <c r="B1336" t="str">
        <f>community_projects!B1336</f>
        <v>Regio U16</v>
      </c>
      <c r="C1336" t="str">
        <f>community_projects!C1336</f>
        <v>De Bilt</v>
      </c>
      <c r="D1336" t="str" cm="1">
        <f t="array" ref="D1336">INDEX(municipalities!B:B, MATCH(EC_projects!C1336,municipalities!C:C,0),0)</f>
        <v>GM0310</v>
      </c>
      <c r="E1336" t="str">
        <f>community_projects!D1336</f>
        <v>De Bilt</v>
      </c>
      <c r="F1336" t="str">
        <f>community_projects!E1336</f>
        <v>BENG!/ zonnedak FC De Bilt</v>
      </c>
      <c r="G1336" t="str">
        <f>community_projects!G1336</f>
        <v>gepland</v>
      </c>
      <c r="H1336">
        <f>community_projects!H1336</f>
        <v>2024</v>
      </c>
      <c r="I1336" t="str">
        <f>community_projects!I1336</f>
        <v>PV</v>
      </c>
      <c r="J1336" t="str">
        <f>community_projects!J1336</f>
        <v>dak</v>
      </c>
      <c r="K1336" t="str">
        <f>community_projects!K1336</f>
        <v>lokale coöperatie</v>
      </c>
      <c r="L1336" t="str">
        <f>community_projects!L1336</f>
        <v>BENG!/ Bilstroom</v>
      </c>
      <c r="M1336">
        <f>community_projects!P1336</f>
        <v>80</v>
      </c>
      <c r="N1336">
        <f>community_projects!R1336</f>
        <v>1</v>
      </c>
    </row>
    <row r="1337" spans="1:14" x14ac:dyDescent="0.3">
      <c r="A1337" t="str">
        <f>community_projects!A1337</f>
        <v>Utrecht</v>
      </c>
      <c r="B1337" t="str">
        <f>community_projects!B1337</f>
        <v>Regio U16</v>
      </c>
      <c r="C1337" t="str">
        <f>community_projects!C1337</f>
        <v>De Bilt</v>
      </c>
      <c r="D1337" t="str" cm="1">
        <f t="array" ref="D1337">INDEX(municipalities!B:B, MATCH(EC_projects!C1337,municipalities!C:C,0),0)</f>
        <v>GM0310</v>
      </c>
      <c r="E1337" t="str">
        <f>community_projects!D1337</f>
        <v>Bilthoven</v>
      </c>
      <c r="F1337" t="str">
        <f>community_projects!E1337</f>
        <v>BENG!/ zonnedak Kwinkelier AH (fase 3)</v>
      </c>
      <c r="G1337" t="str">
        <f>community_projects!G1337</f>
        <v>gepland</v>
      </c>
      <c r="H1337">
        <f>community_projects!H1337</f>
        <v>2024</v>
      </c>
      <c r="I1337" t="str">
        <f>community_projects!I1337</f>
        <v>PV</v>
      </c>
      <c r="J1337" t="str">
        <f>community_projects!J1337</f>
        <v>dak</v>
      </c>
      <c r="K1337" t="str">
        <f>community_projects!K1337</f>
        <v>lokale coöperatie</v>
      </c>
      <c r="L1337" t="str">
        <f>community_projects!L1337</f>
        <v>BENG!/ Bilstroom</v>
      </c>
      <c r="M1337">
        <f>community_projects!P1337</f>
        <v>80</v>
      </c>
      <c r="N1337">
        <f>community_projects!R1337</f>
        <v>1</v>
      </c>
    </row>
    <row r="1338" spans="1:14" x14ac:dyDescent="0.3">
      <c r="A1338" t="str">
        <f>community_projects!A1338</f>
        <v>Utrecht</v>
      </c>
      <c r="B1338" t="str">
        <f>community_projects!B1338</f>
        <v>Regio U16</v>
      </c>
      <c r="C1338" t="str">
        <f>community_projects!C1338</f>
        <v>De Bilt</v>
      </c>
      <c r="D1338" t="str" cm="1">
        <f t="array" ref="D1338">INDEX(municipalities!B:B, MATCH(EC_projects!C1338,municipalities!C:C,0),0)</f>
        <v>GM0310</v>
      </c>
      <c r="E1338" t="str">
        <f>community_projects!D1338</f>
        <v>Bilthoven</v>
      </c>
      <c r="F1338" t="str">
        <f>community_projects!E1338</f>
        <v>BENG!/ zonnedak Kwinkelier AH (fase 6)</v>
      </c>
      <c r="G1338" t="str">
        <f>community_projects!G1338</f>
        <v>gepland</v>
      </c>
      <c r="H1338">
        <f>community_projects!H1338</f>
        <v>2024</v>
      </c>
      <c r="I1338" t="str">
        <f>community_projects!I1338</f>
        <v>PV</v>
      </c>
      <c r="J1338" t="str">
        <f>community_projects!J1338</f>
        <v>dak</v>
      </c>
      <c r="K1338" t="str">
        <f>community_projects!K1338</f>
        <v>lokale coöperatie</v>
      </c>
      <c r="L1338" t="str">
        <f>community_projects!L1338</f>
        <v>BENG!/ Bilstroom</v>
      </c>
      <c r="M1338">
        <f>community_projects!P1338</f>
        <v>80</v>
      </c>
      <c r="N1338">
        <f>community_projects!R1338</f>
        <v>1</v>
      </c>
    </row>
    <row r="1339" spans="1:14" x14ac:dyDescent="0.3">
      <c r="A1339" t="str">
        <f>community_projects!A1339</f>
        <v>Utrecht</v>
      </c>
      <c r="B1339" t="str">
        <f>community_projects!B1339</f>
        <v>Regio U16</v>
      </c>
      <c r="C1339" t="str">
        <f>community_projects!C1339</f>
        <v>De Ronde Venen</v>
      </c>
      <c r="D1339" t="str" cm="1">
        <f t="array" ref="D1339">INDEX(municipalities!B:B, MATCH(EC_projects!C1339,municipalities!C:C,0),0)</f>
        <v>GM0736</v>
      </c>
      <c r="E1339" t="str">
        <f>community_projects!D1339</f>
        <v>Abcoude</v>
      </c>
      <c r="F1339" t="str">
        <f>community_projects!E1339</f>
        <v>Zon op De Ronde Venen/ zonnedak Hartstocht</v>
      </c>
      <c r="G1339" t="str">
        <f>community_projects!G1339</f>
        <v>gepland</v>
      </c>
      <c r="H1339">
        <f>community_projects!H1339</f>
        <v>2024</v>
      </c>
      <c r="I1339" t="str">
        <f>community_projects!I1339</f>
        <v>PV</v>
      </c>
      <c r="J1339" t="str">
        <f>community_projects!J1339</f>
        <v>dak</v>
      </c>
      <c r="K1339" t="str">
        <f>community_projects!K1339</f>
        <v>productiecoöperatie/ bewonersinitiatief</v>
      </c>
      <c r="L1339" t="str">
        <f>community_projects!L1339</f>
        <v>Zon op de Ronde Venen</v>
      </c>
      <c r="M1339">
        <f>community_projects!P1339</f>
        <v>100</v>
      </c>
      <c r="N1339">
        <f>community_projects!R1339</f>
        <v>1</v>
      </c>
    </row>
    <row r="1340" spans="1:14" x14ac:dyDescent="0.3">
      <c r="A1340" t="str">
        <f>community_projects!A1340</f>
        <v>Utrecht</v>
      </c>
      <c r="B1340" t="str">
        <f>community_projects!B1340</f>
        <v>Regio U16</v>
      </c>
      <c r="C1340" t="str">
        <f>community_projects!C1340</f>
        <v>De Ronde Venen</v>
      </c>
      <c r="D1340" t="str" cm="1">
        <f t="array" ref="D1340">INDEX(municipalities!B:B, MATCH(EC_projects!C1340,municipalities!C:C,0),0)</f>
        <v>GM0736</v>
      </c>
      <c r="E1340" t="str">
        <f>community_projects!D1340</f>
        <v>Abcoude</v>
      </c>
      <c r="F1340" t="str">
        <f>community_projects!E1340</f>
        <v>Zon op De Ronde Venen/ zonnedak Luken</v>
      </c>
      <c r="G1340" t="str">
        <f>community_projects!G1340</f>
        <v>gepland</v>
      </c>
      <c r="H1340">
        <f>community_projects!H1340</f>
        <v>2024</v>
      </c>
      <c r="I1340" t="str">
        <f>community_projects!I1340</f>
        <v>PV</v>
      </c>
      <c r="J1340" t="str">
        <f>community_projects!J1340</f>
        <v>dak</v>
      </c>
      <c r="K1340" t="str">
        <f>community_projects!K1340</f>
        <v>productiecoöperatie/ bewonersinitiatief</v>
      </c>
      <c r="L1340" t="str">
        <f>community_projects!L1340</f>
        <v>Zon op de Ronde Venen</v>
      </c>
      <c r="M1340">
        <f>community_projects!P1340</f>
        <v>100</v>
      </c>
      <c r="N1340">
        <f>community_projects!R1340</f>
        <v>1</v>
      </c>
    </row>
    <row r="1341" spans="1:14" x14ac:dyDescent="0.3">
      <c r="A1341" t="str">
        <f>community_projects!A1341</f>
        <v>Utrecht</v>
      </c>
      <c r="B1341" t="str">
        <f>community_projects!B1341</f>
        <v>Regio Amersfoort</v>
      </c>
      <c r="C1341" t="str">
        <f>community_projects!C1341</f>
        <v>Eemnes</v>
      </c>
      <c r="D1341" t="str" cm="1">
        <f t="array" ref="D1341">INDEX(municipalities!B:B, MATCH(EC_projects!C1341,municipalities!C:C,0),0)</f>
        <v>GM0317</v>
      </c>
      <c r="E1341">
        <f>community_projects!D1341</f>
        <v>0</v>
      </c>
      <c r="F1341" t="str">
        <f>community_projects!E1341</f>
        <v>ECEemnes/ zonnedak SV Eemnes</v>
      </c>
      <c r="G1341" t="str">
        <f>community_projects!G1341</f>
        <v>voorbereiding</v>
      </c>
      <c r="H1341">
        <f>community_projects!H1341</f>
        <v>2024</v>
      </c>
      <c r="I1341" t="str">
        <f>community_projects!I1341</f>
        <v>PV</v>
      </c>
      <c r="J1341" t="str">
        <f>community_projects!J1341</f>
        <v>dak</v>
      </c>
      <c r="K1341" t="str">
        <f>community_projects!K1341</f>
        <v>lokale coöperatie</v>
      </c>
      <c r="L1341" t="str">
        <f>community_projects!L1341</f>
        <v>EC Eemnes</v>
      </c>
      <c r="M1341">
        <f>community_projects!P1341</f>
        <v>40.5</v>
      </c>
      <c r="N1341">
        <f>community_projects!R1341</f>
        <v>1</v>
      </c>
    </row>
    <row r="1342" spans="1:14" x14ac:dyDescent="0.3">
      <c r="A1342" t="str">
        <f>community_projects!A1342</f>
        <v>Utrecht</v>
      </c>
      <c r="B1342" t="str">
        <f>community_projects!B1342</f>
        <v>Regio U16</v>
      </c>
      <c r="C1342" t="str">
        <f>community_projects!C1342</f>
        <v>Houten</v>
      </c>
      <c r="D1342" t="str" cm="1">
        <f t="array" ref="D1342">INDEX(municipalities!B:B, MATCH(EC_projects!C1342,municipalities!C:C,0),0)</f>
        <v>GM0321</v>
      </c>
      <c r="E1342">
        <f>community_projects!D1342</f>
        <v>0</v>
      </c>
      <c r="F1342" t="str">
        <f>community_projects!E1342</f>
        <v>D2E/ zonnedaken woningcorporatie Viveste Houten</v>
      </c>
      <c r="G1342" t="str">
        <f>community_projects!G1342</f>
        <v>gepland</v>
      </c>
      <c r="H1342">
        <f>community_projects!H1342</f>
        <v>2024</v>
      </c>
      <c r="I1342" t="str">
        <f>community_projects!I1342</f>
        <v>PV</v>
      </c>
      <c r="J1342" t="str">
        <f>community_projects!J1342</f>
        <v>dak</v>
      </c>
      <c r="K1342" t="str">
        <f>community_projects!K1342</f>
        <v>woco-coöperatie</v>
      </c>
      <c r="L1342" t="str">
        <f>community_projects!L1342</f>
        <v>Delen Duurzame Energie (D2E)</v>
      </c>
      <c r="M1342">
        <f>community_projects!P1342</f>
        <v>1965</v>
      </c>
      <c r="N1342">
        <f>community_projects!R1342</f>
        <v>1</v>
      </c>
    </row>
    <row r="1343" spans="1:14" x14ac:dyDescent="0.3">
      <c r="A1343" t="str">
        <f>community_projects!A1343</f>
        <v>Utrecht</v>
      </c>
      <c r="B1343" t="str">
        <f>community_projects!B1343</f>
        <v>Regio Amersfoort</v>
      </c>
      <c r="C1343" t="str">
        <f>community_projects!C1343</f>
        <v>Leusden</v>
      </c>
      <c r="D1343" t="str" cm="1">
        <f t="array" ref="D1343">INDEX(municipalities!B:B, MATCH(EC_projects!C1343,municipalities!C:C,0),0)</f>
        <v>GM0327</v>
      </c>
      <c r="E1343">
        <f>community_projects!D1343</f>
        <v>0</v>
      </c>
      <c r="F1343" t="str">
        <f>community_projects!E1343</f>
        <v>ECDeel/ zonnedak DEEL Collectieve zonnedaken 3</v>
      </c>
      <c r="G1343" t="str">
        <f>community_projects!G1343</f>
        <v>voorbereiding</v>
      </c>
      <c r="H1343">
        <f>community_projects!H1343</f>
        <v>2025</v>
      </c>
      <c r="I1343" t="str">
        <f>community_projects!I1343</f>
        <v>PV</v>
      </c>
      <c r="J1343" t="str">
        <f>community_projects!J1343</f>
        <v>dak</v>
      </c>
      <c r="K1343" t="str">
        <f>community_projects!K1343</f>
        <v>lokale coöperatie</v>
      </c>
      <c r="L1343" t="str">
        <f>community_projects!L1343</f>
        <v>EC Deel (Energie Leusden)</v>
      </c>
      <c r="M1343">
        <f>community_projects!P1343</f>
        <v>0</v>
      </c>
      <c r="N1343">
        <f>community_projects!R1343</f>
        <v>1</v>
      </c>
    </row>
    <row r="1344" spans="1:14" x14ac:dyDescent="0.3">
      <c r="A1344" t="str">
        <f>community_projects!A1344</f>
        <v>Utrecht</v>
      </c>
      <c r="B1344" t="str">
        <f>community_projects!B1344</f>
        <v>Regio Amersfoort</v>
      </c>
      <c r="C1344" t="str">
        <f>community_projects!C1344</f>
        <v>Leusden</v>
      </c>
      <c r="D1344" t="str" cm="1">
        <f t="array" ref="D1344">INDEX(municipalities!B:B, MATCH(EC_projects!C1344,municipalities!C:C,0),0)</f>
        <v>GM0327</v>
      </c>
      <c r="E1344">
        <f>community_projects!D1344</f>
        <v>0</v>
      </c>
      <c r="F1344" t="str">
        <f>community_projects!E1344</f>
        <v>ECDeel/ zonnedak DEEL Collectieve zonnedaken 4</v>
      </c>
      <c r="G1344" t="str">
        <f>community_projects!G1344</f>
        <v>voorbereiding</v>
      </c>
      <c r="H1344">
        <f>community_projects!H1344</f>
        <v>2025</v>
      </c>
      <c r="I1344" t="str">
        <f>community_projects!I1344</f>
        <v>PV</v>
      </c>
      <c r="J1344" t="str">
        <f>community_projects!J1344</f>
        <v>dak</v>
      </c>
      <c r="K1344" t="str">
        <f>community_projects!K1344</f>
        <v>lokale coöperatie</v>
      </c>
      <c r="L1344" t="str">
        <f>community_projects!L1344</f>
        <v>EC Deel (Energie Leusden)</v>
      </c>
      <c r="M1344">
        <f>community_projects!P1344</f>
        <v>0</v>
      </c>
      <c r="N1344">
        <f>community_projects!R1344</f>
        <v>1</v>
      </c>
    </row>
    <row r="1345" spans="1:14" x14ac:dyDescent="0.3">
      <c r="A1345" t="str">
        <f>community_projects!A1345</f>
        <v>Utrecht</v>
      </c>
      <c r="B1345" t="str">
        <f>community_projects!B1345</f>
        <v>Regio U16</v>
      </c>
      <c r="C1345" t="str">
        <f>community_projects!C1345</f>
        <v>Nieuwegein</v>
      </c>
      <c r="D1345" t="str" cm="1">
        <f t="array" ref="D1345">INDEX(municipalities!B:B, MATCH(EC_projects!C1345,municipalities!C:C,0),0)</f>
        <v>GM0356</v>
      </c>
      <c r="E1345">
        <f>community_projects!D1345</f>
        <v>0</v>
      </c>
      <c r="F1345" t="str">
        <f>community_projects!E1345</f>
        <v>D2E/ zonnedaken woningcorporatie Viveste Houten</v>
      </c>
      <c r="G1345" t="str">
        <f>community_projects!G1345</f>
        <v>gepland</v>
      </c>
      <c r="H1345">
        <f>community_projects!H1345</f>
        <v>2024</v>
      </c>
      <c r="I1345" t="str">
        <f>community_projects!I1345</f>
        <v>PV</v>
      </c>
      <c r="J1345" t="str">
        <f>community_projects!J1345</f>
        <v>dak</v>
      </c>
      <c r="K1345" t="str">
        <f>community_projects!K1345</f>
        <v>woco-coöperatie</v>
      </c>
      <c r="L1345" t="str">
        <f>community_projects!L1345</f>
        <v>Delen Duurzame Energie (D2E)</v>
      </c>
      <c r="M1345">
        <f>community_projects!P1345</f>
        <v>180</v>
      </c>
      <c r="N1345">
        <f>community_projects!R1345</f>
        <v>1</v>
      </c>
    </row>
    <row r="1346" spans="1:14" x14ac:dyDescent="0.3">
      <c r="A1346" t="str">
        <f>community_projects!A1346</f>
        <v>Utrecht</v>
      </c>
      <c r="B1346" t="str">
        <f>community_projects!B1346</f>
        <v>Food Valley</v>
      </c>
      <c r="C1346" t="str">
        <f>community_projects!C1346</f>
        <v>Renswoude</v>
      </c>
      <c r="D1346" t="str" cm="1">
        <f t="array" ref="D1346">INDEX(municipalities!B:B, MATCH(EC_projects!C1346,municipalities!C:C,0),0)</f>
        <v>GM0339</v>
      </c>
      <c r="E1346" t="str">
        <f>community_projects!D1346</f>
        <v>Renswoude</v>
      </c>
      <c r="F1346" t="str">
        <f>community_projects!E1346</f>
        <v>ZonnestroomRenswoude/ zonnedaken (12 beschikkingen)</v>
      </c>
      <c r="G1346" t="str">
        <f>community_projects!G1346</f>
        <v>gepland</v>
      </c>
      <c r="H1346">
        <f>community_projects!H1346</f>
        <v>2024</v>
      </c>
      <c r="I1346" t="str">
        <f>community_projects!I1346</f>
        <v>PV</v>
      </c>
      <c r="J1346" t="str">
        <f>community_projects!J1346</f>
        <v>dak</v>
      </c>
      <c r="K1346" t="str">
        <f>community_projects!K1346</f>
        <v>productiecoöperatie/ ontwikkelaar</v>
      </c>
      <c r="L1346" t="str">
        <f>community_projects!L1346</f>
        <v>Zonnestroom Renswoude</v>
      </c>
      <c r="M1346">
        <f>community_projects!P1346</f>
        <v>610</v>
      </c>
      <c r="N1346">
        <f>community_projects!R1346</f>
        <v>1</v>
      </c>
    </row>
    <row r="1347" spans="1:14" x14ac:dyDescent="0.3">
      <c r="A1347" t="str">
        <f>community_projects!A1347</f>
        <v>Utrecht</v>
      </c>
      <c r="B1347" t="str">
        <f>community_projects!B1347</f>
        <v>Regio U16</v>
      </c>
      <c r="C1347" t="str">
        <f>community_projects!C1347</f>
        <v>Soest</v>
      </c>
      <c r="D1347" t="str" cm="1">
        <f t="array" ref="D1347">INDEX(municipalities!B:B, MATCH(EC_projects!C1347,municipalities!C:C,0),0)</f>
        <v>GM0342</v>
      </c>
      <c r="E1347">
        <f>community_projects!D1347</f>
        <v>0</v>
      </c>
      <c r="F1347" t="str">
        <f>community_projects!E1347</f>
        <v>Innax/ Coöperatie Cocon Wonen Energie/ zonnedaken Klarinet</v>
      </c>
      <c r="G1347" t="str">
        <f>community_projects!G1347</f>
        <v>gepland</v>
      </c>
      <c r="H1347">
        <f>community_projects!H1347</f>
        <v>2024</v>
      </c>
      <c r="I1347" t="str">
        <f>community_projects!I1347</f>
        <v>PV</v>
      </c>
      <c r="J1347" t="str">
        <f>community_projects!J1347</f>
        <v>dak</v>
      </c>
      <c r="K1347" t="str">
        <f>community_projects!K1347</f>
        <v>productiecoöperatie/ ontwikkelaar</v>
      </c>
      <c r="L1347" t="str">
        <f>community_projects!L1347</f>
        <v>Coöperatie Cocon</v>
      </c>
      <c r="M1347">
        <f>community_projects!P1347</f>
        <v>200</v>
      </c>
      <c r="N1347">
        <f>community_projects!R1347</f>
        <v>1</v>
      </c>
    </row>
    <row r="1348" spans="1:14" x14ac:dyDescent="0.3">
      <c r="A1348" t="str">
        <f>community_projects!A1348</f>
        <v>Utrecht</v>
      </c>
      <c r="B1348" t="str">
        <f>community_projects!B1348</f>
        <v>Regio U16</v>
      </c>
      <c r="C1348" t="str">
        <f>community_projects!C1348</f>
        <v>Soest</v>
      </c>
      <c r="D1348" t="str" cm="1">
        <f t="array" ref="D1348">INDEX(municipalities!B:B, MATCH(EC_projects!C1348,municipalities!C:C,0),0)</f>
        <v>GM0342</v>
      </c>
      <c r="E1348">
        <f>community_projects!D1348</f>
        <v>0</v>
      </c>
      <c r="F1348" t="str">
        <f>community_projects!E1348</f>
        <v>SoesterEnergie/ zonnedak Soester zonnestroom Eemschutters &amp; De Gemshoorn</v>
      </c>
      <c r="G1348" t="str">
        <f>community_projects!G1348</f>
        <v>gepland</v>
      </c>
      <c r="H1348">
        <f>community_projects!H1348</f>
        <v>2024</v>
      </c>
      <c r="I1348" t="str">
        <f>community_projects!I1348</f>
        <v>PV</v>
      </c>
      <c r="J1348" t="str">
        <f>community_projects!J1348</f>
        <v>dak</v>
      </c>
      <c r="K1348" t="str">
        <f>community_projects!K1348</f>
        <v>lokale coöperatie</v>
      </c>
      <c r="L1348" t="str">
        <f>community_projects!L1348</f>
        <v>Soester Energie</v>
      </c>
      <c r="M1348">
        <f>community_projects!P1348</f>
        <v>60</v>
      </c>
      <c r="N1348">
        <f>community_projects!R1348</f>
        <v>1</v>
      </c>
    </row>
    <row r="1349" spans="1:14" x14ac:dyDescent="0.3">
      <c r="A1349" t="str">
        <f>community_projects!A1349</f>
        <v>Utrecht</v>
      </c>
      <c r="B1349" t="str">
        <f>community_projects!B1349</f>
        <v>Regio U16</v>
      </c>
      <c r="C1349" t="str">
        <f>community_projects!C1349</f>
        <v>Stichtse Vecht</v>
      </c>
      <c r="D1349" t="str" cm="1">
        <f t="array" ref="D1349">INDEX(municipalities!B:B, MATCH(EC_projects!C1349,municipalities!C:C,0),0)</f>
        <v>GM1904</v>
      </c>
      <c r="E1349">
        <f>community_projects!D1349</f>
        <v>0</v>
      </c>
      <c r="F1349" t="str">
        <f>community_projects!E1349</f>
        <v>EC2030/ zonnedak Hof van Gunterstein</v>
      </c>
      <c r="G1349" t="str">
        <f>community_projects!G1349</f>
        <v>gepland</v>
      </c>
      <c r="H1349">
        <f>community_projects!H1349</f>
        <v>2024</v>
      </c>
      <c r="I1349" t="str">
        <f>community_projects!I1349</f>
        <v>PV</v>
      </c>
      <c r="J1349" t="str">
        <f>community_projects!J1349</f>
        <v>dak</v>
      </c>
      <c r="K1349" t="str">
        <f>community_projects!K1349</f>
        <v>lokale coöperatie</v>
      </c>
      <c r="L1349" t="str">
        <f>community_projects!L1349</f>
        <v>EC 2030.nu</v>
      </c>
      <c r="M1349">
        <f>community_projects!P1349</f>
        <v>100.4</v>
      </c>
      <c r="N1349">
        <f>community_projects!R1349</f>
        <v>1</v>
      </c>
    </row>
    <row r="1350" spans="1:14" x14ac:dyDescent="0.3">
      <c r="A1350" t="str">
        <f>community_projects!A1350</f>
        <v>Utrecht</v>
      </c>
      <c r="B1350" t="str">
        <f>community_projects!B1350</f>
        <v>Regio U16</v>
      </c>
      <c r="C1350" t="str">
        <f>community_projects!C1350</f>
        <v>Utrecht</v>
      </c>
      <c r="D1350" t="str" cm="1">
        <f t="array" ref="D1350">INDEX(municipalities!B:B, MATCH(EC_projects!C1350,municipalities!C:C,0),0)</f>
        <v>GM0344</v>
      </c>
      <c r="E1350">
        <f>community_projects!D1350</f>
        <v>0</v>
      </c>
      <c r="F1350" t="str">
        <f>community_projects!E1350</f>
        <v>EnergieU/ Buurtstroom VvE Pax</v>
      </c>
      <c r="G1350" t="str">
        <f>community_projects!G1350</f>
        <v>gepland</v>
      </c>
      <c r="H1350">
        <f>community_projects!H1350</f>
        <v>2024</v>
      </c>
      <c r="I1350" t="str">
        <f>community_projects!I1350</f>
        <v>PV</v>
      </c>
      <c r="J1350" t="str">
        <f>community_projects!J1350</f>
        <v>dak</v>
      </c>
      <c r="K1350" t="str">
        <f>community_projects!K1350</f>
        <v>productiecoöperatie/ bewonersinitiatief</v>
      </c>
      <c r="L1350" t="str">
        <f>community_projects!L1350</f>
        <v>EnergieU/ buurtstroom</v>
      </c>
      <c r="M1350">
        <f>community_projects!P1350</f>
        <v>0</v>
      </c>
      <c r="N1350">
        <f>community_projects!R1350</f>
        <v>0</v>
      </c>
    </row>
    <row r="1351" spans="1:14" x14ac:dyDescent="0.3">
      <c r="A1351" t="str">
        <f>community_projects!A1351</f>
        <v>Utrecht</v>
      </c>
      <c r="B1351" t="str">
        <f>community_projects!B1351</f>
        <v>Regio U16</v>
      </c>
      <c r="C1351" t="str">
        <f>community_projects!C1351</f>
        <v>Wijk bij Duurstede</v>
      </c>
      <c r="D1351" t="str" cm="1">
        <f t="array" ref="D1351">INDEX(municipalities!B:B, MATCH(EC_projects!C1351,municipalities!C:C,0),0)</f>
        <v>GM0352</v>
      </c>
      <c r="E1351">
        <f>community_projects!D1351</f>
        <v>0</v>
      </c>
      <c r="F1351" t="str">
        <f>community_projects!E1351</f>
        <v>D2E/ zonnedaken woningcorporatie Viveste Houten</v>
      </c>
      <c r="G1351" t="str">
        <f>community_projects!G1351</f>
        <v>gepland</v>
      </c>
      <c r="H1351">
        <f>community_projects!H1351</f>
        <v>2024</v>
      </c>
      <c r="I1351" t="str">
        <f>community_projects!I1351</f>
        <v>PV</v>
      </c>
      <c r="J1351" t="str">
        <f>community_projects!J1351</f>
        <v>dak</v>
      </c>
      <c r="K1351" t="str">
        <f>community_projects!K1351</f>
        <v>woco-coöperatie</v>
      </c>
      <c r="L1351" t="str">
        <f>community_projects!L1351</f>
        <v>Delen Duurzame Energie (D2E)</v>
      </c>
      <c r="M1351">
        <f>community_projects!P1351</f>
        <v>360</v>
      </c>
      <c r="N1351">
        <f>community_projects!R1351</f>
        <v>1</v>
      </c>
    </row>
    <row r="1352" spans="1:14" x14ac:dyDescent="0.3">
      <c r="A1352" t="str">
        <f>community_projects!A1352</f>
        <v>Utrecht</v>
      </c>
      <c r="B1352" t="str">
        <f>community_projects!B1352</f>
        <v>Regio Amersfoort</v>
      </c>
      <c r="C1352" t="str">
        <f>community_projects!C1352</f>
        <v>Woudenberg</v>
      </c>
      <c r="D1352" t="str" cm="1">
        <f t="array" ref="D1352">INDEX(municipalities!B:B, MATCH(EC_projects!C1352,municipalities!C:C,0),0)</f>
        <v>GM0351</v>
      </c>
      <c r="E1352" t="str">
        <f>community_projects!D1352</f>
        <v>Scherpenzeel</v>
      </c>
      <c r="F1352" t="str">
        <f>community_projects!E1352</f>
        <v>DuurzaamWoudenberg/ Zon op Woudenberg Schimmel (Beekhoeve vastgoed)</v>
      </c>
      <c r="G1352" t="str">
        <f>community_projects!G1352</f>
        <v>gepland</v>
      </c>
      <c r="H1352">
        <f>community_projects!H1352</f>
        <v>2024</v>
      </c>
      <c r="I1352" t="str">
        <f>community_projects!I1352</f>
        <v>PV</v>
      </c>
      <c r="J1352" t="str">
        <f>community_projects!J1352</f>
        <v>dak</v>
      </c>
      <c r="K1352" t="str">
        <f>community_projects!K1352</f>
        <v>lokale coöperatie</v>
      </c>
      <c r="L1352" t="str">
        <f>community_projects!L1352</f>
        <v>Duurzaam Woudenberg</v>
      </c>
      <c r="M1352">
        <f>community_projects!P1352</f>
        <v>55.349999999999994</v>
      </c>
      <c r="N1352">
        <f>community_projects!R1352</f>
        <v>1</v>
      </c>
    </row>
    <row r="1353" spans="1:14" x14ac:dyDescent="0.3">
      <c r="A1353" t="str">
        <f>community_projects!A1353</f>
        <v>Zeeland</v>
      </c>
      <c r="B1353" t="str">
        <f>community_projects!B1353</f>
        <v>Zeeland</v>
      </c>
      <c r="C1353" t="str">
        <f>community_projects!C1353</f>
        <v>Noord-Beveland</v>
      </c>
      <c r="D1353" t="str" cm="1">
        <f t="array" ref="D1353">INDEX(municipalities!B:B, MATCH(EC_projects!C1353,municipalities!C:C,0),0)</f>
        <v>GM1695</v>
      </c>
      <c r="E1353" t="str">
        <f>community_projects!D1353</f>
        <v>Wissenkerke</v>
      </c>
      <c r="F1353" t="str">
        <f>community_projects!E1353</f>
        <v>MRD/ ZCZ - project Noord Beveland Wissenkerke 2</v>
      </c>
      <c r="G1353" t="str">
        <f>community_projects!G1353</f>
        <v>gepland</v>
      </c>
      <c r="H1353">
        <f>community_projects!H1353</f>
        <v>2024</v>
      </c>
      <c r="I1353" t="str">
        <f>community_projects!I1353</f>
        <v>PV</v>
      </c>
      <c r="J1353" t="str">
        <f>community_projects!J1353</f>
        <v>dak</v>
      </c>
      <c r="K1353" t="str">
        <f>community_projects!K1353</f>
        <v>productiecoöperatie/ ontwikkelaar</v>
      </c>
      <c r="L1353" t="str">
        <f>community_projects!L1353</f>
        <v>MRD/ Zonnecollectief Zeeland</v>
      </c>
      <c r="M1353">
        <f>community_projects!P1353</f>
        <v>75.599999999999994</v>
      </c>
      <c r="N1353">
        <f>community_projects!R1353</f>
        <v>1</v>
      </c>
    </row>
    <row r="1354" spans="1:14" x14ac:dyDescent="0.3">
      <c r="A1354" t="str">
        <f>community_projects!A1354</f>
        <v>Zeeland</v>
      </c>
      <c r="B1354" t="str">
        <f>community_projects!B1354</f>
        <v>Zeeland</v>
      </c>
      <c r="C1354" t="str">
        <f>community_projects!C1354</f>
        <v>Tholen</v>
      </c>
      <c r="D1354" t="str" cm="1">
        <f t="array" ref="D1354">INDEX(municipalities!B:B, MATCH(EC_projects!C1354,municipalities!C:C,0),0)</f>
        <v>GM0716</v>
      </c>
      <c r="E1354">
        <f>community_projects!D1354</f>
        <v>0</v>
      </c>
      <c r="F1354" t="str">
        <f>community_projects!E1354</f>
        <v xml:space="preserve">TholenSolar/ zonnedak #4 </v>
      </c>
      <c r="G1354" t="str">
        <f>community_projects!G1354</f>
        <v>gepland</v>
      </c>
      <c r="H1354">
        <f>community_projects!H1354</f>
        <v>2024</v>
      </c>
      <c r="I1354" t="str">
        <f>community_projects!I1354</f>
        <v>PV</v>
      </c>
      <c r="J1354" t="str">
        <f>community_projects!J1354</f>
        <v>dak</v>
      </c>
      <c r="K1354" t="str">
        <f>community_projects!K1354</f>
        <v>productiecoöperatie/ ontwikkelaar</v>
      </c>
      <c r="L1354" t="str">
        <f>community_projects!L1354</f>
        <v>TholenSolar</v>
      </c>
      <c r="M1354">
        <f>community_projects!P1354</f>
        <v>50</v>
      </c>
      <c r="N1354">
        <f>community_projects!R1354</f>
        <v>1</v>
      </c>
    </row>
    <row r="1355" spans="1:14" x14ac:dyDescent="0.3">
      <c r="A1355" t="str">
        <f>community_projects!A1355</f>
        <v>Zeeland</v>
      </c>
      <c r="B1355" t="str">
        <f>community_projects!B1355</f>
        <v>Zeeland</v>
      </c>
      <c r="C1355" t="str">
        <f>community_projects!C1355</f>
        <v>Vlissingen</v>
      </c>
      <c r="D1355" t="str" cm="1">
        <f t="array" ref="D1355">INDEX(municipalities!B:B, MATCH(EC_projects!C1355,municipalities!C:C,0),0)</f>
        <v>GM0718</v>
      </c>
      <c r="E1355" t="str">
        <f>community_projects!D1355</f>
        <v>Zeeuwind</v>
      </c>
      <c r="F1355" t="str">
        <f>community_projects!E1355</f>
        <v>Zeeuwind/ ZonOffensief Zonnedak anodefabriek Sloegebied</v>
      </c>
      <c r="G1355" t="str">
        <f>community_projects!G1355</f>
        <v>gepland</v>
      </c>
      <c r="H1355">
        <f>community_projects!H1355</f>
        <v>2024</v>
      </c>
      <c r="I1355" t="str">
        <f>community_projects!I1355</f>
        <v>PV</v>
      </c>
      <c r="J1355" t="str">
        <f>community_projects!J1355</f>
        <v>dak</v>
      </c>
      <c r="K1355" t="str">
        <f>community_projects!K1355</f>
        <v>lokale coöperatie</v>
      </c>
      <c r="L1355" t="str">
        <f>community_projects!L1355</f>
        <v>Zeeuwind</v>
      </c>
      <c r="M1355">
        <f>community_projects!P1355</f>
        <v>3580</v>
      </c>
      <c r="N1355">
        <f>community_projects!R1355</f>
        <v>1</v>
      </c>
    </row>
    <row r="1356" spans="1:14" x14ac:dyDescent="0.3">
      <c r="A1356" t="str">
        <f>community_projects!A1356</f>
        <v>Zuid-Holland</v>
      </c>
      <c r="B1356" t="str">
        <f>community_projects!B1356</f>
        <v>Regio Rotterdam-Den Haag</v>
      </c>
      <c r="C1356" t="str">
        <f>community_projects!C1356</f>
        <v>Delft</v>
      </c>
      <c r="D1356" t="str" cm="1">
        <f t="array" ref="D1356">INDEX(municipalities!B:B, MATCH(EC_projects!C1356,municipalities!C:C,0),0)</f>
        <v>GM0503</v>
      </c>
      <c r="E1356">
        <f>community_projects!D1356</f>
        <v>0</v>
      </c>
      <c r="F1356" t="str">
        <f>community_projects!E1356</f>
        <v>D2E/ zonnedaken woningcorporatie Vidosol - gepland</v>
      </c>
      <c r="G1356" t="str">
        <f>community_projects!G1356</f>
        <v>gepland</v>
      </c>
      <c r="H1356">
        <f>community_projects!H1356</f>
        <v>2024</v>
      </c>
      <c r="I1356" t="str">
        <f>community_projects!I1356</f>
        <v>PV</v>
      </c>
      <c r="J1356" t="str">
        <f>community_projects!J1356</f>
        <v>dak</v>
      </c>
      <c r="K1356" t="str">
        <f>community_projects!K1356</f>
        <v>woco-coöperatie</v>
      </c>
      <c r="L1356" t="str">
        <f>community_projects!L1356</f>
        <v>Delen Duurzame Energie (D2E)</v>
      </c>
      <c r="M1356">
        <f>community_projects!P1356</f>
        <v>176</v>
      </c>
      <c r="N1356">
        <f>community_projects!R1356</f>
        <v>1</v>
      </c>
    </row>
    <row r="1357" spans="1:14" x14ac:dyDescent="0.3">
      <c r="A1357" t="str">
        <f>community_projects!A1357</f>
        <v>Zuid-Holland</v>
      </c>
      <c r="B1357" t="str">
        <f>community_projects!B1357</f>
        <v>Regio Rotterdam-Den Haag</v>
      </c>
      <c r="C1357" t="str">
        <f>community_projects!C1357</f>
        <v>Delft</v>
      </c>
      <c r="D1357" t="str" cm="1">
        <f t="array" ref="D1357">INDEX(municipalities!B:B, MATCH(EC_projects!C1357,municipalities!C:C,0),0)</f>
        <v>GM0503</v>
      </c>
      <c r="E1357">
        <f>community_projects!D1357</f>
        <v>0</v>
      </c>
      <c r="F1357" t="str">
        <f>community_projects!E1357</f>
        <v>DeelstroomDelft/ Zonnedak KD-lab</v>
      </c>
      <c r="G1357" t="str">
        <f>community_projects!G1357</f>
        <v>gepland</v>
      </c>
      <c r="H1357">
        <f>community_projects!H1357</f>
        <v>2024</v>
      </c>
      <c r="I1357" t="str">
        <f>community_projects!I1357</f>
        <v>PV</v>
      </c>
      <c r="J1357" t="str">
        <f>community_projects!J1357</f>
        <v>dak</v>
      </c>
      <c r="K1357" t="str">
        <f>community_projects!K1357</f>
        <v>lokale coöperatie</v>
      </c>
      <c r="L1357" t="str">
        <f>community_projects!L1357</f>
        <v>DeelstroomDelft</v>
      </c>
      <c r="M1357">
        <f>community_projects!P1357</f>
        <v>260</v>
      </c>
      <c r="N1357">
        <f>community_projects!R1357</f>
        <v>1</v>
      </c>
    </row>
    <row r="1358" spans="1:14" x14ac:dyDescent="0.3">
      <c r="A1358" t="str">
        <f>community_projects!A1358</f>
        <v>Zuid-Holland</v>
      </c>
      <c r="B1358" t="str">
        <f>community_projects!B1358</f>
        <v>Regio Rotterdam-Den Haag</v>
      </c>
      <c r="C1358" t="str">
        <f>community_projects!C1358</f>
        <v>Delft</v>
      </c>
      <c r="D1358" t="str" cm="1">
        <f t="array" ref="D1358">INDEX(municipalities!B:B, MATCH(EC_projects!C1358,municipalities!C:C,0),0)</f>
        <v>GM0503</v>
      </c>
      <c r="E1358">
        <f>community_projects!D1358</f>
        <v>0</v>
      </c>
      <c r="F1358" t="str">
        <f>community_projects!E1358</f>
        <v>DeelstroomDelft/ Zonnedak Schieweg 13</v>
      </c>
      <c r="G1358" t="str">
        <f>community_projects!G1358</f>
        <v>gepland</v>
      </c>
      <c r="H1358">
        <f>community_projects!H1358</f>
        <v>2024</v>
      </c>
      <c r="I1358" t="str">
        <f>community_projects!I1358</f>
        <v>PV</v>
      </c>
      <c r="J1358" t="str">
        <f>community_projects!J1358</f>
        <v>dak</v>
      </c>
      <c r="K1358" t="str">
        <f>community_projects!K1358</f>
        <v>lokale coöperatie</v>
      </c>
      <c r="L1358" t="str">
        <f>community_projects!L1358</f>
        <v>DeelstroomDelft</v>
      </c>
      <c r="M1358">
        <f>community_projects!P1358</f>
        <v>38.4</v>
      </c>
      <c r="N1358">
        <f>community_projects!R1358</f>
        <v>1</v>
      </c>
    </row>
    <row r="1359" spans="1:14" x14ac:dyDescent="0.3">
      <c r="A1359" t="str">
        <f>community_projects!A1359</f>
        <v>Zuid-Holland</v>
      </c>
      <c r="B1359" t="str">
        <f>community_projects!B1359</f>
        <v>Regio Rotterdam-Den Haag</v>
      </c>
      <c r="C1359" t="str">
        <f>community_projects!C1359</f>
        <v>Delft</v>
      </c>
      <c r="D1359" t="str" cm="1">
        <f t="array" ref="D1359">INDEX(municipalities!B:B, MATCH(EC_projects!C1359,municipalities!C:C,0),0)</f>
        <v>GM0503</v>
      </c>
      <c r="E1359">
        <f>community_projects!D1359</f>
        <v>0</v>
      </c>
      <c r="F1359" t="str">
        <f>community_projects!E1359</f>
        <v>DeelstroomDelft/ Zonnedak VvE Rembrandt</v>
      </c>
      <c r="G1359" t="str">
        <f>community_projects!G1359</f>
        <v>gepland</v>
      </c>
      <c r="H1359">
        <f>community_projects!H1359</f>
        <v>2024</v>
      </c>
      <c r="I1359" t="str">
        <f>community_projects!I1359</f>
        <v>PV</v>
      </c>
      <c r="J1359" t="str">
        <f>community_projects!J1359</f>
        <v>dak</v>
      </c>
      <c r="K1359" t="str">
        <f>community_projects!K1359</f>
        <v>lokale coöperatie</v>
      </c>
      <c r="L1359" t="str">
        <f>community_projects!L1359</f>
        <v>DeelstroomDelft</v>
      </c>
      <c r="M1359">
        <f>community_projects!P1359</f>
        <v>8</v>
      </c>
      <c r="N1359">
        <f>community_projects!R1359</f>
        <v>1</v>
      </c>
    </row>
    <row r="1360" spans="1:14" x14ac:dyDescent="0.3">
      <c r="A1360" t="str">
        <f>community_projects!A1360</f>
        <v>Zuid-Holland</v>
      </c>
      <c r="B1360" t="str">
        <f>community_projects!B1360</f>
        <v>Regio Rotterdam-Den Haag</v>
      </c>
      <c r="C1360" t="str">
        <f>community_projects!C1360</f>
        <v>'s-Gravenhage</v>
      </c>
      <c r="D1360" t="str" cm="1">
        <f t="array" ref="D1360">INDEX(municipalities!B:B, MATCH(EC_projects!C1360,municipalities!C:C,0),0)</f>
        <v>GM0518</v>
      </c>
      <c r="E1360">
        <f>community_projects!D1360</f>
        <v>0</v>
      </c>
      <c r="F1360" t="str">
        <f>community_projects!E1360</f>
        <v>Energierijk Molenwijk/ zonnedak Sporthal Lipa</v>
      </c>
      <c r="G1360" t="str">
        <f>community_projects!G1360</f>
        <v>gepland</v>
      </c>
      <c r="H1360">
        <f>community_projects!H1360</f>
        <v>2024</v>
      </c>
      <c r="I1360" t="str">
        <f>community_projects!I1360</f>
        <v>PV</v>
      </c>
      <c r="J1360" t="str">
        <f>community_projects!J1360</f>
        <v>dak</v>
      </c>
      <c r="K1360" t="str">
        <f>community_projects!K1360</f>
        <v>lokale coöperatie</v>
      </c>
      <c r="L1360" t="str">
        <f>community_projects!L1360</f>
        <v>Energierijk Molenwijk</v>
      </c>
      <c r="M1360">
        <f>community_projects!P1360</f>
        <v>99</v>
      </c>
      <c r="N1360">
        <f>community_projects!R1360</f>
        <v>1</v>
      </c>
    </row>
    <row r="1361" spans="1:14" x14ac:dyDescent="0.3">
      <c r="A1361" t="str">
        <f>community_projects!A1361</f>
        <v>Zuid-Holland</v>
      </c>
      <c r="B1361" t="str">
        <f>community_projects!B1361</f>
        <v>Regio Rotterdam-Den Haag</v>
      </c>
      <c r="C1361" t="str">
        <f>community_projects!C1361</f>
        <v>'s-Gravenhage</v>
      </c>
      <c r="D1361" t="str" cm="1">
        <f t="array" ref="D1361">INDEX(municipalities!B:B, MATCH(EC_projects!C1361,municipalities!C:C,0),0)</f>
        <v>GM0518</v>
      </c>
      <c r="E1361">
        <f>community_projects!D1361</f>
        <v>0</v>
      </c>
      <c r="F1361" t="str">
        <f>community_projects!E1361</f>
        <v>Energierijk Molenwijk/ zonnedak Trefpunt Laakhage</v>
      </c>
      <c r="G1361" t="str">
        <f>community_projects!G1361</f>
        <v>gepland</v>
      </c>
      <c r="H1361">
        <f>community_projects!H1361</f>
        <v>2024</v>
      </c>
      <c r="I1361" t="str">
        <f>community_projects!I1361</f>
        <v>PV</v>
      </c>
      <c r="J1361" t="str">
        <f>community_projects!J1361</f>
        <v>dak</v>
      </c>
      <c r="K1361" t="str">
        <f>community_projects!K1361</f>
        <v>lokale coöperatie</v>
      </c>
      <c r="L1361" t="str">
        <f>community_projects!L1361</f>
        <v>Energierijk Molenwijk</v>
      </c>
      <c r="M1361">
        <f>community_projects!P1361</f>
        <v>19</v>
      </c>
      <c r="N1361">
        <f>community_projects!R1361</f>
        <v>1</v>
      </c>
    </row>
    <row r="1362" spans="1:14" x14ac:dyDescent="0.3">
      <c r="A1362" t="str">
        <f>community_projects!A1362</f>
        <v>Zuid-Holland</v>
      </c>
      <c r="B1362" t="str">
        <f>community_projects!B1362</f>
        <v>Regio Rotterdam-Den Haag</v>
      </c>
      <c r="C1362" t="str">
        <f>community_projects!C1362</f>
        <v>'s-Gravenhage</v>
      </c>
      <c r="D1362" t="str" cm="1">
        <f t="array" ref="D1362">INDEX(municipalities!B:B, MATCH(EC_projects!C1362,municipalities!C:C,0),0)</f>
        <v>GM0518</v>
      </c>
      <c r="E1362">
        <f>community_projects!D1362</f>
        <v>0</v>
      </c>
      <c r="F1362" t="str">
        <f>community_projects!E1362</f>
        <v>SterkopStroom/ zonnedak Musico</v>
      </c>
      <c r="G1362" t="str">
        <f>community_projects!G1362</f>
        <v>gepland</v>
      </c>
      <c r="H1362">
        <f>community_projects!H1362</f>
        <v>2024</v>
      </c>
      <c r="I1362" t="str">
        <f>community_projects!I1362</f>
        <v>PV</v>
      </c>
      <c r="J1362" t="str">
        <f>community_projects!J1362</f>
        <v>dak</v>
      </c>
      <c r="K1362" t="str">
        <f>community_projects!K1362</f>
        <v>lokale coöperatie</v>
      </c>
      <c r="L1362" t="str">
        <f>community_projects!L1362</f>
        <v>Sterk op Stroom</v>
      </c>
      <c r="M1362">
        <f>community_projects!P1362</f>
        <v>24.5</v>
      </c>
      <c r="N1362">
        <f>community_projects!R1362</f>
        <v>1</v>
      </c>
    </row>
    <row r="1363" spans="1:14" x14ac:dyDescent="0.3">
      <c r="A1363" t="str">
        <f>community_projects!A1363</f>
        <v>Zuid-Holland</v>
      </c>
      <c r="B1363" t="str">
        <f>community_projects!B1363</f>
        <v>Regio Rotterdam-Den Haag</v>
      </c>
      <c r="C1363" t="str">
        <f>community_projects!C1363</f>
        <v>'s-Gravenhage</v>
      </c>
      <c r="D1363" t="str" cm="1">
        <f t="array" ref="D1363">INDEX(municipalities!B:B, MATCH(EC_projects!C1363,municipalities!C:C,0),0)</f>
        <v>GM0518</v>
      </c>
      <c r="E1363">
        <f>community_projects!D1363</f>
        <v>0</v>
      </c>
      <c r="F1363" t="str">
        <f>community_projects!E1363</f>
        <v>GroenRegentes/ HaagsOpgewekt/ zonnedak Sporthal Houtrust</v>
      </c>
      <c r="G1363" t="str">
        <f>community_projects!G1363</f>
        <v>voorbereiding</v>
      </c>
      <c r="H1363">
        <f>community_projects!H1363</f>
        <v>2025</v>
      </c>
      <c r="I1363" t="str">
        <f>community_projects!I1363</f>
        <v>PV</v>
      </c>
      <c r="J1363" t="str">
        <f>community_projects!J1363</f>
        <v>dak</v>
      </c>
      <c r="K1363" t="str">
        <f>community_projects!K1363</f>
        <v>lokale coöperatie</v>
      </c>
      <c r="L1363" t="str">
        <f>community_projects!L1363</f>
        <v>Groen Regentes</v>
      </c>
      <c r="M1363">
        <f>community_projects!P1363</f>
        <v>200</v>
      </c>
      <c r="N1363">
        <f>community_projects!R1363</f>
        <v>1</v>
      </c>
    </row>
    <row r="1364" spans="1:14" x14ac:dyDescent="0.3">
      <c r="A1364" t="str">
        <f>community_projects!A1364</f>
        <v>Zuid-Holland</v>
      </c>
      <c r="B1364" t="str">
        <f>community_projects!B1364</f>
        <v>Holland Rijnland</v>
      </c>
      <c r="C1364" t="str">
        <f>community_projects!C1364</f>
        <v>Kaag en Braassem</v>
      </c>
      <c r="D1364" t="str" cm="1">
        <f t="array" ref="D1364">INDEX(municipalities!B:B, MATCH(EC_projects!C1364,municipalities!C:C,0),0)</f>
        <v>GM1884</v>
      </c>
      <c r="E1364">
        <f>community_projects!D1364</f>
        <v>0</v>
      </c>
      <c r="F1364" t="str">
        <f>community_projects!E1364</f>
        <v>KBEnergie/ zonnedak Hereboeren aan de Drecht</v>
      </c>
      <c r="G1364" t="str">
        <f>community_projects!G1364</f>
        <v>gepland</v>
      </c>
      <c r="H1364">
        <f>community_projects!H1364</f>
        <v>2024</v>
      </c>
      <c r="I1364" t="str">
        <f>community_projects!I1364</f>
        <v>PV</v>
      </c>
      <c r="J1364" t="str">
        <f>community_projects!J1364</f>
        <v>dak</v>
      </c>
      <c r="K1364" t="str">
        <f>community_projects!K1364</f>
        <v>lokale coöperatie</v>
      </c>
      <c r="L1364" t="str">
        <f>community_projects!L1364</f>
        <v>KB Energie</v>
      </c>
      <c r="M1364">
        <f>community_projects!P1364</f>
        <v>59.531999999999996</v>
      </c>
      <c r="N1364">
        <f>community_projects!R1364</f>
        <v>1</v>
      </c>
    </row>
    <row r="1365" spans="1:14" x14ac:dyDescent="0.3">
      <c r="A1365" t="str">
        <f>community_projects!A1365</f>
        <v>Zuid-Holland</v>
      </c>
      <c r="B1365" t="str">
        <f>community_projects!B1365</f>
        <v>Midden-Holland</v>
      </c>
      <c r="C1365" t="str">
        <f>community_projects!C1365</f>
        <v>Krimpenerwaard</v>
      </c>
      <c r="D1365" t="str" cm="1">
        <f t="array" ref="D1365">INDEX(municipalities!B:B, MATCH(EC_projects!C1365,municipalities!C:C,0),0)</f>
        <v>GM1931</v>
      </c>
      <c r="E1365" t="str">
        <f>community_projects!D1365</f>
        <v>Lekkerkerk</v>
      </c>
      <c r="F1365" t="str">
        <f>community_projects!E1365</f>
        <v>Waardstroom/ Zonneroos Lekkerkerk</v>
      </c>
      <c r="G1365" t="str">
        <f>community_projects!G1365</f>
        <v>gepland</v>
      </c>
      <c r="H1365">
        <f>community_projects!H1365</f>
        <v>2024</v>
      </c>
      <c r="I1365" t="str">
        <f>community_projects!I1365</f>
        <v>PV</v>
      </c>
      <c r="J1365" t="str">
        <f>community_projects!J1365</f>
        <v>dak</v>
      </c>
      <c r="K1365" t="str">
        <f>community_projects!K1365</f>
        <v>lokale coöperatie</v>
      </c>
      <c r="L1365" t="str">
        <f>community_projects!L1365</f>
        <v>Waardstroom</v>
      </c>
      <c r="M1365">
        <f>community_projects!P1365</f>
        <v>91.3</v>
      </c>
      <c r="N1365">
        <f>community_projects!R1365</f>
        <v>1</v>
      </c>
    </row>
    <row r="1366" spans="1:14" x14ac:dyDescent="0.3">
      <c r="A1366" t="str">
        <f>community_projects!A1366</f>
        <v>Zuid-Holland</v>
      </c>
      <c r="B1366" t="str">
        <f>community_projects!B1366</f>
        <v>Holland Rijnland</v>
      </c>
      <c r="C1366" t="str">
        <f>community_projects!C1366</f>
        <v>Leiden</v>
      </c>
      <c r="D1366" t="str" cm="1">
        <f t="array" ref="D1366">INDEX(municipalities!B:B, MATCH(EC_projects!C1366,municipalities!C:C,0),0)</f>
        <v>GM0546</v>
      </c>
      <c r="E1366">
        <f>community_projects!D1366</f>
        <v>0</v>
      </c>
      <c r="F1366" t="str">
        <f>community_projects!E1366</f>
        <v>Zon op Leiden/ Zon op de Lorentzschool</v>
      </c>
      <c r="G1366" t="str">
        <f>community_projects!G1366</f>
        <v>gepland</v>
      </c>
      <c r="H1366">
        <f>community_projects!H1366</f>
        <v>2024</v>
      </c>
      <c r="I1366" t="str">
        <f>community_projects!I1366</f>
        <v>PV</v>
      </c>
      <c r="J1366" t="str">
        <f>community_projects!J1366</f>
        <v>dak</v>
      </c>
      <c r="K1366" t="str">
        <f>community_projects!K1366</f>
        <v>productiecoöperatie/ bewonersinitiatief</v>
      </c>
      <c r="L1366" t="str">
        <f>community_projects!L1366</f>
        <v>Zon op Leiden</v>
      </c>
      <c r="M1366">
        <f>community_projects!P1366</f>
        <v>0</v>
      </c>
      <c r="N1366">
        <f>community_projects!R1366</f>
        <v>1</v>
      </c>
    </row>
    <row r="1367" spans="1:14" x14ac:dyDescent="0.3">
      <c r="A1367" t="str">
        <f>community_projects!A1367</f>
        <v>Zuid-Holland</v>
      </c>
      <c r="B1367" t="str">
        <f>community_projects!B1367</f>
        <v>Holland Rijnland</v>
      </c>
      <c r="C1367" t="str">
        <f>community_projects!C1367</f>
        <v>Leiden</v>
      </c>
      <c r="D1367" t="str" cm="1">
        <f t="array" ref="D1367">INDEX(municipalities!B:B, MATCH(EC_projects!C1367,municipalities!C:C,0),0)</f>
        <v>GM0546</v>
      </c>
      <c r="E1367">
        <f>community_projects!D1367</f>
        <v>0</v>
      </c>
      <c r="F1367" t="str">
        <f>community_projects!E1367</f>
        <v>Zonnebuur/ zonnedaken woningcorporatie (meerdere locaties) - gepland</v>
      </c>
      <c r="G1367" t="str">
        <f>community_projects!G1367</f>
        <v>gepland</v>
      </c>
      <c r="H1367">
        <f>community_projects!H1367</f>
        <v>2024</v>
      </c>
      <c r="I1367" t="str">
        <f>community_projects!I1367</f>
        <v>PV</v>
      </c>
      <c r="J1367" t="str">
        <f>community_projects!J1367</f>
        <v>dak</v>
      </c>
      <c r="K1367" t="str">
        <f>community_projects!K1367</f>
        <v>woco-coöperatie</v>
      </c>
      <c r="L1367" t="str">
        <f>community_projects!L1367</f>
        <v>Zonnebuur</v>
      </c>
      <c r="M1367">
        <f>community_projects!P1367</f>
        <v>72</v>
      </c>
      <c r="N1367">
        <f>community_projects!R1367</f>
        <v>1</v>
      </c>
    </row>
    <row r="1368" spans="1:14" x14ac:dyDescent="0.3">
      <c r="A1368" t="str">
        <f>community_projects!A1368</f>
        <v>Zuid-Holland</v>
      </c>
      <c r="B1368" t="str">
        <f>community_projects!B1368</f>
        <v>Holland Rijnland</v>
      </c>
      <c r="C1368" t="str">
        <f>community_projects!C1368</f>
        <v>Leiderdorp</v>
      </c>
      <c r="D1368" t="str" cm="1">
        <f t="array" ref="D1368">INDEX(municipalities!B:B, MATCH(EC_projects!C1368,municipalities!C:C,0),0)</f>
        <v>GM0547</v>
      </c>
      <c r="E1368">
        <f>community_projects!D1368</f>
        <v>0</v>
      </c>
      <c r="F1368" t="str">
        <f>community_projects!E1368</f>
        <v xml:space="preserve">D2E/ zonnedaken woningcorporatie Rhijnhart Wonen </v>
      </c>
      <c r="G1368" t="str">
        <f>community_projects!G1368</f>
        <v>gepland</v>
      </c>
      <c r="H1368">
        <f>community_projects!H1368</f>
        <v>2024</v>
      </c>
      <c r="I1368" t="str">
        <f>community_projects!I1368</f>
        <v>PV</v>
      </c>
      <c r="J1368" t="str">
        <f>community_projects!J1368</f>
        <v>dak</v>
      </c>
      <c r="K1368" t="str">
        <f>community_projects!K1368</f>
        <v>woco-coöperatie</v>
      </c>
      <c r="L1368" t="str">
        <f>community_projects!L1368</f>
        <v>Delen Duurzame Energie (D2E)</v>
      </c>
      <c r="M1368">
        <f>community_projects!P1368</f>
        <v>131</v>
      </c>
      <c r="N1368">
        <f>community_projects!R1368</f>
        <v>1</v>
      </c>
    </row>
    <row r="1369" spans="1:14" x14ac:dyDescent="0.3">
      <c r="A1369" t="str">
        <f>community_projects!A1369</f>
        <v>Zuid-Holland</v>
      </c>
      <c r="B1369" t="str">
        <f>community_projects!B1369</f>
        <v>Regio Rotterdam-Den Haag</v>
      </c>
      <c r="C1369" t="str">
        <f>community_projects!C1369</f>
        <v>Leidschendam-Voorburg</v>
      </c>
      <c r="D1369" t="str" cm="1">
        <f t="array" ref="D1369">INDEX(municipalities!B:B, MATCH(EC_projects!C1369,municipalities!C:C,0),0)</f>
        <v>GM1916</v>
      </c>
      <c r="E1369">
        <f>community_projects!D1369</f>
        <v>0</v>
      </c>
      <c r="F1369" t="str">
        <f>community_projects!E1369</f>
        <v>D2E/ zonnedaken woningcorporatie Vidosol</v>
      </c>
      <c r="G1369" t="str">
        <f>community_projects!G1369</f>
        <v>gepland</v>
      </c>
      <c r="H1369">
        <f>community_projects!H1369</f>
        <v>2024</v>
      </c>
      <c r="I1369" t="str">
        <f>community_projects!I1369</f>
        <v>PV</v>
      </c>
      <c r="J1369" t="str">
        <f>community_projects!J1369</f>
        <v>dak</v>
      </c>
      <c r="K1369" t="str">
        <f>community_projects!K1369</f>
        <v>woco-coöperatie</v>
      </c>
      <c r="L1369" t="str">
        <f>community_projects!L1369</f>
        <v>Delen Duurzame Energie (D2E)</v>
      </c>
      <c r="M1369">
        <f>community_projects!P1369</f>
        <v>300</v>
      </c>
      <c r="N1369">
        <f>community_projects!R1369</f>
        <v>1</v>
      </c>
    </row>
    <row r="1370" spans="1:14" x14ac:dyDescent="0.3">
      <c r="A1370" t="str">
        <f>community_projects!A1370</f>
        <v>Zuid-Holland</v>
      </c>
      <c r="B1370" t="str">
        <f>community_projects!B1370</f>
        <v>Alblasserwaard</v>
      </c>
      <c r="C1370" t="str">
        <f>community_projects!C1370</f>
        <v>Molenlanden</v>
      </c>
      <c r="D1370" t="str" cm="1">
        <f t="array" ref="D1370">INDEX(municipalities!B:B, MATCH(EC_projects!C1370,municipalities!C:C,0),0)</f>
        <v>GM1978</v>
      </c>
      <c r="E1370" t="str">
        <f>community_projects!D1370</f>
        <v>Nieuw-Lekkerland</v>
      </c>
      <c r="F1370" t="str">
        <f>community_projects!E1370</f>
        <v>EC Nieuw-Lekkerland/ zonnedak Zonnedak SchooneZon  (Schoonenburgerweg)</v>
      </c>
      <c r="G1370" t="str">
        <f>community_projects!G1370</f>
        <v>gepland</v>
      </c>
      <c r="H1370">
        <f>community_projects!H1370</f>
        <v>2024</v>
      </c>
      <c r="I1370" t="str">
        <f>community_projects!I1370</f>
        <v>PV</v>
      </c>
      <c r="J1370" t="str">
        <f>community_projects!J1370</f>
        <v>dak</v>
      </c>
      <c r="K1370" t="str">
        <f>community_projects!K1370</f>
        <v>lokale coöperatie</v>
      </c>
      <c r="L1370" t="str">
        <f>community_projects!L1370</f>
        <v>EC Nieuw-Lekkerland</v>
      </c>
      <c r="M1370">
        <f>community_projects!P1370</f>
        <v>292</v>
      </c>
      <c r="N1370">
        <f>community_projects!R1370</f>
        <v>1</v>
      </c>
    </row>
    <row r="1371" spans="1:14" x14ac:dyDescent="0.3">
      <c r="A1371" t="str">
        <f>community_projects!A1371</f>
        <v>Zuid-Holland</v>
      </c>
      <c r="B1371" t="str">
        <f>community_projects!B1371</f>
        <v>Alblasserwaard</v>
      </c>
      <c r="C1371" t="str">
        <f>community_projects!C1371</f>
        <v>Molenlanden</v>
      </c>
      <c r="D1371" t="str" cm="1">
        <f t="array" ref="D1371">INDEX(municipalities!B:B, MATCH(EC_projects!C1371,municipalities!C:C,0),0)</f>
        <v>GM1978</v>
      </c>
      <c r="E1371">
        <f>community_projects!D1371</f>
        <v>0</v>
      </c>
      <c r="F1371" t="str">
        <f>community_projects!E1371</f>
        <v>ZonSamen/ zonnedaken woningcorporatie (meerdere locaties)</v>
      </c>
      <c r="G1371" t="str">
        <f>community_projects!G1371</f>
        <v>gepland</v>
      </c>
      <c r="H1371">
        <f>community_projects!H1371</f>
        <v>2024</v>
      </c>
      <c r="I1371" t="str">
        <f>community_projects!I1371</f>
        <v>PV</v>
      </c>
      <c r="J1371" t="str">
        <f>community_projects!J1371</f>
        <v>dak</v>
      </c>
      <c r="K1371" t="str">
        <f>community_projects!K1371</f>
        <v>woco-coöperatie</v>
      </c>
      <c r="L1371" t="str">
        <f>community_projects!L1371</f>
        <v>ZonSamen</v>
      </c>
      <c r="M1371">
        <f>community_projects!P1371</f>
        <v>424</v>
      </c>
      <c r="N1371">
        <f>community_projects!R1371</f>
        <v>1</v>
      </c>
    </row>
    <row r="1372" spans="1:14" x14ac:dyDescent="0.3">
      <c r="A1372" t="str">
        <f>community_projects!A1372</f>
        <v>Zuid-Holland</v>
      </c>
      <c r="B1372" t="str">
        <f>community_projects!B1372</f>
        <v>Alblasserwaard</v>
      </c>
      <c r="C1372" t="str">
        <f>community_projects!C1372</f>
        <v>Molenlanden</v>
      </c>
      <c r="D1372" t="str" cm="1">
        <f t="array" ref="D1372">INDEX(municipalities!B:B, MATCH(EC_projects!C1372,municipalities!C:C,0),0)</f>
        <v>GM1978</v>
      </c>
      <c r="E1372">
        <f>community_projects!D1372</f>
        <v>0</v>
      </c>
      <c r="F1372" t="str">
        <f>community_projects!E1372</f>
        <v>ECMolenlanden/ zonnedaken (meerdere locaties)</v>
      </c>
      <c r="G1372" t="str">
        <f>community_projects!G1372</f>
        <v>voorbereiding</v>
      </c>
      <c r="H1372">
        <f>community_projects!H1372</f>
        <v>2025</v>
      </c>
      <c r="I1372" t="str">
        <f>community_projects!I1372</f>
        <v>PV</v>
      </c>
      <c r="J1372" t="str">
        <f>community_projects!J1372</f>
        <v>dak</v>
      </c>
      <c r="K1372" t="str">
        <f>community_projects!K1372</f>
        <v>lokale coöperatie</v>
      </c>
      <c r="L1372" t="str">
        <f>community_projects!L1372</f>
        <v>EC Molenlanden</v>
      </c>
      <c r="M1372">
        <f>community_projects!P1372</f>
        <v>0</v>
      </c>
      <c r="N1372">
        <f>community_projects!R1372</f>
        <v>1</v>
      </c>
    </row>
    <row r="1373" spans="1:14" x14ac:dyDescent="0.3">
      <c r="A1373" t="str">
        <f>community_projects!A1373</f>
        <v>Zuid-Holland</v>
      </c>
      <c r="B1373" t="str">
        <f>community_projects!B1373</f>
        <v>Holland Rijnland</v>
      </c>
      <c r="C1373" t="str">
        <f>community_projects!C1373</f>
        <v>Nieuwkoop</v>
      </c>
      <c r="D1373" t="str" cm="1">
        <f t="array" ref="D1373">INDEX(municipalities!B:B, MATCH(EC_projects!C1373,municipalities!C:C,0),0)</f>
        <v>GM0569</v>
      </c>
      <c r="E1373">
        <f>community_projects!D1373</f>
        <v>0</v>
      </c>
      <c r="F1373" t="str">
        <f>community_projects!E1373</f>
        <v>GebiedscooperatieNieuwkoop/ zonnedak Transportweg 84</v>
      </c>
      <c r="G1373" t="str">
        <f>community_projects!G1373</f>
        <v>gepland</v>
      </c>
      <c r="H1373">
        <f>community_projects!H1373</f>
        <v>2024</v>
      </c>
      <c r="I1373" t="str">
        <f>community_projects!I1373</f>
        <v>PV</v>
      </c>
      <c r="J1373" t="str">
        <f>community_projects!J1373</f>
        <v>dak</v>
      </c>
      <c r="K1373" t="str">
        <f>community_projects!K1373</f>
        <v>lokale coöperatie</v>
      </c>
      <c r="L1373" t="str">
        <f>community_projects!L1373</f>
        <v>Gebiedscoöperatie Nieuwkoop</v>
      </c>
      <c r="M1373">
        <f>community_projects!P1373</f>
        <v>245.99999999999997</v>
      </c>
      <c r="N1373">
        <f>community_projects!R1373</f>
        <v>1</v>
      </c>
    </row>
    <row r="1374" spans="1:14" x14ac:dyDescent="0.3">
      <c r="A1374" t="str">
        <f>community_projects!A1374</f>
        <v>Zuid-Holland</v>
      </c>
      <c r="B1374" t="str">
        <f>community_projects!B1374</f>
        <v>Regio Rotterdam-Den Haag</v>
      </c>
      <c r="C1374" t="str">
        <f>community_projects!C1374</f>
        <v>Pijnacker-Nootdorp</v>
      </c>
      <c r="D1374" t="str" cm="1">
        <f t="array" ref="D1374">INDEX(municipalities!B:B, MATCH(EC_projects!C1374,municipalities!C:C,0),0)</f>
        <v>GM1926</v>
      </c>
      <c r="E1374">
        <f>community_projects!D1374</f>
        <v>0</v>
      </c>
      <c r="F1374" t="str">
        <f>community_projects!E1374</f>
        <v>ECPijnackerNootdorp/ zonnedak Sint Janshof</v>
      </c>
      <c r="G1374" t="str">
        <f>community_projects!G1374</f>
        <v>gepland</v>
      </c>
      <c r="H1374">
        <f>community_projects!H1374</f>
        <v>2024</v>
      </c>
      <c r="I1374" t="str">
        <f>community_projects!I1374</f>
        <v>PV</v>
      </c>
      <c r="J1374" t="str">
        <f>community_projects!J1374</f>
        <v>dak</v>
      </c>
      <c r="K1374" t="str">
        <f>community_projects!K1374</f>
        <v>lokale coöperatie</v>
      </c>
      <c r="L1374" t="str">
        <f>community_projects!L1374</f>
        <v>EC Pijnacker Nootdorp</v>
      </c>
      <c r="M1374">
        <f>community_projects!P1374</f>
        <v>50.220000000000006</v>
      </c>
      <c r="N1374">
        <f>community_projects!R1374</f>
        <v>1</v>
      </c>
    </row>
    <row r="1375" spans="1:14" x14ac:dyDescent="0.3">
      <c r="A1375" t="str">
        <f>community_projects!A1375</f>
        <v>Zuid-Holland</v>
      </c>
      <c r="B1375" t="str">
        <f>community_projects!B1375</f>
        <v>Regio Rotterdam-Den Haag</v>
      </c>
      <c r="C1375" t="str">
        <f>community_projects!C1375</f>
        <v>Pijnacker-Nootdorp</v>
      </c>
      <c r="D1375" t="str" cm="1">
        <f t="array" ref="D1375">INDEX(municipalities!B:B, MATCH(EC_projects!C1375,municipalities!C:C,0),0)</f>
        <v>GM1926</v>
      </c>
      <c r="E1375">
        <f>community_projects!D1375</f>
        <v>0</v>
      </c>
      <c r="F1375" t="str">
        <f>community_projects!E1375</f>
        <v>ZonSamen/ zonnedaken woningcorporatie (meerdere locaties) -gepland</v>
      </c>
      <c r="G1375" t="str">
        <f>community_projects!G1375</f>
        <v>gepland</v>
      </c>
      <c r="H1375">
        <f>community_projects!H1375</f>
        <v>2024</v>
      </c>
      <c r="I1375" t="str">
        <f>community_projects!I1375</f>
        <v>PV</v>
      </c>
      <c r="J1375" t="str">
        <f>community_projects!J1375</f>
        <v>dak</v>
      </c>
      <c r="K1375" t="str">
        <f>community_projects!K1375</f>
        <v>woco-coöperatie</v>
      </c>
      <c r="L1375" t="str">
        <f>community_projects!L1375</f>
        <v>ZonSamen</v>
      </c>
      <c r="M1375">
        <f>community_projects!P1375</f>
        <v>197</v>
      </c>
      <c r="N1375">
        <f>community_projects!R1375</f>
        <v>1</v>
      </c>
    </row>
    <row r="1376" spans="1:14" x14ac:dyDescent="0.3">
      <c r="A1376" t="str">
        <f>community_projects!A1376</f>
        <v>Zuid-Holland</v>
      </c>
      <c r="B1376" t="str">
        <f>community_projects!B1376</f>
        <v>Regio Rotterdam-Den Haag</v>
      </c>
      <c r="C1376" t="str">
        <f>community_projects!C1376</f>
        <v>Ridderkerk</v>
      </c>
      <c r="D1376" t="str" cm="1">
        <f t="array" ref="D1376">INDEX(municipalities!B:B, MATCH(EC_projects!C1376,municipalities!C:C,0),0)</f>
        <v>GM0597</v>
      </c>
      <c r="E1376">
        <f>community_projects!D1376</f>
        <v>0</v>
      </c>
      <c r="F1376" t="str">
        <f>community_projects!E1376</f>
        <v>DeGroeneStroom/ zonnedak Maranathakerk</v>
      </c>
      <c r="G1376" t="str">
        <f>community_projects!G1376</f>
        <v>gepland</v>
      </c>
      <c r="H1376">
        <f>community_projects!H1376</f>
        <v>2024</v>
      </c>
      <c r="I1376" t="str">
        <f>community_projects!I1376</f>
        <v>PV</v>
      </c>
      <c r="J1376" t="str">
        <f>community_projects!J1376</f>
        <v>dak</v>
      </c>
      <c r="K1376" t="str">
        <f>community_projects!K1376</f>
        <v>lokale coöperatie</v>
      </c>
      <c r="L1376" t="str">
        <f>community_projects!L1376</f>
        <v>De Groene Stroom</v>
      </c>
      <c r="M1376">
        <f>community_projects!P1376</f>
        <v>55.5</v>
      </c>
      <c r="N1376">
        <f>community_projects!R1376</f>
        <v>1</v>
      </c>
    </row>
    <row r="1377" spans="1:14" x14ac:dyDescent="0.3">
      <c r="A1377" t="str">
        <f>community_projects!A1377</f>
        <v>Zuid-Holland</v>
      </c>
      <c r="B1377" t="str">
        <f>community_projects!B1377</f>
        <v>Regio Rotterdam-Den Haag</v>
      </c>
      <c r="C1377" t="str">
        <f>community_projects!C1377</f>
        <v>Rijswijk</v>
      </c>
      <c r="D1377" t="str" cm="1">
        <f t="array" ref="D1377">INDEX(municipalities!B:B, MATCH(EC_projects!C1377,municipalities!C:C,0),0)</f>
        <v>GM0603</v>
      </c>
      <c r="E1377">
        <f>community_projects!D1377</f>
        <v>0</v>
      </c>
      <c r="F1377" t="str">
        <f>community_projects!E1377</f>
        <v>D2E/ zonnedaken woningcorporatie Vidosol</v>
      </c>
      <c r="G1377" t="str">
        <f>community_projects!G1377</f>
        <v>gepland</v>
      </c>
      <c r="H1377">
        <f>community_projects!H1377</f>
        <v>2024</v>
      </c>
      <c r="I1377" t="str">
        <f>community_projects!I1377</f>
        <v>PV</v>
      </c>
      <c r="J1377" t="str">
        <f>community_projects!J1377</f>
        <v>dak</v>
      </c>
      <c r="K1377" t="str">
        <f>community_projects!K1377</f>
        <v>woco-coöperatie</v>
      </c>
      <c r="L1377" t="str">
        <f>community_projects!L1377</f>
        <v>Delen Duurzame Energie (D2E)</v>
      </c>
      <c r="M1377">
        <f>community_projects!P1377</f>
        <v>306</v>
      </c>
      <c r="N1377">
        <f>community_projects!R1377</f>
        <v>1</v>
      </c>
    </row>
    <row r="1378" spans="1:14" x14ac:dyDescent="0.3">
      <c r="A1378" t="str">
        <f>community_projects!A1378</f>
        <v>Zuid-Holland</v>
      </c>
      <c r="B1378" t="str">
        <f>community_projects!B1378</f>
        <v>Regio Rotterdam-Den Haag</v>
      </c>
      <c r="C1378" t="str">
        <f>community_projects!C1378</f>
        <v>Rotterdam</v>
      </c>
      <c r="D1378" t="str" cm="1">
        <f t="array" ref="D1378">INDEX(municipalities!B:B, MATCH(EC_projects!C1378,municipalities!C:C,0),0)</f>
        <v>GM0599</v>
      </c>
      <c r="E1378">
        <f>community_projects!D1378</f>
        <v>0</v>
      </c>
      <c r="F1378" t="str">
        <f>community_projects!E1378</f>
        <v>AlexEnergie/ zonnedak Gymzaal Rodaristraat</v>
      </c>
      <c r="G1378" t="str">
        <f>community_projects!G1378</f>
        <v>gepland</v>
      </c>
      <c r="H1378">
        <f>community_projects!H1378</f>
        <v>2024</v>
      </c>
      <c r="I1378" t="str">
        <f>community_projects!I1378</f>
        <v>PV</v>
      </c>
      <c r="J1378" t="str">
        <f>community_projects!J1378</f>
        <v>dak</v>
      </c>
      <c r="K1378" t="str">
        <f>community_projects!K1378</f>
        <v>lokale coöperatie</v>
      </c>
      <c r="L1378" t="str">
        <f>community_projects!L1378</f>
        <v>Alex Energie</v>
      </c>
      <c r="M1378">
        <f>community_projects!P1378</f>
        <v>50.4</v>
      </c>
      <c r="N1378">
        <f>community_projects!R1378</f>
        <v>1</v>
      </c>
    </row>
    <row r="1379" spans="1:14" x14ac:dyDescent="0.3">
      <c r="A1379" t="str">
        <f>community_projects!A1379</f>
        <v>Zuid-Holland</v>
      </c>
      <c r="B1379" t="str">
        <f>community_projects!B1379</f>
        <v>Regio Rotterdam-Den Haag</v>
      </c>
      <c r="C1379" t="str">
        <f>community_projects!C1379</f>
        <v>Rotterdam</v>
      </c>
      <c r="D1379" t="str" cm="1">
        <f t="array" ref="D1379">INDEX(municipalities!B:B, MATCH(EC_projects!C1379,municipalities!C:C,0),0)</f>
        <v>GM0599</v>
      </c>
      <c r="E1379">
        <f>community_projects!D1379</f>
        <v>0</v>
      </c>
      <c r="F1379" t="str">
        <f>community_projects!E1379</f>
        <v>AlexEnergie/ Zonnedak OBS Pluspunt</v>
      </c>
      <c r="G1379" t="str">
        <f>community_projects!G1379</f>
        <v>gepland</v>
      </c>
      <c r="H1379">
        <f>community_projects!H1379</f>
        <v>2024</v>
      </c>
      <c r="I1379" t="str">
        <f>community_projects!I1379</f>
        <v>PV</v>
      </c>
      <c r="J1379" t="str">
        <f>community_projects!J1379</f>
        <v>dak</v>
      </c>
      <c r="K1379" t="str">
        <f>community_projects!K1379</f>
        <v>lokale coöperatie</v>
      </c>
      <c r="L1379" t="str">
        <f>community_projects!L1379</f>
        <v>Alex Energie</v>
      </c>
      <c r="M1379">
        <f>community_projects!P1379</f>
        <v>79.8</v>
      </c>
      <c r="N1379">
        <f>community_projects!R1379</f>
        <v>1</v>
      </c>
    </row>
    <row r="1380" spans="1:14" x14ac:dyDescent="0.3">
      <c r="A1380" t="str">
        <f>community_projects!A1380</f>
        <v>Zuid-Holland</v>
      </c>
      <c r="B1380" t="str">
        <f>community_projects!B1380</f>
        <v>Regio Rotterdam-Den Haag</v>
      </c>
      <c r="C1380" t="str">
        <f>community_projects!C1380</f>
        <v>Rotterdam</v>
      </c>
      <c r="D1380" t="str" cm="1">
        <f t="array" ref="D1380">INDEX(municipalities!B:B, MATCH(EC_projects!C1380,municipalities!C:C,0),0)</f>
        <v>GM0599</v>
      </c>
      <c r="E1380">
        <f>community_projects!D1380</f>
        <v>0</v>
      </c>
      <c r="F1380" t="str">
        <f>community_projects!E1380</f>
        <v>D2E/ zonnedaken woningcorporatie Woonsol</v>
      </c>
      <c r="G1380" t="str">
        <f>community_projects!G1380</f>
        <v>gepland</v>
      </c>
      <c r="H1380">
        <f>community_projects!H1380</f>
        <v>2024</v>
      </c>
      <c r="I1380" t="str">
        <f>community_projects!I1380</f>
        <v>PV</v>
      </c>
      <c r="J1380" t="str">
        <f>community_projects!J1380</f>
        <v>dak</v>
      </c>
      <c r="K1380" t="str">
        <f>community_projects!K1380</f>
        <v>woco-coöperatie</v>
      </c>
      <c r="L1380" t="str">
        <f>community_projects!L1380</f>
        <v>Delen Duurzame Energie (D2E)</v>
      </c>
      <c r="M1380">
        <f>community_projects!P1380</f>
        <v>262</v>
      </c>
      <c r="N1380">
        <f>community_projects!R1380</f>
        <v>1</v>
      </c>
    </row>
    <row r="1381" spans="1:14" x14ac:dyDescent="0.3">
      <c r="A1381" t="str">
        <f>community_projects!A1381</f>
        <v>Zuid-Holland</v>
      </c>
      <c r="B1381" t="str">
        <f>community_projects!B1381</f>
        <v>Regio Rotterdam-Den Haag</v>
      </c>
      <c r="C1381" t="str">
        <f>community_projects!C1381</f>
        <v>Rotterdam</v>
      </c>
      <c r="D1381" t="str" cm="1">
        <f t="array" ref="D1381">INDEX(municipalities!B:B, MATCH(EC_projects!C1381,municipalities!C:C,0),0)</f>
        <v>GM0599</v>
      </c>
      <c r="E1381">
        <f>community_projects!D1381</f>
        <v>0</v>
      </c>
      <c r="F1381" t="str">
        <f>community_projects!E1381</f>
        <v>EC Bergblom/ zonnedak Bergblom</v>
      </c>
      <c r="G1381" t="str">
        <f>community_projects!G1381</f>
        <v>gepland</v>
      </c>
      <c r="H1381">
        <f>community_projects!H1381</f>
        <v>2024</v>
      </c>
      <c r="I1381" t="str">
        <f>community_projects!I1381</f>
        <v>PV</v>
      </c>
      <c r="J1381" t="str">
        <f>community_projects!J1381</f>
        <v>dak</v>
      </c>
      <c r="K1381" t="str">
        <f>community_projects!K1381</f>
        <v>productiecooperatie/ bewonerscollectief</v>
      </c>
      <c r="L1381" t="str">
        <f>community_projects!L1381</f>
        <v>EC Bergblom</v>
      </c>
      <c r="M1381">
        <f>community_projects!P1381</f>
        <v>48</v>
      </c>
      <c r="N1381">
        <f>community_projects!R1381</f>
        <v>1</v>
      </c>
    </row>
    <row r="1382" spans="1:14" x14ac:dyDescent="0.3">
      <c r="A1382" t="str">
        <f>community_projects!A1382</f>
        <v>Zuid-Holland</v>
      </c>
      <c r="B1382" t="str">
        <f>community_projects!B1382</f>
        <v>Regio Rotterdam-Den Haag</v>
      </c>
      <c r="C1382" t="str">
        <f>community_projects!C1382</f>
        <v>Rotterdam</v>
      </c>
      <c r="D1382" t="str" cm="1">
        <f t="array" ref="D1382">INDEX(municipalities!B:B, MATCH(EC_projects!C1382,municipalities!C:C,0),0)</f>
        <v>GM0599</v>
      </c>
      <c r="E1382">
        <f>community_projects!D1382</f>
        <v>0</v>
      </c>
      <c r="F1382" t="str">
        <f>community_projects!E1382</f>
        <v>ZonopZuid/ zonnedak Olympia College</v>
      </c>
      <c r="G1382" t="str">
        <f>community_projects!G1382</f>
        <v>gepland</v>
      </c>
      <c r="H1382">
        <f>community_projects!H1382</f>
        <v>2024</v>
      </c>
      <c r="I1382" t="str">
        <f>community_projects!I1382</f>
        <v>PV</v>
      </c>
      <c r="J1382" t="str">
        <f>community_projects!J1382</f>
        <v>dak</v>
      </c>
      <c r="K1382" t="str">
        <f>community_projects!K1382</f>
        <v>lokale coöperatie</v>
      </c>
      <c r="L1382" t="str">
        <f>community_projects!L1382</f>
        <v>Coöperatie Zon op Zuid</v>
      </c>
      <c r="M1382">
        <f>community_projects!P1382</f>
        <v>237.72</v>
      </c>
      <c r="N1382">
        <f>community_projects!R1382</f>
        <v>1</v>
      </c>
    </row>
    <row r="1383" spans="1:14" x14ac:dyDescent="0.3">
      <c r="A1383" t="str">
        <f>community_projects!A1383</f>
        <v>Zuid-Holland</v>
      </c>
      <c r="B1383" t="str">
        <f>community_projects!B1383</f>
        <v>Regio Rotterdam-Den Haag</v>
      </c>
      <c r="C1383" t="str">
        <f>community_projects!C1383</f>
        <v>Rotterdam</v>
      </c>
      <c r="D1383" t="str" cm="1">
        <f t="array" ref="D1383">INDEX(municipalities!B:B, MATCH(EC_projects!C1383,municipalities!C:C,0),0)</f>
        <v>GM0599</v>
      </c>
      <c r="E1383">
        <f>community_projects!D1383</f>
        <v>0</v>
      </c>
      <c r="F1383" t="str">
        <f>community_projects!E1383</f>
        <v>ZonopZuid/ Zonnedak Zuiderparkweg</v>
      </c>
      <c r="G1383" t="str">
        <f>community_projects!G1383</f>
        <v>gepland</v>
      </c>
      <c r="H1383">
        <f>community_projects!H1383</f>
        <v>2024</v>
      </c>
      <c r="I1383" t="str">
        <f>community_projects!I1383</f>
        <v>PV</v>
      </c>
      <c r="J1383" t="str">
        <f>community_projects!J1383</f>
        <v>dak</v>
      </c>
      <c r="K1383" t="str">
        <f>community_projects!K1383</f>
        <v>lokale coöperatie</v>
      </c>
      <c r="L1383" t="str">
        <f>community_projects!L1383</f>
        <v>Coöperatie Zon op Zuid</v>
      </c>
      <c r="M1383">
        <f>community_projects!P1383</f>
        <v>227.64</v>
      </c>
      <c r="N1383">
        <f>community_projects!R1383</f>
        <v>1</v>
      </c>
    </row>
    <row r="1384" spans="1:14" x14ac:dyDescent="0.3">
      <c r="A1384" t="str">
        <f>community_projects!A1384</f>
        <v>Zuid-Holland</v>
      </c>
      <c r="B1384" t="str">
        <f>community_projects!B1384</f>
        <v>Regio Rotterdam-Den Haag</v>
      </c>
      <c r="C1384" t="str">
        <f>community_projects!C1384</f>
        <v>Rotterdam</v>
      </c>
      <c r="D1384" t="str" cm="1">
        <f t="array" ref="D1384">INDEX(municipalities!B:B, MATCH(EC_projects!C1384,municipalities!C:C,0),0)</f>
        <v>GM0599</v>
      </c>
      <c r="E1384">
        <f>community_projects!D1384</f>
        <v>0</v>
      </c>
      <c r="F1384" t="str">
        <f>community_projects!E1384</f>
        <v>RozenburgEC/ zonnedak Dr. De Uyl Boulevard</v>
      </c>
      <c r="G1384" t="str">
        <f>community_projects!G1384</f>
        <v>voorbereiding</v>
      </c>
      <c r="H1384">
        <f>community_projects!H1384</f>
        <v>2025</v>
      </c>
      <c r="I1384" t="str">
        <f>community_projects!I1384</f>
        <v>PV</v>
      </c>
      <c r="J1384" t="str">
        <f>community_projects!J1384</f>
        <v>dak</v>
      </c>
      <c r="K1384" t="str">
        <f>community_projects!K1384</f>
        <v>lokale coöperatie</v>
      </c>
      <c r="L1384" t="str">
        <f>community_projects!L1384</f>
        <v>EC Rozenburg</v>
      </c>
      <c r="M1384">
        <f>community_projects!P1384</f>
        <v>0</v>
      </c>
      <c r="N1384">
        <f>community_projects!R1384</f>
        <v>1</v>
      </c>
    </row>
    <row r="1385" spans="1:14" x14ac:dyDescent="0.3">
      <c r="A1385" t="str">
        <f>community_projects!A1385</f>
        <v>Zuid-Holland</v>
      </c>
      <c r="B1385" t="str">
        <f>community_projects!B1385</f>
        <v>Regio Rotterdam-Den Haag</v>
      </c>
      <c r="C1385" t="str">
        <f>community_projects!C1385</f>
        <v>Schiedam</v>
      </c>
      <c r="D1385" t="str" cm="1">
        <f t="array" ref="D1385">INDEX(municipalities!B:B, MATCH(EC_projects!C1385,municipalities!C:C,0),0)</f>
        <v>GM0606</v>
      </c>
      <c r="E1385">
        <f>community_projects!D1385</f>
        <v>0</v>
      </c>
      <c r="F1385" t="str">
        <f>community_projects!E1385</f>
        <v>EnergiekSchiedam/ Zon op Schooldaken</v>
      </c>
      <c r="G1385" t="str">
        <f>community_projects!G1385</f>
        <v>voorbereiding</v>
      </c>
      <c r="H1385">
        <f>community_projects!H1385</f>
        <v>2025</v>
      </c>
      <c r="I1385" t="str">
        <f>community_projects!I1385</f>
        <v>PV</v>
      </c>
      <c r="J1385" t="str">
        <f>community_projects!J1385</f>
        <v>dak</v>
      </c>
      <c r="K1385" t="str">
        <f>community_projects!K1385</f>
        <v>lokale coöperatie</v>
      </c>
      <c r="L1385" t="str">
        <f>community_projects!L1385</f>
        <v>EnergiekSchiedam</v>
      </c>
      <c r="M1385">
        <f>community_projects!P1385</f>
        <v>178.5</v>
      </c>
      <c r="N1385">
        <f>community_projects!R1385</f>
        <v>1</v>
      </c>
    </row>
    <row r="1386" spans="1:14" x14ac:dyDescent="0.3">
      <c r="A1386" t="str">
        <f>community_projects!A1386</f>
        <v>Zuid-Holland</v>
      </c>
      <c r="B1386" t="str">
        <f>community_projects!B1386</f>
        <v>Regio Rotterdam-Den Haag</v>
      </c>
      <c r="C1386" t="str">
        <f>community_projects!C1386</f>
        <v>Schiedam</v>
      </c>
      <c r="D1386" t="str" cm="1">
        <f t="array" ref="D1386">INDEX(municipalities!B:B, MATCH(EC_projects!C1386,municipalities!C:C,0),0)</f>
        <v>GM0606</v>
      </c>
      <c r="E1386">
        <f>community_projects!D1386</f>
        <v>0</v>
      </c>
      <c r="F1386" t="str">
        <f>community_projects!E1386</f>
        <v>EnergiekSchiedam/ Zon op Tunneldak A4</v>
      </c>
      <c r="G1386" t="str">
        <f>community_projects!G1386</f>
        <v>voorbereiding</v>
      </c>
      <c r="H1386">
        <f>community_projects!H1386</f>
        <v>2025</v>
      </c>
      <c r="I1386" t="str">
        <f>community_projects!I1386</f>
        <v>PV</v>
      </c>
      <c r="J1386" t="str">
        <f>community_projects!J1386</f>
        <v>dak</v>
      </c>
      <c r="K1386" t="str">
        <f>community_projects!K1386</f>
        <v>lokale coöperatie</v>
      </c>
      <c r="L1386" t="str">
        <f>community_projects!L1386</f>
        <v>EnergiekSchiedam</v>
      </c>
      <c r="M1386">
        <f>community_projects!P1386</f>
        <v>0</v>
      </c>
      <c r="N1386">
        <f>community_projects!R1386</f>
        <v>1</v>
      </c>
    </row>
    <row r="1387" spans="1:14" x14ac:dyDescent="0.3">
      <c r="A1387" t="str">
        <f>community_projects!A1387</f>
        <v>Zuid-Holland</v>
      </c>
      <c r="B1387" t="str">
        <f>community_projects!B1387</f>
        <v>Regio Rotterdam-Den Haag</v>
      </c>
      <c r="C1387" t="str">
        <f>community_projects!C1387</f>
        <v>Voorne aan Zee</v>
      </c>
      <c r="D1387" t="str" cm="1">
        <f t="array" ref="D1387">INDEX(municipalities!B:B, MATCH(EC_projects!C1387,municipalities!C:C,0),0)</f>
        <v>GM1992</v>
      </c>
      <c r="E1387" t="str">
        <f>community_projects!D1387</f>
        <v>Brielle</v>
      </c>
      <c r="F1387" t="str">
        <f>community_projects!E1387</f>
        <v>VoornePuttenEnergie/ Zon op Waterbassin (Kloosterweg 16)</v>
      </c>
      <c r="G1387" t="str">
        <f>community_projects!G1387</f>
        <v>gepland</v>
      </c>
      <c r="H1387">
        <f>community_projects!H1387</f>
        <v>2024</v>
      </c>
      <c r="I1387" t="str">
        <f>community_projects!I1387</f>
        <v>PV</v>
      </c>
      <c r="J1387" t="str">
        <f>community_projects!J1387</f>
        <v>dak</v>
      </c>
      <c r="K1387" t="str">
        <f>community_projects!K1387</f>
        <v>lokale coöperatie</v>
      </c>
      <c r="L1387" t="str">
        <f>community_projects!L1387</f>
        <v>Voorne Putten Energie</v>
      </c>
      <c r="M1387">
        <f>community_projects!P1387</f>
        <v>772.80000000000007</v>
      </c>
      <c r="N1387">
        <f>community_projects!R1387</f>
        <v>1</v>
      </c>
    </row>
    <row r="1388" spans="1:14" x14ac:dyDescent="0.3">
      <c r="A1388" t="str">
        <f>community_projects!A1388</f>
        <v>Zuid-Holland</v>
      </c>
      <c r="B1388" t="str">
        <f>community_projects!B1388</f>
        <v>Regio Rotterdam-Den Haag</v>
      </c>
      <c r="C1388" t="str">
        <f>community_projects!C1388</f>
        <v>Voorne aan Zee</v>
      </c>
      <c r="D1388" t="str" cm="1">
        <f t="array" ref="D1388">INDEX(municipalities!B:B, MATCH(EC_projects!C1388,municipalities!C:C,0),0)</f>
        <v>GM1992</v>
      </c>
      <c r="E1388">
        <f>community_projects!D1388</f>
        <v>0</v>
      </c>
      <c r="F1388" t="str">
        <f>community_projects!E1388</f>
        <v>VoornePuttenEnergie/ Zon op Caravanstalling</v>
      </c>
      <c r="G1388" t="str">
        <f>community_projects!G1388</f>
        <v>voorbereiding</v>
      </c>
      <c r="H1388">
        <f>community_projects!H1388</f>
        <v>2025</v>
      </c>
      <c r="I1388" t="str">
        <f>community_projects!I1388</f>
        <v>PV</v>
      </c>
      <c r="J1388" t="str">
        <f>community_projects!J1388</f>
        <v>dak</v>
      </c>
      <c r="K1388" t="str">
        <f>community_projects!K1388</f>
        <v>lokale coöperatie</v>
      </c>
      <c r="L1388" t="str">
        <f>community_projects!L1388</f>
        <v>Voorne Putten Energie</v>
      </c>
      <c r="M1388">
        <f>community_projects!P1388</f>
        <v>766</v>
      </c>
      <c r="N1388">
        <f>community_projects!R1388</f>
        <v>1</v>
      </c>
    </row>
    <row r="1389" spans="1:14" x14ac:dyDescent="0.3">
      <c r="A1389" t="str">
        <f>community_projects!A1389</f>
        <v>Zuid-Holland</v>
      </c>
      <c r="B1389" t="str">
        <f>community_projects!B1389</f>
        <v>Regio Rotterdam-Den Haag</v>
      </c>
      <c r="C1389" t="str">
        <f>community_projects!C1389</f>
        <v>Zoetermeer</v>
      </c>
      <c r="D1389" t="str" cm="1">
        <f t="array" ref="D1389">INDEX(municipalities!B:B, MATCH(EC_projects!C1389,municipalities!C:C,0),0)</f>
        <v>GM0637</v>
      </c>
      <c r="E1389">
        <f>community_projects!D1389</f>
        <v>0</v>
      </c>
      <c r="F1389" t="str">
        <f>community_projects!E1389</f>
        <v>D2E/ zonnedaken woningcorporatie Vidosol</v>
      </c>
      <c r="G1389" t="str">
        <f>community_projects!G1389</f>
        <v>gepland</v>
      </c>
      <c r="H1389">
        <f>community_projects!H1389</f>
        <v>2024</v>
      </c>
      <c r="I1389" t="str">
        <f>community_projects!I1389</f>
        <v>PV</v>
      </c>
      <c r="J1389" t="str">
        <f>community_projects!J1389</f>
        <v>dak</v>
      </c>
      <c r="K1389" t="str">
        <f>community_projects!K1389</f>
        <v>woco-coöperatie</v>
      </c>
      <c r="L1389" t="str">
        <f>community_projects!L1389</f>
        <v>Delen Duurzame Energie (D2E)</v>
      </c>
      <c r="M1389">
        <f>community_projects!P1389</f>
        <v>540</v>
      </c>
      <c r="N1389">
        <f>community_projects!R1389</f>
        <v>1</v>
      </c>
    </row>
    <row r="1390" spans="1:14" x14ac:dyDescent="0.3">
      <c r="A1390" t="str">
        <f>community_projects!A1390</f>
        <v>Zuid-Holland</v>
      </c>
      <c r="B1390" t="str">
        <f>community_projects!B1390</f>
        <v>Regio Rotterdam-Den Haag</v>
      </c>
      <c r="C1390" t="str">
        <f>community_projects!C1390</f>
        <v>Zoetermeer</v>
      </c>
      <c r="D1390" t="str" cm="1">
        <f t="array" ref="D1390">INDEX(municipalities!B:B, MATCH(EC_projects!C1390,municipalities!C:C,0),0)</f>
        <v>GM0637</v>
      </c>
      <c r="E1390">
        <f>community_projects!D1390</f>
        <v>0</v>
      </c>
      <c r="F1390" t="str">
        <f>community_projects!E1390</f>
        <v>VVE/ "V.v.E. Soeterweijde V"</v>
      </c>
      <c r="G1390" t="str">
        <f>community_projects!G1390</f>
        <v>gepland</v>
      </c>
      <c r="H1390">
        <f>community_projects!H1390</f>
        <v>2024</v>
      </c>
      <c r="I1390" t="str">
        <f>community_projects!I1390</f>
        <v>PV</v>
      </c>
      <c r="J1390" t="str">
        <f>community_projects!J1390</f>
        <v>dak</v>
      </c>
      <c r="K1390" t="str">
        <f>community_projects!K1390</f>
        <v>VVE-coöperatie</v>
      </c>
      <c r="L1390" t="str">
        <f>community_projects!L1390</f>
        <v>VVE divers</v>
      </c>
      <c r="M1390">
        <f>community_projects!P1390</f>
        <v>42</v>
      </c>
      <c r="N1390">
        <f>community_projects!R1390</f>
        <v>1</v>
      </c>
    </row>
    <row r="1391" spans="1:14" x14ac:dyDescent="0.3">
      <c r="A1391" t="str">
        <f>community_projects!A1391</f>
        <v>Zuid-Holland</v>
      </c>
      <c r="B1391" t="str">
        <f>community_projects!B1391</f>
        <v>Holland Rijnland</v>
      </c>
      <c r="C1391" t="str">
        <f>community_projects!C1391</f>
        <v>Zoeterwoude</v>
      </c>
      <c r="D1391" t="str" cm="1">
        <f t="array" ref="D1391">INDEX(municipalities!B:B, MATCH(EC_projects!C1391,municipalities!C:C,0),0)</f>
        <v>GM0638</v>
      </c>
      <c r="E1391">
        <f>community_projects!D1391</f>
        <v>0</v>
      </c>
      <c r="F1391" t="str">
        <f>community_projects!E1391</f>
        <v>Zon op Zoeterwoude/ zonnedak Meurs</v>
      </c>
      <c r="G1391" t="str">
        <f>community_projects!G1391</f>
        <v>gepland</v>
      </c>
      <c r="H1391">
        <f>community_projects!H1391</f>
        <v>2024</v>
      </c>
      <c r="I1391" t="str">
        <f>community_projects!I1391</f>
        <v>PV</v>
      </c>
      <c r="J1391" t="str">
        <f>community_projects!J1391</f>
        <v>dak</v>
      </c>
      <c r="K1391" t="str">
        <f>community_projects!K1391</f>
        <v>productiecoöperatie/ bewonersinitiatief</v>
      </c>
      <c r="L1391" t="str">
        <f>community_projects!L1391</f>
        <v>Zon op Zoeterwoude</v>
      </c>
      <c r="M1391">
        <f>community_projects!P1391</f>
        <v>122.99999999999999</v>
      </c>
      <c r="N1391">
        <f>community_projects!R1391</f>
        <v>1</v>
      </c>
    </row>
    <row r="1392" spans="1:14" x14ac:dyDescent="0.3">
      <c r="A1392" t="str">
        <f>community_projects!A1392</f>
        <v>Drenthe</v>
      </c>
      <c r="B1392" t="str">
        <f>community_projects!B1392</f>
        <v>Drenthe</v>
      </c>
      <c r="C1392" t="str">
        <f>community_projects!C1392</f>
        <v>Coevorden</v>
      </c>
      <c r="D1392" t="str" cm="1">
        <f t="array" ref="D1392">INDEX(municipalities!B:B, MATCH(EC_projects!C1392,municipalities!C:C,0),0)</f>
        <v>GM0109</v>
      </c>
      <c r="E1392" t="str">
        <f>community_projects!D1392</f>
        <v>Dalen</v>
      </c>
      <c r="F1392" t="str">
        <f>community_projects!E1392</f>
        <v xml:space="preserve">Ondernemers/ zonnedaken Zon Kleine Veld 33a </v>
      </c>
      <c r="G1392" t="str">
        <f>community_projects!G1392</f>
        <v>gerealiseerd</v>
      </c>
      <c r="H1392">
        <f>community_projects!H1392</f>
        <v>2018</v>
      </c>
      <c r="I1392" t="str">
        <f>community_projects!I1392</f>
        <v>PV</v>
      </c>
      <c r="J1392" t="str">
        <f>community_projects!J1392</f>
        <v>grond</v>
      </c>
      <c r="K1392" t="str">
        <f>community_projects!K1392</f>
        <v>productiecoöperatie/ bewonersinitiatief</v>
      </c>
      <c r="L1392" t="str">
        <f>community_projects!L1392</f>
        <v>projectcoöperaties divers</v>
      </c>
      <c r="M1392">
        <f>community_projects!P1392</f>
        <v>55.555555555555557</v>
      </c>
      <c r="N1392">
        <f>community_projects!R1392</f>
        <v>1</v>
      </c>
    </row>
    <row r="1393" spans="1:14" x14ac:dyDescent="0.3">
      <c r="A1393" t="str">
        <f>community_projects!A1393</f>
        <v>Drenthe</v>
      </c>
      <c r="B1393" t="str">
        <f>community_projects!B1393</f>
        <v>Drenthe</v>
      </c>
      <c r="C1393" t="str">
        <f>community_projects!C1393</f>
        <v>Emmen</v>
      </c>
      <c r="D1393" t="str" cm="1">
        <f t="array" ref="D1393">INDEX(municipalities!B:B, MATCH(EC_projects!C1393,municipalities!C:C,0),0)</f>
        <v>GM0114</v>
      </c>
      <c r="E1393">
        <f>community_projects!D1393</f>
        <v>0</v>
      </c>
      <c r="F1393" t="str">
        <f>community_projects!E1393</f>
        <v>Nieuw-Oranjepoort/ zonnepark Oranjepoort (PCR-deel grootschalig commercieel)</v>
      </c>
      <c r="G1393" t="str">
        <f>community_projects!G1393</f>
        <v>gerealiseerd</v>
      </c>
      <c r="H1393">
        <f>community_projects!H1393</f>
        <v>2019</v>
      </c>
      <c r="I1393" t="str">
        <f>community_projects!I1393</f>
        <v>PV</v>
      </c>
      <c r="J1393" t="str">
        <f>community_projects!J1393</f>
        <v>grond</v>
      </c>
      <c r="K1393" t="str">
        <f>community_projects!K1393</f>
        <v>lokale coöperatie</v>
      </c>
      <c r="L1393" t="str">
        <f>community_projects!L1393</f>
        <v>EC Nieuw-Oranjepoort</v>
      </c>
      <c r="M1393">
        <f>community_projects!P1393</f>
        <v>502.50000000000006</v>
      </c>
      <c r="N1393">
        <f>community_projects!R1393</f>
        <v>1.7045454545454544E-2</v>
      </c>
    </row>
    <row r="1394" spans="1:14" x14ac:dyDescent="0.3">
      <c r="A1394" t="str">
        <f>community_projects!A1394</f>
        <v>Drenthe</v>
      </c>
      <c r="B1394" t="str">
        <f>community_projects!B1394</f>
        <v>Drenthe</v>
      </c>
      <c r="C1394" t="str">
        <f>community_projects!C1394</f>
        <v>Midden-Drenthe</v>
      </c>
      <c r="D1394" t="str" cm="1">
        <f t="array" ref="D1394">INDEX(municipalities!B:B, MATCH(EC_projects!C1394,municipalities!C:C,0),0)</f>
        <v>GM1731</v>
      </c>
      <c r="E1394" t="str">
        <f>community_projects!D1394</f>
        <v>Bovensmilde</v>
      </c>
      <c r="F1394" t="str">
        <f>community_projects!E1394</f>
        <v>EnergieVanOns/ zonnepark Leemdijk (eigendom gemeente)</v>
      </c>
      <c r="G1394" t="str">
        <f>community_projects!G1394</f>
        <v>gerealiseerd</v>
      </c>
      <c r="H1394">
        <f>community_projects!H1394</f>
        <v>2020</v>
      </c>
      <c r="I1394" t="str">
        <f>community_projects!I1394</f>
        <v>PV</v>
      </c>
      <c r="J1394" t="str">
        <f>community_projects!J1394</f>
        <v>grond</v>
      </c>
      <c r="K1394" t="str">
        <f>community_projects!K1394</f>
        <v>lokale coöperatie</v>
      </c>
      <c r="L1394" t="str">
        <f>community_projects!L1394</f>
        <v>EnergieVanOns</v>
      </c>
      <c r="M1394">
        <f>community_projects!P1394</f>
        <v>0</v>
      </c>
      <c r="N1394">
        <f>community_projects!R1394</f>
        <v>0</v>
      </c>
    </row>
    <row r="1395" spans="1:14" x14ac:dyDescent="0.3">
      <c r="A1395" t="str">
        <f>community_projects!A1395</f>
        <v>Drenthe</v>
      </c>
      <c r="B1395" t="str">
        <f>community_projects!B1395</f>
        <v>Drenthe</v>
      </c>
      <c r="C1395" t="str">
        <f>community_projects!C1395</f>
        <v>Midden-Drenthe</v>
      </c>
      <c r="D1395" t="str" cm="1">
        <f t="array" ref="D1395">INDEX(municipalities!B:B, MATCH(EC_projects!C1395,municipalities!C:C,0),0)</f>
        <v>GM1731</v>
      </c>
      <c r="E1395" t="str">
        <f>community_projects!D1395</f>
        <v>De Lotten Hijken</v>
      </c>
      <c r="F1395" t="str">
        <f>community_projects!E1395</f>
        <v>Hooghalen/ Zonnepark Hijken De Lotten (participatie, geen eigendom)</v>
      </c>
      <c r="G1395" t="str">
        <f>community_projects!G1395</f>
        <v>gerealiseerd</v>
      </c>
      <c r="H1395">
        <f>community_projects!H1395</f>
        <v>2022</v>
      </c>
      <c r="I1395" t="str">
        <f>community_projects!I1395</f>
        <v>PV</v>
      </c>
      <c r="J1395" t="str">
        <f>community_projects!J1395</f>
        <v>grond</v>
      </c>
      <c r="K1395" t="str">
        <f>community_projects!K1395</f>
        <v>participatie/ lokale coöperatie</v>
      </c>
      <c r="L1395" t="str">
        <f>community_projects!L1395</f>
        <v>EC Hooghalen</v>
      </c>
      <c r="M1395">
        <f>community_projects!P1395</f>
        <v>0</v>
      </c>
      <c r="N1395">
        <f>community_projects!R1395</f>
        <v>0</v>
      </c>
    </row>
    <row r="1396" spans="1:14" x14ac:dyDescent="0.3">
      <c r="A1396" t="str">
        <f>community_projects!A1396</f>
        <v>Drenthe</v>
      </c>
      <c r="B1396" t="str">
        <f>community_projects!B1396</f>
        <v>Drenthe</v>
      </c>
      <c r="C1396" t="str">
        <f>community_projects!C1396</f>
        <v>Midden-Drenthe</v>
      </c>
      <c r="D1396" t="str" cm="1">
        <f t="array" ref="D1396">INDEX(municipalities!B:B, MATCH(EC_projects!C1396,municipalities!C:C,0),0)</f>
        <v>GM1731</v>
      </c>
      <c r="E1396">
        <f>community_projects!D1396</f>
        <v>0</v>
      </c>
      <c r="F1396" t="str">
        <f>community_projects!E1396</f>
        <v xml:space="preserve">DeMussels/ Zonnepark De Mussels Beilen </v>
      </c>
      <c r="G1396" t="str">
        <f>community_projects!G1396</f>
        <v>gerealiseerd</v>
      </c>
      <c r="H1396">
        <f>community_projects!H1396</f>
        <v>2022</v>
      </c>
      <c r="I1396" t="str">
        <f>community_projects!I1396</f>
        <v>PV</v>
      </c>
      <c r="J1396" t="str">
        <f>community_projects!J1396</f>
        <v>water</v>
      </c>
      <c r="K1396" t="str">
        <f>community_projects!K1396</f>
        <v>lokale coöperatie</v>
      </c>
      <c r="L1396" t="str">
        <f>community_projects!L1396</f>
        <v>De Mussels</v>
      </c>
      <c r="M1396">
        <f>community_projects!P1396</f>
        <v>8160</v>
      </c>
      <c r="N1396">
        <f>community_projects!R1396</f>
        <v>0.51</v>
      </c>
    </row>
    <row r="1397" spans="1:14" x14ac:dyDescent="0.3">
      <c r="A1397" t="str">
        <f>community_projects!A1397</f>
        <v>Drenthe</v>
      </c>
      <c r="B1397" t="str">
        <f>community_projects!B1397</f>
        <v>Drenthe</v>
      </c>
      <c r="C1397" t="str">
        <f>community_projects!C1397</f>
        <v>Noordenveld</v>
      </c>
      <c r="D1397" t="str" cm="1">
        <f t="array" ref="D1397">INDEX(municipalities!B:B, MATCH(EC_projects!C1397,municipalities!C:C,0),0)</f>
        <v>GM1699</v>
      </c>
      <c r="E1397" t="str">
        <f>community_projects!D1397</f>
        <v>Peize</v>
      </c>
      <c r="F1397" t="str">
        <f>community_projects!E1397</f>
        <v>ECNoordseveld/ Zonneweide zwembad Peize Op Rozen 1 (PCR)</v>
      </c>
      <c r="G1397" t="str">
        <f>community_projects!G1397</f>
        <v>gerealiseerd</v>
      </c>
      <c r="H1397">
        <f>community_projects!H1397</f>
        <v>2020</v>
      </c>
      <c r="I1397" t="str">
        <f>community_projects!I1397</f>
        <v>PV</v>
      </c>
      <c r="J1397" t="str">
        <f>community_projects!J1397</f>
        <v>grond</v>
      </c>
      <c r="K1397" t="str">
        <f>community_projects!K1397</f>
        <v>lokale coöperatie</v>
      </c>
      <c r="L1397" t="str">
        <f>community_projects!L1397</f>
        <v>EC Noordseveld</v>
      </c>
      <c r="M1397">
        <f>community_projects!P1397</f>
        <v>72.899999999999991</v>
      </c>
      <c r="N1397">
        <f>community_projects!R1397</f>
        <v>1</v>
      </c>
    </row>
    <row r="1398" spans="1:14" x14ac:dyDescent="0.3">
      <c r="A1398" t="str">
        <f>community_projects!A1398</f>
        <v>Drenthe</v>
      </c>
      <c r="B1398" t="str">
        <f>community_projects!B1398</f>
        <v>Drenthe</v>
      </c>
      <c r="C1398" t="str">
        <f>community_projects!C1398</f>
        <v>Noordenveld</v>
      </c>
      <c r="D1398" t="str" cm="1">
        <f t="array" ref="D1398">INDEX(municipalities!B:B, MATCH(EC_projects!C1398,municipalities!C:C,0),0)</f>
        <v>GM1699</v>
      </c>
      <c r="E1398" t="str">
        <f>community_projects!D1398</f>
        <v>Langelo</v>
      </c>
      <c r="F1398" t="str">
        <f>community_projects!E1398</f>
        <v>ECNoordsveld/ Zonneveld Halo</v>
      </c>
      <c r="G1398" t="str">
        <f>community_projects!G1398</f>
        <v>gerealiseerd</v>
      </c>
      <c r="H1398">
        <f>community_projects!H1398</f>
        <v>2020</v>
      </c>
      <c r="I1398" t="str">
        <f>community_projects!I1398</f>
        <v>PV</v>
      </c>
      <c r="J1398" t="str">
        <f>community_projects!J1398</f>
        <v>grond</v>
      </c>
      <c r="K1398" t="str">
        <f>community_projects!K1398</f>
        <v>lokale coöperatie</v>
      </c>
      <c r="L1398" t="str">
        <f>community_projects!L1398</f>
        <v>EC Noordseveld</v>
      </c>
      <c r="M1398">
        <f>community_projects!P1398</f>
        <v>1256</v>
      </c>
      <c r="N1398">
        <f>community_projects!R1398</f>
        <v>1</v>
      </c>
    </row>
    <row r="1399" spans="1:14" x14ac:dyDescent="0.3">
      <c r="A1399" t="str">
        <f>community_projects!A1399</f>
        <v>Flevoland</v>
      </c>
      <c r="B1399" t="str">
        <f>community_projects!B1399</f>
        <v>Flevoland</v>
      </c>
      <c r="C1399" t="str">
        <f>community_projects!C1399</f>
        <v>Almere</v>
      </c>
      <c r="D1399" t="str" cm="1">
        <f t="array" ref="D1399">INDEX(municipalities!B:B, MATCH(EC_projects!C1399,municipalities!C:C,0),0)</f>
        <v>GM0034</v>
      </c>
      <c r="E1399" t="str">
        <f>community_projects!D1399</f>
        <v>Groene</v>
      </c>
      <c r="F1399" t="str">
        <f>community_projects!E1399</f>
        <v xml:space="preserve">GroeneReus/ zonnepark Zuyderzon (participatie, geen eigendom) </v>
      </c>
      <c r="G1399" t="str">
        <f>community_projects!G1399</f>
        <v>gerealiseerd</v>
      </c>
      <c r="H1399">
        <f>community_projects!H1399</f>
        <v>2019</v>
      </c>
      <c r="I1399" t="str">
        <f>community_projects!I1399</f>
        <v>PV</v>
      </c>
      <c r="J1399" t="str">
        <f>community_projects!J1399</f>
        <v>grond</v>
      </c>
      <c r="K1399" t="str">
        <f>community_projects!K1399</f>
        <v>participatie/ lokale coöperatie</v>
      </c>
      <c r="L1399" t="str">
        <f>community_projects!L1399</f>
        <v>Groene Reus</v>
      </c>
      <c r="M1399">
        <f>community_projects!P1399</f>
        <v>0</v>
      </c>
      <c r="N1399">
        <f>community_projects!R1399</f>
        <v>0</v>
      </c>
    </row>
    <row r="1400" spans="1:14" x14ac:dyDescent="0.3">
      <c r="A1400" t="str">
        <f>community_projects!A1400</f>
        <v>Friesland</v>
      </c>
      <c r="B1400" t="str">
        <f>community_projects!B1400</f>
        <v>Friesland</v>
      </c>
      <c r="C1400" t="str">
        <f>community_projects!C1400</f>
        <v>Ameland</v>
      </c>
      <c r="D1400" t="str" cm="1">
        <f t="array" ref="D1400">INDEX(municipalities!B:B, MATCH(EC_projects!C1400,municipalities!C:C,0),0)</f>
        <v>GM0060</v>
      </c>
      <c r="E1400" t="str">
        <f>community_projects!D1400</f>
        <v>Ballum</v>
      </c>
      <c r="F1400" t="str">
        <f>community_projects!E1400</f>
        <v>AEC/ Zonnepark Ameland (1/3 eigendom)</v>
      </c>
      <c r="G1400" t="str">
        <f>community_projects!G1400</f>
        <v>gerealiseerd</v>
      </c>
      <c r="H1400">
        <f>community_projects!H1400</f>
        <v>2016</v>
      </c>
      <c r="I1400" t="str">
        <f>community_projects!I1400</f>
        <v>PV</v>
      </c>
      <c r="J1400" t="str">
        <f>community_projects!J1400</f>
        <v>grond</v>
      </c>
      <c r="K1400" t="str">
        <f>community_projects!K1400</f>
        <v>lokale coöperatie</v>
      </c>
      <c r="L1400" t="str">
        <f>community_projects!L1400</f>
        <v>Amelander Energie Coöperatie (AEC)</v>
      </c>
      <c r="M1400">
        <f>community_projects!P1400</f>
        <v>2000</v>
      </c>
      <c r="N1400">
        <f>community_projects!R1400</f>
        <v>0.33</v>
      </c>
    </row>
    <row r="1401" spans="1:14" x14ac:dyDescent="0.3">
      <c r="A1401" t="str">
        <f>community_projects!A1401</f>
        <v>Friesland</v>
      </c>
      <c r="B1401" t="str">
        <f>community_projects!B1401</f>
        <v>Friesland</v>
      </c>
      <c r="C1401" t="str">
        <f>community_projects!C1401</f>
        <v>De Fryske Marren</v>
      </c>
      <c r="D1401" t="str" cm="1">
        <f t="array" ref="D1401">INDEX(municipalities!B:B, MATCH(EC_projects!C1401,municipalities!C:C,0),0)</f>
        <v>GM1940</v>
      </c>
      <c r="E1401" t="str">
        <f>community_projects!D1401</f>
        <v>Lemmer</v>
      </c>
      <c r="F1401" t="str">
        <f>community_projects!E1401</f>
        <v>Gaasterland/ Zonnecollectief 3 Lemsterhoek ( (Lemmer D 103) deel zonnepark Lemsterhoek Groen Leven)</v>
      </c>
      <c r="G1401" t="str">
        <f>community_projects!G1401</f>
        <v>gerealiseerd</v>
      </c>
      <c r="H1401">
        <f>community_projects!H1401</f>
        <v>2023</v>
      </c>
      <c r="I1401" t="str">
        <f>community_projects!I1401</f>
        <v>PV</v>
      </c>
      <c r="J1401" t="str">
        <f>community_projects!J1401</f>
        <v>grond</v>
      </c>
      <c r="K1401" t="str">
        <f>community_projects!K1401</f>
        <v>lokale coöperatie</v>
      </c>
      <c r="L1401" t="str">
        <f>community_projects!L1401</f>
        <v>EC Gaasterland</v>
      </c>
      <c r="M1401">
        <f>community_projects!P1401</f>
        <v>87</v>
      </c>
      <c r="N1401">
        <f>community_projects!R1401</f>
        <v>1.3799999999999999E-3</v>
      </c>
    </row>
    <row r="1402" spans="1:14" x14ac:dyDescent="0.3">
      <c r="A1402" t="str">
        <f>community_projects!A1402</f>
        <v>Friesland</v>
      </c>
      <c r="B1402" t="str">
        <f>community_projects!B1402</f>
        <v>Friesland</v>
      </c>
      <c r="C1402" t="str">
        <f>community_projects!C1402</f>
        <v>Heerenveen</v>
      </c>
      <c r="D1402" t="str" cm="1">
        <f t="array" ref="D1402">INDEX(municipalities!B:B, MATCH(EC_projects!C1402,municipalities!C:C,0),0)</f>
        <v>GM0074</v>
      </c>
      <c r="E1402">
        <f>community_projects!D1402</f>
        <v>0</v>
      </c>
      <c r="F1402" t="str">
        <f>community_projects!E1402</f>
        <v>AkkrumNes/ zonnepark Leppagreide  (100% eigendom)</v>
      </c>
      <c r="G1402" t="str">
        <f>community_projects!G1402</f>
        <v>gerealiseerd</v>
      </c>
      <c r="H1402">
        <f>community_projects!H1402</f>
        <v>2022</v>
      </c>
      <c r="I1402" t="str">
        <f>community_projects!I1402</f>
        <v>PV</v>
      </c>
      <c r="J1402" t="str">
        <f>community_projects!J1402</f>
        <v>grond</v>
      </c>
      <c r="K1402" t="str">
        <f>community_projects!K1402</f>
        <v>lokale coöperatie</v>
      </c>
      <c r="L1402" t="str">
        <f>community_projects!L1402</f>
        <v>DAN (Duurzaam AkkrumNes)</v>
      </c>
      <c r="M1402">
        <f>community_projects!P1402</f>
        <v>2385</v>
      </c>
      <c r="N1402">
        <f>community_projects!R1402</f>
        <v>1</v>
      </c>
    </row>
    <row r="1403" spans="1:14" x14ac:dyDescent="0.3">
      <c r="A1403" t="str">
        <f>community_projects!A1403</f>
        <v>Friesland</v>
      </c>
      <c r="B1403" t="str">
        <f>community_projects!B1403</f>
        <v>Friesland</v>
      </c>
      <c r="C1403" t="str">
        <f>community_projects!C1403</f>
        <v>Heerenveen</v>
      </c>
      <c r="D1403" t="str" cm="1">
        <f t="array" ref="D1403">INDEX(municipalities!B:B, MATCH(EC_projects!C1403,municipalities!C:C,0),0)</f>
        <v>GM0074</v>
      </c>
      <c r="E1403">
        <f>community_projects!D1403</f>
        <v>0</v>
      </c>
      <c r="F1403" t="str">
        <f>community_projects!E1403</f>
        <v>SHEC/ Drijvend zonnepark De Dolten/ Oudhaske I (overname door 3 coöperaties)</v>
      </c>
      <c r="G1403" t="str">
        <f>community_projects!G1403</f>
        <v>gerealiseerd</v>
      </c>
      <c r="H1403">
        <f>community_projects!H1403</f>
        <v>2021</v>
      </c>
      <c r="I1403" t="str">
        <f>community_projects!I1403</f>
        <v>PV</v>
      </c>
      <c r="J1403" t="str">
        <f>community_projects!J1403</f>
        <v>water</v>
      </c>
      <c r="K1403" t="str">
        <f>community_projects!K1403</f>
        <v>lokale coöperatie</v>
      </c>
      <c r="L1403" t="str">
        <f>community_projects!L1403</f>
        <v>Samenwerkende Heerenveense Energie Coöperatie (SHEC)</v>
      </c>
      <c r="M1403">
        <f>community_projects!P1403</f>
        <v>3519</v>
      </c>
      <c r="N1403">
        <f>community_projects!R1403</f>
        <v>0.51</v>
      </c>
    </row>
    <row r="1404" spans="1:14" x14ac:dyDescent="0.3">
      <c r="A1404" t="str">
        <f>community_projects!A1404</f>
        <v>Friesland</v>
      </c>
      <c r="B1404" t="str">
        <f>community_projects!B1404</f>
        <v>Friesland</v>
      </c>
      <c r="C1404" t="str">
        <f>community_projects!C1404</f>
        <v>Leeuwarden</v>
      </c>
      <c r="D1404" t="str" cm="1">
        <f t="array" ref="D1404">INDEX(municipalities!B:B, MATCH(EC_projects!C1404,municipalities!C:C,0),0)</f>
        <v>GM0080</v>
      </c>
      <c r="E1404">
        <f>community_projects!D1404</f>
        <v>0</v>
      </c>
      <c r="F1404" t="str">
        <f>community_projects!E1404</f>
        <v xml:space="preserve">EC Westeinde/ Zonnepark Westeinde </v>
      </c>
      <c r="G1404" t="str">
        <f>community_projects!G1404</f>
        <v>gerealiseerd</v>
      </c>
      <c r="H1404">
        <f>community_projects!H1404</f>
        <v>2020</v>
      </c>
      <c r="I1404" t="str">
        <f>community_projects!I1404</f>
        <v>PV</v>
      </c>
      <c r="J1404" t="str">
        <f>community_projects!J1404</f>
        <v>grond</v>
      </c>
      <c r="K1404" t="str">
        <f>community_projects!K1404</f>
        <v>lokale coöperatie</v>
      </c>
      <c r="L1404" t="str">
        <f>community_projects!L1404</f>
        <v>Coöperatie Westeinde</v>
      </c>
      <c r="M1404">
        <f>community_projects!P1404</f>
        <v>3087.5</v>
      </c>
      <c r="N1404">
        <f>community_projects!R1404</f>
        <v>1</v>
      </c>
    </row>
    <row r="1405" spans="1:14" x14ac:dyDescent="0.3">
      <c r="A1405" t="str">
        <f>community_projects!A1405</f>
        <v>Friesland</v>
      </c>
      <c r="B1405" t="str">
        <f>community_projects!B1405</f>
        <v>Friesland</v>
      </c>
      <c r="C1405" t="str">
        <f>community_projects!C1405</f>
        <v>Leeuwarden</v>
      </c>
      <c r="D1405" t="str" cm="1">
        <f t="array" ref="D1405">INDEX(municipalities!B:B, MATCH(EC_projects!C1405,municipalities!C:C,0),0)</f>
        <v>GM0080</v>
      </c>
      <c r="E1405" t="str">
        <f>community_projects!D1405</f>
        <v>Goutum</v>
      </c>
      <c r="F1405" t="str">
        <f>community_projects!E1405</f>
        <v>EnergiekGoutum/ zonnepark Drachtserweg (geen eigendom, alleen stroomafname)</v>
      </c>
      <c r="G1405" t="str">
        <f>community_projects!G1405</f>
        <v>gerealiseerd</v>
      </c>
      <c r="H1405">
        <f>community_projects!H1405</f>
        <v>2020</v>
      </c>
      <c r="I1405" t="str">
        <f>community_projects!I1405</f>
        <v>PV</v>
      </c>
      <c r="J1405" t="str">
        <f>community_projects!J1405</f>
        <v>grond</v>
      </c>
      <c r="K1405" t="str">
        <f>community_projects!K1405</f>
        <v>lokale coöperatie</v>
      </c>
      <c r="L1405" t="str">
        <f>community_projects!L1405</f>
        <v>Energiek Goutum</v>
      </c>
      <c r="M1405">
        <f>community_projects!P1405</f>
        <v>0</v>
      </c>
      <c r="N1405">
        <f>community_projects!R1405</f>
        <v>0</v>
      </c>
    </row>
    <row r="1406" spans="1:14" x14ac:dyDescent="0.3">
      <c r="A1406" t="str">
        <f>community_projects!A1406</f>
        <v>Friesland</v>
      </c>
      <c r="B1406" t="str">
        <f>community_projects!B1406</f>
        <v>Friesland</v>
      </c>
      <c r="C1406" t="str">
        <f>community_projects!C1406</f>
        <v>Opsterland</v>
      </c>
      <c r="D1406" t="str" cm="1">
        <f t="array" ref="D1406">INDEX(municipalities!B:B, MATCH(EC_projects!C1406,municipalities!C:C,0),0)</f>
        <v>GM0086</v>
      </c>
      <c r="E1406" t="str">
        <f>community_projects!D1406</f>
        <v>Nij Beets</v>
      </c>
      <c r="F1406" t="str">
        <f>community_projects!E1406</f>
        <v>NijBeets/  drijvend zonnepark  Nij Beets (van Groen Leven, gebiedsfonds lokale coöperatie)</v>
      </c>
      <c r="G1406" t="str">
        <f>community_projects!G1406</f>
        <v>gerealiseerd</v>
      </c>
      <c r="H1406">
        <f>community_projects!H1406</f>
        <v>2020</v>
      </c>
      <c r="I1406" t="str">
        <f>community_projects!I1406</f>
        <v>PV</v>
      </c>
      <c r="J1406" t="str">
        <f>community_projects!J1406</f>
        <v>water</v>
      </c>
      <c r="K1406" t="str">
        <f>community_projects!K1406</f>
        <v>participatie/ crowdfunding</v>
      </c>
      <c r="L1406" t="str">
        <f>community_projects!L1406</f>
        <v>Dorpsbelang Nij Beets/ Coöperatie Krigel</v>
      </c>
      <c r="M1406">
        <f>community_projects!P1406</f>
        <v>0</v>
      </c>
      <c r="N1406">
        <f>community_projects!R1406</f>
        <v>0</v>
      </c>
    </row>
    <row r="1407" spans="1:14" x14ac:dyDescent="0.3">
      <c r="A1407" t="str">
        <f>community_projects!A1407</f>
        <v>Friesland</v>
      </c>
      <c r="B1407" t="str">
        <f>community_projects!B1407</f>
        <v>Friesland</v>
      </c>
      <c r="C1407" t="str">
        <f>community_projects!C1407</f>
        <v>Opsterland</v>
      </c>
      <c r="D1407" t="str" cm="1">
        <f t="array" ref="D1407">INDEX(municipalities!B:B, MATCH(EC_projects!C1407,municipalities!C:C,0),0)</f>
        <v>GM0086</v>
      </c>
      <c r="E1407" t="str">
        <f>community_projects!D1407</f>
        <v>Wijnjewoude</v>
      </c>
      <c r="F1407" t="str">
        <f>community_projects!E1407</f>
        <v>Wijnjewoude/ Dorpszonneweide Tolleane It Wetterskip</v>
      </c>
      <c r="G1407" t="str">
        <f>community_projects!G1407</f>
        <v>gerealiseerd</v>
      </c>
      <c r="H1407">
        <f>community_projects!H1407</f>
        <v>2022</v>
      </c>
      <c r="I1407" t="str">
        <f>community_projects!I1407</f>
        <v>PV</v>
      </c>
      <c r="J1407" t="str">
        <f>community_projects!J1407</f>
        <v>grond</v>
      </c>
      <c r="K1407" t="str">
        <f>community_projects!K1407</f>
        <v>lokale coöperatie</v>
      </c>
      <c r="L1407" t="str">
        <f>community_projects!L1407</f>
        <v>EC Wijnjewoude</v>
      </c>
      <c r="M1407">
        <f>community_projects!P1407</f>
        <v>965</v>
      </c>
      <c r="N1407">
        <f>community_projects!R1407</f>
        <v>1</v>
      </c>
    </row>
    <row r="1408" spans="1:14" x14ac:dyDescent="0.3">
      <c r="A1408" t="str">
        <f>community_projects!A1408</f>
        <v>Friesland</v>
      </c>
      <c r="B1408" t="str">
        <f>community_projects!B1408</f>
        <v>Friesland</v>
      </c>
      <c r="C1408" t="str">
        <f>community_projects!C1408</f>
        <v>Súdwest-Fryslân</v>
      </c>
      <c r="D1408" t="str" cm="1">
        <f t="array" ref="D1408">INDEX(municipalities!B:B, MATCH(EC_projects!C1408,municipalities!C:C,0),0)</f>
        <v>GM1900</v>
      </c>
      <c r="E1408" t="str">
        <f>community_projects!D1408</f>
        <v>Ijlst</v>
      </c>
      <c r="F1408" t="str">
        <f>community_projects!E1408</f>
        <v>IJlst/ De Stroomtuin</v>
      </c>
      <c r="G1408" t="str">
        <f>community_projects!G1408</f>
        <v>gerealiseerd</v>
      </c>
      <c r="H1408">
        <f>community_projects!H1408</f>
        <v>2020</v>
      </c>
      <c r="I1408" t="str">
        <f>community_projects!I1408</f>
        <v>PV</v>
      </c>
      <c r="J1408" t="str">
        <f>community_projects!J1408</f>
        <v>grond</v>
      </c>
      <c r="K1408" t="str">
        <f>community_projects!K1408</f>
        <v>lokale coöperatie</v>
      </c>
      <c r="L1408" t="str">
        <f>community_projects!L1408</f>
        <v xml:space="preserve">Energie Coöperatie IJlst </v>
      </c>
      <c r="M1408">
        <f>community_projects!P1408</f>
        <v>2695.08</v>
      </c>
      <c r="N1408">
        <f>community_projects!R1408</f>
        <v>1</v>
      </c>
    </row>
    <row r="1409" spans="1:14" x14ac:dyDescent="0.3">
      <c r="A1409" t="str">
        <f>community_projects!A1409</f>
        <v>Friesland</v>
      </c>
      <c r="B1409" t="str">
        <f>community_projects!B1409</f>
        <v>Friesland</v>
      </c>
      <c r="C1409" t="str">
        <f>community_projects!C1409</f>
        <v>Terschelling</v>
      </c>
      <c r="D1409" t="str" cm="1">
        <f t="array" ref="D1409">INDEX(municipalities!B:B, MATCH(EC_projects!C1409,municipalities!C:C,0),0)</f>
        <v>GM0093</v>
      </c>
      <c r="E1409" t="str">
        <f>community_projects!D1409</f>
        <v>West-Terschelling</v>
      </c>
      <c r="F1409" t="str">
        <f>community_projects!E1409</f>
        <v>TerschellingEnergie/ Zonnepark Hee</v>
      </c>
      <c r="G1409" t="str">
        <f>community_projects!G1409</f>
        <v>gerealiseerd</v>
      </c>
      <c r="H1409">
        <f>community_projects!H1409</f>
        <v>2018</v>
      </c>
      <c r="I1409" t="str">
        <f>community_projects!I1409</f>
        <v>PV</v>
      </c>
      <c r="J1409" t="str">
        <f>community_projects!J1409</f>
        <v>grond</v>
      </c>
      <c r="K1409" t="str">
        <f>community_projects!K1409</f>
        <v>lokale coöperatie</v>
      </c>
      <c r="L1409" t="str">
        <f>community_projects!L1409</f>
        <v>TerschellingEnergie</v>
      </c>
      <c r="M1409">
        <f>community_projects!P1409</f>
        <v>427.5</v>
      </c>
      <c r="N1409">
        <f>community_projects!R1409</f>
        <v>1</v>
      </c>
    </row>
    <row r="1410" spans="1:14" x14ac:dyDescent="0.3">
      <c r="A1410" t="str">
        <f>community_projects!A1410</f>
        <v>Friesland</v>
      </c>
      <c r="B1410" t="str">
        <f>community_projects!B1410</f>
        <v>Friesland</v>
      </c>
      <c r="C1410" t="str">
        <f>community_projects!C1410</f>
        <v>Terschelling</v>
      </c>
      <c r="D1410" t="str" cm="1">
        <f t="array" ref="D1410">INDEX(municipalities!B:B, MATCH(EC_projects!C1410,municipalities!C:C,0),0)</f>
        <v>GM0093</v>
      </c>
      <c r="E1410" t="str">
        <f>community_projects!D1410</f>
        <v>West-Terschelling</v>
      </c>
      <c r="F1410" t="str">
        <f>community_projects!E1410</f>
        <v>TerschellingEnergie/ Zonnepark Hee 2</v>
      </c>
      <c r="G1410" t="str">
        <f>community_projects!G1410</f>
        <v>gerealiseerd</v>
      </c>
      <c r="H1410">
        <f>community_projects!H1410</f>
        <v>2021</v>
      </c>
      <c r="I1410" t="str">
        <f>community_projects!I1410</f>
        <v>PV</v>
      </c>
      <c r="J1410" t="str">
        <f>community_projects!J1410</f>
        <v>grond</v>
      </c>
      <c r="K1410" t="str">
        <f>community_projects!K1410</f>
        <v>lokale coöperatie</v>
      </c>
      <c r="L1410" t="str">
        <f>community_projects!L1410</f>
        <v>TerschellingEnergie</v>
      </c>
      <c r="M1410">
        <f>community_projects!P1410</f>
        <v>386.28</v>
      </c>
      <c r="N1410">
        <f>community_projects!R1410</f>
        <v>1</v>
      </c>
    </row>
    <row r="1411" spans="1:14" x14ac:dyDescent="0.3">
      <c r="A1411" t="str">
        <f>community_projects!A1411</f>
        <v>Friesland</v>
      </c>
      <c r="B1411" t="str">
        <f>community_projects!B1411</f>
        <v>Friesland</v>
      </c>
      <c r="C1411" t="str">
        <f>community_projects!C1411</f>
        <v>Terschelling</v>
      </c>
      <c r="D1411" t="str" cm="1">
        <f t="array" ref="D1411">INDEX(municipalities!B:B, MATCH(EC_projects!C1411,municipalities!C:C,0),0)</f>
        <v>GM0093</v>
      </c>
      <c r="E1411" t="str">
        <f>community_projects!D1411</f>
        <v>West-Terschelling</v>
      </c>
      <c r="F1411" t="str">
        <f>community_projects!E1411</f>
        <v>West Terschelling/ zonnepark Halfweg</v>
      </c>
      <c r="G1411" t="str">
        <f>community_projects!G1411</f>
        <v>gerealiseerd</v>
      </c>
      <c r="H1411">
        <f>community_projects!H1411</f>
        <v>2019</v>
      </c>
      <c r="I1411" t="str">
        <f>community_projects!I1411</f>
        <v>PV</v>
      </c>
      <c r="J1411" t="str">
        <f>community_projects!J1411</f>
        <v>grond</v>
      </c>
      <c r="K1411" t="str">
        <f>community_projects!K1411</f>
        <v>productiecoöperatie/ bewonersinitiatief</v>
      </c>
      <c r="L1411" t="str">
        <f>community_projects!L1411</f>
        <v>Energie Cooperatief West (Terschelling)</v>
      </c>
      <c r="M1411">
        <f>community_projects!P1411</f>
        <v>150</v>
      </c>
      <c r="N1411">
        <f>community_projects!R1411</f>
        <v>1</v>
      </c>
    </row>
    <row r="1412" spans="1:14" x14ac:dyDescent="0.3">
      <c r="A1412" t="str">
        <f>community_projects!A1412</f>
        <v>Friesland</v>
      </c>
      <c r="B1412" t="str">
        <f>community_projects!B1412</f>
        <v>Friesland</v>
      </c>
      <c r="C1412" t="str">
        <f>community_projects!C1412</f>
        <v>Tytsjerksteradiel</v>
      </c>
      <c r="D1412" t="str" cm="1">
        <f t="array" ref="D1412">INDEX(municipalities!B:B, MATCH(EC_projects!C1412,municipalities!C:C,0),0)</f>
        <v>GM0737</v>
      </c>
      <c r="E1412" t="str">
        <f>community_projects!D1412</f>
        <v>Garyp</v>
      </c>
      <c r="F1412" t="str">
        <f>community_projects!E1412</f>
        <v xml:space="preserve">EK Garyp/ zonnepark De Griene Greide Garyp (100% eigendom) </v>
      </c>
      <c r="G1412" t="str">
        <f>community_projects!G1412</f>
        <v>gerealiseerd</v>
      </c>
      <c r="H1412">
        <f>community_projects!H1412</f>
        <v>2016</v>
      </c>
      <c r="I1412" t="str">
        <f>community_projects!I1412</f>
        <v>PV</v>
      </c>
      <c r="J1412" t="str">
        <f>community_projects!J1412</f>
        <v>grond</v>
      </c>
      <c r="K1412" t="str">
        <f>community_projects!K1412</f>
        <v>lokale coöperatie</v>
      </c>
      <c r="L1412" t="str">
        <f>community_projects!L1412</f>
        <v>Enerzjy Koöperaasje Garyp</v>
      </c>
      <c r="M1412">
        <f>community_projects!P1412</f>
        <v>7000</v>
      </c>
      <c r="N1412">
        <f>community_projects!R1412</f>
        <v>1</v>
      </c>
    </row>
    <row r="1413" spans="1:14" x14ac:dyDescent="0.3">
      <c r="A1413" t="str">
        <f>community_projects!A1413</f>
        <v>Friesland</v>
      </c>
      <c r="B1413" t="str">
        <f>community_projects!B1413</f>
        <v>Friesland</v>
      </c>
      <c r="C1413" t="str">
        <f>community_projects!C1413</f>
        <v>Vlieland</v>
      </c>
      <c r="D1413" t="str" cm="1">
        <f t="array" ref="D1413">INDEX(municipalities!B:B, MATCH(EC_projects!C1413,municipalities!C:C,0),0)</f>
        <v>GM0096</v>
      </c>
      <c r="E1413">
        <f>community_projects!D1413</f>
        <v>0</v>
      </c>
      <c r="F1413" t="str">
        <f>community_projects!E1413</f>
        <v>EC Vlieland/ Zonneakker de Vliehors</v>
      </c>
      <c r="G1413" t="str">
        <f>community_projects!G1413</f>
        <v>gerealiseerd</v>
      </c>
      <c r="H1413">
        <f>community_projects!H1413</f>
        <v>2018</v>
      </c>
      <c r="I1413" t="str">
        <f>community_projects!I1413</f>
        <v>PV</v>
      </c>
      <c r="J1413" t="str">
        <f>community_projects!J1413</f>
        <v>grond</v>
      </c>
      <c r="K1413" t="str">
        <f>community_projects!K1413</f>
        <v>lokale coöperatie</v>
      </c>
      <c r="L1413" t="str">
        <f>community_projects!L1413</f>
        <v>EC Vlieland</v>
      </c>
      <c r="M1413">
        <f>community_projects!P1413</f>
        <v>1012.0000000000001</v>
      </c>
      <c r="N1413">
        <f>community_projects!R1413</f>
        <v>1</v>
      </c>
    </row>
    <row r="1414" spans="1:14" x14ac:dyDescent="0.3">
      <c r="A1414" t="str">
        <f>community_projects!A1414</f>
        <v>Gelderland</v>
      </c>
      <c r="B1414" t="str">
        <f>community_projects!B1414</f>
        <v>Cleantech regio</v>
      </c>
      <c r="C1414" t="str">
        <f>community_projects!C1414</f>
        <v>Brummen</v>
      </c>
      <c r="D1414" t="str" cm="1">
        <f t="array" ref="D1414">INDEX(municipalities!B:B, MATCH(EC_projects!C1414,municipalities!C:C,0),0)</f>
        <v>GM0213</v>
      </c>
      <c r="E1414" t="str">
        <f>community_projects!D1414</f>
        <v>Eerbeek</v>
      </c>
      <c r="F1414" t="str">
        <f>community_projects!E1414</f>
        <v xml:space="preserve">BrummenEnergie/ zonnepark Eerbeek (met SolarGreenPoint)  </v>
      </c>
      <c r="G1414" t="str">
        <f>community_projects!G1414</f>
        <v>gerealiseerd</v>
      </c>
      <c r="H1414">
        <f>community_projects!H1414</f>
        <v>2021</v>
      </c>
      <c r="I1414" t="str">
        <f>community_projects!I1414</f>
        <v>PV</v>
      </c>
      <c r="J1414" t="str">
        <f>community_projects!J1414</f>
        <v>grond</v>
      </c>
      <c r="K1414" t="str">
        <f>community_projects!K1414</f>
        <v>lokale coöperatie</v>
      </c>
      <c r="L1414" t="str">
        <f>community_projects!L1414</f>
        <v>BrummenEnergie</v>
      </c>
      <c r="M1414">
        <f>community_projects!P1414</f>
        <v>3036.9300000000003</v>
      </c>
      <c r="N1414">
        <f>community_projects!R1414</f>
        <v>0.5</v>
      </c>
    </row>
    <row r="1415" spans="1:14" x14ac:dyDescent="0.3">
      <c r="A1415" t="str">
        <f>community_projects!A1415</f>
        <v>Gelderland</v>
      </c>
      <c r="B1415" t="str">
        <f>community_projects!B1415</f>
        <v>Cleantech regio</v>
      </c>
      <c r="C1415" t="str">
        <f>community_projects!C1415</f>
        <v>Brummen</v>
      </c>
      <c r="D1415" t="str" cm="1">
        <f t="array" ref="D1415">INDEX(municipalities!B:B, MATCH(EC_projects!C1415,municipalities!C:C,0),0)</f>
        <v>GM0213</v>
      </c>
      <c r="E1415">
        <f>community_projects!D1415</f>
        <v>0</v>
      </c>
      <c r="F1415" t="str">
        <f>community_projects!E1415</f>
        <v>BrummenEnergie/ zonnepark Elzenbos</v>
      </c>
      <c r="G1415" t="str">
        <f>community_projects!G1415</f>
        <v>gerealiseerd</v>
      </c>
      <c r="H1415">
        <f>community_projects!H1415</f>
        <v>2021</v>
      </c>
      <c r="I1415" t="str">
        <f>community_projects!I1415</f>
        <v>PV</v>
      </c>
      <c r="J1415" t="str">
        <f>community_projects!J1415</f>
        <v>grond</v>
      </c>
      <c r="K1415" t="str">
        <f>community_projects!K1415</f>
        <v>lokale coöperatie</v>
      </c>
      <c r="L1415" t="str">
        <f>community_projects!L1415</f>
        <v>BrummenEnergie</v>
      </c>
      <c r="M1415">
        <f>community_projects!P1415</f>
        <v>2433.6</v>
      </c>
      <c r="N1415">
        <f>community_projects!R1415</f>
        <v>1</v>
      </c>
    </row>
    <row r="1416" spans="1:14" x14ac:dyDescent="0.3">
      <c r="A1416" t="str">
        <f>community_projects!A1416</f>
        <v>Gelderland</v>
      </c>
      <c r="B1416" t="str">
        <f>community_projects!B1416</f>
        <v>Rivierenland</v>
      </c>
      <c r="C1416" t="str">
        <f>community_projects!C1416</f>
        <v>Culemborg</v>
      </c>
      <c r="D1416" t="str" cm="1">
        <f t="array" ref="D1416">INDEX(municipalities!B:B, MATCH(EC_projects!C1416,municipalities!C:C,0),0)</f>
        <v>GM0216</v>
      </c>
      <c r="E1416" t="str">
        <f>community_projects!D1416</f>
        <v>Culemborg</v>
      </c>
      <c r="F1416" t="str">
        <f>community_projects!E1416</f>
        <v>VrijstadEnergie/ zonneveld De Heuvel  VOF de Raad  (verticale panelen)</v>
      </c>
      <c r="G1416" t="str">
        <f>community_projects!G1416</f>
        <v>gerealiseerd</v>
      </c>
      <c r="H1416">
        <f>community_projects!H1416</f>
        <v>2022</v>
      </c>
      <c r="I1416" t="str">
        <f>community_projects!I1416</f>
        <v>PV</v>
      </c>
      <c r="J1416" t="str">
        <f>community_projects!J1416</f>
        <v>grond</v>
      </c>
      <c r="K1416" t="str">
        <f>community_projects!K1416</f>
        <v>lokale coöperatie</v>
      </c>
      <c r="L1416" t="str">
        <f>community_projects!L1416</f>
        <v>VrijstadEnergie</v>
      </c>
      <c r="M1416">
        <f>community_projects!P1416</f>
        <v>395.25</v>
      </c>
      <c r="N1416">
        <f>community_projects!R1416</f>
        <v>1</v>
      </c>
    </row>
    <row r="1417" spans="1:14" x14ac:dyDescent="0.3">
      <c r="A1417" t="str">
        <f>community_projects!A1417</f>
        <v>Gelderland</v>
      </c>
      <c r="B1417" t="str">
        <f>community_projects!B1417</f>
        <v>Rivierenland</v>
      </c>
      <c r="C1417" t="str">
        <f>community_projects!C1417</f>
        <v>Culemborg</v>
      </c>
      <c r="D1417" t="str" cm="1">
        <f t="array" ref="D1417">INDEX(municipalities!B:B, MATCH(EC_projects!C1417,municipalities!C:C,0),0)</f>
        <v>GM0216</v>
      </c>
      <c r="E1417" t="str">
        <f>community_projects!D1417</f>
        <v>Culemborg</v>
      </c>
      <c r="F1417" t="str">
        <f>community_projects!E1417</f>
        <v>VrijstadEnergie/ zonnedak Marsmanweg parkeerplaats + laadplein</v>
      </c>
      <c r="G1417" t="str">
        <f>community_projects!G1417</f>
        <v>gerealiseerd</v>
      </c>
      <c r="H1417">
        <f>community_projects!H1417</f>
        <v>2019</v>
      </c>
      <c r="I1417" t="str">
        <f>community_projects!I1417</f>
        <v>PV</v>
      </c>
      <c r="J1417" t="str">
        <f>community_projects!J1417</f>
        <v>solar carport</v>
      </c>
      <c r="K1417" t="str">
        <f>community_projects!K1417</f>
        <v>lokale coöperatie</v>
      </c>
      <c r="L1417" t="str">
        <f>community_projects!L1417</f>
        <v>VrijstadEnergie</v>
      </c>
      <c r="M1417">
        <f>community_projects!P1417</f>
        <v>230.39999999999998</v>
      </c>
      <c r="N1417">
        <f>community_projects!R1417</f>
        <v>1</v>
      </c>
    </row>
    <row r="1418" spans="1:14" x14ac:dyDescent="0.3">
      <c r="A1418" t="str">
        <f>community_projects!A1418</f>
        <v>Gelderland</v>
      </c>
      <c r="B1418" t="str">
        <f>community_projects!B1418</f>
        <v>Food Valley</v>
      </c>
      <c r="C1418" t="str">
        <f>community_projects!C1418</f>
        <v>Ede</v>
      </c>
      <c r="D1418" t="str" cm="1">
        <f t="array" ref="D1418">INDEX(municipalities!B:B, MATCH(EC_projects!C1418,municipalities!C:C,0),0)</f>
        <v>GM0228</v>
      </c>
      <c r="E1418" t="str">
        <f>community_projects!D1418</f>
        <v>Vallei</v>
      </c>
      <c r="F1418" t="str">
        <f>community_projects!E1418</f>
        <v>ValleiEnergie/ Zoncentrale Energietuin Meikade Veld (grond)</v>
      </c>
      <c r="G1418" t="str">
        <f>community_projects!G1418</f>
        <v>gerealiseerd</v>
      </c>
      <c r="H1418">
        <f>community_projects!H1418</f>
        <v>2022</v>
      </c>
      <c r="I1418" t="str">
        <f>community_projects!I1418</f>
        <v>PV</v>
      </c>
      <c r="J1418" t="str">
        <f>community_projects!J1418</f>
        <v>grond</v>
      </c>
      <c r="K1418" t="str">
        <f>community_projects!K1418</f>
        <v>lokale coöperatie</v>
      </c>
      <c r="L1418" t="str">
        <f>community_projects!L1418</f>
        <v>ValleiEnergie</v>
      </c>
      <c r="M1418">
        <f>community_projects!P1418</f>
        <v>1656.3999999999999</v>
      </c>
      <c r="N1418">
        <f>community_projects!R1418</f>
        <v>1</v>
      </c>
    </row>
    <row r="1419" spans="1:14" x14ac:dyDescent="0.3">
      <c r="A1419" t="str">
        <f>community_projects!A1419</f>
        <v>Gelderland</v>
      </c>
      <c r="B1419" t="str">
        <f>community_projects!B1419</f>
        <v>Noord-Veluwe</v>
      </c>
      <c r="C1419" t="str">
        <f>community_projects!C1419</f>
        <v>Harderwijk</v>
      </c>
      <c r="D1419" t="str" cm="1">
        <f t="array" ref="D1419">INDEX(municipalities!B:B, MATCH(EC_projects!C1419,municipalities!C:C,0),0)</f>
        <v>GM0243</v>
      </c>
      <c r="E1419">
        <f>community_projects!D1419</f>
        <v>0</v>
      </c>
      <c r="F1419" t="str">
        <f>community_projects!E1419</f>
        <v>Endura/ zonnepark Harderwijk Carport Overloopterrein (ZOT)</v>
      </c>
      <c r="G1419" t="str">
        <f>community_projects!G1419</f>
        <v>gerealiseerd</v>
      </c>
      <c r="H1419">
        <f>community_projects!H1419</f>
        <v>2022</v>
      </c>
      <c r="I1419" t="str">
        <f>community_projects!I1419</f>
        <v>PV</v>
      </c>
      <c r="J1419" t="str">
        <f>community_projects!J1419</f>
        <v>solar carport</v>
      </c>
      <c r="K1419" t="str">
        <f>community_projects!K1419</f>
        <v>lokale coöperatie</v>
      </c>
      <c r="L1419" t="str">
        <f>community_projects!L1419</f>
        <v>Endura</v>
      </c>
      <c r="M1419">
        <f>community_projects!P1419</f>
        <v>1176.0685999999998</v>
      </c>
      <c r="N1419">
        <f>community_projects!R1419</f>
        <v>0.49</v>
      </c>
    </row>
    <row r="1420" spans="1:14" x14ac:dyDescent="0.3">
      <c r="A1420" t="str">
        <f>community_projects!A1420</f>
        <v>Gelderland</v>
      </c>
      <c r="B1420" t="str">
        <f>community_projects!B1420</f>
        <v>Arnhem/ Nijmegen</v>
      </c>
      <c r="C1420" t="str">
        <f>community_projects!C1420</f>
        <v>Lingewaard</v>
      </c>
      <c r="D1420" t="str" cm="1">
        <f t="array" ref="D1420">INDEX(municipalities!B:B, MATCH(EC_projects!C1420,municipalities!C:C,0),0)</f>
        <v>GM1705</v>
      </c>
      <c r="E1420" t="str">
        <f>community_projects!D1420</f>
        <v>Lingewaard</v>
      </c>
      <c r="F1420" t="str">
        <f>community_projects!E1420</f>
        <v>LingewaardEnergie/ Drijvend Zonnepark Lingewaard Bergerden (fase 1)</v>
      </c>
      <c r="G1420" t="str">
        <f>community_projects!G1420</f>
        <v>gerealiseerd</v>
      </c>
      <c r="H1420">
        <f>community_projects!H1420</f>
        <v>2018</v>
      </c>
      <c r="I1420" t="str">
        <f>community_projects!I1420</f>
        <v>PV</v>
      </c>
      <c r="J1420" t="str">
        <f>community_projects!J1420</f>
        <v>water</v>
      </c>
      <c r="K1420" t="str">
        <f>community_projects!K1420</f>
        <v>lokale coöperatie</v>
      </c>
      <c r="L1420" t="str">
        <f>community_projects!L1420</f>
        <v>LingewaardEnergie</v>
      </c>
      <c r="M1420">
        <f>community_projects!P1420</f>
        <v>1845</v>
      </c>
      <c r="N1420">
        <f>community_projects!R1420</f>
        <v>1</v>
      </c>
    </row>
    <row r="1421" spans="1:14" x14ac:dyDescent="0.3">
      <c r="A1421" t="str">
        <f>community_projects!A1421</f>
        <v>Gelderland</v>
      </c>
      <c r="B1421" t="str">
        <f>community_projects!B1421</f>
        <v>Arnhem/ Nijmegen</v>
      </c>
      <c r="C1421" t="str">
        <f>community_projects!C1421</f>
        <v>Nijmegen</v>
      </c>
      <c r="D1421" t="str" cm="1">
        <f t="array" ref="D1421">INDEX(municipalities!B:B, MATCH(EC_projects!C1421,municipalities!C:C,0),0)</f>
        <v>GM0268</v>
      </c>
      <c r="E1421" t="str">
        <f>community_projects!D1421</f>
        <v>Windpower</v>
      </c>
      <c r="F1421" t="str">
        <f>community_projects!E1421</f>
        <v>WPN Nijmegen/ zonnepark De Grift</v>
      </c>
      <c r="G1421" t="str">
        <f>community_projects!G1421</f>
        <v>gerealiseerd</v>
      </c>
      <c r="H1421">
        <f>community_projects!H1421</f>
        <v>2022</v>
      </c>
      <c r="I1421" t="str">
        <f>community_projects!I1421</f>
        <v>PV</v>
      </c>
      <c r="J1421" t="str">
        <f>community_projects!J1421</f>
        <v>grond</v>
      </c>
      <c r="K1421" t="str">
        <f>community_projects!K1421</f>
        <v>lokale coöperatie</v>
      </c>
      <c r="L1421" t="str">
        <f>community_projects!L1421</f>
        <v>WPN Nijmegen</v>
      </c>
      <c r="M1421">
        <f>community_projects!P1421</f>
        <v>4536</v>
      </c>
      <c r="N1421">
        <f>community_projects!R1421</f>
        <v>0.9</v>
      </c>
    </row>
    <row r="1422" spans="1:14" x14ac:dyDescent="0.3">
      <c r="A1422" t="str">
        <f>community_projects!A1422</f>
        <v>Gelderland</v>
      </c>
      <c r="B1422" t="str">
        <f>community_projects!B1422</f>
        <v>Achterhoek</v>
      </c>
      <c r="C1422" t="str">
        <f>community_projects!C1422</f>
        <v>Oost Gelre</v>
      </c>
      <c r="D1422" t="str" cm="1">
        <f t="array" ref="D1422">INDEX(municipalities!B:B, MATCH(EC_projects!C1422,municipalities!C:C,0),0)</f>
        <v>GM1586</v>
      </c>
      <c r="E1422" t="str">
        <f>community_projects!D1422</f>
        <v>Lievelde</v>
      </c>
      <c r="F1422" t="str">
        <f>community_projects!E1422</f>
        <v>DEC Lievelde/ Zonnepark Lievelde</v>
      </c>
      <c r="G1422" t="str">
        <f>community_projects!G1422</f>
        <v>gerealiseerd</v>
      </c>
      <c r="H1422">
        <f>community_projects!H1422</f>
        <v>2023</v>
      </c>
      <c r="I1422" t="str">
        <f>community_projects!I1422</f>
        <v>PV</v>
      </c>
      <c r="J1422" t="str">
        <f>community_projects!J1422</f>
        <v>grond</v>
      </c>
      <c r="K1422" t="str">
        <f>community_projects!K1422</f>
        <v>productiecoöperatie/ ontwikkelaar</v>
      </c>
      <c r="L1422" t="str">
        <f>community_projects!L1422</f>
        <v>DEC Lievelde</v>
      </c>
      <c r="M1422">
        <f>community_projects!P1422</f>
        <v>0</v>
      </c>
      <c r="N1422">
        <f>community_projects!R1422</f>
        <v>0</v>
      </c>
    </row>
    <row r="1423" spans="1:14" x14ac:dyDescent="0.3">
      <c r="A1423" t="str">
        <f>community_projects!A1423</f>
        <v>Gelderland</v>
      </c>
      <c r="B1423" t="str">
        <f>community_projects!B1423</f>
        <v>Achterhoek</v>
      </c>
      <c r="C1423" t="str">
        <f>community_projects!C1423</f>
        <v>Oost Gelre</v>
      </c>
      <c r="D1423" t="str" cm="1">
        <f t="array" ref="D1423">INDEX(municipalities!B:B, MATCH(EC_projects!C1423,municipalities!C:C,0),0)</f>
        <v>GM1586</v>
      </c>
      <c r="E1423" t="str">
        <f>community_projects!D1423</f>
        <v>Groenlo</v>
      </c>
      <c r="F1423" t="str">
        <f>community_projects!E1423</f>
        <v xml:space="preserve">Groenkracht Groenlo / zonnepark Oldenhuis </v>
      </c>
      <c r="G1423" t="str">
        <f>community_projects!G1423</f>
        <v>gerealiseerd</v>
      </c>
      <c r="H1423">
        <f>community_projects!H1423</f>
        <v>2022</v>
      </c>
      <c r="I1423" t="str">
        <f>community_projects!I1423</f>
        <v>PV</v>
      </c>
      <c r="J1423" t="str">
        <f>community_projects!J1423</f>
        <v>grond</v>
      </c>
      <c r="K1423" t="str">
        <f>community_projects!K1423</f>
        <v>lokale coöperatie</v>
      </c>
      <c r="L1423" t="str">
        <f>community_projects!L1423</f>
        <v>GroenkrachtGroenlo</v>
      </c>
      <c r="M1423">
        <f>community_projects!P1423</f>
        <v>168.75</v>
      </c>
      <c r="N1423">
        <f>community_projects!R1423</f>
        <v>1</v>
      </c>
    </row>
    <row r="1424" spans="1:14" x14ac:dyDescent="0.3">
      <c r="A1424" t="str">
        <f>community_projects!A1424</f>
        <v>Gelderland</v>
      </c>
      <c r="B1424" t="str">
        <f>community_projects!B1424</f>
        <v>Arnhem/ Nijmegen</v>
      </c>
      <c r="C1424" t="str">
        <f>community_projects!C1424</f>
        <v>Rheden</v>
      </c>
      <c r="D1424" t="str" cm="1">
        <f t="array" ref="D1424">INDEX(municipalities!B:B, MATCH(EC_projects!C1424,municipalities!C:C,0),0)</f>
        <v>GM0275</v>
      </c>
      <c r="E1424" t="str">
        <f>community_projects!D1424</f>
        <v>Dieren</v>
      </c>
      <c r="F1424" t="str">
        <f>community_projects!E1424</f>
        <v>RIJE RijnenIjssel/ Zonneveld De Bocht Dieren</v>
      </c>
      <c r="G1424" t="str">
        <f>community_projects!G1424</f>
        <v>gerealiseerd</v>
      </c>
      <c r="H1424">
        <f>community_projects!H1424</f>
        <v>2023</v>
      </c>
      <c r="I1424" t="str">
        <f>community_projects!I1424</f>
        <v>PV</v>
      </c>
      <c r="J1424" t="str">
        <f>community_projects!J1424</f>
        <v>grond</v>
      </c>
      <c r="K1424" t="str">
        <f>community_projects!K1424</f>
        <v>lokale coöperatie</v>
      </c>
      <c r="L1424" t="str">
        <f>community_projects!L1424</f>
        <v>RIJE RijnenIJssel</v>
      </c>
      <c r="M1424">
        <f>community_projects!P1424</f>
        <v>1250.5999999999999</v>
      </c>
      <c r="N1424">
        <f>community_projects!R1424</f>
        <v>1</v>
      </c>
    </row>
    <row r="1425" spans="1:14" x14ac:dyDescent="0.3">
      <c r="A1425" t="str">
        <f>community_projects!A1425</f>
        <v>Gelderland</v>
      </c>
      <c r="B1425" t="str">
        <f>community_projects!B1425</f>
        <v>Cleantech regio</v>
      </c>
      <c r="C1425" t="str">
        <f>community_projects!C1425</f>
        <v>Voorst</v>
      </c>
      <c r="D1425" t="str" cm="1">
        <f t="array" ref="D1425">INDEX(municipalities!B:B, MATCH(EC_projects!C1425,municipalities!C:C,0),0)</f>
        <v>GM0285</v>
      </c>
      <c r="E1425" t="str">
        <f>community_projects!D1425</f>
        <v>Klarenbeek</v>
      </c>
      <c r="F1425" t="str">
        <f>community_projects!E1425</f>
        <v>deA&amp;EnergieRijkVoorst/ zonnepark Klarenbeek (Broekstraat)</v>
      </c>
      <c r="G1425" t="str">
        <f>community_projects!G1425</f>
        <v>gerealiseerd</v>
      </c>
      <c r="H1425">
        <f>community_projects!H1425</f>
        <v>2021</v>
      </c>
      <c r="I1425" t="str">
        <f>community_projects!I1425</f>
        <v>PV</v>
      </c>
      <c r="J1425" t="str">
        <f>community_projects!J1425</f>
        <v>grond</v>
      </c>
      <c r="K1425" t="str">
        <f>community_projects!K1425</f>
        <v>lokale coöperatie</v>
      </c>
      <c r="L1425" t="str">
        <f>community_projects!L1425</f>
        <v>meerdere cooperaties: deA, Energierijk Voorst</v>
      </c>
      <c r="M1425">
        <f>community_projects!P1425</f>
        <v>9383.4</v>
      </c>
      <c r="N1425">
        <f>community_projects!R1425</f>
        <v>0.5</v>
      </c>
    </row>
    <row r="1426" spans="1:14" x14ac:dyDescent="0.3">
      <c r="A1426" t="str">
        <f>community_projects!A1426</f>
        <v>Gelderland</v>
      </c>
      <c r="B1426" t="str">
        <f>community_projects!B1426</f>
        <v>Cleantech regio</v>
      </c>
      <c r="C1426" t="str">
        <f>community_projects!C1426</f>
        <v>Voorst</v>
      </c>
      <c r="D1426" t="str" cm="1">
        <f t="array" ref="D1426">INDEX(municipalities!B:B, MATCH(EC_projects!C1426,municipalities!C:C,0),0)</f>
        <v>GM0285</v>
      </c>
      <c r="E1426" t="str">
        <f>community_projects!D1426</f>
        <v>Klarenbeek</v>
      </c>
      <c r="F1426" t="str">
        <f>community_projects!E1426</f>
        <v>deA/ zonnepark Brinkenweg (met gemeente)</v>
      </c>
      <c r="G1426" t="str">
        <f>community_projects!G1426</f>
        <v>gerealiseerd</v>
      </c>
      <c r="H1426">
        <f>community_projects!H1426</f>
        <v>2022</v>
      </c>
      <c r="I1426" t="str">
        <f>community_projects!I1426</f>
        <v>PV</v>
      </c>
      <c r="J1426" t="str">
        <f>community_projects!J1426</f>
        <v>grond</v>
      </c>
      <c r="K1426" t="str">
        <f>community_projects!K1426</f>
        <v>lokale coöperatie</v>
      </c>
      <c r="L1426" t="str">
        <f>community_projects!L1426</f>
        <v>deA Apeldoorn</v>
      </c>
      <c r="M1426">
        <f>community_projects!P1426</f>
        <v>1354.5</v>
      </c>
      <c r="N1426">
        <f>community_projects!R1426</f>
        <v>0.5</v>
      </c>
    </row>
    <row r="1427" spans="1:14" x14ac:dyDescent="0.3">
      <c r="A1427" t="str">
        <f>community_projects!A1427</f>
        <v>Gelderland</v>
      </c>
      <c r="B1427" t="str">
        <f>community_projects!B1427</f>
        <v>Arnhem/ Nijmegen</v>
      </c>
      <c r="C1427" t="str">
        <f>community_projects!C1427</f>
        <v>Wijchen</v>
      </c>
      <c r="D1427" t="str" cm="1">
        <f t="array" ref="D1427">INDEX(municipalities!B:B, MATCH(EC_projects!C1427,municipalities!C:C,0),0)</f>
        <v>GM0296</v>
      </c>
      <c r="E1427">
        <f>community_projects!D1427</f>
        <v>0</v>
      </c>
      <c r="F1427" t="str">
        <f>community_projects!E1427</f>
        <v>ECLeur/ Zonneakker Leur</v>
      </c>
      <c r="G1427" t="str">
        <f>community_projects!G1427</f>
        <v>gerealiseerd</v>
      </c>
      <c r="H1427">
        <f>community_projects!H1427</f>
        <v>2016</v>
      </c>
      <c r="I1427" t="str">
        <f>community_projects!I1427</f>
        <v>PV</v>
      </c>
      <c r="J1427" t="str">
        <f>community_projects!J1427</f>
        <v>grond</v>
      </c>
      <c r="K1427" t="str">
        <f>community_projects!K1427</f>
        <v>lokale coöperatie</v>
      </c>
      <c r="L1427" t="str">
        <f>community_projects!L1427</f>
        <v>Energiecoöperatie Leur</v>
      </c>
      <c r="M1427">
        <f>community_projects!P1427</f>
        <v>54</v>
      </c>
      <c r="N1427">
        <f>community_projects!R1427</f>
        <v>1</v>
      </c>
    </row>
    <row r="1428" spans="1:14" x14ac:dyDescent="0.3">
      <c r="A1428" t="str">
        <f>community_projects!A1428</f>
        <v>Gelderland</v>
      </c>
      <c r="B1428" t="str">
        <f>community_projects!B1428</f>
        <v>Cleantech regio</v>
      </c>
      <c r="C1428" t="str">
        <f>community_projects!C1428</f>
        <v>Zutphen</v>
      </c>
      <c r="D1428" t="str" cm="1">
        <f t="array" ref="D1428">INDEX(municipalities!B:B, MATCH(EC_projects!C1428,municipalities!C:C,0),0)</f>
        <v>GM0301</v>
      </c>
      <c r="E1428" t="str">
        <f>community_projects!D1428</f>
        <v>Zutphen</v>
      </c>
      <c r="F1428" t="str">
        <f>community_projects!E1428</f>
        <v>ZutphenEnergie/ Zonnestroom Zutphen</v>
      </c>
      <c r="G1428" t="str">
        <f>community_projects!G1428</f>
        <v>gerealiseerd</v>
      </c>
      <c r="H1428">
        <f>community_projects!H1428</f>
        <v>2020</v>
      </c>
      <c r="I1428" t="str">
        <f>community_projects!I1428</f>
        <v>PV</v>
      </c>
      <c r="J1428" t="str">
        <f>community_projects!J1428</f>
        <v>grond</v>
      </c>
      <c r="K1428" t="str">
        <f>community_projects!K1428</f>
        <v>lokale coöperatie</v>
      </c>
      <c r="L1428" t="str">
        <f>community_projects!L1428</f>
        <v xml:space="preserve">ZET ZutphenEnergie </v>
      </c>
      <c r="M1428">
        <f>community_projects!P1428</f>
        <v>1145.7</v>
      </c>
      <c r="N1428">
        <f>community_projects!R1428</f>
        <v>0.14148148148148149</v>
      </c>
    </row>
    <row r="1429" spans="1:14" x14ac:dyDescent="0.3">
      <c r="A1429" t="str">
        <f>community_projects!A1429</f>
        <v>Groningen</v>
      </c>
      <c r="B1429" t="str">
        <f>community_projects!B1429</f>
        <v>Groningen</v>
      </c>
      <c r="C1429" t="str">
        <f>community_projects!C1429</f>
        <v>Eemsdelta</v>
      </c>
      <c r="D1429" t="str" cm="1">
        <f t="array" ref="D1429">INDEX(municipalities!B:B, MATCH(EC_projects!C1429,municipalities!C:C,0),0)</f>
        <v>GM1979</v>
      </c>
      <c r="E1429" t="str">
        <f>community_projects!D1429</f>
        <v>Delfzijl</v>
      </c>
      <c r="F1429" t="str">
        <f>community_projects!E1429</f>
        <v xml:space="preserve">BVO/ EemsdeltaEnergiek/ zonnepark Valgenweg Farmsum </v>
      </c>
      <c r="G1429" t="str">
        <f>community_projects!G1429</f>
        <v>gerealiseerd</v>
      </c>
      <c r="H1429">
        <f>community_projects!H1429</f>
        <v>2023</v>
      </c>
      <c r="I1429" t="str">
        <f>community_projects!I1429</f>
        <v>PV</v>
      </c>
      <c r="J1429" t="str">
        <f>community_projects!J1429</f>
        <v>grond</v>
      </c>
      <c r="K1429" t="str">
        <f>community_projects!K1429</f>
        <v>lokale coöperatie</v>
      </c>
      <c r="L1429" t="str">
        <f>community_projects!L1429</f>
        <v>Eemsdelta Energiek</v>
      </c>
      <c r="M1429">
        <f>community_projects!P1429</f>
        <v>4675</v>
      </c>
      <c r="N1429">
        <f>community_projects!R1429</f>
        <v>0.25</v>
      </c>
    </row>
    <row r="1430" spans="1:14" x14ac:dyDescent="0.3">
      <c r="A1430" t="str">
        <f>community_projects!A1430</f>
        <v>Groningen</v>
      </c>
      <c r="B1430" t="str">
        <f>community_projects!B1430</f>
        <v>Groningen</v>
      </c>
      <c r="C1430" t="str">
        <f>community_projects!C1430</f>
        <v>Groningen</v>
      </c>
      <c r="D1430" t="str" cm="1">
        <f t="array" ref="D1430">INDEX(municipalities!B:B, MATCH(EC_projects!C1430,municipalities!C:C,0),0)</f>
        <v>GM0014</v>
      </c>
      <c r="E1430" t="str">
        <f>community_projects!D1430</f>
        <v>Glimmen</v>
      </c>
      <c r="F1430" t="str">
        <f>community_projects!E1430</f>
        <v xml:space="preserve">DuurzaamGlimmen/ zonneweide Glimmen </v>
      </c>
      <c r="G1430" t="str">
        <f>community_projects!G1430</f>
        <v>gerealiseerd</v>
      </c>
      <c r="H1430">
        <f>community_projects!H1430</f>
        <v>2021</v>
      </c>
      <c r="I1430" t="str">
        <f>community_projects!I1430</f>
        <v>PV</v>
      </c>
      <c r="J1430" t="str">
        <f>community_projects!J1430</f>
        <v>grond</v>
      </c>
      <c r="K1430" t="str">
        <f>community_projects!K1430</f>
        <v>lokale coöperatie</v>
      </c>
      <c r="L1430" t="str">
        <f>community_projects!L1430</f>
        <v>Duurzaam Haren</v>
      </c>
      <c r="M1430">
        <f>community_projects!P1430</f>
        <v>1598.4</v>
      </c>
      <c r="N1430">
        <f>community_projects!R1430</f>
        <v>1</v>
      </c>
    </row>
    <row r="1431" spans="1:14" x14ac:dyDescent="0.3">
      <c r="A1431" t="str">
        <f>community_projects!A1431</f>
        <v>Groningen</v>
      </c>
      <c r="B1431" t="str">
        <f>community_projects!B1431</f>
        <v>Groningen</v>
      </c>
      <c r="C1431" t="str">
        <f>community_projects!C1431</f>
        <v>Groningen</v>
      </c>
      <c r="D1431" t="str" cm="1">
        <f t="array" ref="D1431">INDEX(municipalities!B:B, MATCH(EC_projects!C1431,municipalities!C:C,0),0)</f>
        <v>GM0014</v>
      </c>
      <c r="E1431" t="str">
        <f>community_projects!D1431</f>
        <v>Haren</v>
      </c>
      <c r="F1431" t="str">
        <f>community_projects!E1431</f>
        <v>DuurzaamHaren/ Polycultuur zonnepark De Mikkelhorst</v>
      </c>
      <c r="G1431" t="str">
        <f>community_projects!G1431</f>
        <v>gerealiseerd</v>
      </c>
      <c r="H1431">
        <f>community_projects!H1431</f>
        <v>2021</v>
      </c>
      <c r="I1431" t="str">
        <f>community_projects!I1431</f>
        <v>PV</v>
      </c>
      <c r="J1431" t="str">
        <f>community_projects!J1431</f>
        <v>grond</v>
      </c>
      <c r="K1431" t="str">
        <f>community_projects!K1431</f>
        <v>lokale coöperatie</v>
      </c>
      <c r="L1431" t="str">
        <f>community_projects!L1431</f>
        <v>Duurzaam Haren</v>
      </c>
      <c r="M1431">
        <f>community_projects!P1431</f>
        <v>1069.2</v>
      </c>
      <c r="N1431">
        <f>community_projects!R1431</f>
        <v>0.66</v>
      </c>
    </row>
    <row r="1432" spans="1:14" x14ac:dyDescent="0.3">
      <c r="A1432" t="str">
        <f>community_projects!A1432</f>
        <v>Groningen</v>
      </c>
      <c r="B1432" t="str">
        <f>community_projects!B1432</f>
        <v>Groningen</v>
      </c>
      <c r="C1432" t="str">
        <f>community_projects!C1432</f>
        <v>Groningen</v>
      </c>
      <c r="D1432" t="str" cm="1">
        <f t="array" ref="D1432">INDEX(municipalities!B:B, MATCH(EC_projects!C1432,municipalities!C:C,0),0)</f>
        <v>GM0014</v>
      </c>
      <c r="E1432">
        <f>community_projects!D1432</f>
        <v>0</v>
      </c>
      <c r="F1432" t="str">
        <f>community_projects!E1432</f>
        <v xml:space="preserve">GrunnegerPower/ zonnepark Meerdorpen </v>
      </c>
      <c r="G1432" t="str">
        <f>community_projects!G1432</f>
        <v>gerealiseerd</v>
      </c>
      <c r="H1432">
        <f>community_projects!H1432</f>
        <v>2021</v>
      </c>
      <c r="I1432" t="str">
        <f>community_projects!I1432</f>
        <v>PV</v>
      </c>
      <c r="J1432" t="str">
        <f>community_projects!J1432</f>
        <v>grond</v>
      </c>
      <c r="K1432" t="str">
        <f>community_projects!K1432</f>
        <v>lokale coöperatie</v>
      </c>
      <c r="L1432" t="str">
        <f>community_projects!L1432</f>
        <v>GrunnegerPower</v>
      </c>
      <c r="M1432">
        <f>community_projects!P1432</f>
        <v>847</v>
      </c>
      <c r="N1432">
        <f>community_projects!R1432</f>
        <v>1</v>
      </c>
    </row>
    <row r="1433" spans="1:14" x14ac:dyDescent="0.3">
      <c r="A1433" t="str">
        <f>community_projects!A1433</f>
        <v>Groningen</v>
      </c>
      <c r="B1433" t="str">
        <f>community_projects!B1433</f>
        <v>Groningen</v>
      </c>
      <c r="C1433" t="str">
        <f>community_projects!C1433</f>
        <v>Groningen</v>
      </c>
      <c r="D1433" t="str" cm="1">
        <f t="array" ref="D1433">INDEX(municipalities!B:B, MATCH(EC_projects!C1433,municipalities!C:C,0),0)</f>
        <v>GM0014</v>
      </c>
      <c r="E1433">
        <f>community_projects!D1433</f>
        <v>0</v>
      </c>
      <c r="F1433" t="str">
        <f>community_projects!E1433</f>
        <v xml:space="preserve">GrunnegerPower/ Zonneweide Vierverlaten Hoogkerk </v>
      </c>
      <c r="G1433" t="str">
        <f>community_projects!G1433</f>
        <v>gerealiseerd</v>
      </c>
      <c r="H1433">
        <f>community_projects!H1433</f>
        <v>2017</v>
      </c>
      <c r="I1433" t="str">
        <f>community_projects!I1433</f>
        <v>PV</v>
      </c>
      <c r="J1433" t="str">
        <f>community_projects!J1433</f>
        <v>grond</v>
      </c>
      <c r="K1433" t="str">
        <f>community_projects!K1433</f>
        <v>lokale coöperatie</v>
      </c>
      <c r="L1433" t="str">
        <f>community_projects!L1433</f>
        <v>GrunnegerPower</v>
      </c>
      <c r="M1433">
        <f>community_projects!P1433</f>
        <v>2295</v>
      </c>
      <c r="N1433">
        <f>community_projects!R1433</f>
        <v>1</v>
      </c>
    </row>
    <row r="1434" spans="1:14" x14ac:dyDescent="0.3">
      <c r="A1434" t="str">
        <f>community_projects!A1434</f>
        <v>Groningen</v>
      </c>
      <c r="B1434" t="str">
        <f>community_projects!B1434</f>
        <v>Groningen</v>
      </c>
      <c r="C1434" t="str">
        <f>community_projects!C1434</f>
        <v>Eemsdelta</v>
      </c>
      <c r="D1434" t="str" cm="1">
        <f t="array" ref="D1434">INDEX(municipalities!B:B, MATCH(EC_projects!C1434,municipalities!C:C,0),0)</f>
        <v>GM1979</v>
      </c>
      <c r="E1434" t="str">
        <f>community_projects!D1434</f>
        <v>'t Zand</v>
      </c>
      <c r="F1434" t="str">
        <f>community_projects!E1434</f>
        <v>Zonnedorpen/  Freek Sonneveld (zonnepark in 't Zandt PCR)</v>
      </c>
      <c r="G1434" t="str">
        <f>community_projects!G1434</f>
        <v>gerealiseerd</v>
      </c>
      <c r="H1434">
        <f>community_projects!H1434</f>
        <v>2019</v>
      </c>
      <c r="I1434" t="str">
        <f>community_projects!I1434</f>
        <v>PV</v>
      </c>
      <c r="J1434" t="str">
        <f>community_projects!J1434</f>
        <v>grond</v>
      </c>
      <c r="K1434" t="str">
        <f>community_projects!K1434</f>
        <v>lokale coöperatie</v>
      </c>
      <c r="L1434" t="str">
        <f>community_projects!L1434</f>
        <v>Zonnedorpen</v>
      </c>
      <c r="M1434">
        <f>community_projects!P1434</f>
        <v>415.8</v>
      </c>
      <c r="N1434">
        <f>community_projects!R1434</f>
        <v>1</v>
      </c>
    </row>
    <row r="1435" spans="1:14" x14ac:dyDescent="0.3">
      <c r="A1435" t="str">
        <f>community_projects!A1435</f>
        <v>Groningen</v>
      </c>
      <c r="B1435" t="str">
        <f>community_projects!B1435</f>
        <v>Groningen</v>
      </c>
      <c r="C1435" t="str">
        <f>community_projects!C1435</f>
        <v>Midden-Groningen</v>
      </c>
      <c r="D1435" t="str" cm="1">
        <f t="array" ref="D1435">INDEX(municipalities!B:B, MATCH(EC_projects!C1435,municipalities!C:C,0),0)</f>
        <v>GM1952</v>
      </c>
      <c r="E1435" t="str">
        <f>community_projects!D1435</f>
        <v>Menterwolde/ Zuidbroek</v>
      </c>
      <c r="F1435" t="str">
        <f>community_projects!E1435</f>
        <v>Duurzaam Menterwolde/ Zonnepark Menterstroom</v>
      </c>
      <c r="G1435" t="str">
        <f>community_projects!G1435</f>
        <v>gerealiseerd</v>
      </c>
      <c r="H1435">
        <f>community_projects!H1435</f>
        <v>2019</v>
      </c>
      <c r="I1435" t="str">
        <f>community_projects!I1435</f>
        <v>PV</v>
      </c>
      <c r="J1435" t="str">
        <f>community_projects!J1435</f>
        <v>grond</v>
      </c>
      <c r="K1435" t="str">
        <f>community_projects!K1435</f>
        <v>lokale coöperatie</v>
      </c>
      <c r="L1435" t="str">
        <f>community_projects!L1435</f>
        <v>Duurzaam Menterwolde</v>
      </c>
      <c r="M1435">
        <f>community_projects!P1435</f>
        <v>486.15999999999997</v>
      </c>
      <c r="N1435">
        <f>community_projects!R1435</f>
        <v>1</v>
      </c>
    </row>
    <row r="1436" spans="1:14" x14ac:dyDescent="0.3">
      <c r="A1436" t="str">
        <f>community_projects!A1436</f>
        <v>Groningen</v>
      </c>
      <c r="B1436" t="str">
        <f>community_projects!B1436</f>
        <v>Groningen</v>
      </c>
      <c r="C1436" t="str">
        <f>community_projects!C1436</f>
        <v>Midden-Groningen</v>
      </c>
      <c r="D1436" t="str" cm="1">
        <f t="array" ref="D1436">INDEX(municipalities!B:B, MATCH(EC_projects!C1436,municipalities!C:C,0),0)</f>
        <v>GM1952</v>
      </c>
      <c r="E1436" t="str">
        <f>community_projects!D1436</f>
        <v>Menterwolde/ Zuidbroek</v>
      </c>
      <c r="F1436" t="str">
        <f>community_projects!E1436</f>
        <v>Duurzaam Menterwolde/ Zonnepark SUNBROUCK (2018)</v>
      </c>
      <c r="G1436" t="str">
        <f>community_projects!G1436</f>
        <v>gerealiseerd</v>
      </c>
      <c r="H1436">
        <f>community_projects!H1436</f>
        <v>2018</v>
      </c>
      <c r="I1436" t="str">
        <f>community_projects!I1436</f>
        <v>PV</v>
      </c>
      <c r="J1436" t="str">
        <f>community_projects!J1436</f>
        <v>grond</v>
      </c>
      <c r="K1436" t="str">
        <f>community_projects!K1436</f>
        <v>lokale coöperatie</v>
      </c>
      <c r="L1436" t="str">
        <f>community_projects!L1436</f>
        <v>Duurzaam Menterwolde</v>
      </c>
      <c r="M1436">
        <f>community_projects!P1436</f>
        <v>216</v>
      </c>
      <c r="N1436">
        <f>community_projects!R1436</f>
        <v>1</v>
      </c>
    </row>
    <row r="1437" spans="1:14" x14ac:dyDescent="0.3">
      <c r="A1437" t="str">
        <f>community_projects!A1437</f>
        <v>Groningen</v>
      </c>
      <c r="B1437" t="str">
        <f>community_projects!B1437</f>
        <v>Groningen</v>
      </c>
      <c r="C1437" t="str">
        <f>community_projects!C1437</f>
        <v>Midden-Groningen</v>
      </c>
      <c r="D1437" t="str" cm="1">
        <f t="array" ref="D1437">INDEX(municipalities!B:B, MATCH(EC_projects!C1437,municipalities!C:C,0),0)</f>
        <v>GM1952</v>
      </c>
      <c r="E1437" t="str">
        <f>community_projects!D1437</f>
        <v>Menterwolde/ Zuidbroek</v>
      </c>
      <c r="F1437" t="str">
        <f>community_projects!E1437</f>
        <v>Duurzaam Menterwolde/ Zonnepark SUNBROUCK (2019 uitbreiding)</v>
      </c>
      <c r="G1437" t="str">
        <f>community_projects!G1437</f>
        <v>gerealiseerd</v>
      </c>
      <c r="H1437">
        <f>community_projects!H1437</f>
        <v>2019</v>
      </c>
      <c r="I1437" t="str">
        <f>community_projects!I1437</f>
        <v>PV</v>
      </c>
      <c r="J1437" t="str">
        <f>community_projects!J1437</f>
        <v>grond</v>
      </c>
      <c r="K1437" t="str">
        <f>community_projects!K1437</f>
        <v>lokale coöperatie</v>
      </c>
      <c r="L1437" t="str">
        <f>community_projects!L1437</f>
        <v>Duurzaam Menterwolde</v>
      </c>
      <c r="M1437">
        <f>community_projects!P1437</f>
        <v>174</v>
      </c>
      <c r="N1437">
        <f>community_projects!R1437</f>
        <v>1</v>
      </c>
    </row>
    <row r="1438" spans="1:14" x14ac:dyDescent="0.3">
      <c r="A1438" t="str">
        <f>community_projects!A1438</f>
        <v>Groningen</v>
      </c>
      <c r="B1438" t="str">
        <f>community_projects!B1438</f>
        <v>Groningen</v>
      </c>
      <c r="C1438" t="str">
        <f>community_projects!C1438</f>
        <v>Midden-Groningen</v>
      </c>
      <c r="D1438" t="str" cm="1">
        <f t="array" ref="D1438">INDEX(municipalities!B:B, MATCH(EC_projects!C1438,municipalities!C:C,0),0)</f>
        <v>GM1952</v>
      </c>
      <c r="E1438" t="str">
        <f>community_projects!D1438</f>
        <v>Menterwolde/ Zuidbroek</v>
      </c>
      <c r="F1438" t="str">
        <f>community_projects!E1438</f>
        <v xml:space="preserve">Duurzaam Menterwolde/ Zonnepark SUNBROUCK 3.0 </v>
      </c>
      <c r="G1438" t="str">
        <f>community_projects!G1438</f>
        <v>gerealiseerd</v>
      </c>
      <c r="H1438">
        <f>community_projects!H1438</f>
        <v>2022</v>
      </c>
      <c r="I1438" t="str">
        <f>community_projects!I1438</f>
        <v>PV</v>
      </c>
      <c r="J1438" t="str">
        <f>community_projects!J1438</f>
        <v>grond</v>
      </c>
      <c r="K1438" t="str">
        <f>community_projects!K1438</f>
        <v>lokale coöperatie</v>
      </c>
      <c r="L1438" t="str">
        <f>community_projects!L1438</f>
        <v>Duurzaam Menterwolde</v>
      </c>
      <c r="M1438">
        <f>community_projects!P1438</f>
        <v>116.82</v>
      </c>
      <c r="N1438">
        <f>community_projects!R1438</f>
        <v>1</v>
      </c>
    </row>
    <row r="1439" spans="1:14" x14ac:dyDescent="0.3">
      <c r="A1439" t="str">
        <f>community_projects!A1439</f>
        <v>Groningen</v>
      </c>
      <c r="B1439" t="str">
        <f>community_projects!B1439</f>
        <v>Groningen</v>
      </c>
      <c r="C1439" t="str">
        <f>community_projects!C1439</f>
        <v>Midden-Groningen</v>
      </c>
      <c r="D1439" t="str" cm="1">
        <f t="array" ref="D1439">INDEX(municipalities!B:B, MATCH(EC_projects!C1439,municipalities!C:C,0),0)</f>
        <v>GM1952</v>
      </c>
      <c r="E1439" t="str">
        <f>community_projects!D1439</f>
        <v>Steendam</v>
      </c>
      <c r="F1439" t="str">
        <f>community_projects!E1439</f>
        <v>EC Steendam/ zonnepark Steendam</v>
      </c>
      <c r="G1439" t="str">
        <f>community_projects!G1439</f>
        <v>gerealiseerd</v>
      </c>
      <c r="H1439">
        <f>community_projects!H1439</f>
        <v>2021</v>
      </c>
      <c r="I1439" t="str">
        <f>community_projects!I1439</f>
        <v>PV</v>
      </c>
      <c r="J1439" t="str">
        <f>community_projects!J1439</f>
        <v>grond</v>
      </c>
      <c r="K1439" t="str">
        <f>community_projects!K1439</f>
        <v>lokale coöperatie</v>
      </c>
      <c r="L1439" t="str">
        <f>community_projects!L1439</f>
        <v>EC Steendam</v>
      </c>
      <c r="M1439">
        <f>community_projects!P1439</f>
        <v>244.99999999999997</v>
      </c>
      <c r="N1439">
        <f>community_projects!R1439</f>
        <v>1</v>
      </c>
    </row>
    <row r="1440" spans="1:14" x14ac:dyDescent="0.3">
      <c r="A1440" t="str">
        <f>community_projects!A1440</f>
        <v>Groningen</v>
      </c>
      <c r="B1440" t="str">
        <f>community_projects!B1440</f>
        <v>Groningen</v>
      </c>
      <c r="C1440" t="str">
        <f>community_projects!C1440</f>
        <v>Midden-Groningen</v>
      </c>
      <c r="D1440" t="str" cm="1">
        <f t="array" ref="D1440">INDEX(municipalities!B:B, MATCH(EC_projects!C1440,municipalities!C:C,0),0)</f>
        <v>GM1952</v>
      </c>
      <c r="E1440" t="str">
        <f>community_projects!D1440</f>
        <v>Meeden</v>
      </c>
      <c r="F1440" t="str">
        <f>community_projects!E1440</f>
        <v xml:space="preserve">SIZM/ Zonnepark De  Zonneakkers Zuidbroek </v>
      </c>
      <c r="G1440" t="str">
        <f>community_projects!G1440</f>
        <v>gerealiseerd</v>
      </c>
      <c r="H1440">
        <f>community_projects!H1440</f>
        <v>2020</v>
      </c>
      <c r="I1440" t="str">
        <f>community_projects!I1440</f>
        <v>PV</v>
      </c>
      <c r="J1440" t="str">
        <f>community_projects!J1440</f>
        <v>grond</v>
      </c>
      <c r="K1440" t="str">
        <f>community_projects!K1440</f>
        <v>productiecoöperatie/ bewonersinitiatief</v>
      </c>
      <c r="L1440" t="str">
        <f>community_projects!L1440</f>
        <v>SIZM  Stichting Innovatief Zonne-energiepark Meeden of Stichting Zonniger</v>
      </c>
      <c r="M1440">
        <f>community_projects!P1440</f>
        <v>2216.96</v>
      </c>
      <c r="N1440">
        <f>community_projects!R1440</f>
        <v>1</v>
      </c>
    </row>
    <row r="1441" spans="1:14" x14ac:dyDescent="0.3">
      <c r="A1441" t="str">
        <f>community_projects!A1441</f>
        <v>Groningen</v>
      </c>
      <c r="B1441" t="str">
        <f>community_projects!B1441</f>
        <v>Groningen</v>
      </c>
      <c r="C1441" t="str">
        <f>community_projects!C1441</f>
        <v>Pekela</v>
      </c>
      <c r="D1441" t="str" cm="1">
        <f t="array" ref="D1441">INDEX(municipalities!B:B, MATCH(EC_projects!C1441,municipalities!C:C,0),0)</f>
        <v>GM0765</v>
      </c>
      <c r="E1441" t="str">
        <f>community_projects!D1441</f>
        <v>Pekela</v>
      </c>
      <c r="F1441" t="str">
        <f>community_projects!E1441</f>
        <v>PekelaDuurzaam/ BVO/ zonnepark Pekela (alleen participatie)</v>
      </c>
      <c r="G1441" t="str">
        <f>community_projects!G1441</f>
        <v>gerealiseerd</v>
      </c>
      <c r="H1441">
        <f>community_projects!H1441</f>
        <v>2023</v>
      </c>
      <c r="I1441" t="str">
        <f>community_projects!I1441</f>
        <v>PV</v>
      </c>
      <c r="J1441" t="str">
        <f>community_projects!J1441</f>
        <v>grond</v>
      </c>
      <c r="K1441" t="str">
        <f>community_projects!K1441</f>
        <v>lokale coöperatie</v>
      </c>
      <c r="L1441" t="str">
        <f>community_projects!L1441</f>
        <v>Pekela Duurzaam</v>
      </c>
      <c r="M1441">
        <f>community_projects!P1441</f>
        <v>0</v>
      </c>
      <c r="N1441">
        <f>community_projects!R1441</f>
        <v>0</v>
      </c>
    </row>
    <row r="1442" spans="1:14" x14ac:dyDescent="0.3">
      <c r="A1442" t="str">
        <f>community_projects!A1442</f>
        <v>Groningen</v>
      </c>
      <c r="B1442" t="str">
        <f>community_projects!B1442</f>
        <v>Groningen</v>
      </c>
      <c r="C1442" t="str">
        <f>community_projects!C1442</f>
        <v>Pekela</v>
      </c>
      <c r="D1442" t="str" cm="1">
        <f t="array" ref="D1442">INDEX(municipalities!B:B, MATCH(EC_projects!C1442,municipalities!C:C,0),0)</f>
        <v>GM0765</v>
      </c>
      <c r="E1442" t="str">
        <f>community_projects!D1442</f>
        <v>Pekela</v>
      </c>
      <c r="F1442" t="str">
        <f>community_projects!E1442</f>
        <v>PekelaDuurzaam/ BVO/ zonnepark Schoorlemmer Pekela Duurzaam</v>
      </c>
      <c r="G1442" t="str">
        <f>community_projects!G1442</f>
        <v>gerealiseerd</v>
      </c>
      <c r="H1442">
        <f>community_projects!H1442</f>
        <v>2023</v>
      </c>
      <c r="I1442" t="str">
        <f>community_projects!I1442</f>
        <v>PV</v>
      </c>
      <c r="J1442" t="str">
        <f>community_projects!J1442</f>
        <v>grond</v>
      </c>
      <c r="K1442" t="str">
        <f>community_projects!K1442</f>
        <v>lokale coöperatie</v>
      </c>
      <c r="L1442" t="str">
        <f>community_projects!L1442</f>
        <v>Pekela Duurzaam</v>
      </c>
      <c r="M1442">
        <f>community_projects!P1442</f>
        <v>5850</v>
      </c>
      <c r="N1442">
        <f>community_projects!R1442</f>
        <v>0.3</v>
      </c>
    </row>
    <row r="1443" spans="1:14" x14ac:dyDescent="0.3">
      <c r="A1443" t="str">
        <f>community_projects!A1443</f>
        <v>Groningen</v>
      </c>
      <c r="B1443" t="str">
        <f>community_projects!B1443</f>
        <v>Groningen</v>
      </c>
      <c r="C1443" t="str">
        <f>community_projects!C1443</f>
        <v>Westerkwartier</v>
      </c>
      <c r="D1443" t="str" cm="1">
        <f t="array" ref="D1443">INDEX(municipalities!B:B, MATCH(EC_projects!C1443,municipalities!C:C,0),0)</f>
        <v>GM1969</v>
      </c>
      <c r="E1443" t="str">
        <f>community_projects!D1443</f>
        <v>Zuidhorn</v>
      </c>
      <c r="F1443" t="str">
        <f>community_projects!E1443</f>
        <v xml:space="preserve">GLOED Garnwerd/ Zonnecarport Zuidhorn  (Zon voor Minima concept) </v>
      </c>
      <c r="G1443" t="str">
        <f>community_projects!G1443</f>
        <v>gerealiseerd</v>
      </c>
      <c r="H1443">
        <f>community_projects!H1443</f>
        <v>2022</v>
      </c>
      <c r="I1443" t="str">
        <f>community_projects!I1443</f>
        <v>PV</v>
      </c>
      <c r="J1443" t="str">
        <f>community_projects!J1443</f>
        <v>solar carport</v>
      </c>
      <c r="K1443" t="str">
        <f>community_projects!K1443</f>
        <v>lokale coöperatie</v>
      </c>
      <c r="L1443" t="str">
        <f>community_projects!L1443</f>
        <v>GLOED Garnwerd</v>
      </c>
      <c r="M1443">
        <f>community_projects!P1443</f>
        <v>500</v>
      </c>
      <c r="N1443">
        <f>community_projects!R1443</f>
        <v>1</v>
      </c>
    </row>
    <row r="1444" spans="1:14" x14ac:dyDescent="0.3">
      <c r="A1444" t="str">
        <f>community_projects!A1444</f>
        <v>Limburg</v>
      </c>
      <c r="B1444" t="str">
        <f>community_projects!B1444</f>
        <v>Noord en Midden Limburg</v>
      </c>
      <c r="C1444" t="str">
        <f>community_projects!C1444</f>
        <v>Beesel</v>
      </c>
      <c r="D1444" t="str" cm="1">
        <f t="array" ref="D1444">INDEX(municipalities!B:B, MATCH(EC_projects!C1444,municipalities!C:C,0),0)</f>
        <v>GM0889</v>
      </c>
      <c r="E1444" t="str">
        <f>community_projects!D1444</f>
        <v>Reuver</v>
      </c>
      <c r="F1444" t="str">
        <f>community_projects!E1444</f>
        <v>Beeselse EC 'Joris wekt op'/ Zonneproject De Baendj (Zonnepark Reuver)</v>
      </c>
      <c r="G1444" t="str">
        <f>community_projects!G1444</f>
        <v>gerealiseerd</v>
      </c>
      <c r="H1444">
        <f>community_projects!H1444</f>
        <v>2023</v>
      </c>
      <c r="I1444" t="str">
        <f>community_projects!I1444</f>
        <v>PV</v>
      </c>
      <c r="J1444" t="str">
        <f>community_projects!J1444</f>
        <v>grond</v>
      </c>
      <c r="K1444" t="str">
        <f>community_projects!K1444</f>
        <v>lokale coöperatie</v>
      </c>
      <c r="L1444" t="str">
        <f>community_projects!L1444</f>
        <v>Joris wekt op</v>
      </c>
      <c r="M1444">
        <f>community_projects!P1444</f>
        <v>0</v>
      </c>
      <c r="N1444">
        <f>community_projects!R1444</f>
        <v>0</v>
      </c>
    </row>
    <row r="1445" spans="1:14" x14ac:dyDescent="0.3">
      <c r="A1445" t="str">
        <f>community_projects!A1445</f>
        <v>Limburg</v>
      </c>
      <c r="B1445" t="str">
        <f>community_projects!B1445</f>
        <v>Noord en Midden Limburg</v>
      </c>
      <c r="C1445" t="str">
        <f>community_projects!C1445</f>
        <v>Horst aan de Maas</v>
      </c>
      <c r="D1445" t="str" cm="1">
        <f t="array" ref="D1445">INDEX(municipalities!B:B, MATCH(EC_projects!C1445,municipalities!C:C,0),0)</f>
        <v>GM1507</v>
      </c>
      <c r="E1445" t="str">
        <f>community_projects!D1445</f>
        <v>Reindonk</v>
      </c>
      <c r="F1445" t="str">
        <f>community_projects!E1445</f>
        <v>ReindonkEnergie/ Zonneweide 't Veen Griendtsveen</v>
      </c>
      <c r="G1445" t="str">
        <f>community_projects!G1445</f>
        <v>gerealiseerd</v>
      </c>
      <c r="H1445">
        <f>community_projects!H1445</f>
        <v>2022</v>
      </c>
      <c r="I1445" t="str">
        <f>community_projects!I1445</f>
        <v>PV</v>
      </c>
      <c r="J1445" t="str">
        <f>community_projects!J1445</f>
        <v>grond</v>
      </c>
      <c r="K1445" t="str">
        <f>community_projects!K1445</f>
        <v>lokale coöperatie</v>
      </c>
      <c r="L1445" t="str">
        <f>community_projects!L1445</f>
        <v>Reindonk Energie</v>
      </c>
      <c r="M1445">
        <f>community_projects!P1445</f>
        <v>1635.6</v>
      </c>
      <c r="N1445">
        <f>community_projects!R1445</f>
        <v>1</v>
      </c>
    </row>
    <row r="1446" spans="1:14" x14ac:dyDescent="0.3">
      <c r="A1446" t="str">
        <f>community_projects!A1446</f>
        <v>Limburg</v>
      </c>
      <c r="B1446" t="str">
        <f>community_projects!B1446</f>
        <v>Noord en Midden Limburg</v>
      </c>
      <c r="C1446" t="str">
        <f>community_projects!C1446</f>
        <v>Weert</v>
      </c>
      <c r="D1446" t="str" cm="1">
        <f t="array" ref="D1446">INDEX(municipalities!B:B, MATCH(EC_projects!C1446,municipalities!C:C,0),0)</f>
        <v>GM0988</v>
      </c>
      <c r="E1446" t="str">
        <f>community_projects!D1446</f>
        <v>Weert</v>
      </c>
      <c r="F1446" t="str">
        <f>community_projects!E1446</f>
        <v>WeertEnergie/ zonnepark Altweerterheide (sportpark Op den Das)</v>
      </c>
      <c r="G1446" t="str">
        <f>community_projects!G1446</f>
        <v>gerealiseerd</v>
      </c>
      <c r="H1446">
        <f>community_projects!H1446</f>
        <v>2018</v>
      </c>
      <c r="I1446" t="str">
        <f>community_projects!I1446</f>
        <v>PV</v>
      </c>
      <c r="J1446" t="str">
        <f>community_projects!J1446</f>
        <v>grond</v>
      </c>
      <c r="K1446" t="str">
        <f>community_projects!K1446</f>
        <v>lokale coöperatie</v>
      </c>
      <c r="L1446" t="str">
        <f>community_projects!L1446</f>
        <v>WeertEnergie</v>
      </c>
      <c r="M1446">
        <f>community_projects!P1446</f>
        <v>1137.5</v>
      </c>
      <c r="N1446">
        <f>community_projects!R1446</f>
        <v>1</v>
      </c>
    </row>
    <row r="1447" spans="1:14" x14ac:dyDescent="0.3">
      <c r="A1447" t="str">
        <f>community_projects!A1447</f>
        <v>Noord-Brabant</v>
      </c>
      <c r="B1447" t="str">
        <f>community_projects!B1447</f>
        <v>Metropoolregio Eindhoven</v>
      </c>
      <c r="C1447" t="str">
        <f>community_projects!C1447</f>
        <v>Boekel</v>
      </c>
      <c r="D1447" t="str" cm="1">
        <f t="array" ref="D1447">INDEX(municipalities!B:B, MATCH(EC_projects!C1447,municipalities!C:C,0),0)</f>
        <v>GM0755</v>
      </c>
      <c r="E1447">
        <f>community_projects!D1447</f>
        <v>0</v>
      </c>
      <c r="F1447" t="str">
        <f>community_projects!E1447</f>
        <v>EnergyportPeelland/ zonnepark Statenweg Boekel (alleen ontwikkeling)</v>
      </c>
      <c r="G1447" t="str">
        <f>community_projects!G1447</f>
        <v>gerealiseerd</v>
      </c>
      <c r="H1447">
        <f>community_projects!H1447</f>
        <v>2020</v>
      </c>
      <c r="I1447" t="str">
        <f>community_projects!I1447</f>
        <v>PV</v>
      </c>
      <c r="J1447" t="str">
        <f>community_projects!J1447</f>
        <v>grond</v>
      </c>
      <c r="K1447" t="str">
        <f>community_projects!K1447</f>
        <v>lokale coöperatie</v>
      </c>
      <c r="L1447" t="str">
        <f>community_projects!L1447</f>
        <v>EnergyPortPeelland</v>
      </c>
      <c r="M1447">
        <f>community_projects!P1447</f>
        <v>0</v>
      </c>
      <c r="N1447">
        <f>community_projects!R1447</f>
        <v>0</v>
      </c>
    </row>
    <row r="1448" spans="1:14" x14ac:dyDescent="0.3">
      <c r="A1448" t="str">
        <f>community_projects!A1448</f>
        <v>Noord-Brabant</v>
      </c>
      <c r="B1448" t="str">
        <f>community_projects!B1448</f>
        <v>West Brabant</v>
      </c>
      <c r="C1448" t="str">
        <f>community_projects!C1448</f>
        <v>Breda</v>
      </c>
      <c r="D1448" t="str" cm="1">
        <f t="array" ref="D1448">INDEX(municipalities!B:B, MATCH(EC_projects!C1448,municipalities!C:C,0),0)</f>
        <v>GM0758</v>
      </c>
      <c r="E1448">
        <f>community_projects!D1448</f>
        <v>0</v>
      </c>
      <c r="F1448" t="str">
        <f>community_projects!E1448</f>
        <v xml:space="preserve">BredaDuurSaam/ ZonneWIJde Breda (met ZonnepanelenDelen) </v>
      </c>
      <c r="G1448" t="str">
        <f>community_projects!G1448</f>
        <v>gerealiseerd</v>
      </c>
      <c r="H1448">
        <f>community_projects!H1448</f>
        <v>2016</v>
      </c>
      <c r="I1448" t="str">
        <f>community_projects!I1448</f>
        <v>PV</v>
      </c>
      <c r="J1448" t="str">
        <f>community_projects!J1448</f>
        <v>grond</v>
      </c>
      <c r="K1448" t="str">
        <f>community_projects!K1448</f>
        <v>lokale coöperatie</v>
      </c>
      <c r="L1448" t="str">
        <f>community_projects!L1448</f>
        <v>BredaDuurSaam</v>
      </c>
      <c r="M1448">
        <f>community_projects!P1448</f>
        <v>1777</v>
      </c>
      <c r="N1448">
        <f>community_projects!R1448</f>
        <v>1</v>
      </c>
    </row>
    <row r="1449" spans="1:14" x14ac:dyDescent="0.3">
      <c r="A1449" t="str">
        <f>community_projects!A1449</f>
        <v>Noord-Brabant</v>
      </c>
      <c r="B1449" t="str">
        <f>community_projects!B1449</f>
        <v>Metropoolregio Eindhoven</v>
      </c>
      <c r="C1449" t="str">
        <f>community_projects!C1449</f>
        <v>Deurne</v>
      </c>
      <c r="D1449" t="str" cm="1">
        <f t="array" ref="D1449">INDEX(municipalities!B:B, MATCH(EC_projects!C1449,municipalities!C:C,0),0)</f>
        <v>GM0762</v>
      </c>
      <c r="E1449" t="str">
        <f>community_projects!D1449</f>
        <v>St. Jozefparochie</v>
      </c>
      <c r="F1449" t="str">
        <f>community_projects!E1449</f>
        <v>EnergyportPeelland/ zonnepark "de Vlaas" (3 PCR kavels coöperatief)</v>
      </c>
      <c r="G1449" t="str">
        <f>community_projects!G1449</f>
        <v>gerealiseerd</v>
      </c>
      <c r="H1449">
        <f>community_projects!H1449</f>
        <v>2018</v>
      </c>
      <c r="I1449" t="str">
        <f>community_projects!I1449</f>
        <v>PV</v>
      </c>
      <c r="J1449" t="str">
        <f>community_projects!J1449</f>
        <v>grond</v>
      </c>
      <c r="K1449" t="str">
        <f>community_projects!K1449</f>
        <v>lokale coöperatie</v>
      </c>
      <c r="L1449" t="str">
        <f>community_projects!L1449</f>
        <v>EnergyPortPeelland</v>
      </c>
      <c r="M1449">
        <f>community_projects!P1449</f>
        <v>2185.65</v>
      </c>
      <c r="N1449">
        <f>community_projects!R1449</f>
        <v>0.4474007367990176</v>
      </c>
    </row>
    <row r="1450" spans="1:14" x14ac:dyDescent="0.3">
      <c r="A1450" t="str">
        <f>community_projects!A1450</f>
        <v>Noord-Brabant</v>
      </c>
      <c r="B1450" t="str">
        <f>community_projects!B1450</f>
        <v>Hart van Brabant</v>
      </c>
      <c r="C1450" t="str">
        <f>community_projects!C1450</f>
        <v>Dongen</v>
      </c>
      <c r="D1450" t="str" cm="1">
        <f t="array" ref="D1450">INDEX(municipalities!B:B, MATCH(EC_projects!C1450,municipalities!C:C,0),0)</f>
        <v>GM0766</v>
      </c>
      <c r="E1450">
        <f>community_projects!D1450</f>
        <v>0</v>
      </c>
      <c r="F1450" t="str">
        <f>community_projects!E1450</f>
        <v>EC Dongen/ Burgerzonnepark Tichelrijt Dongen (participatie, geen eigendom)</v>
      </c>
      <c r="G1450" t="str">
        <f>community_projects!G1450</f>
        <v>gerealiseerd</v>
      </c>
      <c r="H1450">
        <f>community_projects!H1450</f>
        <v>2021</v>
      </c>
      <c r="I1450" t="str">
        <f>community_projects!I1450</f>
        <v>PV</v>
      </c>
      <c r="J1450" t="str">
        <f>community_projects!J1450</f>
        <v>grond</v>
      </c>
      <c r="K1450" t="str">
        <f>community_projects!K1450</f>
        <v>participatie/ lokale coöperatie</v>
      </c>
      <c r="L1450" t="str">
        <f>community_projects!L1450</f>
        <v>EC Dongen</v>
      </c>
      <c r="M1450">
        <f>community_projects!P1450</f>
        <v>0</v>
      </c>
      <c r="N1450">
        <f>community_projects!R1450</f>
        <v>0</v>
      </c>
    </row>
    <row r="1451" spans="1:14" x14ac:dyDescent="0.3">
      <c r="A1451" t="str">
        <f>community_projects!A1451</f>
        <v>Noord-Brabant</v>
      </c>
      <c r="B1451" t="str">
        <f>community_projects!B1451</f>
        <v>Metropoolregio Eindhoven</v>
      </c>
      <c r="C1451" t="str">
        <f>community_projects!C1451</f>
        <v>Eindhoven</v>
      </c>
      <c r="D1451" t="str" cm="1">
        <f t="array" ref="D1451">INDEX(municipalities!B:B, MATCH(EC_projects!C1451,municipalities!C:C,0),0)</f>
        <v>GM0772</v>
      </c>
      <c r="E1451">
        <f>community_projects!D1451</f>
        <v>0</v>
      </c>
      <c r="F1451" t="str">
        <f>community_projects!E1451</f>
        <v>EC's regio/ Zonnepark Welschap Eindhoven</v>
      </c>
      <c r="G1451" t="str">
        <f>community_projects!G1451</f>
        <v>gerealiseerd</v>
      </c>
      <c r="H1451">
        <f>community_projects!H1451</f>
        <v>2018</v>
      </c>
      <c r="I1451" t="str">
        <f>community_projects!I1451</f>
        <v>PV</v>
      </c>
      <c r="J1451" t="str">
        <f>community_projects!J1451</f>
        <v>grond</v>
      </c>
      <c r="K1451" t="str">
        <f>community_projects!K1451</f>
        <v>lokale coöperatie</v>
      </c>
      <c r="L1451" t="str">
        <f>community_projects!L1451</f>
        <v>meerdere cooperaties: BestDuurzaam, 040Energie, O3Energie, KempenEnergie, VeldhovenDuurzaam</v>
      </c>
      <c r="M1451">
        <f>community_projects!P1451</f>
        <v>3146.3999999999996</v>
      </c>
      <c r="N1451">
        <f>community_projects!R1451</f>
        <v>1</v>
      </c>
    </row>
    <row r="1452" spans="1:14" x14ac:dyDescent="0.3">
      <c r="A1452" t="str">
        <f>community_projects!A1452</f>
        <v>Noord-Brabant</v>
      </c>
      <c r="B1452" t="str">
        <f>community_projects!B1452</f>
        <v>West Brabant</v>
      </c>
      <c r="C1452" t="str">
        <f>community_projects!C1452</f>
        <v>Etten-Leur</v>
      </c>
      <c r="D1452" t="str" cm="1">
        <f t="array" ref="D1452">INDEX(municipalities!B:B, MATCH(EC_projects!C1452,municipalities!C:C,0),0)</f>
        <v>GM0777</v>
      </c>
      <c r="E1452">
        <f>community_projects!D1452</f>
        <v>0</v>
      </c>
      <c r="F1452" t="str">
        <f>community_projects!E1452</f>
        <v>DuurSaamEttenLeur/ zonnepark A58 (participatie via VrijopNaam, crowdfunding)</v>
      </c>
      <c r="G1452" t="str">
        <f>community_projects!G1452</f>
        <v>gerealiseerd</v>
      </c>
      <c r="H1452">
        <f>community_projects!H1452</f>
        <v>2020</v>
      </c>
      <c r="I1452" t="str">
        <f>community_projects!I1452</f>
        <v>PV</v>
      </c>
      <c r="J1452" t="str">
        <f>community_projects!J1452</f>
        <v>grond</v>
      </c>
      <c r="K1452" t="str">
        <f>community_projects!K1452</f>
        <v>participatie/ lokale coöperatie</v>
      </c>
      <c r="L1452" t="str">
        <f>community_projects!L1452</f>
        <v>Duursaam EttenLeur</v>
      </c>
      <c r="M1452">
        <f>community_projects!P1452</f>
        <v>0</v>
      </c>
      <c r="N1452">
        <f>community_projects!R1452</f>
        <v>0</v>
      </c>
    </row>
    <row r="1453" spans="1:14" x14ac:dyDescent="0.3">
      <c r="A1453" t="str">
        <f>community_projects!A1453</f>
        <v>Noord-Brabant</v>
      </c>
      <c r="B1453" t="str">
        <f>community_projects!B1453</f>
        <v>West Brabant</v>
      </c>
      <c r="C1453" t="str">
        <f>community_projects!C1453</f>
        <v>Etten-Leur</v>
      </c>
      <c r="D1453" t="str" cm="1">
        <f t="array" ref="D1453">INDEX(municipalities!B:B, MATCH(EC_projects!C1453,municipalities!C:C,0),0)</f>
        <v>GM0777</v>
      </c>
      <c r="E1453">
        <f>community_projects!D1453</f>
        <v>0</v>
      </c>
      <c r="F1453" t="str">
        <f>community_projects!E1453</f>
        <v>DuurSaamEttenLeur/ zonnepark Bollendonk (participatie, geen eigendom)</v>
      </c>
      <c r="G1453" t="str">
        <f>community_projects!G1453</f>
        <v>gerealiseerd</v>
      </c>
      <c r="H1453">
        <f>community_projects!H1453</f>
        <v>2023</v>
      </c>
      <c r="I1453" t="str">
        <f>community_projects!I1453</f>
        <v>PV</v>
      </c>
      <c r="J1453" t="str">
        <f>community_projects!J1453</f>
        <v>grond</v>
      </c>
      <c r="K1453" t="str">
        <f>community_projects!K1453</f>
        <v>participatie/ lokale coöperatie</v>
      </c>
      <c r="L1453" t="str">
        <f>community_projects!L1453</f>
        <v>Duursaam EttenLeur</v>
      </c>
      <c r="M1453">
        <f>community_projects!P1453</f>
        <v>0</v>
      </c>
      <c r="N1453">
        <f>community_projects!R1453</f>
        <v>0</v>
      </c>
    </row>
    <row r="1454" spans="1:14" x14ac:dyDescent="0.3">
      <c r="A1454" t="str">
        <f>community_projects!A1454</f>
        <v>Noord-Brabant</v>
      </c>
      <c r="B1454" t="str">
        <f>community_projects!B1454</f>
        <v>Metropoolregio Eindhoven</v>
      </c>
      <c r="C1454" t="str">
        <f>community_projects!C1454</f>
        <v>Heusden</v>
      </c>
      <c r="D1454" t="str" cm="1">
        <f t="array" ref="D1454">INDEX(municipalities!B:B, MATCH(EC_projects!C1454,municipalities!C:C,0),0)</f>
        <v>GM0797</v>
      </c>
      <c r="E1454">
        <f>community_projects!D1454</f>
        <v>0</v>
      </c>
      <c r="F1454" t="str">
        <f>community_projects!E1454</f>
        <v>EnergyportPeelland/ zonnepark Asten/ Heusden (alleen ontwikkeling)</v>
      </c>
      <c r="G1454" t="str">
        <f>community_projects!G1454</f>
        <v>gerealiseerd</v>
      </c>
      <c r="H1454">
        <f>community_projects!H1454</f>
        <v>2019</v>
      </c>
      <c r="I1454" t="str">
        <f>community_projects!I1454</f>
        <v>PV</v>
      </c>
      <c r="J1454" t="str">
        <f>community_projects!J1454</f>
        <v>grond</v>
      </c>
      <c r="K1454" t="str">
        <f>community_projects!K1454</f>
        <v>lokale coöperatie</v>
      </c>
      <c r="L1454" t="str">
        <f>community_projects!L1454</f>
        <v>EnergyPortPeelland</v>
      </c>
      <c r="M1454">
        <f>community_projects!P1454</f>
        <v>0</v>
      </c>
      <c r="N1454">
        <f>community_projects!R1454</f>
        <v>0</v>
      </c>
    </row>
    <row r="1455" spans="1:14" x14ac:dyDescent="0.3">
      <c r="A1455" t="str">
        <f>community_projects!A1455</f>
        <v>Noord-Brabant</v>
      </c>
      <c r="B1455" t="str">
        <f>community_projects!B1455</f>
        <v>Hart van Brabant</v>
      </c>
      <c r="C1455" t="str">
        <f>community_projects!C1455</f>
        <v>Loon op Zand</v>
      </c>
      <c r="D1455" t="str" cm="1">
        <f t="array" ref="D1455">INDEX(municipalities!B:B, MATCH(EC_projects!C1455,municipalities!C:C,0),0)</f>
        <v>GM0809</v>
      </c>
      <c r="E1455">
        <f>community_projects!D1455</f>
        <v>0</v>
      </c>
      <c r="F1455" t="str">
        <f>community_projects!E1455</f>
        <v>ECLOZ/ Burgerzonnepark Vloeivelden Loon op Zand</v>
      </c>
      <c r="G1455" t="str">
        <f>community_projects!G1455</f>
        <v>gerealiseerd</v>
      </c>
      <c r="H1455">
        <f>community_projects!H1455</f>
        <v>2023</v>
      </c>
      <c r="I1455" t="str">
        <f>community_projects!I1455</f>
        <v>PV</v>
      </c>
      <c r="J1455" t="str">
        <f>community_projects!J1455</f>
        <v>grond</v>
      </c>
      <c r="K1455" t="str">
        <f>community_projects!K1455</f>
        <v>lokale coöperatie</v>
      </c>
      <c r="L1455" t="str">
        <f>community_projects!L1455</f>
        <v>ECLOZ (Energiecollectief LoonopZand)</v>
      </c>
      <c r="M1455">
        <f>community_projects!P1455</f>
        <v>4725</v>
      </c>
      <c r="N1455">
        <f>community_projects!R1455</f>
        <v>0.5</v>
      </c>
    </row>
    <row r="1456" spans="1:14" x14ac:dyDescent="0.3">
      <c r="A1456" t="str">
        <f>community_projects!A1456</f>
        <v>Noord-Brabant</v>
      </c>
      <c r="B1456" t="str">
        <f>community_projects!B1456</f>
        <v>Noord-oost Brabant</v>
      </c>
      <c r="C1456" t="str">
        <f>community_projects!C1456</f>
        <v>Meierijstad</v>
      </c>
      <c r="D1456" t="str" cm="1">
        <f t="array" ref="D1456">INDEX(municipalities!B:B, MATCH(EC_projects!C1456,municipalities!C:C,0),0)</f>
        <v>GM1948</v>
      </c>
      <c r="E1456" t="str">
        <f>community_projects!D1456</f>
        <v>Veghel</v>
      </c>
      <c r="F1456" t="str">
        <f>community_projects!E1456</f>
        <v>EVHB (PCR)/ Zonnepark  'Korenstreep' Veghel</v>
      </c>
      <c r="G1456" t="str">
        <f>community_projects!G1456</f>
        <v>gerealiseerd</v>
      </c>
      <c r="H1456">
        <f>community_projects!H1456</f>
        <v>2018</v>
      </c>
      <c r="I1456" t="str">
        <f>community_projects!I1456</f>
        <v>PV</v>
      </c>
      <c r="J1456" t="str">
        <f>community_projects!J1456</f>
        <v>grond</v>
      </c>
      <c r="K1456" t="str">
        <f>community_projects!K1456</f>
        <v>productiecoöperatie/ ontwikkelaar</v>
      </c>
      <c r="L1456" t="str">
        <f>community_projects!L1456</f>
        <v>EVHB/ projectcoöperatie Korenstreep</v>
      </c>
      <c r="M1456">
        <f>community_projects!P1456</f>
        <v>132</v>
      </c>
      <c r="N1456">
        <f>community_projects!R1456</f>
        <v>5.5696202531645568E-2</v>
      </c>
    </row>
    <row r="1457" spans="1:14" x14ac:dyDescent="0.3">
      <c r="A1457" t="str">
        <f>community_projects!A1457</f>
        <v>Noord-Brabant</v>
      </c>
      <c r="B1457" t="str">
        <f>community_projects!B1457</f>
        <v>Noord-oost Brabant</v>
      </c>
      <c r="C1457" t="str">
        <f>community_projects!C1457</f>
        <v>Vught</v>
      </c>
      <c r="D1457" t="str" cm="1">
        <f t="array" ref="D1457">INDEX(municipalities!B:B, MATCH(EC_projects!C1457,municipalities!C:C,0),0)</f>
        <v>GM0865</v>
      </c>
      <c r="E1457" t="str">
        <f>community_projects!D1457</f>
        <v>Helvoirt, Esch</v>
      </c>
      <c r="F1457" t="str">
        <f>community_projects!E1457</f>
        <v>DuurzameEnergieHaaren&amp; VET Vught/ Zonnemaatje Nemersstroom (1&amp;2)</v>
      </c>
      <c r="G1457" t="str">
        <f>community_projects!G1457</f>
        <v>gerealiseerd</v>
      </c>
      <c r="H1457">
        <f>community_projects!H1457</f>
        <v>2020</v>
      </c>
      <c r="I1457" t="str">
        <f>community_projects!I1457</f>
        <v>PV</v>
      </c>
      <c r="J1457" t="str">
        <f>community_projects!J1457</f>
        <v>grond</v>
      </c>
      <c r="K1457" t="str">
        <f>community_projects!K1457</f>
        <v>lokale coöperatie</v>
      </c>
      <c r="L1457" t="str">
        <f>community_projects!L1457</f>
        <v>HOT (Duurzame Energie Haaren), VET Vught</v>
      </c>
      <c r="M1457">
        <f>community_projects!P1457</f>
        <v>638</v>
      </c>
      <c r="N1457">
        <f>community_projects!R1457</f>
        <v>1</v>
      </c>
    </row>
    <row r="1458" spans="1:14" x14ac:dyDescent="0.3">
      <c r="A1458" t="str">
        <f>community_projects!A1458</f>
        <v>Noord-Brabant</v>
      </c>
      <c r="B1458" t="str">
        <f>community_projects!B1458</f>
        <v>Metropoolregio Eindhoven</v>
      </c>
      <c r="C1458" t="str">
        <f>community_projects!C1458</f>
        <v>Waalre</v>
      </c>
      <c r="D1458" t="str" cm="1">
        <f t="array" ref="D1458">INDEX(municipalities!B:B, MATCH(EC_projects!C1458,municipalities!C:C,0),0)</f>
        <v>GM0866</v>
      </c>
      <c r="E1458" t="str">
        <f>community_projects!D1458</f>
        <v>Waalre</v>
      </c>
      <c r="F1458" t="str">
        <f>community_projects!E1458</f>
        <v>WaalreEnergieLokaal/ zonnepark Waalre (VrijopNaam)</v>
      </c>
      <c r="G1458" t="str">
        <f>community_projects!G1458</f>
        <v>gerealiseerd</v>
      </c>
      <c r="H1458">
        <f>community_projects!H1458</f>
        <v>2020</v>
      </c>
      <c r="I1458" t="str">
        <f>community_projects!I1458</f>
        <v>PV</v>
      </c>
      <c r="J1458" t="str">
        <f>community_projects!J1458</f>
        <v>grond</v>
      </c>
      <c r="K1458" t="str">
        <f>community_projects!K1458</f>
        <v>lokale coöperatie</v>
      </c>
      <c r="L1458" t="str">
        <f>community_projects!L1458</f>
        <v>Waalre Energie Lokaal</v>
      </c>
      <c r="M1458">
        <f>community_projects!P1458</f>
        <v>1123.2</v>
      </c>
      <c r="N1458">
        <f>community_projects!R1458</f>
        <v>0</v>
      </c>
    </row>
    <row r="1459" spans="1:14" x14ac:dyDescent="0.3">
      <c r="A1459" t="str">
        <f>community_projects!A1459</f>
        <v>Noord-Brabant</v>
      </c>
      <c r="B1459" t="str">
        <f>community_projects!B1459</f>
        <v>Hart van Brabant</v>
      </c>
      <c r="C1459" t="str">
        <f>community_projects!C1459</f>
        <v>Waalwijk</v>
      </c>
      <c r="D1459" t="str" cm="1">
        <f t="array" ref="D1459">INDEX(municipalities!B:B, MATCH(EC_projects!C1459,municipalities!C:C,0),0)</f>
        <v>GM0867</v>
      </c>
      <c r="E1459">
        <f>community_projects!D1459</f>
        <v>0</v>
      </c>
      <c r="F1459" t="str">
        <f>community_projects!E1459</f>
        <v>LangstraatEnergie/ zonnepark LangstraatZon (ECOpark Waalwijk fase 1&amp;2)</v>
      </c>
      <c r="G1459" t="str">
        <f>community_projects!G1459</f>
        <v>gerealiseerd</v>
      </c>
      <c r="H1459">
        <f>community_projects!H1459</f>
        <v>2021</v>
      </c>
      <c r="I1459" t="str">
        <f>community_projects!I1459</f>
        <v>PV</v>
      </c>
      <c r="J1459" t="str">
        <f>community_projects!J1459</f>
        <v>grond</v>
      </c>
      <c r="K1459" t="str">
        <f>community_projects!K1459</f>
        <v>lokale coöperatie</v>
      </c>
      <c r="L1459" t="str">
        <f>community_projects!L1459</f>
        <v>Langstraat Energie</v>
      </c>
      <c r="M1459">
        <f>community_projects!P1459</f>
        <v>5862.64</v>
      </c>
      <c r="N1459">
        <f>community_projects!R1459</f>
        <v>1</v>
      </c>
    </row>
    <row r="1460" spans="1:14" x14ac:dyDescent="0.3">
      <c r="A1460" t="str">
        <f>community_projects!A1460</f>
        <v>Noord-Holland</v>
      </c>
      <c r="B1460" t="str">
        <f>community_projects!B1460</f>
        <v>Noord-Holland Noord</v>
      </c>
      <c r="C1460" t="str">
        <f>community_projects!C1460</f>
        <v>Alkmaar</v>
      </c>
      <c r="D1460" t="str" cm="1">
        <f t="array" ref="D1460">INDEX(municipalities!B:B, MATCH(EC_projects!C1460,municipalities!C:C,0),0)</f>
        <v>GM0361</v>
      </c>
      <c r="E1460">
        <f>community_projects!D1460</f>
        <v>0</v>
      </c>
      <c r="F1460" t="str">
        <f>community_projects!E1460</f>
        <v>AlkmaarEnergie/ Zonneweide Bergerhof  (RWZI waterschap)</v>
      </c>
      <c r="G1460" t="str">
        <f>community_projects!G1460</f>
        <v>gerealiseerd</v>
      </c>
      <c r="H1460">
        <f>community_projects!H1460</f>
        <v>2023</v>
      </c>
      <c r="I1460" t="str">
        <f>community_projects!I1460</f>
        <v>PV</v>
      </c>
      <c r="J1460" t="str">
        <f>community_projects!J1460</f>
        <v>grond</v>
      </c>
      <c r="K1460" t="str">
        <f>community_projects!K1460</f>
        <v>lokale coöperatie</v>
      </c>
      <c r="L1460" t="str">
        <f>community_projects!L1460</f>
        <v>Alkmaar Energie</v>
      </c>
      <c r="M1460">
        <f>community_projects!P1460</f>
        <v>133.10000000000002</v>
      </c>
      <c r="N1460">
        <f>community_projects!R1460</f>
        <v>0.11145786892554614</v>
      </c>
    </row>
    <row r="1461" spans="1:14" x14ac:dyDescent="0.3">
      <c r="A1461" t="str">
        <f>community_projects!A1461</f>
        <v>Noord-Holland</v>
      </c>
      <c r="B1461" t="str">
        <f>community_projects!B1461</f>
        <v>Noord-Holland Noord</v>
      </c>
      <c r="C1461" t="str">
        <f>community_projects!C1461</f>
        <v>Bergen (NH.)</v>
      </c>
      <c r="D1461" t="str" cm="1">
        <f t="array" ref="D1461">INDEX(municipalities!B:B, MATCH(EC_projects!C1461,municipalities!C:C,0),0)</f>
        <v>GM0373</v>
      </c>
      <c r="E1461">
        <f>community_projects!D1461</f>
        <v>0</v>
      </c>
      <c r="F1461" t="str">
        <f>community_projects!E1461</f>
        <v>BergenEnergie/ Zonneweide Bergen (fase 1 PCR)</v>
      </c>
      <c r="G1461" t="str">
        <f>community_projects!G1461</f>
        <v>gerealiseerd</v>
      </c>
      <c r="H1461">
        <f>community_projects!H1461</f>
        <v>2016</v>
      </c>
      <c r="I1461" t="str">
        <f>community_projects!I1461</f>
        <v>PV</v>
      </c>
      <c r="J1461" t="str">
        <f>community_projects!J1461</f>
        <v>grond</v>
      </c>
      <c r="K1461" t="str">
        <f>community_projects!K1461</f>
        <v>lokale coöperatie</v>
      </c>
      <c r="L1461" t="str">
        <f>community_projects!L1461</f>
        <v>BergenEnergie</v>
      </c>
      <c r="M1461">
        <f>community_projects!P1461</f>
        <v>157.13999999999999</v>
      </c>
      <c r="N1461">
        <f>community_projects!R1461</f>
        <v>1</v>
      </c>
    </row>
    <row r="1462" spans="1:14" x14ac:dyDescent="0.3">
      <c r="A1462" t="str">
        <f>community_projects!A1462</f>
        <v>Noord-Holland</v>
      </c>
      <c r="B1462" t="str">
        <f>community_projects!B1462</f>
        <v>Noord-Holland Noord</v>
      </c>
      <c r="C1462" t="str">
        <f>community_projects!C1462</f>
        <v>Bergen (NH.)</v>
      </c>
      <c r="D1462" t="str" cm="1">
        <f t="array" ref="D1462">INDEX(municipalities!B:B, MATCH(EC_projects!C1462,municipalities!C:C,0),0)</f>
        <v>GM0373</v>
      </c>
      <c r="E1462">
        <f>community_projects!D1462</f>
        <v>0</v>
      </c>
      <c r="F1462" t="str">
        <f>community_projects!E1462</f>
        <v>BergenEnergie/ Zonneweide Bergen (fase 2 SDE)</v>
      </c>
      <c r="G1462" t="str">
        <f>community_projects!G1462</f>
        <v>gerealiseerd</v>
      </c>
      <c r="H1462">
        <f>community_projects!H1462</f>
        <v>2017</v>
      </c>
      <c r="I1462" t="str">
        <f>community_projects!I1462</f>
        <v>PV</v>
      </c>
      <c r="J1462" t="str">
        <f>community_projects!J1462</f>
        <v>grond</v>
      </c>
      <c r="K1462" t="str">
        <f>community_projects!K1462</f>
        <v>lokale coöperatie</v>
      </c>
      <c r="L1462" t="str">
        <f>community_projects!L1462</f>
        <v>BergenEnergie</v>
      </c>
      <c r="M1462">
        <f>community_projects!P1462</f>
        <v>1290</v>
      </c>
      <c r="N1462">
        <f>community_projects!R1462</f>
        <v>1</v>
      </c>
    </row>
    <row r="1463" spans="1:14" x14ac:dyDescent="0.3">
      <c r="A1463" t="str">
        <f>community_projects!A1463</f>
        <v>Noord-Holland</v>
      </c>
      <c r="B1463" t="str">
        <f>community_projects!B1463</f>
        <v>Noord-Holland Zuid</v>
      </c>
      <c r="C1463" t="str">
        <f>community_projects!C1463</f>
        <v>Haarlemmermeer</v>
      </c>
      <c r="D1463" t="str" cm="1">
        <f t="array" ref="D1463">INDEX(municipalities!B:B, MATCH(EC_projects!C1463,municipalities!C:C,0),0)</f>
        <v>GM0394</v>
      </c>
      <c r="E1463" t="str">
        <f>community_projects!D1463</f>
        <v>Hoofddorp</v>
      </c>
      <c r="F1463" t="str">
        <f>community_projects!E1463</f>
        <v>SolarGreenPoint/ A4 Rijsenhout Hoofddorp (geen coöperatie)</v>
      </c>
      <c r="G1463" t="str">
        <f>community_projects!G1463</f>
        <v>gerealiseerd</v>
      </c>
      <c r="H1463">
        <f>community_projects!H1463</f>
        <v>2018</v>
      </c>
      <c r="I1463" t="str">
        <f>community_projects!I1463</f>
        <v>PV</v>
      </c>
      <c r="J1463" t="str">
        <f>community_projects!J1463</f>
        <v>grond</v>
      </c>
      <c r="K1463" t="str">
        <f>community_projects!K1463</f>
        <v>productiecoöperatie/ ontwikkelaar</v>
      </c>
      <c r="L1463" t="str">
        <f>community_projects!L1463</f>
        <v>Solar Green Point/ Haarlemmermeer</v>
      </c>
      <c r="M1463">
        <f>community_projects!P1463</f>
        <v>0</v>
      </c>
      <c r="N1463">
        <f>community_projects!R1463</f>
        <v>0</v>
      </c>
    </row>
    <row r="1464" spans="1:14" x14ac:dyDescent="0.3">
      <c r="A1464" t="str">
        <f>community_projects!A1464</f>
        <v>Noord-Holland</v>
      </c>
      <c r="B1464" t="str">
        <f>community_projects!B1464</f>
        <v>Noord-Holland Noord</v>
      </c>
      <c r="C1464" t="str">
        <f>community_projects!C1464</f>
        <v>Schagen</v>
      </c>
      <c r="D1464" t="str" cm="1">
        <f t="array" ref="D1464">INDEX(municipalities!B:B, MATCH(EC_projects!C1464,municipalities!C:C,0),0)</f>
        <v>GM0441</v>
      </c>
      <c r="E1464" t="str">
        <f>community_projects!D1464</f>
        <v>Burgervlotbrug</v>
      </c>
      <c r="F1464" t="str">
        <f>community_projects!E1464</f>
        <v>KennemerWind/ zonnepark Burgervlotbrug</v>
      </c>
      <c r="G1464" t="str">
        <f>community_projects!G1464</f>
        <v>gerealiseerd</v>
      </c>
      <c r="H1464">
        <f>community_projects!H1464</f>
        <v>2022</v>
      </c>
      <c r="I1464" t="str">
        <f>community_projects!I1464</f>
        <v>PV</v>
      </c>
      <c r="J1464" t="str">
        <f>community_projects!J1464</f>
        <v>grond</v>
      </c>
      <c r="K1464" t="str">
        <f>community_projects!K1464</f>
        <v>lokale coöperatie</v>
      </c>
      <c r="L1464" t="str">
        <f>community_projects!L1464</f>
        <v>Kennemerwind</v>
      </c>
      <c r="M1464">
        <f>community_projects!P1464</f>
        <v>3999</v>
      </c>
      <c r="N1464">
        <f>community_projects!R1464</f>
        <v>1</v>
      </c>
    </row>
    <row r="1465" spans="1:14" x14ac:dyDescent="0.3">
      <c r="A1465" t="str">
        <f>community_projects!A1465</f>
        <v>Noord-Holland</v>
      </c>
      <c r="B1465" t="str">
        <f>community_projects!B1465</f>
        <v>Noord-Holland Noord</v>
      </c>
      <c r="C1465" t="str">
        <f>community_projects!C1465</f>
        <v>Texel</v>
      </c>
      <c r="D1465" t="str" cm="1">
        <f t="array" ref="D1465">INDEX(municipalities!B:B, MATCH(EC_projects!C1465,municipalities!C:C,0),0)</f>
        <v>GM0448</v>
      </c>
      <c r="E1465" t="str">
        <f>community_projects!D1465</f>
        <v>De Koog</v>
      </c>
      <c r="F1465" t="str">
        <f>community_projects!E1465</f>
        <v>TexelEnergie/ zonneweide RWZI Everstekoog (alleen ontwikkeling)</v>
      </c>
      <c r="G1465" t="str">
        <f>community_projects!G1465</f>
        <v>gerealiseerd</v>
      </c>
      <c r="H1465">
        <f>community_projects!H1465</f>
        <v>2019</v>
      </c>
      <c r="I1465" t="str">
        <f>community_projects!I1465</f>
        <v>PV</v>
      </c>
      <c r="J1465" t="str">
        <f>community_projects!J1465</f>
        <v>grond</v>
      </c>
      <c r="K1465" t="str">
        <f>community_projects!K1465</f>
        <v>lokale coöperatie</v>
      </c>
      <c r="L1465" t="str">
        <f>community_projects!L1465</f>
        <v>Texel Energie</v>
      </c>
      <c r="M1465">
        <f>community_projects!P1465</f>
        <v>750</v>
      </c>
      <c r="N1465">
        <f>community_projects!R1465</f>
        <v>0</v>
      </c>
    </row>
    <row r="1466" spans="1:14" x14ac:dyDescent="0.3">
      <c r="A1466" t="str">
        <f>community_projects!A1466</f>
        <v>Overijssel</v>
      </c>
      <c r="B1466" t="str">
        <f>community_projects!B1466</f>
        <v>West-Overijssel</v>
      </c>
      <c r="C1466" t="str">
        <f>community_projects!C1466</f>
        <v>Deventer</v>
      </c>
      <c r="D1466" t="str" cm="1">
        <f t="array" ref="D1466">INDEX(municipalities!B:B, MATCH(EC_projects!C1466,municipalities!C:C,0),0)</f>
        <v>GM0150</v>
      </c>
      <c r="E1466">
        <f>community_projects!D1466</f>
        <v>0</v>
      </c>
      <c r="F1466" t="str">
        <f>community_projects!E1466</f>
        <v>DeventerEnergie/ Zonnedaken Dec Coöperatie/ Spoorzon KV - veld</v>
      </c>
      <c r="G1466" t="str">
        <f>community_projects!G1466</f>
        <v>gerealiseerd</v>
      </c>
      <c r="H1466">
        <f>community_projects!H1466</f>
        <v>2023</v>
      </c>
      <c r="I1466" t="str">
        <f>community_projects!I1466</f>
        <v>PV</v>
      </c>
      <c r="J1466" t="str">
        <f>community_projects!J1466</f>
        <v>grond</v>
      </c>
      <c r="K1466" t="str">
        <f>community_projects!K1466</f>
        <v>lokale coöperatie</v>
      </c>
      <c r="L1466" t="str">
        <f>community_projects!L1466</f>
        <v>DeventerEnergie</v>
      </c>
      <c r="M1466">
        <f>community_projects!P1466</f>
        <v>89</v>
      </c>
      <c r="N1466">
        <f>community_projects!R1466</f>
        <v>1</v>
      </c>
    </row>
    <row r="1467" spans="1:14" x14ac:dyDescent="0.3">
      <c r="A1467" t="str">
        <f>community_projects!A1467</f>
        <v>Overijssel</v>
      </c>
      <c r="B1467" t="str">
        <f>community_projects!B1467</f>
        <v>West-Overijssel</v>
      </c>
      <c r="C1467" t="str">
        <f>community_projects!C1467</f>
        <v>Deventer</v>
      </c>
      <c r="D1467" t="str" cm="1">
        <f t="array" ref="D1467">INDEX(municipalities!B:B, MATCH(EC_projects!C1467,municipalities!C:C,0),0)</f>
        <v>GM0150</v>
      </c>
      <c r="E1467">
        <f>community_projects!D1467</f>
        <v>0</v>
      </c>
      <c r="F1467" t="str">
        <f>community_projects!E1467</f>
        <v>DeventerEnergie/ Zonnedaken Dec Coöperatie/ Spoorzone - veld</v>
      </c>
      <c r="G1467" t="str">
        <f>community_projects!G1467</f>
        <v>gerealiseerd</v>
      </c>
      <c r="H1467">
        <f>community_projects!H1467</f>
        <v>2023</v>
      </c>
      <c r="I1467" t="str">
        <f>community_projects!I1467</f>
        <v>PV</v>
      </c>
      <c r="J1467" t="str">
        <f>community_projects!J1467</f>
        <v>grond</v>
      </c>
      <c r="K1467" t="str">
        <f>community_projects!K1467</f>
        <v>lokale coöperatie</v>
      </c>
      <c r="L1467" t="str">
        <f>community_projects!L1467</f>
        <v>DeventerEnergie</v>
      </c>
      <c r="M1467">
        <f>community_projects!P1467</f>
        <v>207</v>
      </c>
      <c r="N1467">
        <f>community_projects!R1467</f>
        <v>1</v>
      </c>
    </row>
    <row r="1468" spans="1:14" x14ac:dyDescent="0.3">
      <c r="A1468" t="str">
        <f>community_projects!A1468</f>
        <v>Overijssel</v>
      </c>
      <c r="B1468" t="str">
        <f>community_projects!B1468</f>
        <v>West-Overijssel</v>
      </c>
      <c r="C1468" t="str">
        <f>community_projects!C1468</f>
        <v>Deventer</v>
      </c>
      <c r="D1468" t="str" cm="1">
        <f t="array" ref="D1468">INDEX(municipalities!B:B, MATCH(EC_projects!C1468,municipalities!C:C,0),0)</f>
        <v>GM0150</v>
      </c>
      <c r="E1468" t="str">
        <f>community_projects!D1468</f>
        <v>Bathmen</v>
      </c>
      <c r="F1468" t="str">
        <f>community_projects!E1468</f>
        <v>NoaberEnergie/ zonnepark Bathmense Landen (Brilman)</v>
      </c>
      <c r="G1468" t="str">
        <f>community_projects!G1468</f>
        <v>gerealiseerd</v>
      </c>
      <c r="H1468">
        <f>community_projects!H1468</f>
        <v>2023</v>
      </c>
      <c r="I1468" t="str">
        <f>community_projects!I1468</f>
        <v>PV</v>
      </c>
      <c r="J1468" t="str">
        <f>community_projects!J1468</f>
        <v>grond</v>
      </c>
      <c r="K1468" t="str">
        <f>community_projects!K1468</f>
        <v>lokale coöperatie</v>
      </c>
      <c r="L1468" t="str">
        <f>community_projects!L1468</f>
        <v>NoaberEnergie</v>
      </c>
      <c r="M1468">
        <f>community_projects!P1468</f>
        <v>0</v>
      </c>
      <c r="N1468">
        <f>community_projects!R1468</f>
        <v>0</v>
      </c>
    </row>
    <row r="1469" spans="1:14" x14ac:dyDescent="0.3">
      <c r="A1469" t="str">
        <f>community_projects!A1469</f>
        <v>Overijssel</v>
      </c>
      <c r="B1469" t="str">
        <f>community_projects!B1469</f>
        <v>Twente</v>
      </c>
      <c r="C1469" t="str">
        <f>community_projects!C1469</f>
        <v>Enschede</v>
      </c>
      <c r="D1469" t="str" cm="1">
        <f t="array" ref="D1469">INDEX(municipalities!B:B, MATCH(EC_projects!C1469,municipalities!C:C,0),0)</f>
        <v>GM0153</v>
      </c>
      <c r="E1469">
        <f>community_projects!D1469</f>
        <v>0</v>
      </c>
      <c r="F1469" t="str">
        <f>community_projects!E1469</f>
        <v>EnschedeEnergie/ zonnepark De Elsmoat (Allemansweg)</v>
      </c>
      <c r="G1469" t="str">
        <f>community_projects!G1469</f>
        <v>gerealiseerd</v>
      </c>
      <c r="H1469">
        <f>community_projects!H1469</f>
        <v>2023</v>
      </c>
      <c r="I1469" t="str">
        <f>community_projects!I1469</f>
        <v>PV</v>
      </c>
      <c r="J1469" t="str">
        <f>community_projects!J1469</f>
        <v>grond</v>
      </c>
      <c r="K1469" t="str">
        <f>community_projects!K1469</f>
        <v>lokale coöperatie</v>
      </c>
      <c r="L1469" t="str">
        <f>community_projects!L1469</f>
        <v>Enschede Energie</v>
      </c>
      <c r="M1469">
        <f>community_projects!P1469</f>
        <v>3935.8</v>
      </c>
      <c r="N1469">
        <f>community_projects!R1469</f>
        <v>1</v>
      </c>
    </row>
    <row r="1470" spans="1:14" x14ac:dyDescent="0.3">
      <c r="A1470" t="str">
        <f>community_projects!A1470</f>
        <v>Overijssel</v>
      </c>
      <c r="B1470" t="str">
        <f>community_projects!B1470</f>
        <v>Twente</v>
      </c>
      <c r="C1470" t="str">
        <f>community_projects!C1470</f>
        <v>Enschede</v>
      </c>
      <c r="D1470" t="str" cm="1">
        <f t="array" ref="D1470">INDEX(municipalities!B:B, MATCH(EC_projects!C1470,municipalities!C:C,0),0)</f>
        <v>GM0153</v>
      </c>
      <c r="E1470" t="str">
        <f>community_projects!D1470</f>
        <v>buitengebieden</v>
      </c>
      <c r="F1470" t="str">
        <f>community_projects!E1470</f>
        <v>EnschedeEnergie/ zonnepark Kromhofsweg (Zuid Esmarke)</v>
      </c>
      <c r="G1470" t="str">
        <f>community_projects!G1470</f>
        <v>gerealiseerd</v>
      </c>
      <c r="H1470">
        <f>community_projects!H1470</f>
        <v>2023</v>
      </c>
      <c r="I1470" t="str">
        <f>community_projects!I1470</f>
        <v>PV</v>
      </c>
      <c r="J1470" t="str">
        <f>community_projects!J1470</f>
        <v>grond</v>
      </c>
      <c r="K1470" t="str">
        <f>community_projects!K1470</f>
        <v>lokale coöperatie</v>
      </c>
      <c r="L1470" t="str">
        <f>community_projects!L1470</f>
        <v>Enschede Energie</v>
      </c>
      <c r="M1470">
        <f>community_projects!P1470</f>
        <v>1147.3000000000002</v>
      </c>
      <c r="N1470">
        <f>community_projects!R1470</f>
        <v>1</v>
      </c>
    </row>
    <row r="1471" spans="1:14" x14ac:dyDescent="0.3">
      <c r="A1471" t="str">
        <f>community_projects!A1471</f>
        <v>Overijssel</v>
      </c>
      <c r="B1471" t="str">
        <f>community_projects!B1471</f>
        <v>Twente</v>
      </c>
      <c r="C1471" t="str">
        <f>community_projects!C1471</f>
        <v>Enschede</v>
      </c>
      <c r="D1471" t="str" cm="1">
        <f t="array" ref="D1471">INDEX(municipalities!B:B, MATCH(EC_projects!C1471,municipalities!C:C,0),0)</f>
        <v>GM0153</v>
      </c>
      <c r="E1471" t="str">
        <f>community_projects!D1471</f>
        <v>buitengebieden</v>
      </c>
      <c r="F1471" t="str">
        <f>community_projects!E1471</f>
        <v>EnschedeEnergie/ zonnepark Roodmolen (Zuid Esmarke Holterhofweg)</v>
      </c>
      <c r="G1471" t="str">
        <f>community_projects!G1471</f>
        <v>gerealiseerd</v>
      </c>
      <c r="H1471">
        <f>community_projects!H1471</f>
        <v>2023</v>
      </c>
      <c r="I1471" t="str">
        <f>community_projects!I1471</f>
        <v>PV</v>
      </c>
      <c r="J1471" t="str">
        <f>community_projects!J1471</f>
        <v>grond</v>
      </c>
      <c r="K1471" t="str">
        <f>community_projects!K1471</f>
        <v>lokale coöperatie</v>
      </c>
      <c r="L1471" t="str">
        <f>community_projects!L1471</f>
        <v>Enschede Energie</v>
      </c>
      <c r="M1471">
        <f>community_projects!P1471</f>
        <v>5005</v>
      </c>
      <c r="N1471">
        <f>community_projects!R1471</f>
        <v>1</v>
      </c>
    </row>
    <row r="1472" spans="1:14" x14ac:dyDescent="0.3">
      <c r="A1472" t="str">
        <f>community_projects!A1472</f>
        <v>Overijssel</v>
      </c>
      <c r="B1472" t="str">
        <f>community_projects!B1472</f>
        <v>Twente</v>
      </c>
      <c r="C1472" t="str">
        <f>community_projects!C1472</f>
        <v>Haaksbergen</v>
      </c>
      <c r="D1472" t="str" cm="1">
        <f t="array" ref="D1472">INDEX(municipalities!B:B, MATCH(EC_projects!C1472,municipalities!C:C,0),0)</f>
        <v>GM0158</v>
      </c>
      <c r="E1472">
        <f>community_projects!D1472</f>
        <v>0</v>
      </c>
      <c r="F1472" t="str">
        <f>community_projects!E1472</f>
        <v>ECHaaksbergen/ zonneveld Stegenhoek (omgevingsfonds, geen eigendom)</v>
      </c>
      <c r="G1472" t="str">
        <f>community_projects!G1472</f>
        <v>gerealiseerd</v>
      </c>
      <c r="H1472">
        <f>community_projects!H1472</f>
        <v>2023</v>
      </c>
      <c r="I1472" t="str">
        <f>community_projects!I1472</f>
        <v>PV</v>
      </c>
      <c r="J1472" t="str">
        <f>community_projects!J1472</f>
        <v>grond</v>
      </c>
      <c r="K1472" t="str">
        <f>community_projects!K1472</f>
        <v>participatie/ lokale coöperatie</v>
      </c>
      <c r="L1472" t="str">
        <f>community_projects!L1472</f>
        <v>EC Haaksbergen</v>
      </c>
      <c r="M1472">
        <f>community_projects!P1472</f>
        <v>0</v>
      </c>
      <c r="N1472">
        <f>community_projects!R1472</f>
        <v>0</v>
      </c>
    </row>
    <row r="1473" spans="1:14" x14ac:dyDescent="0.3">
      <c r="A1473" t="str">
        <f>community_projects!A1473</f>
        <v>Overijssel</v>
      </c>
      <c r="B1473" t="str">
        <f>community_projects!B1473</f>
        <v>West-Overijssel</v>
      </c>
      <c r="C1473" t="str">
        <f>community_projects!C1473</f>
        <v>Hardenberg</v>
      </c>
      <c r="D1473" t="str" cm="1">
        <f t="array" ref="D1473">INDEX(municipalities!B:B, MATCH(EC_projects!C1473,municipalities!C:C,0),0)</f>
        <v>GM0160</v>
      </c>
      <c r="E1473" t="str">
        <f>community_projects!D1473</f>
        <v>Luttenberg</v>
      </c>
      <c r="F1473" t="str">
        <f>community_projects!E1473</f>
        <v>Luttenlevert/ zonnepark Lutten Levert</v>
      </c>
      <c r="G1473" t="str">
        <f>community_projects!G1473</f>
        <v>gerealiseerd</v>
      </c>
      <c r="H1473">
        <f>community_projects!H1473</f>
        <v>2020</v>
      </c>
      <c r="I1473" t="str">
        <f>community_projects!I1473</f>
        <v>PV</v>
      </c>
      <c r="J1473" t="str">
        <f>community_projects!J1473</f>
        <v>grond</v>
      </c>
      <c r="K1473" t="str">
        <f>community_projects!K1473</f>
        <v>lokale coöperatie</v>
      </c>
      <c r="L1473" t="str">
        <f>community_projects!L1473</f>
        <v>Lutten Levert</v>
      </c>
      <c r="M1473">
        <f>community_projects!P1473</f>
        <v>1998.2750000000001</v>
      </c>
      <c r="N1473">
        <f>community_projects!R1473</f>
        <v>1</v>
      </c>
    </row>
    <row r="1474" spans="1:14" x14ac:dyDescent="0.3">
      <c r="A1474" t="str">
        <f>community_projects!A1474</f>
        <v>Overijssel</v>
      </c>
      <c r="B1474" t="str">
        <f>community_projects!B1474</f>
        <v>Twente</v>
      </c>
      <c r="C1474" t="str">
        <f>community_projects!C1474</f>
        <v>Hof van Twente</v>
      </c>
      <c r="D1474" t="str" cm="1">
        <f t="array" ref="D1474">INDEX(municipalities!B:B, MATCH(EC_projects!C1474,municipalities!C:C,0),0)</f>
        <v>GM1735</v>
      </c>
      <c r="E1474" t="str">
        <f>community_projects!D1474</f>
        <v>Ambt Delden</v>
      </c>
      <c r="F1474" t="str">
        <f>community_projects!E1474</f>
        <v>EC Midden-Twente/ zonnepark Rikkerink (kavels P749, 751)</v>
      </c>
      <c r="G1474" t="str">
        <f>community_projects!G1474</f>
        <v>gerealiseerd</v>
      </c>
      <c r="H1474">
        <f>community_projects!H1474</f>
        <v>2021</v>
      </c>
      <c r="I1474" t="str">
        <f>community_projects!I1474</f>
        <v>PV</v>
      </c>
      <c r="J1474" t="str">
        <f>community_projects!J1474</f>
        <v>grond</v>
      </c>
      <c r="K1474" t="str">
        <f>community_projects!K1474</f>
        <v>lokale coöperatie</v>
      </c>
      <c r="L1474" t="str">
        <f>community_projects!L1474</f>
        <v>EC Midden-Twente</v>
      </c>
      <c r="M1474">
        <f>community_projects!P1474</f>
        <v>410.77499999999998</v>
      </c>
      <c r="N1474">
        <f>community_projects!R1474</f>
        <v>3.2094330782445731E-2</v>
      </c>
    </row>
    <row r="1475" spans="1:14" x14ac:dyDescent="0.3">
      <c r="A1475" t="str">
        <f>community_projects!A1475</f>
        <v>Overijssel</v>
      </c>
      <c r="B1475" t="str">
        <f>community_projects!B1475</f>
        <v>Twente</v>
      </c>
      <c r="C1475" t="str">
        <f>community_projects!C1475</f>
        <v>Hof van Twente</v>
      </c>
      <c r="D1475" t="str" cm="1">
        <f t="array" ref="D1475">INDEX(municipalities!B:B, MATCH(EC_projects!C1475,municipalities!C:C,0),0)</f>
        <v>GM1735</v>
      </c>
      <c r="E1475" t="str">
        <f>community_projects!D1475</f>
        <v>Ambt Delden</v>
      </c>
      <c r="F1475" t="str">
        <f>community_projects!E1475</f>
        <v>HofopRozen/ zonnepark 1 Rikkerink kavels P750, 752)</v>
      </c>
      <c r="G1475" t="str">
        <f>community_projects!G1475</f>
        <v>gerealiseerd</v>
      </c>
      <c r="H1475">
        <f>community_projects!H1475</f>
        <v>2021</v>
      </c>
      <c r="I1475" t="str">
        <f>community_projects!I1475</f>
        <v>PV</v>
      </c>
      <c r="J1475" t="str">
        <f>community_projects!J1475</f>
        <v>grond</v>
      </c>
      <c r="K1475" t="str">
        <f>community_projects!K1475</f>
        <v>lokale coöperatie</v>
      </c>
      <c r="L1475" t="str">
        <f>community_projects!L1475</f>
        <v>Hof op Rozen</v>
      </c>
      <c r="M1475">
        <f>community_projects!P1475</f>
        <v>410.80500000000001</v>
      </c>
      <c r="N1475">
        <f>community_projects!R1475</f>
        <v>1</v>
      </c>
    </row>
    <row r="1476" spans="1:14" x14ac:dyDescent="0.3">
      <c r="A1476" t="str">
        <f>community_projects!A1476</f>
        <v>Overijssel</v>
      </c>
      <c r="B1476" t="str">
        <f>community_projects!B1476</f>
        <v>West-Overijssel</v>
      </c>
      <c r="C1476" t="str">
        <f>community_projects!C1476</f>
        <v>Olst-Wijhe</v>
      </c>
      <c r="D1476" t="str" cm="1">
        <f t="array" ref="D1476">INDEX(municipalities!B:B, MATCH(EC_projects!C1476,municipalities!C:C,0),0)</f>
        <v>GM1773</v>
      </c>
      <c r="E1476">
        <f>community_projects!D1476</f>
        <v>0</v>
      </c>
      <c r="F1476" t="str">
        <f>community_projects!E1476</f>
        <v>GoedVeurMekare/Zonnepark Noordmanshoek (SDE+ SCE)</v>
      </c>
      <c r="G1476" t="str">
        <f>community_projects!G1476</f>
        <v>gerealiseerd</v>
      </c>
      <c r="H1476">
        <f>community_projects!H1476</f>
        <v>2022</v>
      </c>
      <c r="I1476" t="str">
        <f>community_projects!I1476</f>
        <v>PV</v>
      </c>
      <c r="J1476" t="str">
        <f>community_projects!J1476</f>
        <v>grond</v>
      </c>
      <c r="K1476" t="str">
        <f>community_projects!K1476</f>
        <v>lokale coöperatie</v>
      </c>
      <c r="L1476" t="str">
        <f>community_projects!L1476</f>
        <v>Goed Veur Mekare</v>
      </c>
      <c r="M1476">
        <f>community_projects!P1476</f>
        <v>9860</v>
      </c>
      <c r="N1476">
        <f>community_projects!R1476</f>
        <v>1</v>
      </c>
    </row>
    <row r="1477" spans="1:14" x14ac:dyDescent="0.3">
      <c r="A1477" t="str">
        <f>community_projects!A1477</f>
        <v>Overijssel</v>
      </c>
      <c r="B1477" t="str">
        <f>community_projects!B1477</f>
        <v>West-Overijssel</v>
      </c>
      <c r="C1477" t="str">
        <f>community_projects!C1477</f>
        <v>Raalte</v>
      </c>
      <c r="D1477" t="str" cm="1">
        <f t="array" ref="D1477">INDEX(municipalities!B:B, MATCH(EC_projects!C1477,municipalities!C:C,0),0)</f>
        <v>GM0177</v>
      </c>
      <c r="E1477" t="str">
        <f>community_projects!D1477</f>
        <v>Heeten</v>
      </c>
      <c r="F1477" t="str">
        <f>community_projects!E1477</f>
        <v>Endona / Zonnepark Heeten (fase 1)</v>
      </c>
      <c r="G1477" t="str">
        <f>community_projects!G1477</f>
        <v>gerealiseerd</v>
      </c>
      <c r="H1477">
        <f>community_projects!H1477</f>
        <v>2018</v>
      </c>
      <c r="I1477" t="str">
        <f>community_projects!I1477</f>
        <v>PV</v>
      </c>
      <c r="J1477" t="str">
        <f>community_projects!J1477</f>
        <v>grond</v>
      </c>
      <c r="K1477" t="str">
        <f>community_projects!K1477</f>
        <v>lokale coöperatie</v>
      </c>
      <c r="L1477" t="str">
        <f>community_projects!L1477</f>
        <v>Endona</v>
      </c>
      <c r="M1477">
        <f>community_projects!P1477</f>
        <v>2247.5</v>
      </c>
      <c r="N1477">
        <f>community_projects!R1477</f>
        <v>1</v>
      </c>
    </row>
    <row r="1478" spans="1:14" x14ac:dyDescent="0.3">
      <c r="A1478" t="str">
        <f>community_projects!A1478</f>
        <v>Overijssel</v>
      </c>
      <c r="B1478" t="str">
        <f>community_projects!B1478</f>
        <v>West-Overijssel</v>
      </c>
      <c r="C1478" t="str">
        <f>community_projects!C1478</f>
        <v>Raalte</v>
      </c>
      <c r="D1478" t="str" cm="1">
        <f t="array" ref="D1478">INDEX(municipalities!B:B, MATCH(EC_projects!C1478,municipalities!C:C,0),0)</f>
        <v>GM0177</v>
      </c>
      <c r="E1478" t="str">
        <f>community_projects!D1478</f>
        <v>Heeten</v>
      </c>
      <c r="F1478" t="str">
        <f>community_projects!E1478</f>
        <v>Endona/ Zonneveld Boerhof Heeten</v>
      </c>
      <c r="G1478" t="str">
        <f>community_projects!G1478</f>
        <v>gerealiseerd</v>
      </c>
      <c r="H1478">
        <f>community_projects!H1478</f>
        <v>2018</v>
      </c>
      <c r="I1478" t="str">
        <f>community_projects!I1478</f>
        <v>PV</v>
      </c>
      <c r="J1478" t="str">
        <f>community_projects!J1478</f>
        <v>grond</v>
      </c>
      <c r="K1478" t="str">
        <f>community_projects!K1478</f>
        <v>lokale coöperatie</v>
      </c>
      <c r="L1478" t="str">
        <f>community_projects!L1478</f>
        <v>Endona</v>
      </c>
      <c r="M1478">
        <f>community_projects!P1478</f>
        <v>97.5</v>
      </c>
      <c r="N1478">
        <f>community_projects!R1478</f>
        <v>1</v>
      </c>
    </row>
    <row r="1479" spans="1:14" x14ac:dyDescent="0.3">
      <c r="A1479" t="str">
        <f>community_projects!A1479</f>
        <v>Overijssel</v>
      </c>
      <c r="B1479" t="str">
        <f>community_projects!B1479</f>
        <v>West-Overijssel</v>
      </c>
      <c r="C1479" t="str">
        <f>community_projects!C1479</f>
        <v>Raalte</v>
      </c>
      <c r="D1479" t="str" cm="1">
        <f t="array" ref="D1479">INDEX(municipalities!B:B, MATCH(EC_projects!C1479,municipalities!C:C,0),0)</f>
        <v>GM0177</v>
      </c>
      <c r="E1479" t="str">
        <f>community_projects!D1479</f>
        <v>Heeten</v>
      </c>
      <c r="F1479" t="str">
        <f>community_projects!E1479</f>
        <v>Endona/ Zonneweide Torenallee (Wijhenseweg)</v>
      </c>
      <c r="G1479" t="str">
        <f>community_projects!G1479</f>
        <v>gerealiseerd</v>
      </c>
      <c r="H1479">
        <f>community_projects!H1479</f>
        <v>2022</v>
      </c>
      <c r="I1479" t="str">
        <f>community_projects!I1479</f>
        <v>PV</v>
      </c>
      <c r="J1479" t="str">
        <f>community_projects!J1479</f>
        <v>grond</v>
      </c>
      <c r="K1479" t="str">
        <f>community_projects!K1479</f>
        <v>lokale coöperatie</v>
      </c>
      <c r="L1479" t="str">
        <f>community_projects!L1479</f>
        <v>Endona</v>
      </c>
      <c r="M1479">
        <f>community_projects!P1479</f>
        <v>2592</v>
      </c>
      <c r="N1479">
        <f>community_projects!R1479</f>
        <v>1</v>
      </c>
    </row>
    <row r="1480" spans="1:14" x14ac:dyDescent="0.3">
      <c r="A1480" t="str">
        <f>community_projects!A1480</f>
        <v>Overijssel</v>
      </c>
      <c r="B1480" t="str">
        <f>community_projects!B1480</f>
        <v>West-Overijssel</v>
      </c>
      <c r="C1480" t="str">
        <f>community_projects!C1480</f>
        <v>Steenwijkerland</v>
      </c>
      <c r="D1480" t="str" cm="1">
        <f t="array" ref="D1480">INDEX(municipalities!B:B, MATCH(EC_projects!C1480,municipalities!C:C,0),0)</f>
        <v>GM1708</v>
      </c>
      <c r="E1480" t="str">
        <f>community_projects!D1480</f>
        <v>Oldemarkt</v>
      </c>
      <c r="F1480" t="str">
        <f>community_projects!E1480</f>
        <v>ECOldemarkt/ zonnepark de Boterberg</v>
      </c>
      <c r="G1480" t="str">
        <f>community_projects!G1480</f>
        <v>gerealiseerd</v>
      </c>
      <c r="H1480">
        <f>community_projects!H1480</f>
        <v>2020</v>
      </c>
      <c r="I1480" t="str">
        <f>community_projects!I1480</f>
        <v>PV</v>
      </c>
      <c r="J1480" t="str">
        <f>community_projects!J1480</f>
        <v>grond</v>
      </c>
      <c r="K1480" t="str">
        <f>community_projects!K1480</f>
        <v>lokale coöperatie</v>
      </c>
      <c r="L1480" t="str">
        <f>community_projects!L1480</f>
        <v>EC Oldemarkt</v>
      </c>
      <c r="M1480">
        <f>community_projects!P1480</f>
        <v>117</v>
      </c>
      <c r="N1480">
        <f>community_projects!R1480</f>
        <v>0.10636363636363637</v>
      </c>
    </row>
    <row r="1481" spans="1:14" x14ac:dyDescent="0.3">
      <c r="A1481" t="str">
        <f>community_projects!A1481</f>
        <v>Overijssel</v>
      </c>
      <c r="B1481" t="str">
        <f>community_projects!B1481</f>
        <v>Twente</v>
      </c>
      <c r="C1481" t="str">
        <f>community_projects!C1481</f>
        <v>Wierden</v>
      </c>
      <c r="D1481" t="str" cm="1">
        <f t="array" ref="D1481">INDEX(municipalities!B:B, MATCH(EC_projects!C1481,municipalities!C:C,0),0)</f>
        <v>GM0189</v>
      </c>
      <c r="E1481" t="str">
        <f>community_projects!D1481</f>
        <v>Wierden</v>
      </c>
      <c r="F1481" t="str">
        <f>community_projects!E1481</f>
        <v>WierdenEnter/ Zonnepark De Groene Weuste</v>
      </c>
      <c r="G1481" t="str">
        <f>community_projects!G1481</f>
        <v>gerealiseerd</v>
      </c>
      <c r="H1481">
        <f>community_projects!H1481</f>
        <v>2018</v>
      </c>
      <c r="I1481" t="str">
        <f>community_projects!I1481</f>
        <v>PV</v>
      </c>
      <c r="J1481" t="str">
        <f>community_projects!J1481</f>
        <v>grond</v>
      </c>
      <c r="K1481" t="str">
        <f>community_projects!K1481</f>
        <v>lokale coöperatie</v>
      </c>
      <c r="L1481" t="str">
        <f>community_projects!L1481</f>
        <v>Duurzame Energie Wierden Enter</v>
      </c>
      <c r="M1481">
        <f>community_projects!P1481</f>
        <v>2010</v>
      </c>
      <c r="N1481">
        <f>community_projects!R1481</f>
        <v>0.5</v>
      </c>
    </row>
    <row r="1482" spans="1:14" x14ac:dyDescent="0.3">
      <c r="A1482" t="str">
        <f>community_projects!A1482</f>
        <v>Overijssel</v>
      </c>
      <c r="B1482" t="str">
        <f>community_projects!B1482</f>
        <v>Twente</v>
      </c>
      <c r="C1482" t="str">
        <f>community_projects!C1482</f>
        <v>Wierden</v>
      </c>
      <c r="D1482" t="str" cm="1">
        <f t="array" ref="D1482">INDEX(municipalities!B:B, MATCH(EC_projects!C1482,municipalities!C:C,0),0)</f>
        <v>GM0189</v>
      </c>
      <c r="E1482" t="str">
        <f>community_projects!D1482</f>
        <v>Wierden</v>
      </c>
      <c r="F1482" t="str">
        <f>community_projects!E1482</f>
        <v>WierdenEnter/ Zonnepark De Groene Weuste (uitbreiding)</v>
      </c>
      <c r="G1482" t="str">
        <f>community_projects!G1482</f>
        <v>gerealiseerd</v>
      </c>
      <c r="H1482">
        <f>community_projects!H1482</f>
        <v>2021</v>
      </c>
      <c r="I1482" t="str">
        <f>community_projects!I1482</f>
        <v>PV</v>
      </c>
      <c r="J1482" t="str">
        <f>community_projects!J1482</f>
        <v>grond</v>
      </c>
      <c r="K1482" t="str">
        <f>community_projects!K1482</f>
        <v>lokale coöperatie</v>
      </c>
      <c r="L1482" t="str">
        <f>community_projects!L1482</f>
        <v>Duurzame Energie Wierden Enter</v>
      </c>
      <c r="M1482">
        <f>community_projects!P1482</f>
        <v>784</v>
      </c>
      <c r="N1482">
        <f>community_projects!R1482</f>
        <v>0.5</v>
      </c>
    </row>
    <row r="1483" spans="1:14" x14ac:dyDescent="0.3">
      <c r="A1483" t="str">
        <f>community_projects!A1483</f>
        <v>Overijssel</v>
      </c>
      <c r="B1483" t="str">
        <f>community_projects!B1483</f>
        <v>West-Overijssel</v>
      </c>
      <c r="C1483" t="str">
        <f>community_projects!C1483</f>
        <v>Zwolle</v>
      </c>
      <c r="D1483" t="str" cm="1">
        <f t="array" ref="D1483">INDEX(municipalities!B:B, MATCH(EC_projects!C1483,municipalities!C:C,0),0)</f>
        <v>GM0193</v>
      </c>
      <c r="E1483">
        <f>community_projects!D1483</f>
        <v>0</v>
      </c>
      <c r="F1483" t="str">
        <f>community_projects!E1483</f>
        <v>BlauwVinger/ drijvend zonnepark  Bomhofplas (60% juridisch eigendom)</v>
      </c>
      <c r="G1483" t="str">
        <f>community_projects!G1483</f>
        <v>gerealiseerd</v>
      </c>
      <c r="H1483">
        <f>community_projects!H1483</f>
        <v>2020</v>
      </c>
      <c r="I1483" t="str">
        <f>community_projects!I1483</f>
        <v>PV</v>
      </c>
      <c r="J1483" t="str">
        <f>community_projects!J1483</f>
        <v>water</v>
      </c>
      <c r="K1483" t="str">
        <f>community_projects!K1483</f>
        <v>lokale coöperatie</v>
      </c>
      <c r="L1483" t="str">
        <f>community_projects!L1483</f>
        <v>Blauwvinger Energie</v>
      </c>
      <c r="M1483">
        <f>community_projects!P1483</f>
        <v>16440</v>
      </c>
      <c r="N1483">
        <f>community_projects!R1483</f>
        <v>0.6</v>
      </c>
    </row>
    <row r="1484" spans="1:14" x14ac:dyDescent="0.3">
      <c r="A1484" t="str">
        <f>community_projects!A1484</f>
        <v>Overijssel</v>
      </c>
      <c r="B1484" t="str">
        <f>community_projects!B1484</f>
        <v>West-Overijssel</v>
      </c>
      <c r="C1484" t="str">
        <f>community_projects!C1484</f>
        <v>Zwolle</v>
      </c>
      <c r="D1484" t="str" cm="1">
        <f t="array" ref="D1484">INDEX(municipalities!B:B, MATCH(EC_projects!C1484,municipalities!C:C,0),0)</f>
        <v>GM0193</v>
      </c>
      <c r="E1484">
        <f>community_projects!D1484</f>
        <v>0</v>
      </c>
      <c r="F1484" t="str">
        <f>community_projects!E1484</f>
        <v>BlauwVinger/ drijvend zonnepark Sekdoornplas (participatie, geen eigendom)</v>
      </c>
      <c r="G1484" t="str">
        <f>community_projects!G1484</f>
        <v>gerealiseerd</v>
      </c>
      <c r="H1484">
        <f>community_projects!H1484</f>
        <v>2020</v>
      </c>
      <c r="I1484" t="str">
        <f>community_projects!I1484</f>
        <v>PV</v>
      </c>
      <c r="J1484" t="str">
        <f>community_projects!J1484</f>
        <v>water</v>
      </c>
      <c r="K1484" t="str">
        <f>community_projects!K1484</f>
        <v>participatie/ lokale coöperatie</v>
      </c>
      <c r="L1484" t="str">
        <f>community_projects!L1484</f>
        <v>Blauwvinger Energie</v>
      </c>
      <c r="M1484">
        <f>community_projects!P1484</f>
        <v>0</v>
      </c>
      <c r="N1484">
        <f>community_projects!R1484</f>
        <v>0</v>
      </c>
    </row>
    <row r="1485" spans="1:14" x14ac:dyDescent="0.3">
      <c r="A1485" t="str">
        <f>community_projects!A1485</f>
        <v>Utrecht</v>
      </c>
      <c r="B1485" t="str">
        <f>community_projects!B1485</f>
        <v>Regio U16</v>
      </c>
      <c r="C1485" t="str">
        <f>community_projects!C1485</f>
        <v>De Bilt</v>
      </c>
      <c r="D1485" t="str" cm="1">
        <f t="array" ref="D1485">INDEX(municipalities!B:B, MATCH(EC_projects!C1485,municipalities!C:C,0),0)</f>
        <v>GM0310</v>
      </c>
      <c r="E1485">
        <f>community_projects!D1485</f>
        <v>0</v>
      </c>
      <c r="F1485" t="str">
        <f>community_projects!E1485</f>
        <v>BENG!/ zonnepark rwzi waterschap (geen eigendom/ alleen ontwikkeling)</v>
      </c>
      <c r="G1485" t="str">
        <f>community_projects!G1485</f>
        <v>gerealiseerd</v>
      </c>
      <c r="H1485">
        <f>community_projects!H1485</f>
        <v>2016</v>
      </c>
      <c r="I1485" t="str">
        <f>community_projects!I1485</f>
        <v>PV</v>
      </c>
      <c r="J1485" t="str">
        <f>community_projects!J1485</f>
        <v>grond</v>
      </c>
      <c r="K1485" t="str">
        <f>community_projects!K1485</f>
        <v>lokale coöperatie</v>
      </c>
      <c r="L1485" t="str">
        <f>community_projects!L1485</f>
        <v>BENG!/ Bilstroom</v>
      </c>
      <c r="M1485">
        <f>community_projects!P1485</f>
        <v>250</v>
      </c>
      <c r="N1485">
        <f>community_projects!R1485</f>
        <v>0</v>
      </c>
    </row>
    <row r="1486" spans="1:14" x14ac:dyDescent="0.3">
      <c r="A1486" t="str">
        <f>community_projects!A1486</f>
        <v>Utrecht</v>
      </c>
      <c r="B1486" t="str">
        <f>community_projects!B1486</f>
        <v>Regio U16</v>
      </c>
      <c r="C1486" t="str">
        <f>community_projects!C1486</f>
        <v>Nieuwegein</v>
      </c>
      <c r="D1486" t="str" cm="1">
        <f t="array" ref="D1486">INDEX(municipalities!B:B, MATCH(EC_projects!C1486,municipalities!C:C,0),0)</f>
        <v>GM0356</v>
      </c>
      <c r="E1486" t="str">
        <f>community_projects!D1486</f>
        <v>Nieuwersluis</v>
      </c>
      <c r="F1486" t="str">
        <f>community_projects!E1486</f>
        <v xml:space="preserve">Elekstroom/ zonnepark Galecop </v>
      </c>
      <c r="G1486" t="str">
        <f>community_projects!G1486</f>
        <v>gerealiseerd</v>
      </c>
      <c r="H1486">
        <f>community_projects!H1486</f>
        <v>2018</v>
      </c>
      <c r="I1486" t="str">
        <f>community_projects!I1486</f>
        <v>PV</v>
      </c>
      <c r="J1486" t="str">
        <f>community_projects!J1486</f>
        <v>grond</v>
      </c>
      <c r="K1486" t="str">
        <f>community_projects!K1486</f>
        <v>lokale coöperatie</v>
      </c>
      <c r="L1486" t="str">
        <f>community_projects!L1486</f>
        <v>E-Lekstroom</v>
      </c>
      <c r="M1486">
        <f>community_projects!P1486</f>
        <v>118.80000000000001</v>
      </c>
      <c r="N1486">
        <f>community_projects!R1486</f>
        <v>4.8463091765761725E-2</v>
      </c>
    </row>
    <row r="1487" spans="1:14" x14ac:dyDescent="0.3">
      <c r="A1487" t="str">
        <f>community_projects!A1487</f>
        <v>Utrecht</v>
      </c>
      <c r="B1487" t="str">
        <f>community_projects!B1487</f>
        <v>Regio U16</v>
      </c>
      <c r="C1487" t="str">
        <f>community_projects!C1487</f>
        <v>Utrecht</v>
      </c>
      <c r="D1487" t="str" cm="1">
        <f t="array" ref="D1487">INDEX(municipalities!B:B, MATCH(EC_projects!C1487,municipalities!C:C,0),0)</f>
        <v>GM0344</v>
      </c>
      <c r="E1487">
        <f>community_projects!D1487</f>
        <v>0</v>
      </c>
      <c r="F1487" t="str">
        <f>community_projects!E1487</f>
        <v>EnergieU/ Zonnepark Meijewetering</v>
      </c>
      <c r="G1487" t="str">
        <f>community_projects!G1487</f>
        <v>gerealiseerd</v>
      </c>
      <c r="H1487">
        <f>community_projects!H1487</f>
        <v>2023</v>
      </c>
      <c r="I1487" t="str">
        <f>community_projects!I1487</f>
        <v>PV</v>
      </c>
      <c r="J1487" t="str">
        <f>community_projects!J1487</f>
        <v>grond</v>
      </c>
      <c r="K1487" t="str">
        <f>community_projects!K1487</f>
        <v>lokale coöperatie</v>
      </c>
      <c r="L1487" t="str">
        <f>community_projects!L1487</f>
        <v>EnergieU</v>
      </c>
      <c r="M1487">
        <f>community_projects!P1487</f>
        <v>353</v>
      </c>
      <c r="N1487">
        <f>community_projects!R1487</f>
        <v>0.66600000000000004</v>
      </c>
    </row>
    <row r="1488" spans="1:14" x14ac:dyDescent="0.3">
      <c r="A1488" t="str">
        <f>community_projects!A1488</f>
        <v>Utrecht</v>
      </c>
      <c r="B1488" t="str">
        <f>community_projects!B1488</f>
        <v>Regio U16</v>
      </c>
      <c r="C1488" t="str">
        <f>community_projects!C1488</f>
        <v>Wijk bij Duurstede</v>
      </c>
      <c r="D1488" t="str" cm="1">
        <f t="array" ref="D1488">INDEX(municipalities!B:B, MATCH(EC_projects!C1488,municipalities!C:C,0),0)</f>
        <v>GM0352</v>
      </c>
      <c r="E1488">
        <f>community_projects!D1488</f>
        <v>0</v>
      </c>
      <c r="F1488" t="str">
        <f>community_projects!E1488</f>
        <v>EigenWijkse EC/ Zonnepark Cothen (participatie, geen eigendom)</v>
      </c>
      <c r="G1488" t="str">
        <f>community_projects!G1488</f>
        <v>gerealiseerd</v>
      </c>
      <c r="H1488">
        <f>community_projects!H1488</f>
        <v>2022</v>
      </c>
      <c r="I1488" t="str">
        <f>community_projects!I1488</f>
        <v>PV</v>
      </c>
      <c r="J1488" t="str">
        <f>community_projects!J1488</f>
        <v>grond</v>
      </c>
      <c r="K1488" t="str">
        <f>community_projects!K1488</f>
        <v>participatie/ lokale coöperatie</v>
      </c>
      <c r="L1488" t="str">
        <f>community_projects!L1488</f>
        <v>Eigenwijkse Energiecoöperatie</v>
      </c>
      <c r="M1488">
        <f>community_projects!P1488</f>
        <v>0</v>
      </c>
      <c r="N1488">
        <f>community_projects!R1488</f>
        <v>0</v>
      </c>
    </row>
    <row r="1489" spans="1:14" x14ac:dyDescent="0.3">
      <c r="A1489" t="str">
        <f>community_projects!A1489</f>
        <v>Zeeland</v>
      </c>
      <c r="B1489" t="str">
        <f>community_projects!B1489</f>
        <v>Zeeland</v>
      </c>
      <c r="C1489" t="str">
        <f>community_projects!C1489</f>
        <v>Middelburg</v>
      </c>
      <c r="D1489" t="str" cm="1">
        <f t="array" ref="D1489">INDEX(municipalities!B:B, MATCH(EC_projects!C1489,municipalities!C:C,0),0)</f>
        <v>GM0687</v>
      </c>
      <c r="E1489">
        <f>community_projects!D1489</f>
        <v>0</v>
      </c>
      <c r="F1489" t="str">
        <f>community_projects!E1489</f>
        <v xml:space="preserve">ZonkrachtMiddelburg/ zonneweide Torenweg Mortière (PCR deel grootschalig park) </v>
      </c>
      <c r="G1489" t="str">
        <f>community_projects!G1489</f>
        <v>gerealiseerd</v>
      </c>
      <c r="H1489">
        <f>community_projects!H1489</f>
        <v>2018</v>
      </c>
      <c r="I1489" t="str">
        <f>community_projects!I1489</f>
        <v>PV</v>
      </c>
      <c r="J1489" t="str">
        <f>community_projects!J1489</f>
        <v>grond</v>
      </c>
      <c r="K1489" t="str">
        <f>community_projects!K1489</f>
        <v>lokale coöperatie</v>
      </c>
      <c r="L1489" t="str">
        <f>community_projects!L1489</f>
        <v>Zeeuwind</v>
      </c>
      <c r="M1489">
        <f>community_projects!P1489</f>
        <v>192.50000000000003</v>
      </c>
      <c r="N1489">
        <f>community_projects!R1489</f>
        <v>1.2727272727272728E-2</v>
      </c>
    </row>
    <row r="1490" spans="1:14" x14ac:dyDescent="0.3">
      <c r="A1490" t="str">
        <f>community_projects!A1490</f>
        <v>Zeeland</v>
      </c>
      <c r="B1490" t="str">
        <f>community_projects!B1490</f>
        <v>Zeeland</v>
      </c>
      <c r="C1490" t="str">
        <f>community_projects!C1490</f>
        <v>Reimerswaal</v>
      </c>
      <c r="D1490" t="str" cm="1">
        <f t="array" ref="D1490">INDEX(municipalities!B:B, MATCH(EC_projects!C1490,municipalities!C:C,0),0)</f>
        <v>GM0703</v>
      </c>
      <c r="E1490" t="str">
        <f>community_projects!D1490</f>
        <v>Bath</v>
      </c>
      <c r="F1490" t="str">
        <f>community_projects!E1490</f>
        <v>Zeeuwind/ zonnepark Scheldezon RWZI Bath</v>
      </c>
      <c r="G1490" t="str">
        <f>community_projects!G1490</f>
        <v>gerealiseerd</v>
      </c>
      <c r="H1490">
        <f>community_projects!H1490</f>
        <v>2019</v>
      </c>
      <c r="I1490" t="str">
        <f>community_projects!I1490</f>
        <v>PV</v>
      </c>
      <c r="J1490" t="str">
        <f>community_projects!J1490</f>
        <v>grond</v>
      </c>
      <c r="K1490" t="str">
        <f>community_projects!K1490</f>
        <v>lokale coöperatie</v>
      </c>
      <c r="L1490" t="str">
        <f>community_projects!L1490</f>
        <v>Zeeuwind</v>
      </c>
      <c r="M1490">
        <f>community_projects!P1490</f>
        <v>3130.38</v>
      </c>
      <c r="N1490">
        <f>community_projects!R1490</f>
        <v>0.33</v>
      </c>
    </row>
    <row r="1491" spans="1:14" x14ac:dyDescent="0.3">
      <c r="A1491" t="str">
        <f>community_projects!A1491</f>
        <v>Zeeland</v>
      </c>
      <c r="B1491" t="str">
        <f>community_projects!B1491</f>
        <v>Zeeland</v>
      </c>
      <c r="C1491" t="str">
        <f>community_projects!C1491</f>
        <v>Veere</v>
      </c>
      <c r="D1491" t="str" cm="1">
        <f t="array" ref="D1491">INDEX(municipalities!B:B, MATCH(EC_projects!C1491,municipalities!C:C,0),0)</f>
        <v>GM0717</v>
      </c>
      <c r="E1491" t="str">
        <f>community_projects!D1491</f>
        <v>Koudekerke-Dishoek</v>
      </c>
      <c r="F1491" t="str">
        <f>community_projects!E1491</f>
        <v>Zeeuwind/ ECKoudekerkeDishoek/ zonnepark  Koudekerke I</v>
      </c>
      <c r="G1491" t="str">
        <f>community_projects!G1491</f>
        <v>gerealiseerd</v>
      </c>
      <c r="H1491">
        <f>community_projects!H1491</f>
        <v>2019</v>
      </c>
      <c r="I1491" t="str">
        <f>community_projects!I1491</f>
        <v>PV</v>
      </c>
      <c r="J1491" t="str">
        <f>community_projects!J1491</f>
        <v>grond</v>
      </c>
      <c r="K1491" t="str">
        <f>community_projects!K1491</f>
        <v>lokale coöperatie</v>
      </c>
      <c r="L1491" t="str">
        <f>community_projects!L1491</f>
        <v>EC KoudekerkeDishoek</v>
      </c>
      <c r="M1491">
        <f>community_projects!P1491</f>
        <v>3600</v>
      </c>
      <c r="N1491">
        <f>community_projects!R1491</f>
        <v>1</v>
      </c>
    </row>
    <row r="1492" spans="1:14" x14ac:dyDescent="0.3">
      <c r="A1492" t="str">
        <f>community_projects!A1492</f>
        <v>Zuid-Holland</v>
      </c>
      <c r="B1492" t="str">
        <f>community_projects!B1492</f>
        <v>Regio Rotterdam-Den Haag</v>
      </c>
      <c r="C1492" t="str">
        <f>community_projects!C1492</f>
        <v>Albrandswaard</v>
      </c>
      <c r="D1492" t="str" cm="1">
        <f t="array" ref="D1492">INDEX(municipalities!B:B, MATCH(EC_projects!C1492,municipalities!C:C,0),0)</f>
        <v>GM0613</v>
      </c>
      <c r="E1492" t="str">
        <f>community_projects!D1492</f>
        <v>Rhoon</v>
      </c>
      <c r="F1492" t="str">
        <f>community_projects!E1492</f>
        <v>RotterdamseEC/ Zonnepark Rhoon</v>
      </c>
      <c r="G1492" t="str">
        <f>community_projects!G1492</f>
        <v>gerealiseerd</v>
      </c>
      <c r="H1492">
        <f>community_projects!H1492</f>
        <v>2019</v>
      </c>
      <c r="I1492" t="str">
        <f>community_projects!I1492</f>
        <v>PV</v>
      </c>
      <c r="J1492" t="str">
        <f>community_projects!J1492</f>
        <v>grond</v>
      </c>
      <c r="K1492" t="str">
        <f>community_projects!K1492</f>
        <v>lokale coöperatie</v>
      </c>
      <c r="L1492" t="str">
        <f>community_projects!L1492</f>
        <v xml:space="preserve">Rotterdamse Energiecoöperatie </v>
      </c>
      <c r="M1492">
        <f>community_projects!P1492</f>
        <v>264.26</v>
      </c>
      <c r="N1492">
        <f>community_projects!R1492</f>
        <v>5.8747160012982795E-2</v>
      </c>
    </row>
    <row r="1493" spans="1:14" x14ac:dyDescent="0.3">
      <c r="A1493" t="str">
        <f>community_projects!A1493</f>
        <v>Zuid-Holland</v>
      </c>
      <c r="B1493" t="str">
        <f>community_projects!B1493</f>
        <v>Regio Rotterdam-Den Haag</v>
      </c>
      <c r="C1493" t="str">
        <f>community_projects!C1493</f>
        <v>Barendrecht</v>
      </c>
      <c r="D1493" t="str" cm="1">
        <f t="array" ref="D1493">INDEX(municipalities!B:B, MATCH(EC_projects!C1493,municipalities!C:C,0),0)</f>
        <v>GM0489</v>
      </c>
      <c r="E1493">
        <f>community_projects!D1493</f>
        <v>0</v>
      </c>
      <c r="F1493" t="str">
        <f>community_projects!E1493</f>
        <v xml:space="preserve">DeGroeneStroom/ zonnepark De Punt Barendrecht </v>
      </c>
      <c r="G1493" t="str">
        <f>community_projects!G1493</f>
        <v>gerealiseerd</v>
      </c>
      <c r="H1493">
        <f>community_projects!H1493</f>
        <v>2023</v>
      </c>
      <c r="I1493" t="str">
        <f>community_projects!I1493</f>
        <v>PV</v>
      </c>
      <c r="J1493" t="str">
        <f>community_projects!J1493</f>
        <v>grond</v>
      </c>
      <c r="K1493" t="str">
        <f>community_projects!K1493</f>
        <v>lokale coöperatie</v>
      </c>
      <c r="L1493" t="str">
        <f>community_projects!L1493</f>
        <v>De Groene Stroom</v>
      </c>
      <c r="M1493">
        <f>community_projects!P1493</f>
        <v>297</v>
      </c>
      <c r="N1493">
        <f>community_projects!R1493</f>
        <v>0.1</v>
      </c>
    </row>
    <row r="1494" spans="1:14" x14ac:dyDescent="0.3">
      <c r="A1494" t="str">
        <f>community_projects!A1494</f>
        <v>Zuid-Holland</v>
      </c>
      <c r="B1494" t="str">
        <f>community_projects!B1494</f>
        <v>Goeree-Overflakkee</v>
      </c>
      <c r="C1494" t="str">
        <f>community_projects!C1494</f>
        <v>Goeree-Overflakkee</v>
      </c>
      <c r="D1494" t="str" cm="1">
        <f t="array" ref="D1494">INDEX(municipalities!B:B, MATCH(EC_projects!C1494,municipalities!C:C,0),0)</f>
        <v>GM1924</v>
      </c>
      <c r="E1494" t="str">
        <f>community_projects!D1494</f>
        <v>Ouddorp</v>
      </c>
      <c r="F1494" t="str">
        <f>community_projects!E1494</f>
        <v>Deltawind/ zonnepark Ouddorp aan Zee</v>
      </c>
      <c r="G1494" t="str">
        <f>community_projects!G1494</f>
        <v>gerealiseerd</v>
      </c>
      <c r="H1494">
        <f>community_projects!H1494</f>
        <v>2012</v>
      </c>
      <c r="I1494" t="str">
        <f>community_projects!I1494</f>
        <v>PV</v>
      </c>
      <c r="J1494" t="str">
        <f>community_projects!J1494</f>
        <v>grond</v>
      </c>
      <c r="K1494" t="str">
        <f>community_projects!K1494</f>
        <v>lokale coöperatie</v>
      </c>
      <c r="L1494" t="str">
        <f>community_projects!L1494</f>
        <v>Deltawind</v>
      </c>
      <c r="M1494">
        <f>community_projects!P1494</f>
        <v>840</v>
      </c>
      <c r="N1494">
        <f>community_projects!R1494</f>
        <v>1</v>
      </c>
    </row>
    <row r="1495" spans="1:14" x14ac:dyDescent="0.3">
      <c r="A1495" t="str">
        <f>community_projects!A1495</f>
        <v>Zuid-Holland</v>
      </c>
      <c r="B1495" t="str">
        <f>community_projects!B1495</f>
        <v>Regio Rotterdam-Den Haag</v>
      </c>
      <c r="C1495" t="str">
        <f>community_projects!C1495</f>
        <v>Rotterdam</v>
      </c>
      <c r="D1495" t="str" cm="1">
        <f t="array" ref="D1495">INDEX(municipalities!B:B, MATCH(EC_projects!C1495,municipalities!C:C,0),0)</f>
        <v>GM0599</v>
      </c>
      <c r="E1495" t="str">
        <f>community_projects!D1495</f>
        <v>Terbregge</v>
      </c>
      <c r="F1495" t="str">
        <f>community_projects!E1495</f>
        <v>SolarGreenPoint/ A20 Nieuw-Terbregge (fase 1: PCR)</v>
      </c>
      <c r="G1495" t="str">
        <f>community_projects!G1495</f>
        <v>gerealiseerd</v>
      </c>
      <c r="H1495">
        <f>community_projects!H1495</f>
        <v>2016</v>
      </c>
      <c r="I1495" t="str">
        <f>community_projects!I1495</f>
        <v>PV</v>
      </c>
      <c r="J1495" t="str">
        <f>community_projects!J1495</f>
        <v>grond</v>
      </c>
      <c r="K1495" t="str">
        <f>community_projects!K1495</f>
        <v>productiecoöperatie/ ontwikkelaar</v>
      </c>
      <c r="L1495" t="str">
        <f>community_projects!L1495</f>
        <v>Solar Green Point/ A20 terbregge</v>
      </c>
      <c r="M1495">
        <f>community_projects!P1495</f>
        <v>56.940000000000005</v>
      </c>
      <c r="N1495">
        <f>community_projects!R1495</f>
        <v>1</v>
      </c>
    </row>
    <row r="1496" spans="1:14" x14ac:dyDescent="0.3">
      <c r="A1496" t="str">
        <f>community_projects!A1496</f>
        <v>Zuid-Holland</v>
      </c>
      <c r="B1496" t="str">
        <f>community_projects!B1496</f>
        <v>Regio Rotterdam-Den Haag</v>
      </c>
      <c r="C1496" t="str">
        <f>community_projects!C1496</f>
        <v>Rotterdam</v>
      </c>
      <c r="D1496" t="str" cm="1">
        <f t="array" ref="D1496">INDEX(municipalities!B:B, MATCH(EC_projects!C1496,municipalities!C:C,0),0)</f>
        <v>GM0599</v>
      </c>
      <c r="E1496" t="str">
        <f>community_projects!D1496</f>
        <v>Terbregge</v>
      </c>
      <c r="F1496" t="str">
        <f>community_projects!E1496</f>
        <v>SolarGreenPoint/ A20 Nieuw-Terbregge (fase 2: PCR)</v>
      </c>
      <c r="G1496" t="str">
        <f>community_projects!G1496</f>
        <v>gerealiseerd</v>
      </c>
      <c r="H1496">
        <f>community_projects!H1496</f>
        <v>2019</v>
      </c>
      <c r="I1496" t="str">
        <f>community_projects!I1496</f>
        <v>PV</v>
      </c>
      <c r="J1496" t="str">
        <f>community_projects!J1496</f>
        <v>grond</v>
      </c>
      <c r="K1496" t="str">
        <f>community_projects!K1496</f>
        <v>productiecoöperatie/ ontwikkelaar</v>
      </c>
      <c r="L1496" t="str">
        <f>community_projects!L1496</f>
        <v>Solar Green Point/ A20 terbregge</v>
      </c>
      <c r="M1496">
        <f>community_projects!P1496</f>
        <v>58.5</v>
      </c>
      <c r="N1496">
        <f>community_projects!R1496</f>
        <v>0.10727272727272727</v>
      </c>
    </row>
    <row r="1497" spans="1:14" x14ac:dyDescent="0.3">
      <c r="A1497" t="str">
        <f>community_projects!A1497</f>
        <v>Zuid-Holland</v>
      </c>
      <c r="B1497" t="str">
        <f>community_projects!B1497</f>
        <v>Regio Rotterdam-Den Haag</v>
      </c>
      <c r="C1497" t="str">
        <f>community_projects!C1497</f>
        <v>Voorne aan Zee</v>
      </c>
      <c r="D1497" t="str" cm="1">
        <f t="array" ref="D1497">INDEX(municipalities!B:B, MATCH(EC_projects!C1497,municipalities!C:C,0),0)</f>
        <v>GM1992</v>
      </c>
      <c r="E1497">
        <f>community_projects!D1497</f>
        <v>0</v>
      </c>
      <c r="F1497" t="str">
        <f>community_projects!E1497</f>
        <v xml:space="preserve">VoornePuttenEnergie/ Zonnepark Tinte - met waterberging </v>
      </c>
      <c r="G1497" t="str">
        <f>community_projects!G1497</f>
        <v>gerealiseerd</v>
      </c>
      <c r="H1497">
        <f>community_projects!H1497</f>
        <v>2023</v>
      </c>
      <c r="I1497" t="str">
        <f>community_projects!I1497</f>
        <v>PV</v>
      </c>
      <c r="J1497" t="str">
        <f>community_projects!J1497</f>
        <v>grond</v>
      </c>
      <c r="K1497" t="str">
        <f>community_projects!K1497</f>
        <v>lokale coöperatie</v>
      </c>
      <c r="L1497" t="str">
        <f>community_projects!L1497</f>
        <v>Voorne Putten Energie</v>
      </c>
      <c r="M1497">
        <f>community_projects!P1497</f>
        <v>3162.75</v>
      </c>
      <c r="N1497">
        <f>community_projects!R1497</f>
        <v>0.25</v>
      </c>
    </row>
    <row r="1498" spans="1:14" x14ac:dyDescent="0.3">
      <c r="A1498" t="str">
        <f>community_projects!A1498</f>
        <v>Drenthe</v>
      </c>
      <c r="B1498" t="str">
        <f>community_projects!B1498</f>
        <v>Drenthe</v>
      </c>
      <c r="C1498" t="str">
        <f>community_projects!C1498</f>
        <v>Assen</v>
      </c>
      <c r="D1498" t="str" cm="1">
        <f t="array" ref="D1498">INDEX(municipalities!B:B, MATCH(EC_projects!C1498,municipalities!C:C,0),0)</f>
        <v>GM0106</v>
      </c>
      <c r="E1498">
        <f>community_projects!D1498</f>
        <v>0</v>
      </c>
      <c r="F1498" t="str">
        <f>community_projects!E1498</f>
        <v>BVO/ DuurzaamAssen/ Zonnepark Assen-Zuid (Energietuin)</v>
      </c>
      <c r="G1498" t="str">
        <f>community_projects!G1498</f>
        <v>gepland</v>
      </c>
      <c r="H1498">
        <f>community_projects!H1498</f>
        <v>2024</v>
      </c>
      <c r="I1498" t="str">
        <f>community_projects!I1498</f>
        <v>PV</v>
      </c>
      <c r="J1498" t="str">
        <f>community_projects!J1498</f>
        <v>grond</v>
      </c>
      <c r="K1498" t="str">
        <f>community_projects!K1498</f>
        <v>lokale coöperatie</v>
      </c>
      <c r="L1498" t="str">
        <f>community_projects!L1498</f>
        <v>DuurzaamAssen</v>
      </c>
      <c r="M1498">
        <f>community_projects!P1498</f>
        <v>10568</v>
      </c>
      <c r="N1498">
        <f>community_projects!R1498</f>
        <v>0.5</v>
      </c>
    </row>
    <row r="1499" spans="1:14" x14ac:dyDescent="0.3">
      <c r="A1499" t="str">
        <f>community_projects!A1499</f>
        <v>Drenthe</v>
      </c>
      <c r="B1499" t="str">
        <f>community_projects!B1499</f>
        <v>Drenthe</v>
      </c>
      <c r="C1499" t="str">
        <f>community_projects!C1499</f>
        <v>Assen</v>
      </c>
      <c r="D1499" t="str" cm="1">
        <f t="array" ref="D1499">INDEX(municipalities!B:B, MATCH(EC_projects!C1499,municipalities!C:C,0),0)</f>
        <v>GM0106</v>
      </c>
      <c r="E1499">
        <f>community_projects!D1499</f>
        <v>0</v>
      </c>
      <c r="F1499" t="str">
        <f>community_projects!E1499</f>
        <v>GOED/ zonneweide A28 Assen-West</v>
      </c>
      <c r="G1499" t="str">
        <f>community_projects!G1499</f>
        <v>gepland</v>
      </c>
      <c r="H1499">
        <f>community_projects!H1499</f>
        <v>2024</v>
      </c>
      <c r="I1499" t="str">
        <f>community_projects!I1499</f>
        <v>PV</v>
      </c>
      <c r="J1499" t="str">
        <f>community_projects!J1499</f>
        <v>grond</v>
      </c>
      <c r="K1499" t="str">
        <f>community_projects!K1499</f>
        <v>productiecoöperatie/ bewonersinitiatief</v>
      </c>
      <c r="L1499" t="str">
        <f>community_projects!L1499</f>
        <v>Energiecoöperatie GOED</v>
      </c>
      <c r="M1499">
        <f>community_projects!P1499</f>
        <v>1600</v>
      </c>
      <c r="N1499">
        <f>community_projects!R1499</f>
        <v>1</v>
      </c>
    </row>
    <row r="1500" spans="1:14" x14ac:dyDescent="0.3">
      <c r="A1500" t="str">
        <f>community_projects!A1500</f>
        <v>Drenthe</v>
      </c>
      <c r="B1500" t="str">
        <f>community_projects!B1500</f>
        <v>Drenthe</v>
      </c>
      <c r="C1500" t="str">
        <f>community_projects!C1500</f>
        <v>Assen</v>
      </c>
      <c r="D1500" t="str" cm="1">
        <f t="array" ref="D1500">INDEX(municipalities!B:B, MATCH(EC_projects!C1500,municipalities!C:C,0),0)</f>
        <v>GM0106</v>
      </c>
      <c r="E1500" t="str">
        <f>community_projects!D1500</f>
        <v>Ubbena</v>
      </c>
      <c r="F1500" t="str">
        <f>community_projects!E1500</f>
        <v>AsserEnergie/ zonnepark zandwinplas Ubbena</v>
      </c>
      <c r="G1500" t="str">
        <f>community_projects!G1500</f>
        <v>voorbereiding</v>
      </c>
      <c r="H1500">
        <f>community_projects!H1500</f>
        <v>2026</v>
      </c>
      <c r="I1500" t="str">
        <f>community_projects!I1500</f>
        <v>PV</v>
      </c>
      <c r="J1500" t="str">
        <f>community_projects!J1500</f>
        <v>water</v>
      </c>
      <c r="K1500" t="str">
        <f>community_projects!K1500</f>
        <v>lokale coöperatie</v>
      </c>
      <c r="L1500" t="str">
        <f>community_projects!L1500</f>
        <v>Bronnen VanOns</v>
      </c>
      <c r="M1500">
        <f>community_projects!P1500</f>
        <v>8500</v>
      </c>
      <c r="N1500">
        <f>community_projects!R1500</f>
        <v>0.5</v>
      </c>
    </row>
    <row r="1501" spans="1:14" x14ac:dyDescent="0.3">
      <c r="A1501" t="str">
        <f>community_projects!A1501</f>
        <v>Drenthe</v>
      </c>
      <c r="B1501" t="str">
        <f>community_projects!B1501</f>
        <v>Drenthe</v>
      </c>
      <c r="C1501" t="str">
        <f>community_projects!C1501</f>
        <v>Coevorden</v>
      </c>
      <c r="D1501" t="str" cm="1">
        <f t="array" ref="D1501">INDEX(municipalities!B:B, MATCH(EC_projects!C1501,municipalities!C:C,0),0)</f>
        <v>GM0109</v>
      </c>
      <c r="E1501" t="str">
        <f>community_projects!D1501</f>
        <v>Klavertje</v>
      </c>
      <c r="F1501" t="str">
        <f>community_projects!E1501</f>
        <v>KlavertjeVierHolsloot (K4H)/ zonnepark Zonneroute A37</v>
      </c>
      <c r="G1501" t="str">
        <f>community_projects!G1501</f>
        <v>voorbereiding</v>
      </c>
      <c r="H1501">
        <f>community_projects!H1501</f>
        <v>2026</v>
      </c>
      <c r="I1501" t="str">
        <f>community_projects!I1501</f>
        <v>PV</v>
      </c>
      <c r="J1501" t="str">
        <f>community_projects!J1501</f>
        <v>grond</v>
      </c>
      <c r="K1501" t="str">
        <f>community_projects!K1501</f>
        <v>lokale coöperatie</v>
      </c>
      <c r="L1501" t="str">
        <f>community_projects!L1501</f>
        <v>Klavertje Vier Holsloot (in oprichting)</v>
      </c>
      <c r="M1501">
        <f>community_projects!P1501</f>
        <v>0</v>
      </c>
      <c r="N1501">
        <f>community_projects!R1501</f>
        <v>0</v>
      </c>
    </row>
    <row r="1502" spans="1:14" x14ac:dyDescent="0.3">
      <c r="A1502" t="str">
        <f>community_projects!A1502</f>
        <v>Drenthe</v>
      </c>
      <c r="B1502" t="str">
        <f>community_projects!B1502</f>
        <v>Drenthe</v>
      </c>
      <c r="C1502" t="str">
        <f>community_projects!C1502</f>
        <v>Emmen</v>
      </c>
      <c r="D1502" t="str" cm="1">
        <f t="array" ref="D1502">INDEX(municipalities!B:B, MATCH(EC_projects!C1502,municipalities!C:C,0),0)</f>
        <v>GM0114</v>
      </c>
      <c r="E1502">
        <f>community_projects!D1502</f>
        <v>0</v>
      </c>
      <c r="F1502" t="str">
        <f>community_projects!E1502</f>
        <v>EC Zonnige Start / Zonnepark Project Mensen (veld 1 en 2)</v>
      </c>
      <c r="G1502" t="str">
        <f>community_projects!G1502</f>
        <v>gepland</v>
      </c>
      <c r="H1502">
        <f>community_projects!H1502</f>
        <v>2024</v>
      </c>
      <c r="I1502" t="str">
        <f>community_projects!I1502</f>
        <v>PV</v>
      </c>
      <c r="J1502" t="str">
        <f>community_projects!J1502</f>
        <v>grond</v>
      </c>
      <c r="K1502" t="str">
        <f>community_projects!K1502</f>
        <v>lokale coöperatie</v>
      </c>
      <c r="L1502" t="str">
        <f>community_projects!L1502</f>
        <v>EC Zonnige Start</v>
      </c>
      <c r="M1502">
        <f>community_projects!P1502</f>
        <v>140</v>
      </c>
      <c r="N1502">
        <f>community_projects!R1502</f>
        <v>1</v>
      </c>
    </row>
    <row r="1503" spans="1:14" x14ac:dyDescent="0.3">
      <c r="A1503" t="str">
        <f>community_projects!A1503</f>
        <v>Drenthe</v>
      </c>
      <c r="B1503" t="str">
        <f>community_projects!B1503</f>
        <v>Drenthe</v>
      </c>
      <c r="C1503" t="str">
        <f>community_projects!C1503</f>
        <v>Hoogeveen</v>
      </c>
      <c r="D1503" t="str" cm="1">
        <f t="array" ref="D1503">INDEX(municipalities!B:B, MATCH(EC_projects!C1503,municipalities!C:C,0),0)</f>
        <v>GM0118</v>
      </c>
      <c r="E1503" t="str">
        <f>community_projects!D1503</f>
        <v>Elim</v>
      </c>
      <c r="F1503" t="str">
        <f>community_projects!E1503</f>
        <v>GroeneWieken/ zonneveld Nieuwlande</v>
      </c>
      <c r="G1503" t="str">
        <f>community_projects!G1503</f>
        <v>voorbereiding</v>
      </c>
      <c r="H1503">
        <f>community_projects!H1503</f>
        <v>2025</v>
      </c>
      <c r="I1503" t="str">
        <f>community_projects!I1503</f>
        <v>PV</v>
      </c>
      <c r="J1503" t="str">
        <f>community_projects!J1503</f>
        <v>grond</v>
      </c>
      <c r="K1503" t="str">
        <f>community_projects!K1503</f>
        <v>lokale coöperatie</v>
      </c>
      <c r="L1503" t="str">
        <f>community_projects!L1503</f>
        <v>Groene Wieken</v>
      </c>
      <c r="M1503">
        <f>community_projects!P1503</f>
        <v>0</v>
      </c>
      <c r="N1503">
        <f>community_projects!R1503</f>
        <v>0</v>
      </c>
    </row>
    <row r="1504" spans="1:14" x14ac:dyDescent="0.3">
      <c r="A1504" t="str">
        <f>community_projects!A1504</f>
        <v>Drenthe</v>
      </c>
      <c r="B1504" t="str">
        <f>community_projects!B1504</f>
        <v>Drenthe</v>
      </c>
      <c r="C1504" t="str">
        <f>community_projects!C1504</f>
        <v>Midden-Drenthe</v>
      </c>
      <c r="D1504" t="str" cm="1">
        <f t="array" ref="D1504">INDEX(municipalities!B:B, MATCH(EC_projects!C1504,municipalities!C:C,0),0)</f>
        <v>GM1731</v>
      </c>
      <c r="E1504" t="str">
        <f>community_projects!D1504</f>
        <v>Wijster</v>
      </c>
      <c r="F1504" t="str">
        <f>community_projects!E1504</f>
        <v>DuurzaamDrijber/ Zonnepark met Attero</v>
      </c>
      <c r="G1504" t="str">
        <f>community_projects!G1504</f>
        <v>voorbereiding</v>
      </c>
      <c r="H1504">
        <f>community_projects!H1504</f>
        <v>2025</v>
      </c>
      <c r="I1504" t="str">
        <f>community_projects!I1504</f>
        <v>PV</v>
      </c>
      <c r="J1504" t="str">
        <f>community_projects!J1504</f>
        <v>grond</v>
      </c>
      <c r="K1504" t="str">
        <f>community_projects!K1504</f>
        <v>lokale coöperatie</v>
      </c>
      <c r="L1504" t="str">
        <f>community_projects!L1504</f>
        <v>Duurzaam Drijber</v>
      </c>
      <c r="M1504">
        <f>community_projects!P1504</f>
        <v>0</v>
      </c>
      <c r="N1504">
        <f>community_projects!R1504</f>
        <v>0</v>
      </c>
    </row>
    <row r="1505" spans="1:14" x14ac:dyDescent="0.3">
      <c r="A1505" t="str">
        <f>community_projects!A1505</f>
        <v>Drenthe</v>
      </c>
      <c r="B1505" t="str">
        <f>community_projects!B1505</f>
        <v>Drenthe</v>
      </c>
      <c r="C1505" t="str">
        <f>community_projects!C1505</f>
        <v>Midden-Drenthe</v>
      </c>
      <c r="D1505" t="str" cm="1">
        <f t="array" ref="D1505">INDEX(municipalities!B:B, MATCH(EC_projects!C1505,municipalities!C:C,0),0)</f>
        <v>GM1731</v>
      </c>
      <c r="E1505">
        <f>community_projects!D1505</f>
        <v>0</v>
      </c>
      <c r="F1505" t="str">
        <f>community_projects!E1505</f>
        <v>EC DuurzameSmildes/ EC Westerveld/ drijvend zonnepark Calduran/ Achterplas</v>
      </c>
      <c r="G1505" t="str">
        <f>community_projects!G1505</f>
        <v>voorbereiding</v>
      </c>
      <c r="H1505">
        <f>community_projects!H1505</f>
        <v>2027</v>
      </c>
      <c r="I1505" t="str">
        <f>community_projects!I1505</f>
        <v>PV</v>
      </c>
      <c r="J1505" t="str">
        <f>community_projects!J1505</f>
        <v>water</v>
      </c>
      <c r="K1505" t="str">
        <f>community_projects!K1505</f>
        <v>lokale coöperatie</v>
      </c>
      <c r="L1505" t="str">
        <f>community_projects!L1505</f>
        <v>Duurzame Smildes</v>
      </c>
      <c r="M1505">
        <f>community_projects!P1505</f>
        <v>0</v>
      </c>
      <c r="N1505">
        <f>community_projects!R1505</f>
        <v>0.5</v>
      </c>
    </row>
    <row r="1506" spans="1:14" x14ac:dyDescent="0.3">
      <c r="A1506" t="str">
        <f>community_projects!A1506</f>
        <v>Drenthe</v>
      </c>
      <c r="B1506" t="str">
        <f>community_projects!B1506</f>
        <v>Drenthe</v>
      </c>
      <c r="C1506" t="str">
        <f>community_projects!C1506</f>
        <v>Noordenveld</v>
      </c>
      <c r="D1506" t="str" cm="1">
        <f t="array" ref="D1506">INDEX(municipalities!B:B, MATCH(EC_projects!C1506,municipalities!C:C,0),0)</f>
        <v>GM1699</v>
      </c>
      <c r="E1506" t="str">
        <f>community_projects!D1506</f>
        <v>Zuidvelde</v>
      </c>
      <c r="F1506" t="str">
        <f>community_projects!E1506</f>
        <v>ECNoordseveld/ Zonneakker Zuidvelde</v>
      </c>
      <c r="G1506" t="str">
        <f>community_projects!G1506</f>
        <v>gepland</v>
      </c>
      <c r="H1506">
        <f>community_projects!H1506</f>
        <v>2025</v>
      </c>
      <c r="I1506" t="str">
        <f>community_projects!I1506</f>
        <v>PV</v>
      </c>
      <c r="J1506" t="str">
        <f>community_projects!J1506</f>
        <v>grond</v>
      </c>
      <c r="K1506" t="str">
        <f>community_projects!K1506</f>
        <v>lokale coöperatie</v>
      </c>
      <c r="L1506" t="str">
        <f>community_projects!L1506</f>
        <v>EC Noordseveld</v>
      </c>
      <c r="M1506">
        <f>community_projects!P1506</f>
        <v>15000</v>
      </c>
      <c r="N1506">
        <f>community_projects!R1506</f>
        <v>0</v>
      </c>
    </row>
    <row r="1507" spans="1:14" x14ac:dyDescent="0.3">
      <c r="A1507" t="str">
        <f>community_projects!A1507</f>
        <v>Flevoland</v>
      </c>
      <c r="B1507" t="str">
        <f>community_projects!B1507</f>
        <v>Flevoland</v>
      </c>
      <c r="C1507" t="str">
        <f>community_projects!C1507</f>
        <v>Almere</v>
      </c>
      <c r="D1507" t="str" cm="1">
        <f t="array" ref="D1507">INDEX(municipalities!B:B, MATCH(EC_projects!C1507,municipalities!C:C,0),0)</f>
        <v>GM0034</v>
      </c>
      <c r="E1507" t="str">
        <f>community_projects!D1507</f>
        <v>Groene</v>
      </c>
      <c r="F1507" t="str">
        <f>community_projects!E1507</f>
        <v>GroeneReus/ zonnepark A27 (participatie, geen eigendom)</v>
      </c>
      <c r="G1507" t="str">
        <f>community_projects!G1507</f>
        <v>gepland</v>
      </c>
      <c r="H1507">
        <f>community_projects!H1507</f>
        <v>2024</v>
      </c>
      <c r="I1507" t="str">
        <f>community_projects!I1507</f>
        <v>PV</v>
      </c>
      <c r="J1507" t="str">
        <f>community_projects!J1507</f>
        <v>grond</v>
      </c>
      <c r="K1507" t="str">
        <f>community_projects!K1507</f>
        <v>participatie/ lokale coöperatie</v>
      </c>
      <c r="L1507" t="str">
        <f>community_projects!L1507</f>
        <v>Groene Reus</v>
      </c>
      <c r="M1507">
        <f>community_projects!P1507</f>
        <v>0</v>
      </c>
      <c r="N1507">
        <f>community_projects!R1507</f>
        <v>0</v>
      </c>
    </row>
    <row r="1508" spans="1:14" x14ac:dyDescent="0.3">
      <c r="A1508" t="str">
        <f>community_projects!A1508</f>
        <v>Flevoland</v>
      </c>
      <c r="B1508" t="str">
        <f>community_projects!B1508</f>
        <v>Flevoland</v>
      </c>
      <c r="C1508" t="str">
        <f>community_projects!C1508</f>
        <v>Zeewolde</v>
      </c>
      <c r="D1508" t="str" cm="1">
        <f t="array" ref="D1508">INDEX(municipalities!B:B, MATCH(EC_projects!C1508,municipalities!C:C,0),0)</f>
        <v>GM0050</v>
      </c>
      <c r="E1508" t="str">
        <f>community_projects!D1508</f>
        <v>Zeewolde</v>
      </c>
      <c r="F1508" t="str">
        <f>community_projects!E1508</f>
        <v xml:space="preserve">Zeenergie/  zonnepark Zonnewoud </v>
      </c>
      <c r="G1508" t="str">
        <f>community_projects!G1508</f>
        <v>gepland</v>
      </c>
      <c r="H1508">
        <f>community_projects!H1508</f>
        <v>2024</v>
      </c>
      <c r="I1508" t="str">
        <f>community_projects!I1508</f>
        <v>PV</v>
      </c>
      <c r="J1508" t="str">
        <f>community_projects!J1508</f>
        <v>grond</v>
      </c>
      <c r="K1508" t="str">
        <f>community_projects!K1508</f>
        <v>lokale coöperatie</v>
      </c>
      <c r="L1508" t="str">
        <f>community_projects!L1508</f>
        <v>Zeenergie</v>
      </c>
      <c r="M1508">
        <f>community_projects!P1508</f>
        <v>1200</v>
      </c>
      <c r="N1508">
        <f>community_projects!R1508</f>
        <v>0.1</v>
      </c>
    </row>
    <row r="1509" spans="1:14" x14ac:dyDescent="0.3">
      <c r="A1509" t="str">
        <f>community_projects!A1509</f>
        <v>Friesland</v>
      </c>
      <c r="B1509" t="str">
        <f>community_projects!B1509</f>
        <v>Friesland</v>
      </c>
      <c r="C1509" t="str">
        <f>community_projects!C1509</f>
        <v>Ameland</v>
      </c>
      <c r="D1509" t="str" cm="1">
        <f t="array" ref="D1509">INDEX(municipalities!B:B, MATCH(EC_projects!C1509,municipalities!C:C,0),0)</f>
        <v>GM0060</v>
      </c>
      <c r="E1509">
        <f>community_projects!D1509</f>
        <v>0</v>
      </c>
      <c r="F1509" t="str">
        <f>community_projects!E1509</f>
        <v>AEC/ zonnepark Ballumerbocht (combinatie opslag)</v>
      </c>
      <c r="G1509" t="str">
        <f>community_projects!G1509</f>
        <v>gepland</v>
      </c>
      <c r="H1509">
        <f>community_projects!H1509</f>
        <v>2024</v>
      </c>
      <c r="I1509" t="str">
        <f>community_projects!I1509</f>
        <v>PV</v>
      </c>
      <c r="J1509" t="str">
        <f>community_projects!J1509</f>
        <v>grond</v>
      </c>
      <c r="K1509" t="str">
        <f>community_projects!K1509</f>
        <v>lokale coöperatie</v>
      </c>
      <c r="L1509" t="str">
        <f>community_projects!L1509</f>
        <v>Amelander Energie Coöperatie (AEC)</v>
      </c>
      <c r="M1509">
        <f>community_projects!P1509</f>
        <v>1333.1733333333334</v>
      </c>
      <c r="N1509">
        <f>community_projects!R1509</f>
        <v>0.33</v>
      </c>
    </row>
    <row r="1510" spans="1:14" x14ac:dyDescent="0.3">
      <c r="A1510" t="str">
        <f>community_projects!A1510</f>
        <v>Friesland</v>
      </c>
      <c r="B1510" t="str">
        <f>community_projects!B1510</f>
        <v>Friesland</v>
      </c>
      <c r="C1510" t="str">
        <f>community_projects!C1510</f>
        <v>Heerenveen</v>
      </c>
      <c r="D1510" t="str" cm="1">
        <f t="array" ref="D1510">INDEX(municipalities!B:B, MATCH(EC_projects!C1510,municipalities!C:C,0),0)</f>
        <v>GM0074</v>
      </c>
      <c r="E1510">
        <f>community_projects!D1510</f>
        <v>0</v>
      </c>
      <c r="F1510" t="str">
        <f>community_projects!E1510</f>
        <v>SHEC/ Drijvend zonnepark De Dolten/ Oudhaske II (overname door 3 coöperaties)</v>
      </c>
      <c r="G1510" t="str">
        <f>community_projects!G1510</f>
        <v>gepland</v>
      </c>
      <c r="H1510">
        <f>community_projects!H1510</f>
        <v>2024</v>
      </c>
      <c r="I1510" t="str">
        <f>community_projects!I1510</f>
        <v>PV</v>
      </c>
      <c r="J1510" t="str">
        <f>community_projects!J1510</f>
        <v>water</v>
      </c>
      <c r="K1510" t="str">
        <f>community_projects!K1510</f>
        <v>lokale coöperatie</v>
      </c>
      <c r="L1510" t="str">
        <f>community_projects!L1510</f>
        <v>Samenwerkende Heerenveense Energie Coöperatie (SHEC)</v>
      </c>
      <c r="M1510">
        <f>community_projects!P1510</f>
        <v>10000</v>
      </c>
      <c r="N1510">
        <f>community_projects!R1510</f>
        <v>0.5</v>
      </c>
    </row>
    <row r="1511" spans="1:14" x14ac:dyDescent="0.3">
      <c r="A1511" t="str">
        <f>community_projects!A1511</f>
        <v>Friesland</v>
      </c>
      <c r="B1511" t="str">
        <f>community_projects!B1511</f>
        <v>Friesland</v>
      </c>
      <c r="C1511" t="str">
        <f>community_projects!C1511</f>
        <v>Heerenveen</v>
      </c>
      <c r="D1511" t="str" cm="1">
        <f t="array" ref="D1511">INDEX(municipalities!B:B, MATCH(EC_projects!C1511,municipalities!C:C,0),0)</f>
        <v>GM0074</v>
      </c>
      <c r="E1511" t="str">
        <f>community_projects!D1511</f>
        <v>Aldeboarn</v>
      </c>
      <c r="F1511" t="str">
        <f>community_projects!E1511</f>
        <v>SHEC/Zonnepark Klaverblad Noordoost (3 cooperaties, gemeente)</v>
      </c>
      <c r="G1511" t="str">
        <f>community_projects!G1511</f>
        <v>voorbereiding</v>
      </c>
      <c r="H1511">
        <f>community_projects!H1511</f>
        <v>2025</v>
      </c>
      <c r="I1511" t="str">
        <f>community_projects!I1511</f>
        <v>PV</v>
      </c>
      <c r="J1511" t="str">
        <f>community_projects!J1511</f>
        <v>grond</v>
      </c>
      <c r="K1511" t="str">
        <f>community_projects!K1511</f>
        <v>lokale coöperatie</v>
      </c>
      <c r="L1511" t="str">
        <f>community_projects!L1511</f>
        <v>Samenwerkende Heerenveense Energie Coöperatie (SHEC)</v>
      </c>
      <c r="M1511">
        <f>community_projects!P1511</f>
        <v>14294.02</v>
      </c>
      <c r="N1511">
        <f>community_projects!R1511</f>
        <v>0.5</v>
      </c>
    </row>
    <row r="1512" spans="1:14" x14ac:dyDescent="0.3">
      <c r="A1512" t="str">
        <f>community_projects!A1512</f>
        <v>Friesland</v>
      </c>
      <c r="B1512" t="str">
        <f>community_projects!B1512</f>
        <v>Friesland</v>
      </c>
      <c r="C1512" t="str">
        <f>community_projects!C1512</f>
        <v>Heerenveen</v>
      </c>
      <c r="D1512" t="str" cm="1">
        <f t="array" ref="D1512">INDEX(municipalities!B:B, MATCH(EC_projects!C1512,municipalities!C:C,0),0)</f>
        <v>GM0074</v>
      </c>
      <c r="E1512">
        <f>community_projects!D1512</f>
        <v>0</v>
      </c>
      <c r="F1512" t="str">
        <f>community_projects!E1512</f>
        <v>SHEC/Zonnepark Kostverloren</v>
      </c>
      <c r="G1512" t="str">
        <f>community_projects!G1512</f>
        <v>voorbereiding</v>
      </c>
      <c r="H1512">
        <f>community_projects!H1512</f>
        <v>2025</v>
      </c>
      <c r="I1512" t="str">
        <f>community_projects!I1512</f>
        <v>PV</v>
      </c>
      <c r="J1512" t="str">
        <f>community_projects!J1512</f>
        <v>grond</v>
      </c>
      <c r="K1512" t="str">
        <f>community_projects!K1512</f>
        <v>lokale coöperatie</v>
      </c>
      <c r="L1512" t="str">
        <f>community_projects!L1512</f>
        <v>Samenwerkende Heerenveense Energie Coöperatie (SHEC)</v>
      </c>
      <c r="M1512">
        <f>community_projects!P1512</f>
        <v>3901.5000000000005</v>
      </c>
      <c r="N1512">
        <f>community_projects!R1512</f>
        <v>0.5</v>
      </c>
    </row>
    <row r="1513" spans="1:14" x14ac:dyDescent="0.3">
      <c r="A1513" t="str">
        <f>community_projects!A1513</f>
        <v>Friesland</v>
      </c>
      <c r="B1513" t="str">
        <f>community_projects!B1513</f>
        <v>Friesland</v>
      </c>
      <c r="C1513" t="str">
        <f>community_projects!C1513</f>
        <v>Heerenveen</v>
      </c>
      <c r="D1513" t="str" cm="1">
        <f t="array" ref="D1513">INDEX(municipalities!B:B, MATCH(EC_projects!C1513,municipalities!C:C,0),0)</f>
        <v>GM0074</v>
      </c>
      <c r="E1513">
        <f>community_projects!D1513</f>
        <v>0</v>
      </c>
      <c r="F1513" t="str">
        <f>community_projects!E1513</f>
        <v>SHEC/Zonnepark Oudehaske (alleen participatie)</v>
      </c>
      <c r="G1513" t="str">
        <f>community_projects!G1513</f>
        <v>voorbereiding</v>
      </c>
      <c r="H1513">
        <f>community_projects!H1513</f>
        <v>2025</v>
      </c>
      <c r="I1513" t="str">
        <f>community_projects!I1513</f>
        <v>PV</v>
      </c>
      <c r="J1513" t="str">
        <f>community_projects!J1513</f>
        <v>grond</v>
      </c>
      <c r="K1513" t="str">
        <f>community_projects!K1513</f>
        <v>lokale coöperatie</v>
      </c>
      <c r="L1513" t="str">
        <f>community_projects!L1513</f>
        <v>Samenwerkende Heerenveense Energie Coöperatie (SHEC)</v>
      </c>
      <c r="M1513">
        <f>community_projects!P1513</f>
        <v>0</v>
      </c>
      <c r="N1513">
        <f>community_projects!R1513</f>
        <v>0</v>
      </c>
    </row>
    <row r="1514" spans="1:14" x14ac:dyDescent="0.3">
      <c r="A1514" t="str">
        <f>community_projects!A1514</f>
        <v>Friesland</v>
      </c>
      <c r="B1514" t="str">
        <f>community_projects!B1514</f>
        <v>Friesland</v>
      </c>
      <c r="C1514" t="str">
        <f>community_projects!C1514</f>
        <v>Tytsjerksteradiel</v>
      </c>
      <c r="D1514" t="str" cm="1">
        <f t="array" ref="D1514">INDEX(municipalities!B:B, MATCH(EC_projects!C1514,municipalities!C:C,0),0)</f>
        <v>GM0737</v>
      </c>
      <c r="E1514" t="str">
        <f>community_projects!D1514</f>
        <v>Garyp</v>
      </c>
      <c r="F1514" t="str">
        <f>community_projects!E1514</f>
        <v>EK Garyp/ zonnepark Oude zandwinlocatie ZWO</v>
      </c>
      <c r="G1514" t="str">
        <f>community_projects!G1514</f>
        <v>voorbereiding</v>
      </c>
      <c r="H1514">
        <f>community_projects!H1514</f>
        <v>2025</v>
      </c>
      <c r="I1514" t="str">
        <f>community_projects!I1514</f>
        <v>PV</v>
      </c>
      <c r="J1514" t="str">
        <f>community_projects!J1514</f>
        <v>grond</v>
      </c>
      <c r="K1514" t="str">
        <f>community_projects!K1514</f>
        <v>lokale coöperatie</v>
      </c>
      <c r="L1514" t="str">
        <f>community_projects!L1514</f>
        <v>Enerzjy Koöperaasje Garyp</v>
      </c>
      <c r="M1514">
        <f>community_projects!P1514</f>
        <v>0</v>
      </c>
      <c r="N1514">
        <f>community_projects!R1514</f>
        <v>0</v>
      </c>
    </row>
    <row r="1515" spans="1:14" x14ac:dyDescent="0.3">
      <c r="A1515" t="str">
        <f>community_projects!A1515</f>
        <v>Friesland</v>
      </c>
      <c r="B1515" t="str">
        <f>community_projects!B1515</f>
        <v>Friesland</v>
      </c>
      <c r="C1515" t="str">
        <f>community_projects!C1515</f>
        <v>Tytsjerksteradiel</v>
      </c>
      <c r="D1515" t="str" cm="1">
        <f t="array" ref="D1515">INDEX(municipalities!B:B, MATCH(EC_projects!C1515,municipalities!C:C,0),0)</f>
        <v>GM0737</v>
      </c>
      <c r="E1515" t="str">
        <f>community_projects!D1515</f>
        <v>Eastermar</v>
      </c>
      <c r="F1515" t="str">
        <f>community_projects!E1515</f>
        <v>EnerzjykEastermar/ Drijvend zonnepark Enerzjyk Skulenboarch</v>
      </c>
      <c r="G1515" t="str">
        <f>community_projects!G1515</f>
        <v>voorbereiding</v>
      </c>
      <c r="H1515">
        <f>community_projects!H1515</f>
        <v>2025</v>
      </c>
      <c r="I1515" t="str">
        <f>community_projects!I1515</f>
        <v>PV</v>
      </c>
      <c r="J1515" t="str">
        <f>community_projects!J1515</f>
        <v>water</v>
      </c>
      <c r="K1515" t="str">
        <f>community_projects!K1515</f>
        <v>lokale coöperatie</v>
      </c>
      <c r="L1515" t="str">
        <f>community_projects!L1515</f>
        <v>Doarpskooperaasje Enerzjyk Eastermar</v>
      </c>
      <c r="M1515">
        <f>community_projects!P1515</f>
        <v>0</v>
      </c>
      <c r="N1515">
        <f>community_projects!R1515</f>
        <v>0.5</v>
      </c>
    </row>
    <row r="1516" spans="1:14" x14ac:dyDescent="0.3">
      <c r="A1516" t="str">
        <f>community_projects!A1516</f>
        <v>Gelderland</v>
      </c>
      <c r="B1516" t="str">
        <f>community_projects!B1516</f>
        <v>Cleantech regio</v>
      </c>
      <c r="C1516" t="str">
        <f>community_projects!C1516</f>
        <v>Apeldoorn</v>
      </c>
      <c r="D1516" t="str" cm="1">
        <f t="array" ref="D1516">INDEX(municipalities!B:B, MATCH(EC_projects!C1516,municipalities!C:C,0),0)</f>
        <v>GM0200</v>
      </c>
      <c r="E1516">
        <f>community_projects!D1516</f>
        <v>0</v>
      </c>
      <c r="F1516" t="str">
        <f>community_projects!E1516</f>
        <v>deA/ zonnepark Woudhuis</v>
      </c>
      <c r="G1516" t="str">
        <f>community_projects!G1516</f>
        <v>voorbereiding</v>
      </c>
      <c r="H1516">
        <f>community_projects!H1516</f>
        <v>2025</v>
      </c>
      <c r="I1516" t="str">
        <f>community_projects!I1516</f>
        <v>PV</v>
      </c>
      <c r="J1516" t="str">
        <f>community_projects!J1516</f>
        <v>grond</v>
      </c>
      <c r="K1516" t="str">
        <f>community_projects!K1516</f>
        <v>lokale coöperatie</v>
      </c>
      <c r="L1516" t="str">
        <f>community_projects!L1516</f>
        <v>deA Apeldoorn</v>
      </c>
      <c r="M1516">
        <f>community_projects!P1516</f>
        <v>10843.2</v>
      </c>
      <c r="N1516">
        <f>community_projects!R1516</f>
        <v>0.5</v>
      </c>
    </row>
    <row r="1517" spans="1:14" x14ac:dyDescent="0.3">
      <c r="A1517" t="str">
        <f>community_projects!A1517</f>
        <v>Gelderland</v>
      </c>
      <c r="B1517" t="str">
        <f>community_projects!B1517</f>
        <v>Arnhem/ Nijmegen</v>
      </c>
      <c r="C1517" t="str">
        <f>community_projects!C1517</f>
        <v>Arnhem</v>
      </c>
      <c r="D1517" t="str" cm="1">
        <f t="array" ref="D1517">INDEX(municipalities!B:B, MATCH(EC_projects!C1517,municipalities!C:C,0),0)</f>
        <v>GM0202</v>
      </c>
      <c r="E1517">
        <f>community_projects!D1517</f>
        <v>0</v>
      </c>
      <c r="F1517" t="str">
        <f>community_projects!E1517</f>
        <v>RIJE RijnenIJssel/ zonnepark Ellecom</v>
      </c>
      <c r="G1517" t="str">
        <f>community_projects!G1517</f>
        <v>voorbereiding</v>
      </c>
      <c r="H1517">
        <f>community_projects!H1517</f>
        <v>2025</v>
      </c>
      <c r="I1517" t="str">
        <f>community_projects!I1517</f>
        <v>PV</v>
      </c>
      <c r="J1517" t="str">
        <f>community_projects!J1517</f>
        <v>grond</v>
      </c>
      <c r="K1517" t="str">
        <f>community_projects!K1517</f>
        <v>lokale coöperatie</v>
      </c>
      <c r="L1517" t="str">
        <f>community_projects!L1517</f>
        <v>RIJE RijnenIJssel</v>
      </c>
      <c r="M1517">
        <f>community_projects!P1517</f>
        <v>2400</v>
      </c>
      <c r="N1517">
        <f>community_projects!R1517</f>
        <v>1</v>
      </c>
    </row>
    <row r="1518" spans="1:14" x14ac:dyDescent="0.3">
      <c r="A1518" t="str">
        <f>community_projects!A1518</f>
        <v>Gelderland</v>
      </c>
      <c r="B1518" t="str">
        <f>community_projects!B1518</f>
        <v>Food Valley</v>
      </c>
      <c r="C1518" t="str">
        <f>community_projects!C1518</f>
        <v>Barneveld</v>
      </c>
      <c r="D1518" t="str" cm="1">
        <f t="array" ref="D1518">INDEX(municipalities!B:B, MATCH(EC_projects!C1518,municipalities!C:C,0),0)</f>
        <v>GM0203</v>
      </c>
      <c r="E1518" t="str">
        <f>community_projects!D1518</f>
        <v>Kootwijkerbroek</v>
      </c>
      <c r="F1518" t="str">
        <f>community_projects!E1518</f>
        <v>DuurzaamKootwijkerbroek/ zonneveld Branderwal</v>
      </c>
      <c r="G1518" t="str">
        <f>community_projects!G1518</f>
        <v>gepland</v>
      </c>
      <c r="H1518">
        <f>community_projects!H1518</f>
        <v>2024</v>
      </c>
      <c r="I1518" t="str">
        <f>community_projects!I1518</f>
        <v>PV</v>
      </c>
      <c r="J1518" t="str">
        <f>community_projects!J1518</f>
        <v>grond</v>
      </c>
      <c r="K1518" t="str">
        <f>community_projects!K1518</f>
        <v>lokale coöperatie</v>
      </c>
      <c r="L1518" t="str">
        <f>community_projects!L1518</f>
        <v>Duurzaam Kootwijkerbroek</v>
      </c>
      <c r="M1518">
        <f>community_projects!P1518</f>
        <v>440</v>
      </c>
      <c r="N1518">
        <f>community_projects!R1518</f>
        <v>1</v>
      </c>
    </row>
    <row r="1519" spans="1:14" x14ac:dyDescent="0.3">
      <c r="A1519" t="str">
        <f>community_projects!A1519</f>
        <v>Gelderland</v>
      </c>
      <c r="B1519" t="str">
        <f>community_projects!B1519</f>
        <v>Achterhoek</v>
      </c>
      <c r="C1519" t="str">
        <f>community_projects!C1519</f>
        <v>Bronckhorst</v>
      </c>
      <c r="D1519" t="str" cm="1">
        <f t="array" ref="D1519">INDEX(municipalities!B:B, MATCH(EC_projects!C1519,municipalities!C:C,0),0)</f>
        <v>GM1876</v>
      </c>
      <c r="E1519" t="str">
        <f>community_projects!D1519</f>
        <v>Zelhem</v>
      </c>
      <c r="F1519" t="str">
        <f>community_projects!E1519</f>
        <v xml:space="preserve">BioZon Achterhoek/ zonneveld Energietuin De Langenberg </v>
      </c>
      <c r="G1519" t="str">
        <f>community_projects!G1519</f>
        <v>voorbereiding</v>
      </c>
      <c r="H1519">
        <f>community_projects!H1519</f>
        <v>2025</v>
      </c>
      <c r="I1519" t="str">
        <f>community_projects!I1519</f>
        <v>PV</v>
      </c>
      <c r="J1519" t="str">
        <f>community_projects!J1519</f>
        <v>grond</v>
      </c>
      <c r="K1519" t="str">
        <f>community_projects!K1519</f>
        <v>lokale coöperatie</v>
      </c>
      <c r="L1519" t="str">
        <f>community_projects!L1519</f>
        <v>Coöperatie Biozon Achterhoek</v>
      </c>
      <c r="M1519">
        <f>community_projects!P1519</f>
        <v>1500</v>
      </c>
      <c r="N1519">
        <f>community_projects!R1519</f>
        <v>0</v>
      </c>
    </row>
    <row r="1520" spans="1:14" x14ac:dyDescent="0.3">
      <c r="A1520" t="str">
        <f>community_projects!A1520</f>
        <v>Gelderland</v>
      </c>
      <c r="B1520" t="str">
        <f>community_projects!B1520</f>
        <v>Achterhoek</v>
      </c>
      <c r="C1520" t="str">
        <f>community_projects!C1520</f>
        <v>Bronckhorst</v>
      </c>
      <c r="D1520" t="str" cm="1">
        <f t="array" ref="D1520">INDEX(municipalities!B:B, MATCH(EC_projects!C1520,municipalities!C:C,0),0)</f>
        <v>GM1876</v>
      </c>
      <c r="E1520" t="str">
        <f>community_projects!D1520</f>
        <v>Vorden</v>
      </c>
      <c r="F1520" t="str">
        <f>community_projects!E1520</f>
        <v>ECVorden/ Zonnepark Het Hoge (voormalige waterzuivering)</v>
      </c>
      <c r="G1520" t="str">
        <f>community_projects!G1520</f>
        <v>gepland</v>
      </c>
      <c r="H1520">
        <f>community_projects!H1520</f>
        <v>2024</v>
      </c>
      <c r="I1520" t="str">
        <f>community_projects!I1520</f>
        <v>PV</v>
      </c>
      <c r="J1520" t="str">
        <f>community_projects!J1520</f>
        <v>grond</v>
      </c>
      <c r="K1520" t="str">
        <f>community_projects!K1520</f>
        <v>lokale coöperatie</v>
      </c>
      <c r="L1520" t="str">
        <f>community_projects!L1520</f>
        <v>Energie Coöperatie Vorden</v>
      </c>
      <c r="M1520">
        <f>community_projects!P1520</f>
        <v>243</v>
      </c>
      <c r="N1520">
        <f>community_projects!R1520</f>
        <v>1</v>
      </c>
    </row>
    <row r="1521" spans="1:14" x14ac:dyDescent="0.3">
      <c r="A1521" t="str">
        <f>community_projects!A1521</f>
        <v>Gelderland</v>
      </c>
      <c r="B1521" t="str">
        <f>community_projects!B1521</f>
        <v>Cleantech regio</v>
      </c>
      <c r="C1521" t="str">
        <f>community_projects!C1521</f>
        <v>Brummen</v>
      </c>
      <c r="D1521" t="str" cm="1">
        <f t="array" ref="D1521">INDEX(municipalities!B:B, MATCH(EC_projects!C1521,municipalities!C:C,0),0)</f>
        <v>GM0213</v>
      </c>
      <c r="E1521">
        <f>community_projects!D1521</f>
        <v>0</v>
      </c>
      <c r="F1521" t="str">
        <f>community_projects!E1521</f>
        <v>BrummenEnergie/ zonnepark De Voort</v>
      </c>
      <c r="G1521" t="str">
        <f>community_projects!G1521</f>
        <v>voorbereiding</v>
      </c>
      <c r="H1521">
        <f>community_projects!H1521</f>
        <v>2025</v>
      </c>
      <c r="I1521" t="str">
        <f>community_projects!I1521</f>
        <v>PV</v>
      </c>
      <c r="J1521" t="str">
        <f>community_projects!J1521</f>
        <v>grond</v>
      </c>
      <c r="K1521" t="str">
        <f>community_projects!K1521</f>
        <v>lokale coöperatie</v>
      </c>
      <c r="L1521" t="str">
        <f>community_projects!L1521</f>
        <v>BrummenEnergie</v>
      </c>
      <c r="M1521">
        <f>community_projects!P1521</f>
        <v>7500</v>
      </c>
      <c r="N1521">
        <f>community_projects!R1521</f>
        <v>0.42857142857142855</v>
      </c>
    </row>
    <row r="1522" spans="1:14" x14ac:dyDescent="0.3">
      <c r="A1522" t="str">
        <f>community_projects!A1522</f>
        <v>Gelderland</v>
      </c>
      <c r="B1522" t="str">
        <f>community_projects!B1522</f>
        <v>Rivierenland</v>
      </c>
      <c r="C1522" t="str">
        <f>community_projects!C1522</f>
        <v>Buren</v>
      </c>
      <c r="D1522" t="str" cm="1">
        <f t="array" ref="D1522">INDEX(municipalities!B:B, MATCH(EC_projects!C1522,municipalities!C:C,0),0)</f>
        <v>GM0214</v>
      </c>
      <c r="E1522">
        <f>community_projects!D1522</f>
        <v>0</v>
      </c>
      <c r="F1522" t="str">
        <f>community_projects!E1522</f>
        <v xml:space="preserve">EcoBuren/ drijvend zonnepark Lingepolder </v>
      </c>
      <c r="G1522" t="str">
        <f>community_projects!G1522</f>
        <v>gepland</v>
      </c>
      <c r="H1522">
        <f>community_projects!H1522</f>
        <v>2024</v>
      </c>
      <c r="I1522" t="str">
        <f>community_projects!I1522</f>
        <v>PV</v>
      </c>
      <c r="J1522" t="str">
        <f>community_projects!J1522</f>
        <v>water</v>
      </c>
      <c r="K1522" t="str">
        <f>community_projects!K1522</f>
        <v>participatie/ lokale coöperatie</v>
      </c>
      <c r="L1522" t="str">
        <f>community_projects!L1522</f>
        <v>EcoBuren</v>
      </c>
      <c r="M1522">
        <f>community_projects!P1522</f>
        <v>0</v>
      </c>
      <c r="N1522">
        <f>community_projects!R1522</f>
        <v>0</v>
      </c>
    </row>
    <row r="1523" spans="1:14" x14ac:dyDescent="0.3">
      <c r="A1523" t="str">
        <f>community_projects!A1523</f>
        <v>Gelderland</v>
      </c>
      <c r="B1523" t="str">
        <f>community_projects!B1523</f>
        <v>Rivierenland</v>
      </c>
      <c r="C1523" t="str">
        <f>community_projects!C1523</f>
        <v>Buren</v>
      </c>
      <c r="D1523" t="str" cm="1">
        <f t="array" ref="D1523">INDEX(municipalities!B:B, MATCH(EC_projects!C1523,municipalities!C:C,0),0)</f>
        <v>GM0214</v>
      </c>
      <c r="E1523">
        <f>community_projects!D1523</f>
        <v>0</v>
      </c>
      <c r="F1523" t="str">
        <f>community_projects!E1523</f>
        <v>EcoBuren/ Zonnepark Essenbos -Maurik</v>
      </c>
      <c r="G1523" t="str">
        <f>community_projects!G1523</f>
        <v>voorbereiding</v>
      </c>
      <c r="H1523">
        <f>community_projects!H1523</f>
        <v>2025</v>
      </c>
      <c r="I1523" t="str">
        <f>community_projects!I1523</f>
        <v>PV</v>
      </c>
      <c r="J1523" t="str">
        <f>community_projects!J1523</f>
        <v>grond</v>
      </c>
      <c r="K1523" t="str">
        <f>community_projects!K1523</f>
        <v>lokale coöperatie</v>
      </c>
      <c r="L1523" t="str">
        <f>community_projects!L1523</f>
        <v>EcoBuren</v>
      </c>
      <c r="M1523">
        <f>community_projects!P1523</f>
        <v>0</v>
      </c>
      <c r="N1523">
        <f>community_projects!R1523</f>
        <v>1</v>
      </c>
    </row>
    <row r="1524" spans="1:14" x14ac:dyDescent="0.3">
      <c r="A1524" t="str">
        <f>community_projects!A1524</f>
        <v>Gelderland</v>
      </c>
      <c r="B1524" t="str">
        <f>community_projects!B1524</f>
        <v>Rivierenland</v>
      </c>
      <c r="C1524" t="str">
        <f>community_projects!C1524</f>
        <v>Buren</v>
      </c>
      <c r="D1524" t="str" cm="1">
        <f t="array" ref="D1524">INDEX(municipalities!B:B, MATCH(EC_projects!C1524,municipalities!C:C,0),0)</f>
        <v>GM0214</v>
      </c>
      <c r="E1524">
        <f>community_projects!D1524</f>
        <v>0</v>
      </c>
      <c r="F1524" t="str">
        <f>community_projects!E1524</f>
        <v>EcoBuren/ Zonnepark Roodakker</v>
      </c>
      <c r="G1524" t="str">
        <f>community_projects!G1524</f>
        <v>voorbereiding</v>
      </c>
      <c r="H1524">
        <f>community_projects!H1524</f>
        <v>2025</v>
      </c>
      <c r="I1524" t="str">
        <f>community_projects!I1524</f>
        <v>PV</v>
      </c>
      <c r="J1524" t="str">
        <f>community_projects!J1524</f>
        <v>grond</v>
      </c>
      <c r="K1524" t="str">
        <f>community_projects!K1524</f>
        <v>lokale coöperatie</v>
      </c>
      <c r="L1524" t="str">
        <f>community_projects!L1524</f>
        <v>EcoBuren</v>
      </c>
      <c r="M1524">
        <f>community_projects!P1524</f>
        <v>0</v>
      </c>
      <c r="N1524">
        <f>community_projects!R1524</f>
        <v>0</v>
      </c>
    </row>
    <row r="1525" spans="1:14" x14ac:dyDescent="0.3">
      <c r="A1525" t="str">
        <f>community_projects!A1525</f>
        <v>Gelderland</v>
      </c>
      <c r="B1525" t="str">
        <f>community_projects!B1525</f>
        <v>Rivierenland</v>
      </c>
      <c r="C1525" t="str">
        <f>community_projects!C1525</f>
        <v>Buren</v>
      </c>
      <c r="D1525" t="str" cm="1">
        <f t="array" ref="D1525">INDEX(municipalities!B:B, MATCH(EC_projects!C1525,municipalities!C:C,0),0)</f>
        <v>GM0214</v>
      </c>
      <c r="E1525">
        <f>community_projects!D1525</f>
        <v>0</v>
      </c>
      <c r="F1525" t="str">
        <f>community_projects!E1525</f>
        <v>EcoBuren/ drijvend zonnepark De Beldert</v>
      </c>
      <c r="G1525" t="str">
        <f>community_projects!G1525</f>
        <v>voorbereiding</v>
      </c>
      <c r="H1525">
        <f>community_projects!H1525</f>
        <v>2025</v>
      </c>
      <c r="I1525" t="str">
        <f>community_projects!I1525</f>
        <v>PV</v>
      </c>
      <c r="J1525" t="str">
        <f>community_projects!J1525</f>
        <v>water</v>
      </c>
      <c r="K1525" t="str">
        <f>community_projects!K1525</f>
        <v>participatie/ lokale coöperatie</v>
      </c>
      <c r="L1525" t="str">
        <f>community_projects!L1525</f>
        <v>EcoBuren</v>
      </c>
      <c r="M1525">
        <f>community_projects!P1525</f>
        <v>0</v>
      </c>
      <c r="N1525">
        <f>community_projects!R1525</f>
        <v>0.5</v>
      </c>
    </row>
    <row r="1526" spans="1:14" x14ac:dyDescent="0.3">
      <c r="A1526" t="str">
        <f>community_projects!A1526</f>
        <v>Gelderland</v>
      </c>
      <c r="B1526" t="str">
        <f>community_projects!B1526</f>
        <v>Rivierenland</v>
      </c>
      <c r="C1526" t="str">
        <f>community_projects!C1526</f>
        <v>Buren</v>
      </c>
      <c r="D1526" t="str" cm="1">
        <f t="array" ref="D1526">INDEX(municipalities!B:B, MATCH(EC_projects!C1526,municipalities!C:C,0),0)</f>
        <v>GM0214</v>
      </c>
      <c r="E1526">
        <f>community_projects!D1526</f>
        <v>0</v>
      </c>
      <c r="F1526" t="str">
        <f>community_projects!E1526</f>
        <v>EcoBuren/ drijvend zonnepark Zon op de Molenkampen</v>
      </c>
      <c r="G1526" t="str">
        <f>community_projects!G1526</f>
        <v>voorbereiding</v>
      </c>
      <c r="H1526">
        <f>community_projects!H1526</f>
        <v>2025</v>
      </c>
      <c r="I1526" t="str">
        <f>community_projects!I1526</f>
        <v>PV</v>
      </c>
      <c r="J1526" t="str">
        <f>community_projects!J1526</f>
        <v>water</v>
      </c>
      <c r="K1526" t="str">
        <f>community_projects!K1526</f>
        <v>participatie/ lokale coöperatie</v>
      </c>
      <c r="L1526" t="str">
        <f>community_projects!L1526</f>
        <v>EcoBuren</v>
      </c>
      <c r="M1526">
        <f>community_projects!P1526</f>
        <v>0</v>
      </c>
      <c r="N1526">
        <f>community_projects!R1526</f>
        <v>0.5</v>
      </c>
    </row>
    <row r="1527" spans="1:14" x14ac:dyDescent="0.3">
      <c r="A1527" t="str">
        <f>community_projects!A1527</f>
        <v>Gelderland</v>
      </c>
      <c r="B1527" t="str">
        <f>community_projects!B1527</f>
        <v>Arnhem/ Nijmegen</v>
      </c>
      <c r="C1527" t="str">
        <f>community_projects!C1527</f>
        <v>Duiven</v>
      </c>
      <c r="D1527" t="str" cm="1">
        <f t="array" ref="D1527">INDEX(municipalities!B:B, MATCH(EC_projects!C1527,municipalities!C:C,0),0)</f>
        <v>GM0226</v>
      </c>
      <c r="E1527">
        <f>community_projects!D1527</f>
        <v>0</v>
      </c>
      <c r="F1527" t="str">
        <f>community_projects!E1527</f>
        <v>RIJE RijnenIJssel/Energie de Liemers/  zonnepark Zonnig Duiven</v>
      </c>
      <c r="G1527" t="str">
        <f>community_projects!G1527</f>
        <v>gepland</v>
      </c>
      <c r="H1527">
        <f>community_projects!H1527</f>
        <v>2024</v>
      </c>
      <c r="I1527" t="str">
        <f>community_projects!I1527</f>
        <v>PV</v>
      </c>
      <c r="J1527" t="str">
        <f>community_projects!J1527</f>
        <v>grond</v>
      </c>
      <c r="K1527" t="str">
        <f>community_projects!K1527</f>
        <v>lokale coöperatie</v>
      </c>
      <c r="L1527" t="str">
        <f>community_projects!L1527</f>
        <v>RIJE RijnenIJssel</v>
      </c>
      <c r="M1527">
        <f>community_projects!P1527</f>
        <v>15518.249999999998</v>
      </c>
      <c r="N1527">
        <f>community_projects!R1527</f>
        <v>0.5</v>
      </c>
    </row>
    <row r="1528" spans="1:14" x14ac:dyDescent="0.3">
      <c r="A1528" t="str">
        <f>community_projects!A1528</f>
        <v>Gelderland</v>
      </c>
      <c r="B1528" t="str">
        <f>community_projects!B1528</f>
        <v>Food Valley</v>
      </c>
      <c r="C1528" t="str">
        <f>community_projects!C1528</f>
        <v>Ede</v>
      </c>
      <c r="D1528" t="str" cm="1">
        <f t="array" ref="D1528">INDEX(municipalities!B:B, MATCH(EC_projects!C1528,municipalities!C:C,0),0)</f>
        <v>GM0228</v>
      </c>
      <c r="E1528">
        <f>community_projects!D1528</f>
        <v>0</v>
      </c>
      <c r="F1528" t="str">
        <f>community_projects!E1528</f>
        <v>ValleiEnergie/ Zonnewal A12 Ede</v>
      </c>
      <c r="G1528" t="str">
        <f>community_projects!G1528</f>
        <v>voorbereiding</v>
      </c>
      <c r="H1528">
        <f>community_projects!H1528</f>
        <v>2025</v>
      </c>
      <c r="I1528" t="str">
        <f>community_projects!I1528</f>
        <v>PV</v>
      </c>
      <c r="J1528" t="str">
        <f>community_projects!J1528</f>
        <v>grond</v>
      </c>
      <c r="K1528" t="str">
        <f>community_projects!K1528</f>
        <v>lokale coöperatie</v>
      </c>
      <c r="L1528" t="str">
        <f>community_projects!L1528</f>
        <v>ValleiEnergie</v>
      </c>
      <c r="M1528">
        <f>community_projects!P1528</f>
        <v>2538</v>
      </c>
      <c r="N1528">
        <f>community_projects!R1528</f>
        <v>1</v>
      </c>
    </row>
    <row r="1529" spans="1:14" x14ac:dyDescent="0.3">
      <c r="A1529" t="str">
        <f>community_projects!A1529</f>
        <v>Gelderland</v>
      </c>
      <c r="B1529" t="str">
        <f>community_projects!B1529</f>
        <v>Noord-Veluwe</v>
      </c>
      <c r="C1529" t="str">
        <f>community_projects!C1529</f>
        <v>Epe</v>
      </c>
      <c r="D1529" t="str" cm="1">
        <f t="array" ref="D1529">INDEX(municipalities!B:B, MATCH(EC_projects!C1529,municipalities!C:C,0),0)</f>
        <v>GM0232</v>
      </c>
      <c r="E1529">
        <f>community_projects!D1529</f>
        <v>0</v>
      </c>
      <c r="F1529" t="str">
        <f>community_projects!E1529</f>
        <v>ECEpe/ zonnepark De Horst</v>
      </c>
      <c r="G1529" t="str">
        <f>community_projects!G1529</f>
        <v>voorbereiding</v>
      </c>
      <c r="H1529">
        <f>community_projects!H1529</f>
        <v>2025</v>
      </c>
      <c r="I1529" t="str">
        <f>community_projects!I1529</f>
        <v>PV</v>
      </c>
      <c r="J1529" t="str">
        <f>community_projects!J1529</f>
        <v>grond</v>
      </c>
      <c r="K1529" t="str">
        <f>community_projects!K1529</f>
        <v>lokale coöperatie</v>
      </c>
      <c r="L1529" t="str">
        <f>community_projects!L1529</f>
        <v>EC Epe</v>
      </c>
      <c r="M1529">
        <f>community_projects!P1529</f>
        <v>0</v>
      </c>
      <c r="N1529">
        <f>community_projects!R1529</f>
        <v>0</v>
      </c>
    </row>
    <row r="1530" spans="1:14" x14ac:dyDescent="0.3">
      <c r="A1530" t="str">
        <f>community_projects!A1530</f>
        <v>Gelderland</v>
      </c>
      <c r="B1530" t="str">
        <f>community_projects!B1530</f>
        <v>Noord-Veluwe</v>
      </c>
      <c r="C1530" t="str">
        <f>community_projects!C1530</f>
        <v>Harderwijk</v>
      </c>
      <c r="D1530" t="str" cm="1">
        <f t="array" ref="D1530">INDEX(municipalities!B:B, MATCH(EC_projects!C1530,municipalities!C:C,0),0)</f>
        <v>GM0243</v>
      </c>
      <c r="E1530">
        <f>community_projects!D1530</f>
        <v>0</v>
      </c>
      <c r="F1530" t="str">
        <f>community_projects!E1530</f>
        <v xml:space="preserve">Endura/Carport De Sypel </v>
      </c>
      <c r="G1530" t="str">
        <f>community_projects!G1530</f>
        <v>voorbereiding</v>
      </c>
      <c r="H1530">
        <f>community_projects!H1530</f>
        <v>2025</v>
      </c>
      <c r="I1530" t="str">
        <f>community_projects!I1530</f>
        <v>PV</v>
      </c>
      <c r="J1530" t="str">
        <f>community_projects!J1530</f>
        <v>solar carport</v>
      </c>
      <c r="K1530" t="str">
        <f>community_projects!K1530</f>
        <v>lokale coöperatie</v>
      </c>
      <c r="L1530" t="str">
        <f>community_projects!L1530</f>
        <v>Endura</v>
      </c>
      <c r="M1530">
        <f>community_projects!P1530</f>
        <v>460</v>
      </c>
      <c r="N1530">
        <f>community_projects!R1530</f>
        <v>1</v>
      </c>
    </row>
    <row r="1531" spans="1:14" x14ac:dyDescent="0.3">
      <c r="A1531" t="str">
        <f>community_projects!A1531</f>
        <v>Gelderland</v>
      </c>
      <c r="B1531" t="str">
        <f>community_projects!B1531</f>
        <v>Noord-Veluwe</v>
      </c>
      <c r="C1531" t="str">
        <f>community_projects!C1531</f>
        <v>Hattem</v>
      </c>
      <c r="D1531" t="str" cm="1">
        <f t="array" ref="D1531">INDEX(municipalities!B:B, MATCH(EC_projects!C1531,municipalities!C:C,0),0)</f>
        <v>GM0244</v>
      </c>
      <c r="E1531">
        <f>community_projects!D1531</f>
        <v>0</v>
      </c>
      <c r="F1531" t="str">
        <f>community_projects!E1531</f>
        <v>PoweredbyHattem/ Zonnepark Hattem (Nassaulaan)</v>
      </c>
      <c r="G1531" t="str">
        <f>community_projects!G1531</f>
        <v>voorbereiding</v>
      </c>
      <c r="H1531">
        <f>community_projects!H1531</f>
        <v>2026</v>
      </c>
      <c r="I1531" t="str">
        <f>community_projects!I1531</f>
        <v>PV</v>
      </c>
      <c r="J1531" t="str">
        <f>community_projects!J1531</f>
        <v>grond</v>
      </c>
      <c r="K1531" t="str">
        <f>community_projects!K1531</f>
        <v>lokale coöperatie</v>
      </c>
      <c r="L1531" t="str">
        <f>community_projects!L1531</f>
        <v>PoweredbyHattem</v>
      </c>
      <c r="M1531">
        <f>community_projects!P1531</f>
        <v>0</v>
      </c>
      <c r="N1531">
        <f>community_projects!R1531</f>
        <v>0.5</v>
      </c>
    </row>
    <row r="1532" spans="1:14" x14ac:dyDescent="0.3">
      <c r="A1532" t="str">
        <f>community_projects!A1532</f>
        <v>Gelderland</v>
      </c>
      <c r="B1532" t="str">
        <f>community_projects!B1532</f>
        <v>Noord-Veluwe</v>
      </c>
      <c r="C1532" t="str">
        <f>community_projects!C1532</f>
        <v>Hattem</v>
      </c>
      <c r="D1532" t="str" cm="1">
        <f t="array" ref="D1532">INDEX(municipalities!B:B, MATCH(EC_projects!C1532,municipalities!C:C,0),0)</f>
        <v>GM0244</v>
      </c>
      <c r="E1532" t="str">
        <f>community_projects!D1532</f>
        <v>Wezep</v>
      </c>
      <c r="F1532" t="str">
        <f>community_projects!E1532</f>
        <v>PoweredbyHattem/ Zonnepark Zon op 't Zand</v>
      </c>
      <c r="G1532" t="str">
        <f>community_projects!G1532</f>
        <v>voorbereiding</v>
      </c>
      <c r="H1532">
        <f>community_projects!H1532</f>
        <v>2026</v>
      </c>
      <c r="I1532" t="str">
        <f>community_projects!I1532</f>
        <v>PV</v>
      </c>
      <c r="J1532" t="str">
        <f>community_projects!J1532</f>
        <v>grond</v>
      </c>
      <c r="K1532" t="str">
        <f>community_projects!K1532</f>
        <v>lokale coöperatie</v>
      </c>
      <c r="L1532" t="str">
        <f>community_projects!L1532</f>
        <v>PoweredbyHattem</v>
      </c>
      <c r="M1532">
        <f>community_projects!P1532</f>
        <v>122.5</v>
      </c>
      <c r="N1532">
        <f>community_projects!R1532</f>
        <v>0.05</v>
      </c>
    </row>
    <row r="1533" spans="1:14" x14ac:dyDescent="0.3">
      <c r="A1533" t="str">
        <f>community_projects!A1533</f>
        <v>Gelderland</v>
      </c>
      <c r="B1533" t="str">
        <f>community_projects!B1533</f>
        <v>Arnhem/ Nijmegen</v>
      </c>
      <c r="C1533" t="str">
        <f>community_projects!C1533</f>
        <v>Heumen</v>
      </c>
      <c r="D1533" t="str" cm="1">
        <f t="array" ref="D1533">INDEX(municipalities!B:B, MATCH(EC_projects!C1533,municipalities!C:C,0),0)</f>
        <v>GM0252</v>
      </c>
      <c r="E1533">
        <f>community_projects!D1533</f>
        <v>0</v>
      </c>
      <c r="F1533" t="str">
        <f>community_projects!E1533</f>
        <v>ECHeumen/ zonnepark Teerse Sluispolder</v>
      </c>
      <c r="G1533" t="str">
        <f>community_projects!G1533</f>
        <v>voorbereiding</v>
      </c>
      <c r="H1533">
        <f>community_projects!H1533</f>
        <v>2025</v>
      </c>
      <c r="I1533" t="str">
        <f>community_projects!I1533</f>
        <v>PV</v>
      </c>
      <c r="J1533" t="str">
        <f>community_projects!J1533</f>
        <v>grond</v>
      </c>
      <c r="K1533" t="str">
        <f>community_projects!K1533</f>
        <v>lokale coöperatie</v>
      </c>
      <c r="L1533" t="str">
        <f>community_projects!L1533</f>
        <v>Energie Coöperatie Heumen</v>
      </c>
      <c r="M1533">
        <f>community_projects!P1533</f>
        <v>13800</v>
      </c>
      <c r="N1533">
        <f>community_projects!R1533</f>
        <v>0.5</v>
      </c>
    </row>
    <row r="1534" spans="1:14" x14ac:dyDescent="0.3">
      <c r="A1534" t="str">
        <f>community_projects!A1534</f>
        <v>Gelderland</v>
      </c>
      <c r="B1534" t="str">
        <f>community_projects!B1534</f>
        <v>Noord-Veluwe</v>
      </c>
      <c r="C1534" t="str">
        <f>community_projects!C1534</f>
        <v>Oldebroek</v>
      </c>
      <c r="D1534" t="str" cm="1">
        <f t="array" ref="D1534">INDEX(municipalities!B:B, MATCH(EC_projects!C1534,municipalities!C:C,0),0)</f>
        <v>GM0269</v>
      </c>
      <c r="E1534">
        <f>community_projects!D1534</f>
        <v>0</v>
      </c>
      <c r="F1534" t="str">
        <f>community_projects!E1534</f>
        <v>ECOldebroek/ Zonnepark Heidehoek</v>
      </c>
      <c r="G1534" t="str">
        <f>community_projects!G1534</f>
        <v>voorbereiding</v>
      </c>
      <c r="H1534">
        <f>community_projects!H1534</f>
        <v>2025</v>
      </c>
      <c r="I1534" t="str">
        <f>community_projects!I1534</f>
        <v>PV</v>
      </c>
      <c r="J1534" t="str">
        <f>community_projects!J1534</f>
        <v>grond</v>
      </c>
      <c r="K1534" t="str">
        <f>community_projects!K1534</f>
        <v>lokale coöperatie</v>
      </c>
      <c r="L1534" t="str">
        <f>community_projects!L1534</f>
        <v>EC Oldebroek</v>
      </c>
      <c r="M1534">
        <f>community_projects!P1534</f>
        <v>500</v>
      </c>
      <c r="N1534">
        <f>community_projects!R1534</f>
        <v>1</v>
      </c>
    </row>
    <row r="1535" spans="1:14" x14ac:dyDescent="0.3">
      <c r="A1535" t="str">
        <f>community_projects!A1535</f>
        <v>Gelderland</v>
      </c>
      <c r="B1535" t="str">
        <f>community_projects!B1535</f>
        <v>Achterhoek</v>
      </c>
      <c r="C1535" t="str">
        <f>community_projects!C1535</f>
        <v>Oost Gelre</v>
      </c>
      <c r="D1535" t="str" cm="1">
        <f t="array" ref="D1535">INDEX(municipalities!B:B, MATCH(EC_projects!C1535,municipalities!C:C,0),0)</f>
        <v>GM1586</v>
      </c>
      <c r="E1535" t="str">
        <f>community_projects!D1535</f>
        <v>Groenlo</v>
      </c>
      <c r="F1535" t="str">
        <f>community_projects!E1535</f>
        <v>Agem/ Zonnepark De Zomereiken (50% met Sunvest)</v>
      </c>
      <c r="G1535" t="str">
        <f>community_projects!G1535</f>
        <v>gepland</v>
      </c>
      <c r="H1535">
        <f>community_projects!H1535</f>
        <v>2024</v>
      </c>
      <c r="I1535" t="str">
        <f>community_projects!I1535</f>
        <v>PV</v>
      </c>
      <c r="J1535" t="str">
        <f>community_projects!J1535</f>
        <v>grond</v>
      </c>
      <c r="K1535" t="str">
        <f>community_projects!K1535</f>
        <v>lokale coöperatie</v>
      </c>
      <c r="L1535" t="str">
        <f>community_projects!L1535</f>
        <v>AGEM</v>
      </c>
      <c r="M1535">
        <f>community_projects!P1535</f>
        <v>7500</v>
      </c>
      <c r="N1535">
        <f>community_projects!R1535</f>
        <v>0.5</v>
      </c>
    </row>
    <row r="1536" spans="1:14" x14ac:dyDescent="0.3">
      <c r="A1536" t="str">
        <f>community_projects!A1536</f>
        <v>Gelderland</v>
      </c>
      <c r="B1536" t="str">
        <f>community_projects!B1536</f>
        <v>Arnhem/ Nijmegen</v>
      </c>
      <c r="C1536" t="str">
        <f>community_projects!C1536</f>
        <v>Overbetuwe</v>
      </c>
      <c r="D1536" t="str" cm="1">
        <f t="array" ref="D1536">INDEX(municipalities!B:B, MATCH(EC_projects!C1536,municipalities!C:C,0),0)</f>
        <v>GM1734</v>
      </c>
      <c r="E1536" t="str">
        <f>community_projects!D1536</f>
        <v>Reeth</v>
      </c>
      <c r="F1536" t="str">
        <f>community_projects!E1536</f>
        <v>CoöperatieReethseVeld/ Zonnepark Reethseveld</v>
      </c>
      <c r="G1536" t="str">
        <f>community_projects!G1536</f>
        <v>gepland</v>
      </c>
      <c r="H1536">
        <f>community_projects!H1536</f>
        <v>2024</v>
      </c>
      <c r="I1536" t="str">
        <f>community_projects!I1536</f>
        <v>PV</v>
      </c>
      <c r="J1536" t="str">
        <f>community_projects!J1536</f>
        <v>grond</v>
      </c>
      <c r="K1536" t="str">
        <f>community_projects!K1536</f>
        <v>productiecoöperatie/ bewonersinitiatief</v>
      </c>
      <c r="L1536" t="str">
        <f>community_projects!L1536</f>
        <v>Coöperatie Reethse veld</v>
      </c>
      <c r="M1536">
        <f>community_projects!P1536</f>
        <v>4000</v>
      </c>
      <c r="N1536">
        <f>community_projects!R1536</f>
        <v>1</v>
      </c>
    </row>
    <row r="1537" spans="1:14" x14ac:dyDescent="0.3">
      <c r="A1537" t="str">
        <f>community_projects!A1537</f>
        <v>Gelderland</v>
      </c>
      <c r="B1537" t="str">
        <f>community_projects!B1537</f>
        <v>Arnhem/ Nijmegen</v>
      </c>
      <c r="C1537" t="str">
        <f>community_projects!C1537</f>
        <v>Wijchen</v>
      </c>
      <c r="D1537" t="str" cm="1">
        <f t="array" ref="D1537">INDEX(municipalities!B:B, MATCH(EC_projects!C1537,municipalities!C:C,0),0)</f>
        <v>GM0296</v>
      </c>
      <c r="E1537" t="str">
        <f>community_projects!D1537</f>
        <v>Hernen</v>
      </c>
      <c r="F1537" t="str">
        <f>community_projects!E1537</f>
        <v>ECLeur/ Zonneveld Bankhoef (met Pure Energie)</v>
      </c>
      <c r="G1537" t="str">
        <f>community_projects!G1537</f>
        <v>voorbereiding</v>
      </c>
      <c r="H1537">
        <f>community_projects!H1537</f>
        <v>2025</v>
      </c>
      <c r="I1537" t="str">
        <f>community_projects!I1537</f>
        <v>PV</v>
      </c>
      <c r="J1537" t="str">
        <f>community_projects!J1537</f>
        <v>grond</v>
      </c>
      <c r="K1537" t="str">
        <f>community_projects!K1537</f>
        <v>lokale coöperatie</v>
      </c>
      <c r="L1537" t="str">
        <f>community_projects!L1537</f>
        <v>Energiecoöperatie Leur</v>
      </c>
      <c r="M1537">
        <f>community_projects!P1537</f>
        <v>9750</v>
      </c>
      <c r="N1537">
        <f>community_projects!R1537</f>
        <v>0.5</v>
      </c>
    </row>
    <row r="1538" spans="1:14" x14ac:dyDescent="0.3">
      <c r="A1538" t="str">
        <f>community_projects!A1538</f>
        <v>Gelderland</v>
      </c>
      <c r="B1538" t="str">
        <f>community_projects!B1538</f>
        <v>Arnhem/ Nijmegen</v>
      </c>
      <c r="C1538" t="str">
        <f>community_projects!C1538</f>
        <v>Zevenaar</v>
      </c>
      <c r="D1538" t="str" cm="1">
        <f t="array" ref="D1538">INDEX(municipalities!B:B, MATCH(EC_projects!C1538,municipalities!C:C,0),0)</f>
        <v>GM0299</v>
      </c>
      <c r="E1538" t="str">
        <f>community_projects!D1538</f>
        <v>Angerlo</v>
      </c>
      <c r="F1538" t="str">
        <f>community_projects!E1538</f>
        <v>ZieDeZonSchijnt/ Zonnepark Bijvanck (naast windpark)</v>
      </c>
      <c r="G1538" t="str">
        <f>community_projects!G1538</f>
        <v>gepland</v>
      </c>
      <c r="H1538">
        <f>community_projects!H1538</f>
        <v>2024</v>
      </c>
      <c r="I1538" t="str">
        <f>community_projects!I1538</f>
        <v>PV</v>
      </c>
      <c r="J1538" t="str">
        <f>community_projects!J1538</f>
        <v>grond</v>
      </c>
      <c r="K1538" t="str">
        <f>community_projects!K1538</f>
        <v>productiecoöperatie/ bewonersinitiatief</v>
      </c>
      <c r="L1538" t="str">
        <f>community_projects!L1538</f>
        <v>ZDZS ZieDeZonSchijnt</v>
      </c>
      <c r="M1538">
        <f>community_projects!P1538</f>
        <v>17500</v>
      </c>
      <c r="N1538">
        <f>community_projects!R1538</f>
        <v>0.5</v>
      </c>
    </row>
    <row r="1539" spans="1:14" x14ac:dyDescent="0.3">
      <c r="A1539" t="str">
        <f>community_projects!A1539</f>
        <v>Groningen</v>
      </c>
      <c r="B1539" t="str">
        <f>community_projects!B1539</f>
        <v>Groningen</v>
      </c>
      <c r="C1539" t="str">
        <f>community_projects!C1539</f>
        <v>Eemsdelta</v>
      </c>
      <c r="D1539" t="str" cm="1">
        <f t="array" ref="D1539">INDEX(municipalities!B:B, MATCH(EC_projects!C1539,municipalities!C:C,0),0)</f>
        <v>GM1979</v>
      </c>
      <c r="E1539">
        <f>community_projects!D1539</f>
        <v>0</v>
      </c>
      <c r="F1539" t="str">
        <f>community_projects!E1539</f>
        <v>BVO/ EemsdeltaEnergiek/ zonnepark Geefweer(sterweg)</v>
      </c>
      <c r="G1539" t="str">
        <f>community_projects!G1539</f>
        <v>voorbereiding</v>
      </c>
      <c r="H1539">
        <f>community_projects!H1539</f>
        <v>2025</v>
      </c>
      <c r="I1539" t="str">
        <f>community_projects!I1539</f>
        <v>PV</v>
      </c>
      <c r="J1539" t="str">
        <f>community_projects!J1539</f>
        <v>grond</v>
      </c>
      <c r="K1539" t="str">
        <f>community_projects!K1539</f>
        <v>lokale coöperatie</v>
      </c>
      <c r="L1539" t="str">
        <f>community_projects!L1539</f>
        <v>Eemsdelta Energiek</v>
      </c>
      <c r="M1539">
        <f>community_projects!P1539</f>
        <v>0</v>
      </c>
      <c r="N1539">
        <f>community_projects!R1539</f>
        <v>0.5</v>
      </c>
    </row>
    <row r="1540" spans="1:14" x14ac:dyDescent="0.3">
      <c r="A1540" t="str">
        <f>community_projects!A1540</f>
        <v>Groningen</v>
      </c>
      <c r="B1540" t="str">
        <f>community_projects!B1540</f>
        <v>Groningen</v>
      </c>
      <c r="C1540" t="str">
        <f>community_projects!C1540</f>
        <v>Eemsdelta</v>
      </c>
      <c r="D1540" t="str" cm="1">
        <f t="array" ref="D1540">INDEX(municipalities!B:B, MATCH(EC_projects!C1540,municipalities!C:C,0),0)</f>
        <v>GM1979</v>
      </c>
      <c r="E1540" t="str">
        <f>community_projects!D1540</f>
        <v>Loppersum</v>
      </c>
      <c r="F1540" t="str">
        <f>community_projects!E1540</f>
        <v>Zonnedorpen/ Zonneveld Korendijk</v>
      </c>
      <c r="G1540" t="str">
        <f>community_projects!G1540</f>
        <v>voorbereiding</v>
      </c>
      <c r="H1540">
        <f>community_projects!H1540</f>
        <v>2025</v>
      </c>
      <c r="I1540" t="str">
        <f>community_projects!I1540</f>
        <v>PV</v>
      </c>
      <c r="J1540" t="str">
        <f>community_projects!J1540</f>
        <v>grond</v>
      </c>
      <c r="K1540" t="str">
        <f>community_projects!K1540</f>
        <v>lokale coöperatie</v>
      </c>
      <c r="L1540" t="str">
        <f>community_projects!L1540</f>
        <v>Zonnedorpen</v>
      </c>
      <c r="M1540">
        <f>community_projects!P1540</f>
        <v>0</v>
      </c>
      <c r="N1540">
        <f>community_projects!R1540</f>
        <v>0.5</v>
      </c>
    </row>
    <row r="1541" spans="1:14" x14ac:dyDescent="0.3">
      <c r="A1541" t="str">
        <f>community_projects!A1541</f>
        <v>Groningen</v>
      </c>
      <c r="B1541" t="str">
        <f>community_projects!B1541</f>
        <v>Groningen</v>
      </c>
      <c r="C1541" t="str">
        <f>community_projects!C1541</f>
        <v>Groningen</v>
      </c>
      <c r="D1541" t="str" cm="1">
        <f t="array" ref="D1541">INDEX(municipalities!B:B, MATCH(EC_projects!C1541,municipalities!C:C,0),0)</f>
        <v>GM0014</v>
      </c>
      <c r="E1541" t="str">
        <f>community_projects!D1541</f>
        <v>Garmerwolde, Ten Boer</v>
      </c>
      <c r="F1541" t="str">
        <f>community_projects!E1541</f>
        <v>BvO/ ECTB/ zonnepark Fledderbosch Ten Boer (duurzaamheidsfonds)</v>
      </c>
      <c r="G1541" t="str">
        <f>community_projects!G1541</f>
        <v>gepland</v>
      </c>
      <c r="H1541">
        <f>community_projects!H1541</f>
        <v>2024</v>
      </c>
      <c r="I1541" t="str">
        <f>community_projects!I1541</f>
        <v>PV</v>
      </c>
      <c r="J1541" t="str">
        <f>community_projects!J1541</f>
        <v>grond</v>
      </c>
      <c r="K1541" t="str">
        <f>community_projects!K1541</f>
        <v>lokale coöperatie</v>
      </c>
      <c r="L1541" t="str">
        <f>community_projects!L1541</f>
        <v xml:space="preserve">EC Ten Boer </v>
      </c>
      <c r="M1541">
        <f>community_projects!P1541</f>
        <v>0</v>
      </c>
      <c r="N1541">
        <f>community_projects!R1541</f>
        <v>0</v>
      </c>
    </row>
    <row r="1542" spans="1:14" x14ac:dyDescent="0.3">
      <c r="A1542" t="str">
        <f>community_projects!A1542</f>
        <v>Groningen</v>
      </c>
      <c r="B1542" t="str">
        <f>community_projects!B1542</f>
        <v>Groningen</v>
      </c>
      <c r="C1542" t="str">
        <f>community_projects!C1542</f>
        <v>Midden-Groningen</v>
      </c>
      <c r="D1542" t="str" cm="1">
        <f t="array" ref="D1542">INDEX(municipalities!B:B, MATCH(EC_projects!C1542,municipalities!C:C,0),0)</f>
        <v>GM1952</v>
      </c>
      <c r="E1542" t="str">
        <f>community_projects!D1542</f>
        <v>Meeden</v>
      </c>
      <c r="F1542" t="str">
        <f>community_projects!E1542</f>
        <v xml:space="preserve">EC Eekerpolder/ Zonnepark Eekerpolder Midden-Groningen - fase 1 </v>
      </c>
      <c r="G1542" t="str">
        <f>community_projects!G1542</f>
        <v>gepland</v>
      </c>
      <c r="H1542">
        <f>community_projects!H1542</f>
        <v>2024</v>
      </c>
      <c r="I1542" t="str">
        <f>community_projects!I1542</f>
        <v>PV</v>
      </c>
      <c r="J1542" t="str">
        <f>community_projects!J1542</f>
        <v>grond</v>
      </c>
      <c r="K1542" t="str">
        <f>community_projects!K1542</f>
        <v>lokale coöperatie</v>
      </c>
      <c r="L1542" t="str">
        <f>community_projects!L1542</f>
        <v>EC Eekerpolder</v>
      </c>
      <c r="M1542">
        <f>community_projects!P1542</f>
        <v>47200</v>
      </c>
      <c r="N1542">
        <f>community_projects!R1542</f>
        <v>0.5</v>
      </c>
    </row>
    <row r="1543" spans="1:14" x14ac:dyDescent="0.3">
      <c r="A1543" t="str">
        <f>community_projects!A1543</f>
        <v>Groningen</v>
      </c>
      <c r="B1543" t="str">
        <f>community_projects!B1543</f>
        <v>Groningen</v>
      </c>
      <c r="C1543" t="str">
        <f>community_projects!C1543</f>
        <v>Midden-Groningen</v>
      </c>
      <c r="D1543" t="str" cm="1">
        <f t="array" ref="D1543">INDEX(municipalities!B:B, MATCH(EC_projects!C1543,municipalities!C:C,0),0)</f>
        <v>GM1952</v>
      </c>
      <c r="E1543" t="str">
        <f>community_projects!D1543</f>
        <v>Noordbroek</v>
      </c>
      <c r="F1543" t="str">
        <f>community_projects!E1543</f>
        <v>Duurzaam Menterwolde/ Zonnepark Noordbroek</v>
      </c>
      <c r="G1543" t="str">
        <f>community_projects!G1543</f>
        <v>voorbereiding</v>
      </c>
      <c r="H1543">
        <f>community_projects!H1543</f>
        <v>2025</v>
      </c>
      <c r="I1543" t="str">
        <f>community_projects!I1543</f>
        <v>PV</v>
      </c>
      <c r="J1543" t="str">
        <f>community_projects!J1543</f>
        <v>grond</v>
      </c>
      <c r="K1543" t="str">
        <f>community_projects!K1543</f>
        <v>lokale coöperatie</v>
      </c>
      <c r="L1543" t="str">
        <f>community_projects!L1543</f>
        <v>Duurzaam Menterwolde</v>
      </c>
      <c r="M1543">
        <f>community_projects!P1543</f>
        <v>0</v>
      </c>
      <c r="N1543">
        <f>community_projects!R1543</f>
        <v>0</v>
      </c>
    </row>
    <row r="1544" spans="1:14" x14ac:dyDescent="0.3">
      <c r="A1544" t="str">
        <f>community_projects!A1544</f>
        <v>Groningen</v>
      </c>
      <c r="B1544" t="str">
        <f>community_projects!B1544</f>
        <v>Groningen</v>
      </c>
      <c r="C1544" t="str">
        <f>community_projects!C1544</f>
        <v>Oldambt</v>
      </c>
      <c r="D1544" t="str" cm="1">
        <f t="array" ref="D1544">INDEX(municipalities!B:B, MATCH(EC_projects!C1544,municipalities!C:C,0),0)</f>
        <v>GM1895</v>
      </c>
      <c r="E1544" t="str">
        <f>community_projects!D1544</f>
        <v>Oostwolde</v>
      </c>
      <c r="F1544" t="str">
        <f>community_projects!E1544</f>
        <v>EC Oostwolde/ Zonnewal Oostwold (langs snelweg)</v>
      </c>
      <c r="G1544" t="str">
        <f>community_projects!G1544</f>
        <v>gepland</v>
      </c>
      <c r="H1544">
        <f>community_projects!H1544</f>
        <v>2024</v>
      </c>
      <c r="I1544" t="str">
        <f>community_projects!I1544</f>
        <v>PV</v>
      </c>
      <c r="J1544" t="str">
        <f>community_projects!J1544</f>
        <v>grond</v>
      </c>
      <c r="K1544" t="str">
        <f>community_projects!K1544</f>
        <v>lokale coöperatie</v>
      </c>
      <c r="L1544" t="str">
        <f>community_projects!L1544</f>
        <v>Energie Coöperatie Oostwold (ECO)</v>
      </c>
      <c r="M1544">
        <f>community_projects!P1544</f>
        <v>2327.25</v>
      </c>
      <c r="N1544">
        <f>community_projects!R1544</f>
        <v>1</v>
      </c>
    </row>
    <row r="1545" spans="1:14" x14ac:dyDescent="0.3">
      <c r="A1545" t="str">
        <f>community_projects!A1545</f>
        <v>Groningen</v>
      </c>
      <c r="B1545" t="str">
        <f>community_projects!B1545</f>
        <v>Groningen</v>
      </c>
      <c r="C1545" t="str">
        <f>community_projects!C1545</f>
        <v>Oldambt</v>
      </c>
      <c r="D1545" t="str" cm="1">
        <f t="array" ref="D1545">INDEX(municipalities!B:B, MATCH(EC_projects!C1545,municipalities!C:C,0),0)</f>
        <v>GM1895</v>
      </c>
      <c r="E1545">
        <f>community_projects!D1545</f>
        <v>0</v>
      </c>
      <c r="F1545" t="str">
        <f>community_projects!E1545</f>
        <v xml:space="preserve">EC Eekerpolder/ Zonnepark Eekerpolder Oldambt - fase 2 </v>
      </c>
      <c r="G1545" t="str">
        <f>community_projects!G1545</f>
        <v>voorbereiding</v>
      </c>
      <c r="H1545">
        <f>community_projects!H1545</f>
        <v>2025</v>
      </c>
      <c r="I1545" t="str">
        <f>community_projects!I1545</f>
        <v>PV</v>
      </c>
      <c r="J1545" t="str">
        <f>community_projects!J1545</f>
        <v>grond</v>
      </c>
      <c r="K1545" t="str">
        <f>community_projects!K1545</f>
        <v>lokale coöperatie</v>
      </c>
      <c r="L1545" t="str">
        <f>community_projects!L1545</f>
        <v>EC Eekerpolder</v>
      </c>
      <c r="M1545">
        <f>community_projects!P1545</f>
        <v>0</v>
      </c>
      <c r="N1545">
        <f>community_projects!R1545</f>
        <v>0.5</v>
      </c>
    </row>
    <row r="1546" spans="1:14" x14ac:dyDescent="0.3">
      <c r="A1546" t="str">
        <f>community_projects!A1546</f>
        <v>Groningen</v>
      </c>
      <c r="B1546" t="str">
        <f>community_projects!B1546</f>
        <v>Groningen</v>
      </c>
      <c r="C1546" t="str">
        <f>community_projects!C1546</f>
        <v>Westerkwartier</v>
      </c>
      <c r="D1546" t="str" cm="1">
        <f t="array" ref="D1546">INDEX(municipalities!B:B, MATCH(EC_projects!C1546,municipalities!C:C,0),0)</f>
        <v>GM1969</v>
      </c>
      <c r="E1546">
        <f>community_projects!D1546</f>
        <v>0</v>
      </c>
      <c r="F1546" t="str">
        <f>community_projects!E1546</f>
        <v>EC Oostwolde/ Zonnepark Oostwold</v>
      </c>
      <c r="G1546" t="str">
        <f>community_projects!G1546</f>
        <v>gepland</v>
      </c>
      <c r="H1546">
        <f>community_projects!H1546</f>
        <v>2025</v>
      </c>
      <c r="I1546" t="str">
        <f>community_projects!I1546</f>
        <v>PV</v>
      </c>
      <c r="J1546" t="str">
        <f>community_projects!J1546</f>
        <v>grond</v>
      </c>
      <c r="K1546" t="str">
        <f>community_projects!K1546</f>
        <v>lokale coöperatie</v>
      </c>
      <c r="L1546" t="str">
        <f>community_projects!L1546</f>
        <v>Energie Coöperatie Oostwold (ECO)</v>
      </c>
      <c r="M1546">
        <f>community_projects!P1546</f>
        <v>2327.25</v>
      </c>
      <c r="N1546">
        <f>community_projects!R1546</f>
        <v>1</v>
      </c>
    </row>
    <row r="1547" spans="1:14" x14ac:dyDescent="0.3">
      <c r="A1547" t="str">
        <f>community_projects!A1547</f>
        <v>Limburg</v>
      </c>
      <c r="B1547" t="str">
        <f>community_projects!B1547</f>
        <v>Noord en Midden Limburg</v>
      </c>
      <c r="C1547" t="str">
        <f>community_projects!C1547</f>
        <v>Echt-Susteren</v>
      </c>
      <c r="D1547" t="str" cm="1">
        <f t="array" ref="D1547">INDEX(municipalities!B:B, MATCH(EC_projects!C1547,municipalities!C:C,0),0)</f>
        <v>GM1711</v>
      </c>
      <c r="E1547" t="str">
        <f>community_projects!D1547</f>
        <v>St Joost</v>
      </c>
      <c r="F1547" t="str">
        <f>community_projects!E1547</f>
        <v>EchtSusterenEnergie/ zonnepark 1 Groensebos</v>
      </c>
      <c r="G1547" t="str">
        <f>community_projects!G1547</f>
        <v>gepland</v>
      </c>
      <c r="H1547">
        <f>community_projects!H1547</f>
        <v>2024</v>
      </c>
      <c r="I1547" t="str">
        <f>community_projects!I1547</f>
        <v>PV</v>
      </c>
      <c r="J1547" t="str">
        <f>community_projects!J1547</f>
        <v>grond</v>
      </c>
      <c r="K1547" t="str">
        <f>community_projects!K1547</f>
        <v>lokale coöperatie</v>
      </c>
      <c r="L1547" t="str">
        <f>community_projects!L1547</f>
        <v>EC ECHT Susteren</v>
      </c>
      <c r="M1547">
        <f>community_projects!P1547</f>
        <v>6400</v>
      </c>
      <c r="N1547">
        <f>community_projects!R1547</f>
        <v>0.5</v>
      </c>
    </row>
    <row r="1548" spans="1:14" x14ac:dyDescent="0.3">
      <c r="A1548" t="str">
        <f>community_projects!A1548</f>
        <v>Limburg</v>
      </c>
      <c r="B1548" t="str">
        <f>community_projects!B1548</f>
        <v>Noord en Midden Limburg</v>
      </c>
      <c r="C1548" t="str">
        <f>community_projects!C1548</f>
        <v>Echt-Susteren</v>
      </c>
      <c r="D1548" t="str" cm="1">
        <f t="array" ref="D1548">INDEX(municipalities!B:B, MATCH(EC_projects!C1548,municipalities!C:C,0),0)</f>
        <v>GM1711</v>
      </c>
      <c r="E1548" t="str">
        <f>community_projects!D1548</f>
        <v>Koningsbosch</v>
      </c>
      <c r="F1548" t="str">
        <f>community_projects!E1548</f>
        <v>EchtSusterenEnergie/ zonnepark 2 Bosserheide  (koningsbosch)</v>
      </c>
      <c r="G1548" t="str">
        <f>community_projects!G1548</f>
        <v>gepland</v>
      </c>
      <c r="H1548">
        <f>community_projects!H1548</f>
        <v>2024</v>
      </c>
      <c r="I1548" t="str">
        <f>community_projects!I1548</f>
        <v>PV</v>
      </c>
      <c r="J1548" t="str">
        <f>community_projects!J1548</f>
        <v>grond</v>
      </c>
      <c r="K1548" t="str">
        <f>community_projects!K1548</f>
        <v>lokale coöperatie</v>
      </c>
      <c r="L1548" t="str">
        <f>community_projects!L1548</f>
        <v>EC ECHT Susteren</v>
      </c>
      <c r="M1548">
        <f>community_projects!P1548</f>
        <v>0</v>
      </c>
      <c r="N1548">
        <f>community_projects!R1548</f>
        <v>0</v>
      </c>
    </row>
    <row r="1549" spans="1:14" x14ac:dyDescent="0.3">
      <c r="A1549" t="str">
        <f>community_projects!A1549</f>
        <v>Limburg</v>
      </c>
      <c r="B1549" t="str">
        <f>community_projects!B1549</f>
        <v>Noord en Midden Limburg</v>
      </c>
      <c r="C1549" t="str">
        <f>community_projects!C1549</f>
        <v>Echt-Susteren</v>
      </c>
      <c r="D1549" t="str" cm="1">
        <f t="array" ref="D1549">INDEX(municipalities!B:B, MATCH(EC_projects!C1549,municipalities!C:C,0),0)</f>
        <v>GM1711</v>
      </c>
      <c r="E1549" t="str">
        <f>community_projects!D1549</f>
        <v>Maria Hoop</v>
      </c>
      <c r="F1549" t="str">
        <f>community_projects!E1549</f>
        <v>EchtSusterenEnergie/ zonnepark 3 Dominicusweg</v>
      </c>
      <c r="G1549" t="str">
        <f>community_projects!G1549</f>
        <v>gepland</v>
      </c>
      <c r="H1549">
        <f>community_projects!H1549</f>
        <v>2024</v>
      </c>
      <c r="I1549" t="str">
        <f>community_projects!I1549</f>
        <v>PV</v>
      </c>
      <c r="J1549" t="str">
        <f>community_projects!J1549</f>
        <v>grond</v>
      </c>
      <c r="K1549" t="str">
        <f>community_projects!K1549</f>
        <v>participatie/ lokale coöperatie</v>
      </c>
      <c r="L1549" t="str">
        <f>community_projects!L1549</f>
        <v>EC ECHT Susteren</v>
      </c>
      <c r="M1549">
        <f>community_projects!P1549</f>
        <v>0</v>
      </c>
      <c r="N1549">
        <f>community_projects!R1549</f>
        <v>0</v>
      </c>
    </row>
    <row r="1550" spans="1:14" x14ac:dyDescent="0.3">
      <c r="A1550" t="str">
        <f>community_projects!A1550</f>
        <v>Limburg</v>
      </c>
      <c r="B1550" t="str">
        <f>community_projects!B1550</f>
        <v>Noord en Midden Limburg</v>
      </c>
      <c r="C1550" t="str">
        <f>community_projects!C1550</f>
        <v>Echt-Susteren</v>
      </c>
      <c r="D1550" t="str" cm="1">
        <f t="array" ref="D1550">INDEX(municipalities!B:B, MATCH(EC_projects!C1550,municipalities!C:C,0),0)</f>
        <v>GM1711</v>
      </c>
      <c r="E1550" t="str">
        <f>community_projects!D1550</f>
        <v>Berkelaar</v>
      </c>
      <c r="F1550" t="str">
        <f>community_projects!E1550</f>
        <v>EchtSusterenEnergie/ zonnepark 4 Hoeve de Ruif (Berkelaar)</v>
      </c>
      <c r="G1550" t="str">
        <f>community_projects!G1550</f>
        <v>gepland</v>
      </c>
      <c r="H1550">
        <f>community_projects!H1550</f>
        <v>2024</v>
      </c>
      <c r="I1550" t="str">
        <f>community_projects!I1550</f>
        <v>PV</v>
      </c>
      <c r="J1550" t="str">
        <f>community_projects!J1550</f>
        <v>grond</v>
      </c>
      <c r="K1550" t="str">
        <f>community_projects!K1550</f>
        <v>lokale coöperatie</v>
      </c>
      <c r="L1550" t="str">
        <f>community_projects!L1550</f>
        <v>EC ECHT Susteren</v>
      </c>
      <c r="M1550">
        <f>community_projects!P1550</f>
        <v>0</v>
      </c>
      <c r="N1550">
        <f>community_projects!R1550</f>
        <v>0</v>
      </c>
    </row>
    <row r="1551" spans="1:14" x14ac:dyDescent="0.3">
      <c r="A1551" t="str">
        <f>community_projects!A1551</f>
        <v>Limburg</v>
      </c>
      <c r="B1551" t="str">
        <f>community_projects!B1551</f>
        <v>Noord en Midden Limburg</v>
      </c>
      <c r="C1551" t="str">
        <f>community_projects!C1551</f>
        <v>Echt-Susteren</v>
      </c>
      <c r="D1551" t="str" cm="1">
        <f t="array" ref="D1551">INDEX(municipalities!B:B, MATCH(EC_projects!C1551,municipalities!C:C,0),0)</f>
        <v>GM1711</v>
      </c>
      <c r="E1551" t="str">
        <f>community_projects!D1551</f>
        <v>Maria Hoop</v>
      </c>
      <c r="F1551" t="str">
        <f>community_projects!E1551</f>
        <v>EchtSusterenEnergie/ zonnepark 4 Maria Hoop</v>
      </c>
      <c r="G1551" t="str">
        <f>community_projects!G1551</f>
        <v>gepland</v>
      </c>
      <c r="H1551">
        <f>community_projects!H1551</f>
        <v>2024</v>
      </c>
      <c r="I1551" t="str">
        <f>community_projects!I1551</f>
        <v>PV</v>
      </c>
      <c r="J1551" t="str">
        <f>community_projects!J1551</f>
        <v>grond</v>
      </c>
      <c r="K1551" t="str">
        <f>community_projects!K1551</f>
        <v>participatie/ lokale coöperatie</v>
      </c>
      <c r="L1551" t="str">
        <f>community_projects!L1551</f>
        <v>EC ECHT Susteren</v>
      </c>
      <c r="M1551">
        <f>community_projects!P1551</f>
        <v>0</v>
      </c>
      <c r="N1551">
        <f>community_projects!R1551</f>
        <v>0</v>
      </c>
    </row>
    <row r="1552" spans="1:14" x14ac:dyDescent="0.3">
      <c r="A1552" t="str">
        <f>community_projects!A1552</f>
        <v>Limburg</v>
      </c>
      <c r="B1552" t="str">
        <f>community_projects!B1552</f>
        <v>Noord en Midden Limburg</v>
      </c>
      <c r="C1552" t="str">
        <f>community_projects!C1552</f>
        <v>Leudal</v>
      </c>
      <c r="D1552" t="str" cm="1">
        <f t="array" ref="D1552">INDEX(municipalities!B:B, MATCH(EC_projects!C1552,municipalities!C:C,0),0)</f>
        <v>GM1640</v>
      </c>
      <c r="E1552" t="str">
        <f>community_projects!D1552</f>
        <v>Leudal</v>
      </c>
      <c r="F1552" t="str">
        <f>community_projects!E1552</f>
        <v>LeudalEnergie/ zonnepark  Nunhem</v>
      </c>
      <c r="G1552" t="str">
        <f>community_projects!G1552</f>
        <v>gepland</v>
      </c>
      <c r="H1552">
        <f>community_projects!H1552</f>
        <v>2024</v>
      </c>
      <c r="I1552" t="str">
        <f>community_projects!I1552</f>
        <v>PV</v>
      </c>
      <c r="J1552" t="str">
        <f>community_projects!J1552</f>
        <v>grond</v>
      </c>
      <c r="K1552" t="str">
        <f>community_projects!K1552</f>
        <v>lokale coöperatie</v>
      </c>
      <c r="L1552" t="str">
        <f>community_projects!L1552</f>
        <v>LeudalEnergie</v>
      </c>
      <c r="M1552">
        <f>community_projects!P1552</f>
        <v>2250</v>
      </c>
      <c r="N1552">
        <f>community_projects!R1552</f>
        <v>1</v>
      </c>
    </row>
    <row r="1553" spans="1:14" x14ac:dyDescent="0.3">
      <c r="A1553" t="str">
        <f>community_projects!A1553</f>
        <v>Limburg</v>
      </c>
      <c r="B1553" t="str">
        <f>community_projects!B1553</f>
        <v>Noord en Midden Limburg</v>
      </c>
      <c r="C1553" t="str">
        <f>community_projects!C1553</f>
        <v>Maasgouw</v>
      </c>
      <c r="D1553" t="str" cm="1">
        <f t="array" ref="D1553">INDEX(municipalities!B:B, MATCH(EC_projects!C1553,municipalities!C:C,0),0)</f>
        <v>GM1641</v>
      </c>
      <c r="E1553">
        <f>community_projects!D1553</f>
        <v>0</v>
      </c>
      <c r="F1553" t="str">
        <f>community_projects!E1553</f>
        <v>DuurzaamMaasgouw/ Zonneweide Hofstraat</v>
      </c>
      <c r="G1553" t="str">
        <f>community_projects!G1553</f>
        <v>gepland</v>
      </c>
      <c r="H1553">
        <f>community_projects!H1553</f>
        <v>2024</v>
      </c>
      <c r="I1553" t="str">
        <f>community_projects!I1553</f>
        <v>PV</v>
      </c>
      <c r="J1553" t="str">
        <f>community_projects!J1553</f>
        <v>grond</v>
      </c>
      <c r="K1553" t="str">
        <f>community_projects!K1553</f>
        <v>lokale coöperatie</v>
      </c>
      <c r="L1553" t="str">
        <f>community_projects!L1553</f>
        <v>Duurzaam Maasgouw</v>
      </c>
      <c r="M1553">
        <f>community_projects!P1553</f>
        <v>537.12</v>
      </c>
      <c r="N1553">
        <f>community_projects!R1553</f>
        <v>0.6</v>
      </c>
    </row>
    <row r="1554" spans="1:14" x14ac:dyDescent="0.3">
      <c r="A1554" t="str">
        <f>community_projects!A1554</f>
        <v>Limburg</v>
      </c>
      <c r="B1554" t="str">
        <f>community_projects!B1554</f>
        <v>Zuid-Limburg</v>
      </c>
      <c r="C1554" t="str">
        <f>community_projects!C1554</f>
        <v>Maastricht</v>
      </c>
      <c r="D1554" t="str" cm="1">
        <f t="array" ref="D1554">INDEX(municipalities!B:B, MATCH(EC_projects!C1554,municipalities!C:C,0),0)</f>
        <v>GM0935</v>
      </c>
      <c r="E1554">
        <f>community_projects!D1554</f>
        <v>0</v>
      </c>
      <c r="F1554" t="str">
        <f>community_projects!E1554</f>
        <v>Maasstroom/ zonneweide Lanakerveld (met Sunvest)</v>
      </c>
      <c r="G1554" t="str">
        <f>community_projects!G1554</f>
        <v>gepland</v>
      </c>
      <c r="H1554">
        <f>community_projects!H1554</f>
        <v>2024</v>
      </c>
      <c r="I1554" t="str">
        <f>community_projects!I1554</f>
        <v>PV</v>
      </c>
      <c r="J1554" t="str">
        <f>community_projects!J1554</f>
        <v>grond</v>
      </c>
      <c r="K1554" t="str">
        <f>community_projects!K1554</f>
        <v>lokale coöperatie</v>
      </c>
      <c r="L1554" t="str">
        <f>community_projects!L1554</f>
        <v>Maastricht Energie (EMEC)</v>
      </c>
      <c r="M1554">
        <f>community_projects!P1554</f>
        <v>15300</v>
      </c>
      <c r="N1554">
        <f>community_projects!R1554</f>
        <v>0.17728852838933953</v>
      </c>
    </row>
    <row r="1555" spans="1:14" x14ac:dyDescent="0.3">
      <c r="A1555" t="str">
        <f>community_projects!A1555</f>
        <v>Limburg</v>
      </c>
      <c r="B1555" t="str">
        <f>community_projects!B1555</f>
        <v>Zuid-Limburg</v>
      </c>
      <c r="C1555" t="str">
        <f>community_projects!C1555</f>
        <v>Maastricht</v>
      </c>
      <c r="D1555" t="str" cm="1">
        <f t="array" ref="D1555">INDEX(municipalities!B:B, MATCH(EC_projects!C1555,municipalities!C:C,0),0)</f>
        <v>GM0935</v>
      </c>
      <c r="E1555" t="str">
        <f>community_projects!D1555</f>
        <v>Ulestraten</v>
      </c>
      <c r="F1555" t="str">
        <f>community_projects!E1555</f>
        <v>MaastrichtEnergie/ zonneweide Schietcoven</v>
      </c>
      <c r="G1555" t="str">
        <f>community_projects!G1555</f>
        <v>voorbereiding</v>
      </c>
      <c r="H1555">
        <f>community_projects!H1555</f>
        <v>2025</v>
      </c>
      <c r="I1555" t="str">
        <f>community_projects!I1555</f>
        <v>PV</v>
      </c>
      <c r="J1555" t="str">
        <f>community_projects!J1555</f>
        <v>grond</v>
      </c>
      <c r="K1555" t="str">
        <f>community_projects!K1555</f>
        <v>lokale coöperatie</v>
      </c>
      <c r="L1555" t="str">
        <f>community_projects!L1555</f>
        <v>Maastricht Energie (EMEC)</v>
      </c>
      <c r="M1555">
        <f>community_projects!P1555</f>
        <v>1000</v>
      </c>
      <c r="N1555">
        <f>community_projects!R1555</f>
        <v>0.5</v>
      </c>
    </row>
    <row r="1556" spans="1:14" x14ac:dyDescent="0.3">
      <c r="A1556" t="str">
        <f>community_projects!A1556</f>
        <v>Limburg</v>
      </c>
      <c r="B1556" t="str">
        <f>community_projects!B1556</f>
        <v>Noord en Midden Limburg</v>
      </c>
      <c r="C1556" t="str">
        <f>community_projects!C1556</f>
        <v>Nederweert</v>
      </c>
      <c r="D1556" t="str" cm="1">
        <f t="array" ref="D1556">INDEX(municipalities!B:B, MATCH(EC_projects!C1556,municipalities!C:C,0),0)</f>
        <v>GM0946</v>
      </c>
      <c r="E1556">
        <f>community_projects!D1556</f>
        <v>0</v>
      </c>
      <c r="F1556" t="str">
        <f>community_projects!E1556</f>
        <v>NEWECOOP/ zonnepark Het Kruis  (aandeel grootschalig zonnepark)</v>
      </c>
      <c r="G1556" t="str">
        <f>community_projects!G1556</f>
        <v>voorbereiding</v>
      </c>
      <c r="H1556">
        <f>community_projects!H1556</f>
        <v>2025</v>
      </c>
      <c r="I1556" t="str">
        <f>community_projects!I1556</f>
        <v>PV</v>
      </c>
      <c r="J1556" t="str">
        <f>community_projects!J1556</f>
        <v>grond</v>
      </c>
      <c r="K1556" t="str">
        <f>community_projects!K1556</f>
        <v>lokale coöperatie</v>
      </c>
      <c r="L1556" t="str">
        <f>community_projects!L1556</f>
        <v>Nederweerter Energiecoöperatie (NEWECOOP)</v>
      </c>
      <c r="M1556">
        <f>community_projects!P1556</f>
        <v>1702.624</v>
      </c>
      <c r="N1556">
        <f>community_projects!R1556</f>
        <v>0.08</v>
      </c>
    </row>
    <row r="1557" spans="1:14" x14ac:dyDescent="0.3">
      <c r="A1557" t="str">
        <f>community_projects!A1557</f>
        <v>Limburg</v>
      </c>
      <c r="B1557" t="str">
        <f>community_projects!B1557</f>
        <v>Noord en Midden Limburg</v>
      </c>
      <c r="C1557" t="str">
        <f>community_projects!C1557</f>
        <v>Peel en Maas</v>
      </c>
      <c r="D1557" t="str" cm="1">
        <f t="array" ref="D1557">INDEX(municipalities!B:B, MATCH(EC_projects!C1557,municipalities!C:C,0),0)</f>
        <v>GM1894</v>
      </c>
      <c r="E1557" t="str">
        <f>community_projects!D1557</f>
        <v>Grashoek</v>
      </c>
      <c r="F1557" t="str">
        <f>community_projects!E1557</f>
        <v>PeelEnergie/ Zonnepark Spiesberg</v>
      </c>
      <c r="G1557" t="str">
        <f>community_projects!G1557</f>
        <v>gepland</v>
      </c>
      <c r="H1557">
        <f>community_projects!H1557</f>
        <v>2025</v>
      </c>
      <c r="I1557" t="str">
        <f>community_projects!I1557</f>
        <v>PV</v>
      </c>
      <c r="J1557" t="str">
        <f>community_projects!J1557</f>
        <v>grond</v>
      </c>
      <c r="K1557" t="str">
        <f>community_projects!K1557</f>
        <v>lokale coöperatie</v>
      </c>
      <c r="L1557" t="str">
        <f>community_projects!L1557</f>
        <v>Peel Energie</v>
      </c>
      <c r="M1557">
        <f>community_projects!P1557</f>
        <v>7560</v>
      </c>
      <c r="N1557">
        <f>community_projects!R1557</f>
        <v>0.5</v>
      </c>
    </row>
    <row r="1558" spans="1:14" x14ac:dyDescent="0.3">
      <c r="A1558" t="str">
        <f>community_projects!A1558</f>
        <v>Limburg</v>
      </c>
      <c r="B1558" t="str">
        <f>community_projects!B1558</f>
        <v>Noord en Midden Limburg</v>
      </c>
      <c r="C1558" t="str">
        <f>community_projects!C1558</f>
        <v>Roerdalen</v>
      </c>
      <c r="D1558" t="str" cm="1">
        <f t="array" ref="D1558">INDEX(municipalities!B:B, MATCH(EC_projects!C1558,municipalities!C:C,0),0)</f>
        <v>GM1669</v>
      </c>
      <c r="E1558" t="str">
        <f>community_projects!D1558</f>
        <v>Montfort</v>
      </c>
      <c r="F1558" t="str">
        <f>community_projects!E1558</f>
        <v>Roerdalen/ Zonneweide Aan de Voet  (voormalige stortplaats)</v>
      </c>
      <c r="G1558" t="str">
        <f>community_projects!G1558</f>
        <v>voorbereiding</v>
      </c>
      <c r="H1558">
        <f>community_projects!H1558</f>
        <v>2025</v>
      </c>
      <c r="I1558" t="str">
        <f>community_projects!I1558</f>
        <v>PV</v>
      </c>
      <c r="J1558" t="str">
        <f>community_projects!J1558</f>
        <v>grond</v>
      </c>
      <c r="K1558" t="str">
        <f>community_projects!K1558</f>
        <v>lokale coöperatie</v>
      </c>
      <c r="L1558" t="str">
        <f>community_projects!L1558</f>
        <v xml:space="preserve">Duurzaam Roerdalen </v>
      </c>
      <c r="M1558">
        <f>community_projects!P1558</f>
        <v>0</v>
      </c>
      <c r="N1558">
        <f>community_projects!R1558</f>
        <v>0</v>
      </c>
    </row>
    <row r="1559" spans="1:14" x14ac:dyDescent="0.3">
      <c r="A1559" t="str">
        <f>community_projects!A1559</f>
        <v>Limburg</v>
      </c>
      <c r="B1559" t="str">
        <f>community_projects!B1559</f>
        <v>Noord en Midden Limburg</v>
      </c>
      <c r="C1559" t="str">
        <f>community_projects!C1559</f>
        <v>Roerdalen</v>
      </c>
      <c r="D1559" t="str" cm="1">
        <f t="array" ref="D1559">INDEX(municipalities!B:B, MATCH(EC_projects!C1559,municipalities!C:C,0),0)</f>
        <v>GM1669</v>
      </c>
      <c r="E1559">
        <f>community_projects!D1559</f>
        <v>0</v>
      </c>
      <c r="F1559" t="str">
        <f>community_projects!E1559</f>
        <v>Roerdalen/ Zonneweide Kleine Bergerweg</v>
      </c>
      <c r="G1559" t="str">
        <f>community_projects!G1559</f>
        <v>voorbereiding</v>
      </c>
      <c r="H1559">
        <f>community_projects!H1559</f>
        <v>2025</v>
      </c>
      <c r="I1559" t="str">
        <f>community_projects!I1559</f>
        <v>PV</v>
      </c>
      <c r="J1559" t="str">
        <f>community_projects!J1559</f>
        <v>grond</v>
      </c>
      <c r="K1559" t="str">
        <f>community_projects!K1559</f>
        <v>lokale coöperatie</v>
      </c>
      <c r="L1559" t="str">
        <f>community_projects!L1559</f>
        <v xml:space="preserve">Duurzaam Roerdalen </v>
      </c>
      <c r="M1559">
        <f>community_projects!P1559</f>
        <v>0</v>
      </c>
      <c r="N1559">
        <f>community_projects!R1559</f>
        <v>0</v>
      </c>
    </row>
    <row r="1560" spans="1:14" x14ac:dyDescent="0.3">
      <c r="A1560" t="str">
        <f>community_projects!A1560</f>
        <v>Limburg</v>
      </c>
      <c r="B1560" t="str">
        <f>community_projects!B1560</f>
        <v>Noord en Midden Limburg</v>
      </c>
      <c r="C1560" t="str">
        <f>community_projects!C1560</f>
        <v>Roerdalen</v>
      </c>
      <c r="D1560" t="str" cm="1">
        <f t="array" ref="D1560">INDEX(municipalities!B:B, MATCH(EC_projects!C1560,municipalities!C:C,0),0)</f>
        <v>GM1669</v>
      </c>
      <c r="E1560">
        <f>community_projects!D1560</f>
        <v>0</v>
      </c>
      <c r="F1560" t="str">
        <f>community_projects!E1560</f>
        <v>Roerdalen/ Zonneweide Waarderweg</v>
      </c>
      <c r="G1560" t="str">
        <f>community_projects!G1560</f>
        <v>voorbereiding</v>
      </c>
      <c r="H1560">
        <f>community_projects!H1560</f>
        <v>2025</v>
      </c>
      <c r="I1560" t="str">
        <f>community_projects!I1560</f>
        <v>PV</v>
      </c>
      <c r="J1560" t="str">
        <f>community_projects!J1560</f>
        <v>grond</v>
      </c>
      <c r="K1560" t="str">
        <f>community_projects!K1560</f>
        <v>lokale coöperatie</v>
      </c>
      <c r="L1560" t="str">
        <f>community_projects!L1560</f>
        <v xml:space="preserve">Duurzaam Roerdalen </v>
      </c>
      <c r="M1560">
        <f>community_projects!P1560</f>
        <v>0</v>
      </c>
      <c r="N1560">
        <f>community_projects!R1560</f>
        <v>0</v>
      </c>
    </row>
    <row r="1561" spans="1:14" x14ac:dyDescent="0.3">
      <c r="A1561" t="str">
        <f>community_projects!A1561</f>
        <v>Noord-Brabant</v>
      </c>
      <c r="B1561" t="str">
        <f>community_projects!B1561</f>
        <v>Noord-oost Brabant</v>
      </c>
      <c r="C1561" t="str">
        <f>community_projects!C1561</f>
        <v>Bernheze</v>
      </c>
      <c r="D1561" t="str" cm="1">
        <f t="array" ref="D1561">INDEX(municipalities!B:B, MATCH(EC_projects!C1561,municipalities!C:C,0),0)</f>
        <v>GM1721</v>
      </c>
      <c r="E1561">
        <f>community_projects!D1561</f>
        <v>0</v>
      </c>
      <c r="F1561" t="str">
        <f>community_projects!E1561</f>
        <v>BECO/ zonneweide Blekenseweg</v>
      </c>
      <c r="G1561" t="str">
        <f>community_projects!G1561</f>
        <v>voorbereiding</v>
      </c>
      <c r="H1561">
        <f>community_projects!H1561</f>
        <v>2025</v>
      </c>
      <c r="I1561" t="str">
        <f>community_projects!I1561</f>
        <v>PV</v>
      </c>
      <c r="J1561" t="str">
        <f>community_projects!J1561</f>
        <v>grond</v>
      </c>
      <c r="K1561" t="str">
        <f>community_projects!K1561</f>
        <v>lokale coöperatie</v>
      </c>
      <c r="L1561" t="str">
        <f>community_projects!L1561</f>
        <v>BECO (Bernhezer Energie Coöperatie)</v>
      </c>
      <c r="M1561">
        <f>community_projects!P1561</f>
        <v>0</v>
      </c>
      <c r="N1561">
        <f>community_projects!R1561</f>
        <v>0</v>
      </c>
    </row>
    <row r="1562" spans="1:14" x14ac:dyDescent="0.3">
      <c r="A1562" t="str">
        <f>community_projects!A1562</f>
        <v>Noord-Brabant</v>
      </c>
      <c r="B1562" t="str">
        <f>community_projects!B1562</f>
        <v>Noord-oost Brabant</v>
      </c>
      <c r="C1562" t="str">
        <f>community_projects!C1562</f>
        <v>Boxtel</v>
      </c>
      <c r="D1562" t="str" cm="1">
        <f t="array" ref="D1562">INDEX(municipalities!B:B, MATCH(EC_projects!C1562,municipalities!C:C,0),0)</f>
        <v>GM0757</v>
      </c>
      <c r="E1562">
        <f>community_projects!D1562</f>
        <v>0</v>
      </c>
      <c r="F1562" t="str">
        <f>community_projects!E1562</f>
        <v>Dommelstroom/ zonnepark RWZI Boxtel</v>
      </c>
      <c r="G1562" t="str">
        <f>community_projects!G1562</f>
        <v>gepland</v>
      </c>
      <c r="H1562">
        <f>community_projects!H1562</f>
        <v>2024</v>
      </c>
      <c r="I1562" t="str">
        <f>community_projects!I1562</f>
        <v>PV</v>
      </c>
      <c r="J1562" t="str">
        <f>community_projects!J1562</f>
        <v>grond</v>
      </c>
      <c r="K1562" t="str">
        <f>community_projects!K1562</f>
        <v>lokale coöperatie</v>
      </c>
      <c r="L1562" t="str">
        <f>community_projects!L1562</f>
        <v>Dommelstroom</v>
      </c>
      <c r="M1562">
        <f>community_projects!P1562</f>
        <v>240</v>
      </c>
      <c r="N1562">
        <f>community_projects!R1562</f>
        <v>1</v>
      </c>
    </row>
    <row r="1563" spans="1:14" x14ac:dyDescent="0.3">
      <c r="A1563" t="str">
        <f>community_projects!A1563</f>
        <v>Noord-Brabant</v>
      </c>
      <c r="B1563" t="str">
        <f>community_projects!B1563</f>
        <v>West Brabant</v>
      </c>
      <c r="C1563" t="str">
        <f>community_projects!C1563</f>
        <v>Breda</v>
      </c>
      <c r="D1563" t="str" cm="1">
        <f t="array" ref="D1563">INDEX(municipalities!B:B, MATCH(EC_projects!C1563,municipalities!C:C,0),0)</f>
        <v>GM0758</v>
      </c>
      <c r="E1563">
        <f>community_projects!D1563</f>
        <v>0</v>
      </c>
      <c r="F1563" t="str">
        <f>community_projects!E1563</f>
        <v>BRES/ Zonnepark Beekse Stroom (RWZI Nieuwveer)</v>
      </c>
      <c r="G1563" t="str">
        <f>community_projects!G1563</f>
        <v>gepland</v>
      </c>
      <c r="H1563">
        <f>community_projects!H1563</f>
        <v>2024</v>
      </c>
      <c r="I1563" t="str">
        <f>community_projects!I1563</f>
        <v>PV</v>
      </c>
      <c r="J1563" t="str">
        <f>community_projects!J1563</f>
        <v>grond</v>
      </c>
      <c r="K1563" t="str">
        <f>community_projects!K1563</f>
        <v>lokale coöperatie</v>
      </c>
      <c r="L1563" t="str">
        <f>community_projects!L1563</f>
        <v>BRES Breda</v>
      </c>
      <c r="M1563">
        <f>community_projects!P1563</f>
        <v>499.5</v>
      </c>
      <c r="N1563">
        <f>community_projects!R1563</f>
        <v>1</v>
      </c>
    </row>
    <row r="1564" spans="1:14" x14ac:dyDescent="0.3">
      <c r="A1564" t="str">
        <f>community_projects!A1564</f>
        <v>Noord-Brabant</v>
      </c>
      <c r="B1564" t="str">
        <f>community_projects!B1564</f>
        <v>Metropoolregio Eindhoven</v>
      </c>
      <c r="C1564" t="str">
        <f>community_projects!C1564</f>
        <v>Cranendonck</v>
      </c>
      <c r="D1564" t="str" cm="1">
        <f t="array" ref="D1564">INDEX(municipalities!B:B, MATCH(EC_projects!C1564,municipalities!C:C,0),0)</f>
        <v>GM1706</v>
      </c>
      <c r="E1564">
        <f>community_projects!D1564</f>
        <v>0</v>
      </c>
      <c r="F1564" t="str">
        <f>community_projects!E1564</f>
        <v>EC Cranendonck/ zonnepark D'Aasdonken A2</v>
      </c>
      <c r="G1564" t="str">
        <f>community_projects!G1564</f>
        <v>gepland</v>
      </c>
      <c r="H1564">
        <f>community_projects!H1564</f>
        <v>2024</v>
      </c>
      <c r="I1564" t="str">
        <f>community_projects!I1564</f>
        <v>PV</v>
      </c>
      <c r="J1564" t="str">
        <f>community_projects!J1564</f>
        <v>grond</v>
      </c>
      <c r="K1564" t="str">
        <f>community_projects!K1564</f>
        <v>lokale coöperatie</v>
      </c>
      <c r="L1564" t="str">
        <f>community_projects!L1564</f>
        <v>EC Cranendonck</v>
      </c>
      <c r="M1564">
        <f>community_projects!P1564</f>
        <v>12222.5</v>
      </c>
      <c r="N1564">
        <f>community_projects!R1564</f>
        <v>0.5</v>
      </c>
    </row>
    <row r="1565" spans="1:14" x14ac:dyDescent="0.3">
      <c r="A1565" t="str">
        <f>community_projects!A1565</f>
        <v>Noord-Brabant</v>
      </c>
      <c r="B1565" t="str">
        <f>community_projects!B1565</f>
        <v>Metropoolregio Eindhoven</v>
      </c>
      <c r="C1565" t="str">
        <f>community_projects!C1565</f>
        <v>Cranendonck</v>
      </c>
      <c r="D1565" t="str" cm="1">
        <f t="array" ref="D1565">INDEX(municipalities!B:B, MATCH(EC_projects!C1565,municipalities!C:C,0),0)</f>
        <v>GM1706</v>
      </c>
      <c r="E1565" t="str">
        <f>community_projects!D1565</f>
        <v>Maarheeze</v>
      </c>
      <c r="F1565" t="str">
        <f>community_projects!E1565</f>
        <v>EC Romrijten/ zonnepark De Raak I tm V (5x SCE)</v>
      </c>
      <c r="G1565" t="str">
        <f>community_projects!G1565</f>
        <v>gepland</v>
      </c>
      <c r="H1565">
        <f>community_projects!H1565</f>
        <v>2024</v>
      </c>
      <c r="I1565" t="str">
        <f>community_projects!I1565</f>
        <v>PV</v>
      </c>
      <c r="J1565" t="str">
        <f>community_projects!J1565</f>
        <v>grond</v>
      </c>
      <c r="K1565" t="str">
        <f>community_projects!K1565</f>
        <v>lokale coöperatie</v>
      </c>
      <c r="L1565" t="str">
        <f>community_projects!L1565</f>
        <v>EC Romrijten</v>
      </c>
      <c r="M1565">
        <f>community_projects!P1565</f>
        <v>2495</v>
      </c>
      <c r="N1565">
        <f>community_projects!R1565</f>
        <v>5.8023255813953491E-2</v>
      </c>
    </row>
    <row r="1566" spans="1:14" x14ac:dyDescent="0.3">
      <c r="A1566" t="str">
        <f>community_projects!A1566</f>
        <v>Noord-Brabant</v>
      </c>
      <c r="B1566" t="str">
        <f>community_projects!B1566</f>
        <v>West Brabant</v>
      </c>
      <c r="C1566" t="str">
        <f>community_projects!C1566</f>
        <v>Drimmelen</v>
      </c>
      <c r="D1566" t="str" cm="1">
        <f t="array" ref="D1566">INDEX(municipalities!B:B, MATCH(EC_projects!C1566,municipalities!C:C,0),0)</f>
        <v>GM1719</v>
      </c>
      <c r="E1566" t="str">
        <f>community_projects!D1566</f>
        <v>Terheijden</v>
      </c>
      <c r="F1566" t="str">
        <f>community_projects!E1566</f>
        <v>TraaisEnergieCollectief/ zonnepark aan de Bergen</v>
      </c>
      <c r="G1566" t="str">
        <f>community_projects!G1566</f>
        <v>voorbereiding</v>
      </c>
      <c r="H1566">
        <f>community_projects!H1566</f>
        <v>2025</v>
      </c>
      <c r="I1566" t="str">
        <f>community_projects!I1566</f>
        <v>PV</v>
      </c>
      <c r="J1566" t="str">
        <f>community_projects!J1566</f>
        <v>grond</v>
      </c>
      <c r="K1566" t="str">
        <f>community_projects!K1566</f>
        <v>lokale coöperatie</v>
      </c>
      <c r="L1566" t="str">
        <f>community_projects!L1566</f>
        <v>Traais Energiecollectief</v>
      </c>
      <c r="M1566">
        <f>community_projects!P1566</f>
        <v>9900</v>
      </c>
      <c r="N1566">
        <f>community_projects!R1566</f>
        <v>1</v>
      </c>
    </row>
    <row r="1567" spans="1:14" x14ac:dyDescent="0.3">
      <c r="A1567" t="str">
        <f>community_projects!A1567</f>
        <v>Noord-Brabant</v>
      </c>
      <c r="B1567" t="str">
        <f>community_projects!B1567</f>
        <v>Metropoolregio Eindhoven</v>
      </c>
      <c r="C1567" t="str">
        <f>community_projects!C1567</f>
        <v>Eersel</v>
      </c>
      <c r="D1567" t="str" cm="1">
        <f t="array" ref="D1567">INDEX(municipalities!B:B, MATCH(EC_projects!C1567,municipalities!C:C,0),0)</f>
        <v>GM0770</v>
      </c>
      <c r="E1567" t="str">
        <f>community_projects!D1567</f>
        <v>Winterle</v>
      </c>
      <c r="F1567" t="str">
        <f>community_projects!E1567</f>
        <v>KempenStroom/ Project Landardsweg</v>
      </c>
      <c r="G1567" t="str">
        <f>community_projects!G1567</f>
        <v>voorbereiding</v>
      </c>
      <c r="H1567">
        <f>community_projects!H1567</f>
        <v>2025</v>
      </c>
      <c r="I1567" t="str">
        <f>community_projects!I1567</f>
        <v>PV</v>
      </c>
      <c r="J1567" t="str">
        <f>community_projects!J1567</f>
        <v>grond</v>
      </c>
      <c r="K1567" t="str">
        <f>community_projects!K1567</f>
        <v>lokale coöperatie</v>
      </c>
      <c r="L1567" t="str">
        <f>community_projects!L1567</f>
        <v>KempenStroom</v>
      </c>
      <c r="M1567">
        <f>community_projects!P1567</f>
        <v>0</v>
      </c>
      <c r="N1567">
        <f>community_projects!R1567</f>
        <v>0.5</v>
      </c>
    </row>
    <row r="1568" spans="1:14" x14ac:dyDescent="0.3">
      <c r="A1568" t="str">
        <f>community_projects!A1568</f>
        <v>Noord-Brabant</v>
      </c>
      <c r="B1568" t="str">
        <f>community_projects!B1568</f>
        <v>Metropoolregio Eindhoven</v>
      </c>
      <c r="C1568" t="str">
        <f>community_projects!C1568</f>
        <v>Geldrop-Mierlo</v>
      </c>
      <c r="D1568" t="str" cm="1">
        <f t="array" ref="D1568">INDEX(municipalities!B:B, MATCH(EC_projects!C1568,municipalities!C:C,0),0)</f>
        <v>GM1771</v>
      </c>
      <c r="E1568" t="str">
        <f>community_projects!D1568</f>
        <v>Mierlo</v>
      </c>
      <c r="F1568" t="str">
        <f>community_projects!E1568</f>
        <v>MorgenGroeneEnergie/ zonnepark Hazenwinkel</v>
      </c>
      <c r="G1568" t="str">
        <f>community_projects!G1568</f>
        <v>gepland</v>
      </c>
      <c r="H1568">
        <f>community_projects!H1568</f>
        <v>2024</v>
      </c>
      <c r="I1568" t="str">
        <f>community_projects!I1568</f>
        <v>PV</v>
      </c>
      <c r="J1568" t="str">
        <f>community_projects!J1568</f>
        <v>grond</v>
      </c>
      <c r="K1568" t="str">
        <f>community_projects!K1568</f>
        <v>lokale coöperatie</v>
      </c>
      <c r="L1568" t="str">
        <f>community_projects!L1568</f>
        <v>MorgenGroeneEnergie</v>
      </c>
      <c r="M1568">
        <f>community_projects!P1568</f>
        <v>4400</v>
      </c>
      <c r="N1568">
        <f>community_projects!R1568</f>
        <v>0.2</v>
      </c>
    </row>
    <row r="1569" spans="1:14" x14ac:dyDescent="0.3">
      <c r="A1569" t="str">
        <f>community_projects!A1569</f>
        <v>Noord-Brabant</v>
      </c>
      <c r="B1569" t="str">
        <f>community_projects!B1569</f>
        <v>Hart van Brabant</v>
      </c>
      <c r="C1569" t="str">
        <f>community_projects!C1569</f>
        <v>Heusden</v>
      </c>
      <c r="D1569" t="str" cm="1">
        <f t="array" ref="D1569">INDEX(municipalities!B:B, MATCH(EC_projects!C1569,municipalities!C:C,0),0)</f>
        <v>GM0797</v>
      </c>
      <c r="E1569">
        <f>community_projects!D1569</f>
        <v>0</v>
      </c>
      <c r="F1569" t="str">
        <f>community_projects!E1569</f>
        <v>EnergiekHeusden/Zonnepark Hooibroeken</v>
      </c>
      <c r="G1569" t="str">
        <f>community_projects!G1569</f>
        <v>gepland</v>
      </c>
      <c r="H1569">
        <f>community_projects!H1569</f>
        <v>2025</v>
      </c>
      <c r="I1569" t="str">
        <f>community_projects!I1569</f>
        <v>PV</v>
      </c>
      <c r="J1569" t="str">
        <f>community_projects!J1569</f>
        <v>grond</v>
      </c>
      <c r="K1569" t="str">
        <f>community_projects!K1569</f>
        <v>lokale coöperatie</v>
      </c>
      <c r="L1569" t="str">
        <f>community_projects!L1569</f>
        <v>EnergiekHeusden</v>
      </c>
      <c r="M1569">
        <f>community_projects!P1569</f>
        <v>12375</v>
      </c>
      <c r="N1569">
        <f>community_projects!R1569</f>
        <v>0.5</v>
      </c>
    </row>
    <row r="1570" spans="1:14" x14ac:dyDescent="0.3">
      <c r="A1570" t="str">
        <f>community_projects!A1570</f>
        <v>Noord-Brabant</v>
      </c>
      <c r="B1570" t="str">
        <f>community_projects!B1570</f>
        <v>Hart van Brabant</v>
      </c>
      <c r="C1570" t="str">
        <f>community_projects!C1570</f>
        <v>Heusden</v>
      </c>
      <c r="D1570" t="str" cm="1">
        <f t="array" ref="D1570">INDEX(municipalities!B:B, MATCH(EC_projects!C1570,municipalities!C:C,0),0)</f>
        <v>GM0797</v>
      </c>
      <c r="E1570" t="str">
        <f>community_projects!D1570</f>
        <v>Hedikhuizen</v>
      </c>
      <c r="F1570" t="str">
        <f>community_projects!E1570</f>
        <v>HedikhuizenDuurzaam/ Pomodoristroom (drijvende panelen op waterbassins)</v>
      </c>
      <c r="G1570" t="str">
        <f>community_projects!G1570</f>
        <v>voorbereiding</v>
      </c>
      <c r="H1570">
        <f>community_projects!H1570</f>
        <v>2025</v>
      </c>
      <c r="I1570" t="str">
        <f>community_projects!I1570</f>
        <v>PV</v>
      </c>
      <c r="J1570" t="str">
        <f>community_projects!J1570</f>
        <v>water</v>
      </c>
      <c r="K1570" t="str">
        <f>community_projects!K1570</f>
        <v>lokale coöperatie</v>
      </c>
      <c r="L1570" t="str">
        <f>community_projects!L1570</f>
        <v>Hedikhuizen Duurzaam</v>
      </c>
      <c r="M1570">
        <f>community_projects!P1570</f>
        <v>450</v>
      </c>
      <c r="N1570">
        <f>community_projects!R1570</f>
        <v>1</v>
      </c>
    </row>
    <row r="1571" spans="1:14" x14ac:dyDescent="0.3">
      <c r="A1571" t="str">
        <f>community_projects!A1571</f>
        <v>Noord-Brabant</v>
      </c>
      <c r="B1571" t="str">
        <f>community_projects!B1571</f>
        <v>Metropoolregio Eindhoven</v>
      </c>
      <c r="C1571" t="str">
        <f>community_projects!C1571</f>
        <v>Laarbeek</v>
      </c>
      <c r="D1571" t="str" cm="1">
        <f t="array" ref="D1571">INDEX(municipalities!B:B, MATCH(EC_projects!C1571,municipalities!C:C,0),0)</f>
        <v>GM1659</v>
      </c>
      <c r="E1571" t="str">
        <f>community_projects!D1571</f>
        <v>Lieshout</v>
      </c>
      <c r="F1571" t="str">
        <f>community_projects!E1571</f>
        <v>LaarbeekEnergie/ Zonneweide de Blauwe Poort</v>
      </c>
      <c r="G1571" t="str">
        <f>community_projects!G1571</f>
        <v>gepland</v>
      </c>
      <c r="H1571">
        <f>community_projects!H1571</f>
        <v>2024</v>
      </c>
      <c r="I1571" t="str">
        <f>community_projects!I1571</f>
        <v>PV</v>
      </c>
      <c r="J1571" t="str">
        <f>community_projects!J1571</f>
        <v>grond</v>
      </c>
      <c r="K1571" t="str">
        <f>community_projects!K1571</f>
        <v>lokale coöperatie</v>
      </c>
      <c r="L1571" t="str">
        <f>community_projects!L1571</f>
        <v>Laarbeek Energie</v>
      </c>
      <c r="M1571">
        <f>community_projects!P1571</f>
        <v>4750</v>
      </c>
      <c r="N1571">
        <f>community_projects!R1571</f>
        <v>0.5</v>
      </c>
    </row>
    <row r="1572" spans="1:14" x14ac:dyDescent="0.3">
      <c r="A1572" t="str">
        <f>community_projects!A1572</f>
        <v>Noord-Brabant</v>
      </c>
      <c r="B1572" t="str">
        <f>community_projects!B1572</f>
        <v>Noord-oost Brabant</v>
      </c>
      <c r="C1572" t="str">
        <f>community_projects!C1572</f>
        <v>Meierijstad</v>
      </c>
      <c r="D1572" t="str" cm="1">
        <f t="array" ref="D1572">INDEX(municipalities!B:B, MATCH(EC_projects!C1572,municipalities!C:C,0),0)</f>
        <v>GM1948</v>
      </c>
      <c r="E1572">
        <f>community_projects!D1572</f>
        <v>0</v>
      </c>
      <c r="F1572" t="str">
        <f>community_projects!E1572</f>
        <v>EC Meierijstad/ zonneparken (voorbereiding)</v>
      </c>
      <c r="G1572" t="str">
        <f>community_projects!G1572</f>
        <v>voorbereiding</v>
      </c>
      <c r="H1572">
        <f>community_projects!H1572</f>
        <v>2025</v>
      </c>
      <c r="I1572" t="str">
        <f>community_projects!I1572</f>
        <v>PV</v>
      </c>
      <c r="J1572" t="str">
        <f>community_projects!J1572</f>
        <v>grond</v>
      </c>
      <c r="K1572" t="str">
        <f>community_projects!K1572</f>
        <v>lokale coöperatie</v>
      </c>
      <c r="L1572" t="str">
        <f>community_projects!L1572</f>
        <v>EC Meierijstad</v>
      </c>
      <c r="M1572">
        <f>community_projects!P1572</f>
        <v>0</v>
      </c>
      <c r="N1572">
        <f>community_projects!R1572</f>
        <v>0.5</v>
      </c>
    </row>
    <row r="1573" spans="1:14" x14ac:dyDescent="0.3">
      <c r="A1573" t="str">
        <f>community_projects!A1573</f>
        <v>Noord-Brabant</v>
      </c>
      <c r="B1573" t="str">
        <f>community_projects!B1573</f>
        <v>Metropoolregio Eindhoven</v>
      </c>
      <c r="C1573" t="str">
        <f>community_projects!C1573</f>
        <v>Oirschot</v>
      </c>
      <c r="D1573" t="str" cm="1">
        <f t="array" ref="D1573">INDEX(municipalities!B:B, MATCH(EC_projects!C1573,municipalities!C:C,0),0)</f>
        <v>GM0823</v>
      </c>
      <c r="E1573">
        <f>community_projects!D1573</f>
        <v>0</v>
      </c>
      <c r="F1573" t="str">
        <f>community_projects!E1573</f>
        <v>KempenStroom/ zonnepark Kriekampen</v>
      </c>
      <c r="G1573" t="str">
        <f>community_projects!G1573</f>
        <v>voorbereiding</v>
      </c>
      <c r="H1573">
        <f>community_projects!H1573</f>
        <v>2025</v>
      </c>
      <c r="I1573" t="str">
        <f>community_projects!I1573</f>
        <v>PV</v>
      </c>
      <c r="J1573" t="str">
        <f>community_projects!J1573</f>
        <v>grond</v>
      </c>
      <c r="K1573" t="str">
        <f>community_projects!K1573</f>
        <v>lokale coöperatie</v>
      </c>
      <c r="L1573" t="str">
        <f>community_projects!L1573</f>
        <v>KempenStroom</v>
      </c>
      <c r="M1573">
        <f>community_projects!P1573</f>
        <v>12500</v>
      </c>
      <c r="N1573">
        <f>community_projects!R1573</f>
        <v>0.5</v>
      </c>
    </row>
    <row r="1574" spans="1:14" x14ac:dyDescent="0.3">
      <c r="A1574" t="str">
        <f>community_projects!A1574</f>
        <v>Noord-Brabant</v>
      </c>
      <c r="B1574" t="str">
        <f>community_projects!B1574</f>
        <v>West Brabant</v>
      </c>
      <c r="C1574" t="str">
        <f>community_projects!C1574</f>
        <v>Oosterhout</v>
      </c>
      <c r="D1574" t="str" cm="1">
        <f t="array" ref="D1574">INDEX(municipalities!B:B, MATCH(EC_projects!C1574,municipalities!C:C,0),0)</f>
        <v>GM0826</v>
      </c>
      <c r="E1574" t="str">
        <f>community_projects!D1574</f>
        <v>Dorst</v>
      </c>
      <c r="F1574" t="str">
        <f>community_projects!E1574</f>
        <v>OosterhoutNieuweEnergie/ zonnepark Dorst</v>
      </c>
      <c r="G1574" t="str">
        <f>community_projects!G1574</f>
        <v>voorbereiding</v>
      </c>
      <c r="H1574">
        <f>community_projects!H1574</f>
        <v>2025</v>
      </c>
      <c r="I1574" t="str">
        <f>community_projects!I1574</f>
        <v>PV</v>
      </c>
      <c r="J1574" t="str">
        <f>community_projects!J1574</f>
        <v>grond</v>
      </c>
      <c r="K1574" t="str">
        <f>community_projects!K1574</f>
        <v>lokale coöperatie</v>
      </c>
      <c r="L1574" t="str">
        <f>community_projects!L1574</f>
        <v>EC Oosterhout (ONE)</v>
      </c>
      <c r="M1574">
        <f>community_projects!P1574</f>
        <v>0</v>
      </c>
      <c r="N1574">
        <f>community_projects!R1574</f>
        <v>0</v>
      </c>
    </row>
    <row r="1575" spans="1:14" x14ac:dyDescent="0.3">
      <c r="A1575" t="str">
        <f>community_projects!A1575</f>
        <v>Noord-Brabant</v>
      </c>
      <c r="B1575" t="str">
        <f>community_projects!B1575</f>
        <v>Metropoolregio Eindhoven</v>
      </c>
      <c r="C1575" t="str">
        <f>community_projects!C1575</f>
        <v>Reusel-De Mierden</v>
      </c>
      <c r="D1575" t="str" cm="1">
        <f t="array" ref="D1575">INDEX(municipalities!B:B, MATCH(EC_projects!C1575,municipalities!C:C,0),0)</f>
        <v>GM1667</v>
      </c>
      <c r="E1575">
        <f>community_projects!D1575</f>
        <v>0</v>
      </c>
      <c r="F1575" t="str">
        <f>community_projects!E1575</f>
        <v>KempenStroom/ zonnepark Laarakkerdijk</v>
      </c>
      <c r="G1575" t="str">
        <f>community_projects!G1575</f>
        <v>voorbereiding</v>
      </c>
      <c r="H1575">
        <f>community_projects!H1575</f>
        <v>2025</v>
      </c>
      <c r="I1575" t="str">
        <f>community_projects!I1575</f>
        <v>PV</v>
      </c>
      <c r="J1575" t="str">
        <f>community_projects!J1575</f>
        <v>grond</v>
      </c>
      <c r="K1575" t="str">
        <f>community_projects!K1575</f>
        <v>lokale coöperatie</v>
      </c>
      <c r="L1575" t="str">
        <f>community_projects!L1575</f>
        <v>KempenStroom</v>
      </c>
      <c r="M1575">
        <f>community_projects!P1575</f>
        <v>0</v>
      </c>
      <c r="N1575">
        <f>community_projects!R1575</f>
        <v>0.5</v>
      </c>
    </row>
    <row r="1576" spans="1:14" x14ac:dyDescent="0.3">
      <c r="A1576" t="str">
        <f>community_projects!A1576</f>
        <v>Noord-Brabant</v>
      </c>
      <c r="B1576" t="str">
        <f>community_projects!B1576</f>
        <v>Noord-oost Brabant</v>
      </c>
      <c r="C1576" t="str">
        <f>community_projects!C1576</f>
        <v>'s-Hertogenbosch</v>
      </c>
      <c r="D1576" t="str" cm="1">
        <f t="array" ref="D1576">INDEX(municipalities!B:B, MATCH(EC_projects!C1576,municipalities!C:C,0),0)</f>
        <v>GM0796</v>
      </c>
      <c r="E1576">
        <f>community_projects!D1576</f>
        <v>0</v>
      </c>
      <c r="F1576" t="str">
        <f>community_projects!E1576</f>
        <v>EnergiecentraleSparrenburg/ Energietuin</v>
      </c>
      <c r="G1576" t="str">
        <f>community_projects!G1576</f>
        <v>voorbereiding</v>
      </c>
      <c r="H1576">
        <f>community_projects!H1576</f>
        <v>2025</v>
      </c>
      <c r="I1576" t="str">
        <f>community_projects!I1576</f>
        <v>PV</v>
      </c>
      <c r="J1576" t="str">
        <f>community_projects!J1576</f>
        <v>grond</v>
      </c>
      <c r="K1576" t="str">
        <f>community_projects!K1576</f>
        <v>lokale coöperatie</v>
      </c>
      <c r="L1576" t="str">
        <f>community_projects!L1576</f>
        <v>Energiecentrale Sparrenburg</v>
      </c>
      <c r="M1576">
        <f>community_projects!P1576</f>
        <v>0</v>
      </c>
      <c r="N1576">
        <f>community_projects!R1576</f>
        <v>1</v>
      </c>
    </row>
    <row r="1577" spans="1:14" x14ac:dyDescent="0.3">
      <c r="A1577" t="str">
        <f>community_projects!A1577</f>
        <v>Noord-Brabant</v>
      </c>
      <c r="B1577" t="str">
        <f>community_projects!B1577</f>
        <v>Noord-oost Brabant</v>
      </c>
      <c r="C1577" t="str">
        <f>community_projects!C1577</f>
        <v>'s-Hertogenbosch</v>
      </c>
      <c r="D1577" t="str" cm="1">
        <f t="array" ref="D1577">INDEX(municipalities!B:B, MATCH(EC_projects!C1577,municipalities!C:C,0),0)</f>
        <v>GM0796</v>
      </c>
      <c r="E1577">
        <f>community_projects!D1577</f>
        <v>0</v>
      </c>
      <c r="F1577" t="str">
        <f>community_projects!E1577</f>
        <v>PCD/ zonnepark Kloosterstraat &amp; Dungensepolder</v>
      </c>
      <c r="G1577" t="str">
        <f>community_projects!G1577</f>
        <v>voorbereiding</v>
      </c>
      <c r="H1577">
        <f>community_projects!H1577</f>
        <v>2026</v>
      </c>
      <c r="I1577" t="str">
        <f>community_projects!I1577</f>
        <v>PV</v>
      </c>
      <c r="J1577" t="str">
        <f>community_projects!J1577</f>
        <v>grond</v>
      </c>
      <c r="K1577" t="str">
        <f>community_projects!K1577</f>
        <v>lokale coöperatie</v>
      </c>
      <c r="L1577" t="str">
        <f>community_projects!L1577</f>
        <v>PCD Platform Duurzaam Coöperatief</v>
      </c>
      <c r="M1577">
        <f>community_projects!P1577</f>
        <v>0</v>
      </c>
      <c r="N1577">
        <f>community_projects!R1577</f>
        <v>0</v>
      </c>
    </row>
    <row r="1578" spans="1:14" x14ac:dyDescent="0.3">
      <c r="A1578" t="str">
        <f>community_projects!A1578</f>
        <v>Noord-Brabant</v>
      </c>
      <c r="B1578" t="str">
        <f>community_projects!B1578</f>
        <v>Hart van Brabant</v>
      </c>
      <c r="C1578" t="str">
        <f>community_projects!C1578</f>
        <v>Tilburg</v>
      </c>
      <c r="D1578" t="str" cm="1">
        <f t="array" ref="D1578">INDEX(municipalities!B:B, MATCH(EC_projects!C1578,municipalities!C:C,0),0)</f>
        <v>GM0855</v>
      </c>
      <c r="E1578">
        <f>community_projects!D1578</f>
        <v>0</v>
      </c>
      <c r="F1578" t="str">
        <f>community_projects!E1578</f>
        <v>Energiefabriek013/EC Berkel-Enschot Energiefabriek Kempenbaan (3 SCE)</v>
      </c>
      <c r="G1578" t="str">
        <f>community_projects!G1578</f>
        <v>gepland</v>
      </c>
      <c r="H1578">
        <f>community_projects!H1578</f>
        <v>2024</v>
      </c>
      <c r="I1578" t="str">
        <f>community_projects!I1578</f>
        <v>PV</v>
      </c>
      <c r="J1578" t="str">
        <f>community_projects!J1578</f>
        <v>grond</v>
      </c>
      <c r="K1578" t="str">
        <f>community_projects!K1578</f>
        <v>lokale coöperatie</v>
      </c>
      <c r="L1578" t="str">
        <f>community_projects!L1578</f>
        <v>Energiefabriek013</v>
      </c>
      <c r="M1578">
        <f>community_projects!P1578</f>
        <v>1485</v>
      </c>
      <c r="N1578">
        <f>community_projects!R1578</f>
        <v>1</v>
      </c>
    </row>
    <row r="1579" spans="1:14" x14ac:dyDescent="0.3">
      <c r="A1579" t="str">
        <f>community_projects!A1579</f>
        <v>Noord-Brabant</v>
      </c>
      <c r="B1579" t="str">
        <f>community_projects!B1579</f>
        <v>Noord-oost Brabant</v>
      </c>
      <c r="C1579" t="str">
        <f>community_projects!C1579</f>
        <v>Vught</v>
      </c>
      <c r="D1579" t="str" cm="1">
        <f t="array" ref="D1579">INDEX(municipalities!B:B, MATCH(EC_projects!C1579,municipalities!C:C,0),0)</f>
        <v>GM0865</v>
      </c>
      <c r="E1579">
        <f>community_projects!D1579</f>
        <v>0</v>
      </c>
      <c r="F1579" t="str">
        <f>community_projects!E1579</f>
        <v>VET Vught/ Zonnecarport Bergenshuizen</v>
      </c>
      <c r="G1579" t="str">
        <f>community_projects!G1579</f>
        <v>voorbereiding</v>
      </c>
      <c r="H1579">
        <f>community_projects!H1579</f>
        <v>2025</v>
      </c>
      <c r="I1579" t="str">
        <f>community_projects!I1579</f>
        <v>PV</v>
      </c>
      <c r="J1579" t="str">
        <f>community_projects!J1579</f>
        <v>solar carport</v>
      </c>
      <c r="K1579" t="str">
        <f>community_projects!K1579</f>
        <v>lokale coöperatie</v>
      </c>
      <c r="L1579" t="str">
        <f>community_projects!L1579</f>
        <v>VET Vught</v>
      </c>
      <c r="M1579">
        <f>community_projects!P1579</f>
        <v>1125</v>
      </c>
      <c r="N1579">
        <f>community_projects!R1579</f>
        <v>0</v>
      </c>
    </row>
    <row r="1580" spans="1:14" x14ac:dyDescent="0.3">
      <c r="A1580" t="str">
        <f>community_projects!A1580</f>
        <v>Noord-Brabant</v>
      </c>
      <c r="B1580" t="str">
        <f>community_projects!B1580</f>
        <v>Hart van Brabant</v>
      </c>
      <c r="C1580" t="str">
        <f>community_projects!C1580</f>
        <v>Waalwijk</v>
      </c>
      <c r="D1580" t="str" cm="1">
        <f t="array" ref="D1580">INDEX(municipalities!B:B, MATCH(EC_projects!C1580,municipalities!C:C,0),0)</f>
        <v>GM0867</v>
      </c>
      <c r="E1580">
        <f>community_projects!D1580</f>
        <v>0</v>
      </c>
      <c r="F1580" t="str">
        <f>community_projects!E1580</f>
        <v>LangstraatEnergie/ Geluidswal Sprakelaet</v>
      </c>
      <c r="G1580" t="str">
        <f>community_projects!G1580</f>
        <v>voorbereiding</v>
      </c>
      <c r="H1580">
        <f>community_projects!H1580</f>
        <v>2025</v>
      </c>
      <c r="I1580" t="str">
        <f>community_projects!I1580</f>
        <v>PV</v>
      </c>
      <c r="J1580" t="str">
        <f>community_projects!J1580</f>
        <v>grond</v>
      </c>
      <c r="K1580" t="str">
        <f>community_projects!K1580</f>
        <v>lokale coöperatie</v>
      </c>
      <c r="L1580" t="str">
        <f>community_projects!L1580</f>
        <v>Langstraat Energie</v>
      </c>
      <c r="M1580">
        <f>community_projects!P1580</f>
        <v>1435</v>
      </c>
      <c r="N1580">
        <f>community_projects!R1580</f>
        <v>1</v>
      </c>
    </row>
    <row r="1581" spans="1:14" x14ac:dyDescent="0.3">
      <c r="A1581" t="str">
        <f>community_projects!A1581</f>
        <v>Noord-Brabant</v>
      </c>
      <c r="B1581" t="str">
        <f>community_projects!B1581</f>
        <v>Hart van Brabant</v>
      </c>
      <c r="C1581" t="str">
        <f>community_projects!C1581</f>
        <v>Waalwijk</v>
      </c>
      <c r="D1581" t="str" cm="1">
        <f t="array" ref="D1581">INDEX(municipalities!B:B, MATCH(EC_projects!C1581,municipalities!C:C,0),0)</f>
        <v>GM0867</v>
      </c>
      <c r="E1581">
        <f>community_projects!D1581</f>
        <v>0</v>
      </c>
      <c r="F1581" t="str">
        <f>community_projects!E1581</f>
        <v>LangstraatEnergie/ zonnepark LangstraatZon/ uitbreiding Taluds</v>
      </c>
      <c r="G1581" t="str">
        <f>community_projects!G1581</f>
        <v>voorbereiding</v>
      </c>
      <c r="H1581">
        <f>community_projects!H1581</f>
        <v>2025</v>
      </c>
      <c r="I1581" t="str">
        <f>community_projects!I1581</f>
        <v>PV</v>
      </c>
      <c r="J1581" t="str">
        <f>community_projects!J1581</f>
        <v>grond</v>
      </c>
      <c r="K1581" t="str">
        <f>community_projects!K1581</f>
        <v>lokale coöperatie</v>
      </c>
      <c r="L1581" t="str">
        <f>community_projects!L1581</f>
        <v>Langstraat Energie</v>
      </c>
      <c r="M1581">
        <f>community_projects!P1581</f>
        <v>2870</v>
      </c>
      <c r="N1581">
        <f>community_projects!R1581</f>
        <v>1</v>
      </c>
    </row>
    <row r="1582" spans="1:14" x14ac:dyDescent="0.3">
      <c r="A1582" t="str">
        <f>community_projects!A1582</f>
        <v>Noord-Holland</v>
      </c>
      <c r="B1582" t="str">
        <f>community_projects!B1582</f>
        <v>Noord-Holland Zuid</v>
      </c>
      <c r="C1582" t="str">
        <f>community_projects!C1582</f>
        <v>Amsterdam</v>
      </c>
      <c r="D1582" t="str" cm="1">
        <f t="array" ref="D1582">INDEX(municipalities!B:B, MATCH(EC_projects!C1582,municipalities!C:C,0),0)</f>
        <v>GM0363</v>
      </c>
      <c r="E1582">
        <f>community_projects!D1582</f>
        <v>0</v>
      </c>
      <c r="F1582" t="str">
        <f>community_projects!E1582</f>
        <v>AmsterdamEnergie/ NDSMEnergie Ecopark drijvend zonnepark Noorderijplas (met NDSM Energie)</v>
      </c>
      <c r="G1582" t="str">
        <f>community_projects!G1582</f>
        <v>voorbereiding</v>
      </c>
      <c r="H1582">
        <f>community_projects!H1582</f>
        <v>2025</v>
      </c>
      <c r="I1582" t="str">
        <f>community_projects!I1582</f>
        <v>PV</v>
      </c>
      <c r="J1582" t="str">
        <f>community_projects!J1582</f>
        <v>water</v>
      </c>
      <c r="K1582" t="str">
        <f>community_projects!K1582</f>
        <v>lokale coöperatie</v>
      </c>
      <c r="L1582" t="str">
        <f>community_projects!L1582</f>
        <v>AmsterdamEnergie</v>
      </c>
      <c r="M1582">
        <f>community_projects!P1582</f>
        <v>2800</v>
      </c>
      <c r="N1582">
        <f>community_projects!R1582</f>
        <v>1</v>
      </c>
    </row>
    <row r="1583" spans="1:14" x14ac:dyDescent="0.3">
      <c r="A1583" t="str">
        <f>community_projects!A1583</f>
        <v>Noord-Holland</v>
      </c>
      <c r="B1583" t="str">
        <f>community_projects!B1583</f>
        <v>Noord-Holland Noord</v>
      </c>
      <c r="C1583" t="str">
        <f>community_projects!C1583</f>
        <v>Bergen (NH.)</v>
      </c>
      <c r="D1583" t="str" cm="1">
        <f t="array" ref="D1583">INDEX(municipalities!B:B, MATCH(EC_projects!C1583,municipalities!C:C,0),0)</f>
        <v>GM0373</v>
      </c>
      <c r="E1583">
        <f>community_projects!D1583</f>
        <v>0</v>
      </c>
      <c r="F1583" t="str">
        <f>community_projects!E1583</f>
        <v>BergenEnergie/ Zonneweide Bergen Fase 3 (Bergerweg)</v>
      </c>
      <c r="G1583" t="str">
        <f>community_projects!G1583</f>
        <v>gepland</v>
      </c>
      <c r="H1583">
        <f>community_projects!H1583</f>
        <v>2024</v>
      </c>
      <c r="I1583" t="str">
        <f>community_projects!I1583</f>
        <v>PV</v>
      </c>
      <c r="J1583" t="str">
        <f>community_projects!J1583</f>
        <v>grond</v>
      </c>
      <c r="K1583" t="str">
        <f>community_projects!K1583</f>
        <v>lokale coöperatie</v>
      </c>
      <c r="L1583" t="str">
        <f>community_projects!L1583</f>
        <v>BergenEnergie</v>
      </c>
      <c r="M1583">
        <f>community_projects!P1583</f>
        <v>1884.9999999999998</v>
      </c>
      <c r="N1583">
        <f>community_projects!R1583</f>
        <v>1</v>
      </c>
    </row>
    <row r="1584" spans="1:14" x14ac:dyDescent="0.3">
      <c r="A1584" t="str">
        <f>community_projects!A1584</f>
        <v>Noord-Holland</v>
      </c>
      <c r="B1584">
        <f>community_projects!B1584</f>
        <v>0</v>
      </c>
      <c r="C1584" t="str">
        <f>community_projects!C1584</f>
        <v>Beverwijk</v>
      </c>
      <c r="D1584" t="str" cm="1">
        <f t="array" ref="D1584">INDEX(municipalities!B:B, MATCH(EC_projects!C1584,municipalities!C:C,0),0)</f>
        <v>GM0375</v>
      </c>
      <c r="E1584">
        <f>community_projects!D1584</f>
        <v>0</v>
      </c>
      <c r="F1584" t="str">
        <f>community_projects!E1584</f>
        <v>Energiek Ijmond/ zonnepark Wijkermeer</v>
      </c>
      <c r="G1584" t="str">
        <f>community_projects!G1584</f>
        <v>voorbereiding</v>
      </c>
      <c r="H1584">
        <f>community_projects!H1584</f>
        <v>2025</v>
      </c>
      <c r="I1584" t="str">
        <f>community_projects!I1584</f>
        <v>PV</v>
      </c>
      <c r="J1584" t="str">
        <f>community_projects!J1584</f>
        <v>grond</v>
      </c>
      <c r="K1584" t="str">
        <f>community_projects!K1584</f>
        <v>lokale coöperatie</v>
      </c>
      <c r="L1584" t="str">
        <f>community_projects!L1584</f>
        <v>Energiek Ijmond</v>
      </c>
      <c r="M1584">
        <f>community_projects!P1584</f>
        <v>0</v>
      </c>
      <c r="N1584">
        <f>community_projects!R1584</f>
        <v>0.8</v>
      </c>
    </row>
    <row r="1585" spans="1:14" x14ac:dyDescent="0.3">
      <c r="A1585" t="str">
        <f>community_projects!A1585</f>
        <v>Noord-Holland</v>
      </c>
      <c r="B1585" t="str">
        <f>community_projects!B1585</f>
        <v>Noord-Holland Noord</v>
      </c>
      <c r="C1585" t="str">
        <f>community_projects!C1585</f>
        <v>Den Helder</v>
      </c>
      <c r="D1585" t="str" cm="1">
        <f t="array" ref="D1585">INDEX(municipalities!B:B, MATCH(EC_projects!C1585,municipalities!C:C,0),0)</f>
        <v>GM0400</v>
      </c>
      <c r="E1585" t="str">
        <f>community_projects!D1585</f>
        <v>Den Helder</v>
      </c>
      <c r="F1585" t="str">
        <f>community_projects!E1585</f>
        <v>HCWCEendragt/ zonnepark</v>
      </c>
      <c r="G1585" t="str">
        <f>community_projects!G1585</f>
        <v>voorbereiding</v>
      </c>
      <c r="H1585">
        <f>community_projects!H1585</f>
        <v>2025</v>
      </c>
      <c r="I1585" t="str">
        <f>community_projects!I1585</f>
        <v>PV</v>
      </c>
      <c r="J1585" t="str">
        <f>community_projects!J1585</f>
        <v>grond</v>
      </c>
      <c r="K1585" t="str">
        <f>community_projects!K1585</f>
        <v>lokale coöperatie</v>
      </c>
      <c r="L1585" t="str">
        <f>community_projects!L1585</f>
        <v>HCWC De Eendragt</v>
      </c>
      <c r="M1585">
        <f>community_projects!P1585</f>
        <v>0</v>
      </c>
      <c r="N1585">
        <f>community_projects!R1585</f>
        <v>0</v>
      </c>
    </row>
    <row r="1586" spans="1:14" x14ac:dyDescent="0.3">
      <c r="A1586" t="str">
        <f>community_projects!A1586</f>
        <v>Noord-Holland</v>
      </c>
      <c r="B1586" t="str">
        <f>community_projects!B1586</f>
        <v>Noord-Holland Noord</v>
      </c>
      <c r="C1586" t="str">
        <f>community_projects!C1586</f>
        <v>Drechterland</v>
      </c>
      <c r="D1586" t="str" cm="1">
        <f t="array" ref="D1586">INDEX(municipalities!B:B, MATCH(EC_projects!C1586,municipalities!C:C,0),0)</f>
        <v>GM0498</v>
      </c>
      <c r="E1586" t="str">
        <f>community_projects!D1586</f>
        <v>Zwaagdijk-West en -Oost, gemeente Medemblik.</v>
      </c>
      <c r="F1586" t="str">
        <f>community_projects!E1586</f>
        <v>Zonnecoöperatie West-Friesland/ Zonneparken Zwaagdijk (3x SCE)</v>
      </c>
      <c r="G1586" t="str">
        <f>community_projects!G1586</f>
        <v>gepland</v>
      </c>
      <c r="H1586">
        <f>community_projects!H1586</f>
        <v>2025</v>
      </c>
      <c r="I1586" t="str">
        <f>community_projects!I1586</f>
        <v>PV</v>
      </c>
      <c r="J1586" t="str">
        <f>community_projects!J1586</f>
        <v>grond</v>
      </c>
      <c r="K1586" t="str">
        <f>community_projects!K1586</f>
        <v>lokale coöperatie</v>
      </c>
      <c r="L1586" t="str">
        <f>community_projects!L1586</f>
        <v>Zonnecoöperatie WestFriesland</v>
      </c>
      <c r="M1586">
        <f>community_projects!P1586</f>
        <v>1500</v>
      </c>
      <c r="N1586">
        <f>community_projects!R1586</f>
        <v>0.1875</v>
      </c>
    </row>
    <row r="1587" spans="1:14" x14ac:dyDescent="0.3">
      <c r="A1587" t="str">
        <f>community_projects!A1587</f>
        <v>Noord-Holland</v>
      </c>
      <c r="B1587" t="str">
        <f>community_projects!B1587</f>
        <v>Noord-Holland Zuid</v>
      </c>
      <c r="C1587" t="str">
        <f>community_projects!C1587</f>
        <v>Gooise Meren</v>
      </c>
      <c r="D1587" t="str" cm="1">
        <f t="array" ref="D1587">INDEX(municipalities!B:B, MATCH(EC_projects!C1587,municipalities!C:C,0),0)</f>
        <v>GM1942</v>
      </c>
      <c r="E1587" t="str">
        <f>community_projects!D1587</f>
        <v>Bussum</v>
      </c>
      <c r="F1587" t="str">
        <f>community_projects!E1587</f>
        <v>WattNu/ Solar carport 't Spant</v>
      </c>
      <c r="G1587" t="str">
        <f>community_projects!G1587</f>
        <v>voorbereiding</v>
      </c>
      <c r="H1587">
        <f>community_projects!H1587</f>
        <v>2025</v>
      </c>
      <c r="I1587" t="str">
        <f>community_projects!I1587</f>
        <v>PV</v>
      </c>
      <c r="J1587" t="str">
        <f>community_projects!J1587</f>
        <v>solar carport</v>
      </c>
      <c r="K1587" t="str">
        <f>community_projects!K1587</f>
        <v>lokale coöperatie</v>
      </c>
      <c r="L1587" t="str">
        <f>community_projects!L1587</f>
        <v>WattNu</v>
      </c>
      <c r="M1587">
        <f>community_projects!P1587</f>
        <v>424.35</v>
      </c>
      <c r="N1587">
        <f>community_projects!R1587</f>
        <v>1</v>
      </c>
    </row>
    <row r="1588" spans="1:14" x14ac:dyDescent="0.3">
      <c r="A1588" t="str">
        <f>community_projects!A1588</f>
        <v>Noord-Holland</v>
      </c>
      <c r="B1588" t="str">
        <f>community_projects!B1588</f>
        <v>Noord-Holland Noord</v>
      </c>
      <c r="C1588" t="str">
        <f>community_projects!C1588</f>
        <v>Opmeer</v>
      </c>
      <c r="D1588" t="str" cm="1">
        <f t="array" ref="D1588">INDEX(municipalities!B:B, MATCH(EC_projects!C1588,municipalities!C:C,0),0)</f>
        <v>GM0432</v>
      </c>
      <c r="E1588">
        <f>community_projects!D1588</f>
        <v>0</v>
      </c>
      <c r="F1588" t="str">
        <f>community_projects!E1588</f>
        <v>NHEC/ Zonnepark Koningspade</v>
      </c>
      <c r="G1588" t="str">
        <f>community_projects!G1588</f>
        <v>voorbereiding</v>
      </c>
      <c r="H1588">
        <f>community_projects!H1588</f>
        <v>2025</v>
      </c>
      <c r="I1588" t="str">
        <f>community_projects!I1588</f>
        <v>PV</v>
      </c>
      <c r="J1588" t="str">
        <f>community_projects!J1588</f>
        <v>grond</v>
      </c>
      <c r="K1588" t="str">
        <f>community_projects!K1588</f>
        <v>lokale coöperatie</v>
      </c>
      <c r="L1588" t="str">
        <f>community_projects!L1588</f>
        <v>NHEC</v>
      </c>
      <c r="M1588">
        <f>community_projects!P1588</f>
        <v>0</v>
      </c>
      <c r="N1588">
        <f>community_projects!R1588</f>
        <v>0.5</v>
      </c>
    </row>
    <row r="1589" spans="1:14" x14ac:dyDescent="0.3">
      <c r="A1589" t="str">
        <f>community_projects!A1589</f>
        <v>Noord-Holland</v>
      </c>
      <c r="B1589" t="str">
        <f>community_projects!B1589</f>
        <v>Noord-Holland Noord</v>
      </c>
      <c r="C1589" t="str">
        <f>community_projects!C1589</f>
        <v>Schagen</v>
      </c>
      <c r="D1589" t="str" cm="1">
        <f t="array" ref="D1589">INDEX(municipalities!B:B, MATCH(EC_projects!C1589,municipalities!C:C,0),0)</f>
        <v>GM0441</v>
      </c>
      <c r="E1589">
        <f>community_projects!D1589</f>
        <v>0</v>
      </c>
      <c r="F1589" t="str">
        <f>community_projects!E1589</f>
        <v>NHEC/ Zonnepark Oude Sluis</v>
      </c>
      <c r="G1589" t="str">
        <f>community_projects!G1589</f>
        <v>voorbereiding</v>
      </c>
      <c r="H1589">
        <f>community_projects!H1589</f>
        <v>2025</v>
      </c>
      <c r="I1589" t="str">
        <f>community_projects!I1589</f>
        <v>PV</v>
      </c>
      <c r="J1589" t="str">
        <f>community_projects!J1589</f>
        <v>grond</v>
      </c>
      <c r="K1589" t="str">
        <f>community_projects!K1589</f>
        <v>lokale coöperatie</v>
      </c>
      <c r="L1589" t="str">
        <f>community_projects!L1589</f>
        <v>NHEC</v>
      </c>
      <c r="M1589">
        <f>community_projects!P1589</f>
        <v>0</v>
      </c>
      <c r="N1589">
        <f>community_projects!R1589</f>
        <v>0.5</v>
      </c>
    </row>
    <row r="1590" spans="1:14" x14ac:dyDescent="0.3">
      <c r="A1590" t="str">
        <f>community_projects!A1590</f>
        <v>Noord-Holland</v>
      </c>
      <c r="B1590" t="str">
        <f>community_projects!B1590</f>
        <v>Noord-Holland Noord</v>
      </c>
      <c r="C1590" t="str">
        <f>community_projects!C1590</f>
        <v>Uitgeest</v>
      </c>
      <c r="D1590" t="str" cm="1">
        <f t="array" ref="D1590">INDEX(municipalities!B:B, MATCH(EC_projects!C1590,municipalities!C:C,0),0)</f>
        <v>GM0450</v>
      </c>
      <c r="E1590">
        <f>community_projects!D1590</f>
        <v>0</v>
      </c>
      <c r="F1590" t="str">
        <f>community_projects!E1590</f>
        <v xml:space="preserve">DUEC DuurzaamUitgeest/ Kennemerwind/ zonnepark Winterzon  </v>
      </c>
      <c r="G1590" t="str">
        <f>community_projects!G1590</f>
        <v>gepland</v>
      </c>
      <c r="H1590">
        <f>community_projects!H1590</f>
        <v>2025</v>
      </c>
      <c r="I1590" t="str">
        <f>community_projects!I1590</f>
        <v>PV</v>
      </c>
      <c r="J1590" t="str">
        <f>community_projects!J1590</f>
        <v>grond</v>
      </c>
      <c r="K1590" t="str">
        <f>community_projects!K1590</f>
        <v>lokale coöperatie</v>
      </c>
      <c r="L1590" t="str">
        <f>community_projects!L1590</f>
        <v>Duurzaam Uitgeest/ Kennemerwind</v>
      </c>
      <c r="M1590">
        <f>community_projects!P1590</f>
        <v>12800</v>
      </c>
      <c r="N1590">
        <f>community_projects!R1590</f>
        <v>1</v>
      </c>
    </row>
    <row r="1591" spans="1:14" x14ac:dyDescent="0.3">
      <c r="A1591" t="str">
        <f>community_projects!A1591</f>
        <v>Noord-Holland</v>
      </c>
      <c r="B1591" t="str">
        <f>community_projects!B1591</f>
        <v>Noord-Holland Noord</v>
      </c>
      <c r="C1591" t="str">
        <f>community_projects!C1591</f>
        <v>Uitgeest</v>
      </c>
      <c r="D1591" t="str" cm="1">
        <f t="array" ref="D1591">INDEX(municipalities!B:B, MATCH(EC_projects!C1591,municipalities!C:C,0),0)</f>
        <v>GM0450</v>
      </c>
      <c r="E1591">
        <f>community_projects!D1591</f>
        <v>0</v>
      </c>
      <c r="F1591" t="str">
        <f>community_projects!E1591</f>
        <v>DUEC DuurzaamUitgeest/ Zonnepark (UGT00-GA-206, UGT00-GA-207)</v>
      </c>
      <c r="G1591" t="str">
        <f>community_projects!G1591</f>
        <v>gepland</v>
      </c>
      <c r="H1591">
        <f>community_projects!H1591</f>
        <v>2024</v>
      </c>
      <c r="I1591" t="str">
        <f>community_projects!I1591</f>
        <v>PV</v>
      </c>
      <c r="J1591" t="str">
        <f>community_projects!J1591</f>
        <v>grond</v>
      </c>
      <c r="K1591" t="str">
        <f>community_projects!K1591</f>
        <v>lokale coöperatie</v>
      </c>
      <c r="L1591" t="str">
        <f>community_projects!L1591</f>
        <v>Duurzaam Uitgeest</v>
      </c>
      <c r="M1591">
        <f>community_projects!P1591</f>
        <v>1000</v>
      </c>
      <c r="N1591">
        <f>community_projects!R1591</f>
        <v>1</v>
      </c>
    </row>
    <row r="1592" spans="1:14" x14ac:dyDescent="0.3">
      <c r="A1592" t="str">
        <f>community_projects!A1592</f>
        <v>Noord-Holland</v>
      </c>
      <c r="B1592" t="str">
        <f>community_projects!B1592</f>
        <v>Noord-Holland Noord</v>
      </c>
      <c r="C1592" t="str">
        <f>community_projects!C1592</f>
        <v>Uitgeest</v>
      </c>
      <c r="D1592" t="str" cm="1">
        <f t="array" ref="D1592">INDEX(municipalities!B:B, MATCH(EC_projects!C1592,municipalities!C:C,0),0)</f>
        <v>GM0450</v>
      </c>
      <c r="E1592">
        <f>community_projects!D1592</f>
        <v>0</v>
      </c>
      <c r="F1592" t="str">
        <f>community_projects!E1592</f>
        <v>KennemerWind/ zonnepark (UGT00-GA-208, UGT00-GA-209)</v>
      </c>
      <c r="G1592" t="str">
        <f>community_projects!G1592</f>
        <v>gepland</v>
      </c>
      <c r="H1592">
        <f>community_projects!H1592</f>
        <v>2024</v>
      </c>
      <c r="I1592" t="str">
        <f>community_projects!I1592</f>
        <v>PV</v>
      </c>
      <c r="J1592" t="str">
        <f>community_projects!J1592</f>
        <v>grond</v>
      </c>
      <c r="K1592" t="str">
        <f>community_projects!K1592</f>
        <v>lokale coöperatie</v>
      </c>
      <c r="L1592" t="str">
        <f>community_projects!L1592</f>
        <v>Kennemerwind</v>
      </c>
      <c r="M1592">
        <f>community_projects!P1592</f>
        <v>1000</v>
      </c>
      <c r="N1592">
        <f>community_projects!R1592</f>
        <v>1</v>
      </c>
    </row>
    <row r="1593" spans="1:14" x14ac:dyDescent="0.3">
      <c r="A1593" t="str">
        <f>community_projects!A1593</f>
        <v>Noord-Holland</v>
      </c>
      <c r="B1593" t="str">
        <f>community_projects!B1593</f>
        <v>Noord-Holland Zuid</v>
      </c>
      <c r="C1593" t="str">
        <f>community_projects!C1593</f>
        <v>Amsterdam</v>
      </c>
      <c r="D1593" t="str" cm="1">
        <f t="array" ref="D1593">INDEX(municipalities!B:B, MATCH(EC_projects!C1593,municipalities!C:C,0),0)</f>
        <v>GM0363</v>
      </c>
      <c r="E1593">
        <f>community_projects!D1593</f>
        <v>0</v>
      </c>
      <c r="F1593" t="str">
        <f>community_projects!E1593</f>
        <v>WeespEcoEnergie/ zonnepark Strandeiland</v>
      </c>
      <c r="G1593" t="str">
        <f>community_projects!G1593</f>
        <v>voorbereiding</v>
      </c>
      <c r="H1593">
        <f>community_projects!H1593</f>
        <v>2025</v>
      </c>
      <c r="I1593" t="str">
        <f>community_projects!I1593</f>
        <v>PV</v>
      </c>
      <c r="J1593" t="str">
        <f>community_projects!J1593</f>
        <v>grond</v>
      </c>
      <c r="K1593" t="str">
        <f>community_projects!K1593</f>
        <v>lokale coöperatie</v>
      </c>
      <c r="L1593" t="str">
        <f>community_projects!L1593</f>
        <v>Weesp Eco Energie</v>
      </c>
      <c r="M1593">
        <f>community_projects!P1593</f>
        <v>500</v>
      </c>
      <c r="N1593">
        <f>community_projects!R1593</f>
        <v>1</v>
      </c>
    </row>
    <row r="1594" spans="1:14" x14ac:dyDescent="0.3">
      <c r="A1594" t="str">
        <f>community_projects!A1594</f>
        <v>Noord-Holland</v>
      </c>
      <c r="B1594" t="str">
        <f>community_projects!B1594</f>
        <v>Noord-Holland Noord</v>
      </c>
      <c r="C1594" t="str">
        <f>community_projects!C1594</f>
        <v>Zaanstad</v>
      </c>
      <c r="D1594" t="str" cm="1">
        <f t="array" ref="D1594">INDEX(municipalities!B:B, MATCH(EC_projects!C1594,municipalities!C:C,0),0)</f>
        <v>GM0479</v>
      </c>
      <c r="E1594" t="str">
        <f>community_projects!D1594</f>
        <v>Assendelft</v>
      </c>
      <c r="F1594" t="str">
        <f>community_projects!E1594</f>
        <v>3 cooperaties/ Zonnepark Assendelft</v>
      </c>
      <c r="G1594" t="str">
        <f>community_projects!G1594</f>
        <v>voorbereiding</v>
      </c>
      <c r="H1594">
        <f>community_projects!H1594</f>
        <v>2025</v>
      </c>
      <c r="I1594" t="str">
        <f>community_projects!I1594</f>
        <v>PV</v>
      </c>
      <c r="J1594" t="str">
        <f>community_projects!J1594</f>
        <v>grond</v>
      </c>
      <c r="K1594" t="str">
        <f>community_projects!K1594</f>
        <v>lokale coöperatie</v>
      </c>
      <c r="L1594" t="str">
        <f>community_projects!L1594</f>
        <v xml:space="preserve">meerdere cooperaties </v>
      </c>
      <c r="M1594">
        <f>community_projects!P1594</f>
        <v>0</v>
      </c>
      <c r="N1594">
        <f>community_projects!R1594</f>
        <v>0</v>
      </c>
    </row>
    <row r="1595" spans="1:14" x14ac:dyDescent="0.3">
      <c r="A1595" t="str">
        <f>community_projects!A1595</f>
        <v>Overijssel</v>
      </c>
      <c r="B1595" t="str">
        <f>community_projects!B1595</f>
        <v>West-Overijssel</v>
      </c>
      <c r="C1595" t="str">
        <f>community_projects!C1595</f>
        <v>Dalfsen</v>
      </c>
      <c r="D1595" t="str" cm="1">
        <f t="array" ref="D1595">INDEX(municipalities!B:B, MATCH(EC_projects!C1595,municipalities!C:C,0),0)</f>
        <v>GM0148</v>
      </c>
      <c r="E1595">
        <f>community_projects!D1595</f>
        <v>0</v>
      </c>
      <c r="F1595" t="str">
        <f>community_projects!E1595</f>
        <v xml:space="preserve">Duurzaam Leefbaar Lemelerveld/ Zonnepark Zonnig Lemelerveld </v>
      </c>
      <c r="G1595" t="str">
        <f>community_projects!G1595</f>
        <v>voorbereiding</v>
      </c>
      <c r="H1595">
        <f>community_projects!H1595</f>
        <v>2025</v>
      </c>
      <c r="I1595" t="str">
        <f>community_projects!I1595</f>
        <v>PV</v>
      </c>
      <c r="J1595" t="str">
        <f>community_projects!J1595</f>
        <v>grond</v>
      </c>
      <c r="K1595" t="str">
        <f>community_projects!K1595</f>
        <v>lokale coöperatie</v>
      </c>
      <c r="L1595" t="str">
        <f>community_projects!L1595</f>
        <v>Duurzaam Leefbaar lemelerveld</v>
      </c>
      <c r="M1595">
        <f>community_projects!P1595</f>
        <v>832</v>
      </c>
      <c r="N1595">
        <f>community_projects!R1595</f>
        <v>1</v>
      </c>
    </row>
    <row r="1596" spans="1:14" x14ac:dyDescent="0.3">
      <c r="A1596" t="str">
        <f>community_projects!A1596</f>
        <v>Overijssel</v>
      </c>
      <c r="B1596" t="str">
        <f>community_projects!B1596</f>
        <v>West-Overijssel</v>
      </c>
      <c r="C1596" t="str">
        <f>community_projects!C1596</f>
        <v>Deventer</v>
      </c>
      <c r="D1596" t="str" cm="1">
        <f t="array" ref="D1596">INDEX(municipalities!B:B, MATCH(EC_projects!C1596,municipalities!C:C,0),0)</f>
        <v>GM0150</v>
      </c>
      <c r="E1596">
        <f>community_projects!D1596</f>
        <v>0</v>
      </c>
      <c r="F1596" t="str">
        <f>community_projects!E1596</f>
        <v>DeventerEnergie/ Zonnedaken Dec Coöperatie/ KEI-13</v>
      </c>
      <c r="G1596" t="str">
        <f>community_projects!G1596</f>
        <v>gepland</v>
      </c>
      <c r="H1596">
        <f>community_projects!H1596</f>
        <v>2024</v>
      </c>
      <c r="I1596" t="str">
        <f>community_projects!I1596</f>
        <v>PV</v>
      </c>
      <c r="J1596" t="str">
        <f>community_projects!J1596</f>
        <v>grond</v>
      </c>
      <c r="K1596" t="str">
        <f>community_projects!K1596</f>
        <v>lokale coöperatie</v>
      </c>
      <c r="L1596" t="str">
        <f>community_projects!L1596</f>
        <v>DeventerEnergie</v>
      </c>
      <c r="M1596">
        <f>community_projects!P1596</f>
        <v>100</v>
      </c>
      <c r="N1596">
        <f>community_projects!R1596</f>
        <v>1</v>
      </c>
    </row>
    <row r="1597" spans="1:14" x14ac:dyDescent="0.3">
      <c r="A1597" t="str">
        <f>community_projects!A1597</f>
        <v>Overijssel</v>
      </c>
      <c r="B1597" t="str">
        <f>community_projects!B1597</f>
        <v>Twente</v>
      </c>
      <c r="C1597" t="str">
        <f>community_projects!C1597</f>
        <v>Haaksbergen</v>
      </c>
      <c r="D1597" t="str" cm="1">
        <f t="array" ref="D1597">INDEX(municipalities!B:B, MATCH(EC_projects!C1597,municipalities!C:C,0),0)</f>
        <v>GM0158</v>
      </c>
      <c r="E1597">
        <f>community_projects!D1597</f>
        <v>0</v>
      </c>
      <c r="F1597" t="str">
        <f>community_projects!E1597</f>
        <v>ECHaaksbergen/ zonneveld N18 Eeltinkveld</v>
      </c>
      <c r="G1597" t="str">
        <f>community_projects!G1597</f>
        <v>gepland</v>
      </c>
      <c r="H1597">
        <f>community_projects!H1597</f>
        <v>2024</v>
      </c>
      <c r="I1597" t="str">
        <f>community_projects!I1597</f>
        <v>PV</v>
      </c>
      <c r="J1597" t="str">
        <f>community_projects!J1597</f>
        <v>grond</v>
      </c>
      <c r="K1597" t="str">
        <f>community_projects!K1597</f>
        <v>lokale coöperatie</v>
      </c>
      <c r="L1597" t="str">
        <f>community_projects!L1597</f>
        <v>EC Haaksbergen</v>
      </c>
      <c r="M1597">
        <f>community_projects!P1597</f>
        <v>4500</v>
      </c>
      <c r="N1597">
        <f>community_projects!R1597</f>
        <v>0.5</v>
      </c>
    </row>
    <row r="1598" spans="1:14" x14ac:dyDescent="0.3">
      <c r="A1598" t="str">
        <f>community_projects!A1598</f>
        <v>Overijssel</v>
      </c>
      <c r="B1598" t="str">
        <f>community_projects!B1598</f>
        <v>Twente</v>
      </c>
      <c r="C1598" t="str">
        <f>community_projects!C1598</f>
        <v>Haaksbergen</v>
      </c>
      <c r="D1598" t="str" cm="1">
        <f t="array" ref="D1598">INDEX(municipalities!B:B, MATCH(EC_projects!C1598,municipalities!C:C,0),0)</f>
        <v>GM0158</v>
      </c>
      <c r="E1598">
        <f>community_projects!D1598</f>
        <v>0</v>
      </c>
      <c r="F1598" t="str">
        <f>community_projects!E1598</f>
        <v>ECHaaksbergen/ zonneveld N18 Noord</v>
      </c>
      <c r="G1598" t="str">
        <f>community_projects!G1598</f>
        <v>gepland</v>
      </c>
      <c r="H1598">
        <f>community_projects!H1598</f>
        <v>2024</v>
      </c>
      <c r="I1598" t="str">
        <f>community_projects!I1598</f>
        <v>PV</v>
      </c>
      <c r="J1598" t="str">
        <f>community_projects!J1598</f>
        <v>grond</v>
      </c>
      <c r="K1598" t="str">
        <f>community_projects!K1598</f>
        <v>lokale coöperatie</v>
      </c>
      <c r="L1598" t="str">
        <f>community_projects!L1598</f>
        <v>EC Haaksbergen</v>
      </c>
      <c r="M1598">
        <f>community_projects!P1598</f>
        <v>9250</v>
      </c>
      <c r="N1598">
        <f>community_projects!R1598</f>
        <v>0.5</v>
      </c>
    </row>
    <row r="1599" spans="1:14" x14ac:dyDescent="0.3">
      <c r="A1599" t="str">
        <f>community_projects!A1599</f>
        <v>Overijssel</v>
      </c>
      <c r="B1599" t="str">
        <f>community_projects!B1599</f>
        <v>West-Overijssel</v>
      </c>
      <c r="C1599" t="str">
        <f>community_projects!C1599</f>
        <v>Hellendoorn</v>
      </c>
      <c r="D1599" t="str" cm="1">
        <f t="array" ref="D1599">INDEX(municipalities!B:B, MATCH(EC_projects!C1599,municipalities!C:C,0),0)</f>
        <v>GM0163</v>
      </c>
      <c r="E1599">
        <f>community_projects!D1599</f>
        <v>0</v>
      </c>
      <c r="F1599" t="str">
        <f>community_projects!E1599</f>
        <v>Noaber&amp;Co Duurzaam Hellendoorn/ Zonnepark Haarle</v>
      </c>
      <c r="G1599" t="str">
        <f>community_projects!G1599</f>
        <v>voorbereiding</v>
      </c>
      <c r="H1599">
        <f>community_projects!H1599</f>
        <v>2025</v>
      </c>
      <c r="I1599" t="str">
        <f>community_projects!I1599</f>
        <v>PV</v>
      </c>
      <c r="J1599" t="str">
        <f>community_projects!J1599</f>
        <v>grond</v>
      </c>
      <c r="K1599" t="str">
        <f>community_projects!K1599</f>
        <v>lokale coöperatie</v>
      </c>
      <c r="L1599" t="str">
        <f>community_projects!L1599</f>
        <v>Noaber&amp;Co Duurzaam Hellendoorn</v>
      </c>
      <c r="M1599">
        <f>community_projects!P1599</f>
        <v>1500</v>
      </c>
      <c r="N1599">
        <f>community_projects!R1599</f>
        <v>1</v>
      </c>
    </row>
    <row r="1600" spans="1:14" x14ac:dyDescent="0.3">
      <c r="A1600" t="str">
        <f>community_projects!A1600</f>
        <v>Overijssel</v>
      </c>
      <c r="B1600" t="str">
        <f>community_projects!B1600</f>
        <v>Twente</v>
      </c>
      <c r="C1600" t="str">
        <f>community_projects!C1600</f>
        <v>Hengelo</v>
      </c>
      <c r="D1600" t="str" cm="1">
        <f t="array" ref="D1600">INDEX(municipalities!B:B, MATCH(EC_projects!C1600,municipalities!C:C,0),0)</f>
        <v>GM0164</v>
      </c>
      <c r="E1600">
        <f>community_projects!D1600</f>
        <v>0</v>
      </c>
      <c r="F1600" t="str">
        <f>community_projects!E1600</f>
        <v>HengeloEnergie/ zonnepark Boeldershoek</v>
      </c>
      <c r="G1600" t="str">
        <f>community_projects!G1600</f>
        <v>voorbereiding</v>
      </c>
      <c r="H1600">
        <f>community_projects!H1600</f>
        <v>2026</v>
      </c>
      <c r="I1600" t="str">
        <f>community_projects!I1600</f>
        <v>PV</v>
      </c>
      <c r="J1600" t="str">
        <f>community_projects!J1600</f>
        <v>grond</v>
      </c>
      <c r="K1600" t="str">
        <f>community_projects!K1600</f>
        <v>lokale coöperatie</v>
      </c>
      <c r="L1600" t="str">
        <f>community_projects!L1600</f>
        <v>Hengelo Energie</v>
      </c>
      <c r="M1600">
        <f>community_projects!P1600</f>
        <v>0</v>
      </c>
      <c r="N1600">
        <f>community_projects!R1600</f>
        <v>0</v>
      </c>
    </row>
    <row r="1601" spans="1:14" x14ac:dyDescent="0.3">
      <c r="A1601" t="str">
        <f>community_projects!A1601</f>
        <v>Overijssel</v>
      </c>
      <c r="B1601" t="str">
        <f>community_projects!B1601</f>
        <v>West-Overijssel</v>
      </c>
      <c r="C1601" t="str">
        <f>community_projects!C1601</f>
        <v>Olst-Wijhe</v>
      </c>
      <c r="D1601" t="str" cm="1">
        <f t="array" ref="D1601">INDEX(municipalities!B:B, MATCH(EC_projects!C1601,municipalities!C:C,0),0)</f>
        <v>GM1773</v>
      </c>
      <c r="E1601">
        <f>community_projects!D1601</f>
        <v>0</v>
      </c>
      <c r="F1601" t="str">
        <f>community_projects!E1601</f>
        <v>GoedVeurMekare/SCE project Zonneweide Overkamp</v>
      </c>
      <c r="G1601" t="str">
        <f>community_projects!G1601</f>
        <v>gepland</v>
      </c>
      <c r="H1601">
        <f>community_projects!H1601</f>
        <v>2024</v>
      </c>
      <c r="I1601" t="str">
        <f>community_projects!I1601</f>
        <v>PV</v>
      </c>
      <c r="J1601" t="str">
        <f>community_projects!J1601</f>
        <v>grond</v>
      </c>
      <c r="K1601" t="str">
        <f>community_projects!K1601</f>
        <v>lokale coöperatie</v>
      </c>
      <c r="L1601" t="str">
        <f>community_projects!L1601</f>
        <v>Goed Veur Mekare</v>
      </c>
      <c r="M1601">
        <f>community_projects!P1601</f>
        <v>500</v>
      </c>
      <c r="N1601">
        <f>community_projects!R1601</f>
        <v>0.13584905660377358</v>
      </c>
    </row>
    <row r="1602" spans="1:14" x14ac:dyDescent="0.3">
      <c r="A1602" t="str">
        <f>community_projects!A1602</f>
        <v>Overijssel</v>
      </c>
      <c r="B1602" t="str">
        <f>community_projects!B1602</f>
        <v>West-Overijssel</v>
      </c>
      <c r="C1602" t="str">
        <f>community_projects!C1602</f>
        <v>Raalte</v>
      </c>
      <c r="D1602" t="str" cm="1">
        <f t="array" ref="D1602">INDEX(municipalities!B:B, MATCH(EC_projects!C1602,municipalities!C:C,0),0)</f>
        <v>GM0177</v>
      </c>
      <c r="E1602" t="str">
        <f>community_projects!D1602</f>
        <v>Heeten</v>
      </c>
      <c r="F1602" t="str">
        <f>community_projects!E1602</f>
        <v>Endona/ Zonnepark Heeten  (fase 2)</v>
      </c>
      <c r="G1602" t="str">
        <f>community_projects!G1602</f>
        <v>gepland</v>
      </c>
      <c r="H1602">
        <f>community_projects!H1602</f>
        <v>2024</v>
      </c>
      <c r="I1602" t="str">
        <f>community_projects!I1602</f>
        <v>PV</v>
      </c>
      <c r="J1602" t="str">
        <f>community_projects!J1602</f>
        <v>grond</v>
      </c>
      <c r="K1602" t="str">
        <f>community_projects!K1602</f>
        <v>lokale coöperatie</v>
      </c>
      <c r="L1602" t="str">
        <f>community_projects!L1602</f>
        <v>Endona</v>
      </c>
      <c r="M1602">
        <f>community_projects!P1602</f>
        <v>800</v>
      </c>
      <c r="N1602">
        <f>community_projects!R1602</f>
        <v>1</v>
      </c>
    </row>
    <row r="1603" spans="1:14" x14ac:dyDescent="0.3">
      <c r="A1603" t="str">
        <f>community_projects!A1603</f>
        <v>Overijssel</v>
      </c>
      <c r="B1603" t="str">
        <f>community_projects!B1603</f>
        <v>West-Overijssel</v>
      </c>
      <c r="C1603" t="str">
        <f>community_projects!C1603</f>
        <v>Raalte</v>
      </c>
      <c r="D1603" t="str" cm="1">
        <f t="array" ref="D1603">INDEX(municipalities!B:B, MATCH(EC_projects!C1603,municipalities!C:C,0),0)</f>
        <v>GM0177</v>
      </c>
      <c r="E1603" t="str">
        <f>community_projects!D1603</f>
        <v>Heino</v>
      </c>
      <c r="F1603" t="str">
        <f>community_projects!E1603</f>
        <v>Endona/ Zonnepark Heino Kanaaldijk Zuid</v>
      </c>
      <c r="G1603" t="str">
        <f>community_projects!G1603</f>
        <v>gepland</v>
      </c>
      <c r="H1603">
        <f>community_projects!H1603</f>
        <v>2024</v>
      </c>
      <c r="I1603" t="str">
        <f>community_projects!I1603</f>
        <v>PV</v>
      </c>
      <c r="J1603" t="str">
        <f>community_projects!J1603</f>
        <v>grond</v>
      </c>
      <c r="K1603" t="str">
        <f>community_projects!K1603</f>
        <v>lokale coöperatie</v>
      </c>
      <c r="L1603" t="str">
        <f>community_projects!L1603</f>
        <v>Endona</v>
      </c>
      <c r="M1603">
        <f>community_projects!P1603</f>
        <v>8567.5</v>
      </c>
      <c r="N1603">
        <f>community_projects!R1603</f>
        <v>0.5</v>
      </c>
    </row>
    <row r="1604" spans="1:14" x14ac:dyDescent="0.3">
      <c r="A1604" t="str">
        <f>community_projects!A1604</f>
        <v>Overijssel</v>
      </c>
      <c r="B1604" t="str">
        <f>community_projects!B1604</f>
        <v>West-Overijssel</v>
      </c>
      <c r="C1604" t="str">
        <f>community_projects!C1604</f>
        <v>Steenwijkerland</v>
      </c>
      <c r="D1604" t="str" cm="1">
        <f t="array" ref="D1604">INDEX(municipalities!B:B, MATCH(EC_projects!C1604,municipalities!C:C,0),0)</f>
        <v>GM1708</v>
      </c>
      <c r="E1604">
        <f>community_projects!D1604</f>
        <v>0</v>
      </c>
      <c r="F1604" t="str">
        <f>community_projects!E1604</f>
        <v>DuurzaamWillemsoord/ zonnepark De Ronde Blesse I&amp;II</v>
      </c>
      <c r="G1604" t="str">
        <f>community_projects!G1604</f>
        <v>gepland</v>
      </c>
      <c r="H1604">
        <f>community_projects!H1604</f>
        <v>2024</v>
      </c>
      <c r="I1604" t="str">
        <f>community_projects!I1604</f>
        <v>PV</v>
      </c>
      <c r="J1604" t="str">
        <f>community_projects!J1604</f>
        <v>grond</v>
      </c>
      <c r="K1604" t="str">
        <f>community_projects!K1604</f>
        <v>lokale coöperatie</v>
      </c>
      <c r="L1604" t="str">
        <f>community_projects!L1604</f>
        <v>Duurzaam Willemsoord</v>
      </c>
      <c r="M1604">
        <f>community_projects!P1604</f>
        <v>3579.3</v>
      </c>
      <c r="N1604">
        <f>community_projects!R1604</f>
        <v>0.1</v>
      </c>
    </row>
    <row r="1605" spans="1:14" x14ac:dyDescent="0.3">
      <c r="A1605" t="str">
        <f>community_projects!A1605</f>
        <v>Overijssel</v>
      </c>
      <c r="B1605" t="str">
        <f>community_projects!B1605</f>
        <v>Twente</v>
      </c>
      <c r="C1605" t="str">
        <f>community_projects!C1605</f>
        <v>Wierden</v>
      </c>
      <c r="D1605" t="str" cm="1">
        <f t="array" ref="D1605">INDEX(municipalities!B:B, MATCH(EC_projects!C1605,municipalities!C:C,0),0)</f>
        <v>GM0189</v>
      </c>
      <c r="E1605" t="str">
        <f>community_projects!D1605</f>
        <v>Wierden</v>
      </c>
      <c r="F1605" t="str">
        <f>community_projects!E1605</f>
        <v>WierdenEnter/  Zonnepark Wierdensche Aa</v>
      </c>
      <c r="G1605" t="str">
        <f>community_projects!G1605</f>
        <v>gepland</v>
      </c>
      <c r="H1605">
        <f>community_projects!H1605</f>
        <v>2024</v>
      </c>
      <c r="I1605" t="str">
        <f>community_projects!I1605</f>
        <v>PV</v>
      </c>
      <c r="J1605" t="str">
        <f>community_projects!J1605</f>
        <v>grond</v>
      </c>
      <c r="K1605" t="str">
        <f>community_projects!K1605</f>
        <v>lokale coöperatie</v>
      </c>
      <c r="L1605" t="str">
        <f>community_projects!L1605</f>
        <v>Duurzame Energie Wierden Enter</v>
      </c>
      <c r="M1605">
        <f>community_projects!P1605</f>
        <v>4250</v>
      </c>
      <c r="N1605">
        <f>community_projects!R1605</f>
        <v>0.5</v>
      </c>
    </row>
    <row r="1606" spans="1:14" x14ac:dyDescent="0.3">
      <c r="A1606" t="str">
        <f>community_projects!A1606</f>
        <v>Overijssel</v>
      </c>
      <c r="B1606" t="str">
        <f>community_projects!B1606</f>
        <v>Twente</v>
      </c>
      <c r="C1606" t="str">
        <f>community_projects!C1606</f>
        <v>Wierden</v>
      </c>
      <c r="D1606" t="str" cm="1">
        <f t="array" ref="D1606">INDEX(municipalities!B:B, MATCH(EC_projects!C1606,municipalities!C:C,0),0)</f>
        <v>GM0189</v>
      </c>
      <c r="E1606" t="str">
        <f>community_projects!D1606</f>
        <v>Hoge Hexel</v>
      </c>
      <c r="F1606" t="str">
        <f>community_projects!E1606</f>
        <v>WierdenEnter/ Zonnepark Flierweg Hoge Hexel</v>
      </c>
      <c r="G1606" t="str">
        <f>community_projects!G1606</f>
        <v>voorbereiding</v>
      </c>
      <c r="H1606">
        <f>community_projects!H1606</f>
        <v>2025</v>
      </c>
      <c r="I1606" t="str">
        <f>community_projects!I1606</f>
        <v>PV</v>
      </c>
      <c r="J1606" t="str">
        <f>community_projects!J1606</f>
        <v>grond</v>
      </c>
      <c r="K1606" t="str">
        <f>community_projects!K1606</f>
        <v>lokale coöperatie</v>
      </c>
      <c r="L1606" t="str">
        <f>community_projects!L1606</f>
        <v>Duurzame Energie Wierden Enter</v>
      </c>
      <c r="M1606">
        <f>community_projects!P1606</f>
        <v>0</v>
      </c>
      <c r="N1606">
        <f>community_projects!R1606</f>
        <v>0.5</v>
      </c>
    </row>
    <row r="1607" spans="1:14" x14ac:dyDescent="0.3">
      <c r="A1607" t="str">
        <f>community_projects!A1607</f>
        <v>Overijssel</v>
      </c>
      <c r="B1607" t="str">
        <f>community_projects!B1607</f>
        <v>Twente</v>
      </c>
      <c r="C1607" t="str">
        <f>community_projects!C1607</f>
        <v>Wierden</v>
      </c>
      <c r="D1607" t="str" cm="1">
        <f t="array" ref="D1607">INDEX(municipalities!B:B, MATCH(EC_projects!C1607,municipalities!C:C,0),0)</f>
        <v>GM0189</v>
      </c>
      <c r="E1607" t="str">
        <f>community_projects!D1607</f>
        <v>Wierden</v>
      </c>
      <c r="F1607" t="str">
        <f>community_projects!E1607</f>
        <v>WierdenEnter/ Zonnepark Trelliesweg</v>
      </c>
      <c r="G1607" t="str">
        <f>community_projects!G1607</f>
        <v>voorbereiding</v>
      </c>
      <c r="H1607">
        <f>community_projects!H1607</f>
        <v>2025</v>
      </c>
      <c r="I1607" t="str">
        <f>community_projects!I1607</f>
        <v>PV</v>
      </c>
      <c r="J1607" t="str">
        <f>community_projects!J1607</f>
        <v>grond</v>
      </c>
      <c r="K1607" t="str">
        <f>community_projects!K1607</f>
        <v>lokale coöperatie</v>
      </c>
      <c r="L1607" t="str">
        <f>community_projects!L1607</f>
        <v>Duurzame Energie Wierden Enter</v>
      </c>
      <c r="M1607">
        <f>community_projects!P1607</f>
        <v>0</v>
      </c>
      <c r="N1607">
        <f>community_projects!R1607</f>
        <v>0.5</v>
      </c>
    </row>
    <row r="1608" spans="1:14" x14ac:dyDescent="0.3">
      <c r="A1608" t="str">
        <f>community_projects!A1608</f>
        <v>Overijssel</v>
      </c>
      <c r="B1608" t="str">
        <f>community_projects!B1608</f>
        <v>West-Overijssel</v>
      </c>
      <c r="C1608" t="str">
        <f>community_projects!C1608</f>
        <v>Zwolle</v>
      </c>
      <c r="D1608" t="str" cm="1">
        <f t="array" ref="D1608">INDEX(municipalities!B:B, MATCH(EC_projects!C1608,municipalities!C:C,0),0)</f>
        <v>GM0193</v>
      </c>
      <c r="E1608">
        <f>community_projects!D1608</f>
        <v>0</v>
      </c>
      <c r="F1608" t="str">
        <f>community_projects!E1608</f>
        <v>BlauwVinger/ zonnepark Postcoderoos Scholtensteeg</v>
      </c>
      <c r="G1608" t="str">
        <f>community_projects!G1608</f>
        <v>gepland</v>
      </c>
      <c r="H1608">
        <f>community_projects!H1608</f>
        <v>2024</v>
      </c>
      <c r="I1608" t="str">
        <f>community_projects!I1608</f>
        <v>PV</v>
      </c>
      <c r="J1608" t="str">
        <f>community_projects!J1608</f>
        <v>grond</v>
      </c>
      <c r="K1608" t="str">
        <f>community_projects!K1608</f>
        <v>lokale coöperatie</v>
      </c>
      <c r="L1608" t="str">
        <f>community_projects!L1608</f>
        <v>Blauwvinger Energie</v>
      </c>
      <c r="M1608">
        <f>community_projects!P1608</f>
        <v>1115.69</v>
      </c>
      <c r="N1608">
        <f>community_projects!R1608</f>
        <v>1</v>
      </c>
    </row>
    <row r="1609" spans="1:14" x14ac:dyDescent="0.3">
      <c r="A1609" t="str">
        <f>community_projects!A1609</f>
        <v>Utrecht</v>
      </c>
      <c r="B1609" t="str">
        <f>community_projects!B1609</f>
        <v>Regio Amersfoort</v>
      </c>
      <c r="C1609" t="str">
        <f>community_projects!C1609</f>
        <v>Baarn</v>
      </c>
      <c r="D1609" t="str" cm="1">
        <f t="array" ref="D1609">INDEX(municipalities!B:B, MATCH(EC_projects!C1609,municipalities!C:C,0),0)</f>
        <v>GM0308</v>
      </c>
      <c r="E1609">
        <f>community_projects!D1609</f>
        <v>0</v>
      </c>
      <c r="F1609" t="str">
        <f>community_projects!E1609</f>
        <v>EnergiekBaarn/ DuurzaamBaarn/ BijZONderBaarn/ zonneweide IJsbaan</v>
      </c>
      <c r="G1609" t="str">
        <f>community_projects!G1609</f>
        <v>gepland</v>
      </c>
      <c r="H1609">
        <f>community_projects!H1609</f>
        <v>2024</v>
      </c>
      <c r="I1609" t="str">
        <f>community_projects!I1609</f>
        <v>PV</v>
      </c>
      <c r="J1609" t="str">
        <f>community_projects!J1609</f>
        <v>grond</v>
      </c>
      <c r="K1609" t="str">
        <f>community_projects!K1609</f>
        <v>lokale coöperatie</v>
      </c>
      <c r="L1609" t="str">
        <f>community_projects!L1609</f>
        <v>BijZONderBaarn</v>
      </c>
      <c r="M1609">
        <f>community_projects!P1609</f>
        <v>990.00000000000011</v>
      </c>
      <c r="N1609">
        <f>community_projects!R1609</f>
        <v>1</v>
      </c>
    </row>
    <row r="1610" spans="1:14" x14ac:dyDescent="0.3">
      <c r="A1610" t="str">
        <f>community_projects!A1610</f>
        <v>Utrecht</v>
      </c>
      <c r="B1610" t="str">
        <f>community_projects!B1610</f>
        <v>Regio U16</v>
      </c>
      <c r="C1610" t="str">
        <f>community_projects!C1610</f>
        <v>Baarn</v>
      </c>
      <c r="D1610" t="str" cm="1">
        <f t="array" ref="D1610">INDEX(municipalities!B:B, MATCH(EC_projects!C1610,municipalities!C:C,0),0)</f>
        <v>GM0308</v>
      </c>
      <c r="E1610">
        <f>community_projects!D1610</f>
        <v>0</v>
      </c>
      <c r="F1610" t="str">
        <f>community_projects!E1610</f>
        <v>EnergiekBaarn/ DuurzaamBaarn/ BijZONderBaarn/ Solar Parkings (10 locaties, 5 coöperaties)</v>
      </c>
      <c r="G1610" t="str">
        <f>community_projects!G1610</f>
        <v>voorbereiding</v>
      </c>
      <c r="H1610">
        <f>community_projects!H1610</f>
        <v>2025</v>
      </c>
      <c r="I1610" t="str">
        <f>community_projects!I1610</f>
        <v>PV</v>
      </c>
      <c r="J1610" t="str">
        <f>community_projects!J1610</f>
        <v>solar carport</v>
      </c>
      <c r="K1610" t="str">
        <f>community_projects!K1610</f>
        <v>lokale coöperatie</v>
      </c>
      <c r="L1610" t="str">
        <f>community_projects!L1610</f>
        <v>BijZONderBaarn</v>
      </c>
      <c r="M1610">
        <f>community_projects!P1610</f>
        <v>0</v>
      </c>
      <c r="N1610">
        <f>community_projects!R1610</f>
        <v>1</v>
      </c>
    </row>
    <row r="1611" spans="1:14" x14ac:dyDescent="0.3">
      <c r="A1611" t="str">
        <f>community_projects!A1611</f>
        <v>Utrecht</v>
      </c>
      <c r="B1611" t="str">
        <f>community_projects!B1611</f>
        <v>Regio U16</v>
      </c>
      <c r="C1611" t="str">
        <f>community_projects!C1611</f>
        <v>Bunnik</v>
      </c>
      <c r="D1611" t="str" cm="1">
        <f t="array" ref="D1611">INDEX(municipalities!B:B, MATCH(EC_projects!C1611,municipalities!C:C,0),0)</f>
        <v>GM0312</v>
      </c>
      <c r="E1611">
        <f>community_projects!D1611</f>
        <v>0</v>
      </c>
      <c r="F1611" t="str">
        <f>community_projects!E1611</f>
        <v xml:space="preserve">ECBunnik/ Vlowijker zonneweide </v>
      </c>
      <c r="G1611" t="str">
        <f>community_projects!G1611</f>
        <v>gepland</v>
      </c>
      <c r="H1611">
        <f>community_projects!H1611</f>
        <v>2024</v>
      </c>
      <c r="I1611" t="str">
        <f>community_projects!I1611</f>
        <v>PV</v>
      </c>
      <c r="J1611" t="str">
        <f>community_projects!J1611</f>
        <v>grond</v>
      </c>
      <c r="K1611" t="str">
        <f>community_projects!K1611</f>
        <v>lokale coöperatie</v>
      </c>
      <c r="L1611" t="str">
        <f>community_projects!L1611</f>
        <v>Energiecoöperatie Bunnik</v>
      </c>
      <c r="M1611">
        <f>community_projects!P1611</f>
        <v>14904.5</v>
      </c>
      <c r="N1611">
        <f>community_projects!R1611</f>
        <v>0.5</v>
      </c>
    </row>
    <row r="1612" spans="1:14" x14ac:dyDescent="0.3">
      <c r="A1612" t="str">
        <f>community_projects!A1612</f>
        <v>Utrecht</v>
      </c>
      <c r="B1612" t="str">
        <f>community_projects!B1612</f>
        <v>Regio U16</v>
      </c>
      <c r="C1612" t="str">
        <f>community_projects!C1612</f>
        <v>Bunnik</v>
      </c>
      <c r="D1612" t="str" cm="1">
        <f t="array" ref="D1612">INDEX(municipalities!B:B, MATCH(EC_projects!C1612,municipalities!C:C,0),0)</f>
        <v>GM0312</v>
      </c>
      <c r="E1612">
        <f>community_projects!D1612</f>
        <v>0</v>
      </c>
      <c r="F1612" t="str">
        <f>community_projects!E1612</f>
        <v>ECBunnik/ Zonnepark A12 Bunnik</v>
      </c>
      <c r="G1612" t="str">
        <f>community_projects!G1612</f>
        <v>gepland</v>
      </c>
      <c r="H1612">
        <f>community_projects!H1612</f>
        <v>2025</v>
      </c>
      <c r="I1612" t="str">
        <f>community_projects!I1612</f>
        <v>PV</v>
      </c>
      <c r="J1612" t="str">
        <f>community_projects!J1612</f>
        <v>grond</v>
      </c>
      <c r="K1612" t="str">
        <f>community_projects!K1612</f>
        <v>lokale coöperatie</v>
      </c>
      <c r="L1612" t="str">
        <f>community_projects!L1612</f>
        <v>Energiecoöperatie Bunnik</v>
      </c>
      <c r="M1612">
        <f>community_projects!P1612</f>
        <v>2500</v>
      </c>
      <c r="N1612">
        <f>community_projects!R1612</f>
        <v>0.5</v>
      </c>
    </row>
    <row r="1613" spans="1:14" x14ac:dyDescent="0.3">
      <c r="A1613" t="str">
        <f>community_projects!A1613</f>
        <v>Utrecht</v>
      </c>
      <c r="B1613" t="str">
        <f>community_projects!B1613</f>
        <v>Regio U16</v>
      </c>
      <c r="C1613" t="str">
        <f>community_projects!C1613</f>
        <v>Bunnik</v>
      </c>
      <c r="D1613" t="str" cm="1">
        <f t="array" ref="D1613">INDEX(municipalities!B:B, MATCH(EC_projects!C1613,municipalities!C:C,0),0)</f>
        <v>GM0312</v>
      </c>
      <c r="E1613" t="str">
        <f>community_projects!D1613</f>
        <v>Werkhoven</v>
      </c>
      <c r="F1613" t="str">
        <f>community_projects!E1613</f>
        <v>ECBunnik/ zonnepark Werkhoven</v>
      </c>
      <c r="G1613" t="str">
        <f>community_projects!G1613</f>
        <v>gepland</v>
      </c>
      <c r="H1613">
        <f>community_projects!H1613</f>
        <v>2024</v>
      </c>
      <c r="I1613" t="str">
        <f>community_projects!I1613</f>
        <v>PV</v>
      </c>
      <c r="J1613" t="str">
        <f>community_projects!J1613</f>
        <v>grond</v>
      </c>
      <c r="K1613" t="str">
        <f>community_projects!K1613</f>
        <v>lokale coöperatie</v>
      </c>
      <c r="L1613" t="str">
        <f>community_projects!L1613</f>
        <v>Energiecoöperatie Bunnik</v>
      </c>
      <c r="M1613">
        <f>community_projects!P1613</f>
        <v>14000</v>
      </c>
      <c r="N1613">
        <f>community_projects!R1613</f>
        <v>0.5</v>
      </c>
    </row>
    <row r="1614" spans="1:14" x14ac:dyDescent="0.3">
      <c r="A1614" t="str">
        <f>community_projects!A1614</f>
        <v>Utrecht</v>
      </c>
      <c r="B1614" t="str">
        <f>community_projects!B1614</f>
        <v>Regio U16</v>
      </c>
      <c r="C1614" t="str">
        <f>community_projects!C1614</f>
        <v>De Bilt</v>
      </c>
      <c r="D1614" t="str" cm="1">
        <f t="array" ref="D1614">INDEX(municipalities!B:B, MATCH(EC_projects!C1614,municipalities!C:C,0),0)</f>
        <v>GM0310</v>
      </c>
      <c r="E1614" t="str">
        <f>community_projects!D1614</f>
        <v>Groenekan</v>
      </c>
      <c r="F1614" t="str">
        <f>community_projects!E1614</f>
        <v>BENG!/zonneweide Voordaan</v>
      </c>
      <c r="G1614" t="str">
        <f>community_projects!G1614</f>
        <v>gepland</v>
      </c>
      <c r="H1614">
        <f>community_projects!H1614</f>
        <v>2025</v>
      </c>
      <c r="I1614" t="str">
        <f>community_projects!I1614</f>
        <v>PV</v>
      </c>
      <c r="J1614" t="str">
        <f>community_projects!J1614</f>
        <v>grond</v>
      </c>
      <c r="K1614" t="str">
        <f>community_projects!K1614</f>
        <v>lokale coöperatie</v>
      </c>
      <c r="L1614" t="str">
        <f>community_projects!L1614</f>
        <v>BENG!/ Bilstroom</v>
      </c>
      <c r="M1614">
        <f>community_projects!P1614</f>
        <v>7875</v>
      </c>
      <c r="N1614">
        <f>community_projects!R1614</f>
        <v>0.5</v>
      </c>
    </row>
    <row r="1615" spans="1:14" x14ac:dyDescent="0.3">
      <c r="A1615" t="str">
        <f>community_projects!A1615</f>
        <v>Utrecht</v>
      </c>
      <c r="B1615" t="str">
        <f>community_projects!B1615</f>
        <v>Regio U16</v>
      </c>
      <c r="C1615" t="str">
        <f>community_projects!C1615</f>
        <v>Houten</v>
      </c>
      <c r="D1615" t="str" cm="1">
        <f t="array" ref="D1615">INDEX(municipalities!B:B, MATCH(EC_projects!C1615,municipalities!C:C,0),0)</f>
        <v>GM0321</v>
      </c>
      <c r="E1615" t="str">
        <f>community_projects!D1615</f>
        <v xml:space="preserve">Schalkwijk </v>
      </c>
      <c r="F1615" t="str">
        <f>community_projects!E1615</f>
        <v xml:space="preserve">OpgewektHouten/ Coöperatie Duurzaam Eiland/ Stroomveld De Knoest </v>
      </c>
      <c r="G1615" t="str">
        <f>community_projects!G1615</f>
        <v>gepland</v>
      </c>
      <c r="H1615">
        <f>community_projects!H1615</f>
        <v>2024</v>
      </c>
      <c r="I1615" t="str">
        <f>community_projects!I1615</f>
        <v>PV</v>
      </c>
      <c r="J1615" t="str">
        <f>community_projects!J1615</f>
        <v>grond</v>
      </c>
      <c r="K1615" t="str">
        <f>community_projects!K1615</f>
        <v>lokale coöperatie</v>
      </c>
      <c r="L1615" t="str">
        <f>community_projects!L1615</f>
        <v>Opgewekt Houten/ Duurzaam Eiland</v>
      </c>
      <c r="M1615">
        <f>community_projects!P1615</f>
        <v>20400</v>
      </c>
      <c r="N1615">
        <f>community_projects!R1615</f>
        <v>1</v>
      </c>
    </row>
    <row r="1616" spans="1:14" x14ac:dyDescent="0.3">
      <c r="A1616" t="str">
        <f>community_projects!A1616</f>
        <v>Utrecht</v>
      </c>
      <c r="B1616" t="str">
        <f>community_projects!B1616</f>
        <v>Regio U16</v>
      </c>
      <c r="C1616" t="str">
        <f>community_projects!C1616</f>
        <v>Houten</v>
      </c>
      <c r="D1616" t="str" cm="1">
        <f t="array" ref="D1616">INDEX(municipalities!B:B, MATCH(EC_projects!C1616,municipalities!C:C,0),0)</f>
        <v>GM0321</v>
      </c>
      <c r="E1616" t="str">
        <f>community_projects!D1616</f>
        <v xml:space="preserve">Schalkwijk </v>
      </c>
      <c r="F1616" t="str">
        <f>community_projects!E1616</f>
        <v>OpgewektHouten/ Coöperatie Duurzaam Eiland/ Zonneweide De Heul)</v>
      </c>
      <c r="G1616" t="str">
        <f>community_projects!G1616</f>
        <v>gepland</v>
      </c>
      <c r="H1616">
        <f>community_projects!H1616</f>
        <v>2024</v>
      </c>
      <c r="I1616" t="str">
        <f>community_projects!I1616</f>
        <v>PV</v>
      </c>
      <c r="J1616" t="str">
        <f>community_projects!J1616</f>
        <v>grond</v>
      </c>
      <c r="K1616" t="str">
        <f>community_projects!K1616</f>
        <v>lokale coöperatie</v>
      </c>
      <c r="L1616" t="str">
        <f>community_projects!L1616</f>
        <v>Opgewekt Houten/ Duurzaam Eiland</v>
      </c>
      <c r="M1616">
        <f>community_projects!P1616</f>
        <v>20400</v>
      </c>
      <c r="N1616">
        <f>community_projects!R1616</f>
        <v>1</v>
      </c>
    </row>
    <row r="1617" spans="1:14" x14ac:dyDescent="0.3">
      <c r="A1617" t="str">
        <f>community_projects!A1617</f>
        <v>Utrecht</v>
      </c>
      <c r="B1617" t="str">
        <f>community_projects!B1617</f>
        <v>Regio U16</v>
      </c>
      <c r="C1617" t="str">
        <f>community_projects!C1617</f>
        <v>Stichtse Vecht</v>
      </c>
      <c r="D1617" t="str" cm="1">
        <f t="array" ref="D1617">INDEX(municipalities!B:B, MATCH(EC_projects!C1617,municipalities!C:C,0),0)</f>
        <v>GM1904</v>
      </c>
      <c r="E1617" t="str">
        <f>community_projects!D1617</f>
        <v>Loenen aan de Vecht</v>
      </c>
      <c r="F1617" t="str">
        <f>community_projects!E1617</f>
        <v xml:space="preserve">EC2030/ Zonneveld Loenersloot </v>
      </c>
      <c r="G1617" t="str">
        <f>community_projects!G1617</f>
        <v>voorbereiding</v>
      </c>
      <c r="H1617">
        <f>community_projects!H1617</f>
        <v>2025</v>
      </c>
      <c r="I1617" t="str">
        <f>community_projects!I1617</f>
        <v>PV</v>
      </c>
      <c r="J1617" t="str">
        <f>community_projects!J1617</f>
        <v>grond</v>
      </c>
      <c r="K1617" t="str">
        <f>community_projects!K1617</f>
        <v>lokale coöperatie</v>
      </c>
      <c r="L1617" t="str">
        <f>community_projects!L1617</f>
        <v>EC 2030.nu</v>
      </c>
      <c r="M1617">
        <f>community_projects!P1617</f>
        <v>17500</v>
      </c>
      <c r="N1617">
        <f>community_projects!R1617</f>
        <v>0.5</v>
      </c>
    </row>
    <row r="1618" spans="1:14" x14ac:dyDescent="0.3">
      <c r="A1618" t="str">
        <f>community_projects!A1618</f>
        <v>Utrecht</v>
      </c>
      <c r="B1618" t="str">
        <f>community_projects!B1618</f>
        <v>Regio U16</v>
      </c>
      <c r="C1618" t="str">
        <f>community_projects!C1618</f>
        <v>Stichtse Vecht</v>
      </c>
      <c r="D1618" t="str" cm="1">
        <f t="array" ref="D1618">INDEX(municipalities!B:B, MATCH(EC_projects!C1618,municipalities!C:C,0),0)</f>
        <v>GM1904</v>
      </c>
      <c r="E1618" t="str">
        <f>community_projects!D1618</f>
        <v>Loenen aan de Vecht</v>
      </c>
      <c r="F1618" t="str">
        <f>community_projects!E1618</f>
        <v>EC2023/ Solar Parkings (10 locaties, 5 coöperaties)</v>
      </c>
      <c r="G1618" t="str">
        <f>community_projects!G1618</f>
        <v>voorbereiding</v>
      </c>
      <c r="H1618">
        <f>community_projects!H1618</f>
        <v>2025</v>
      </c>
      <c r="I1618" t="str">
        <f>community_projects!I1618</f>
        <v>PV</v>
      </c>
      <c r="J1618" t="str">
        <f>community_projects!J1618</f>
        <v>solar carport</v>
      </c>
      <c r="K1618" t="str">
        <f>community_projects!K1618</f>
        <v>lokale coöperatie</v>
      </c>
      <c r="L1618" t="str">
        <f>community_projects!L1618</f>
        <v>EC 2030.nu</v>
      </c>
      <c r="M1618">
        <f>community_projects!P1618</f>
        <v>0</v>
      </c>
      <c r="N1618">
        <f>community_projects!R1618</f>
        <v>0</v>
      </c>
    </row>
    <row r="1619" spans="1:14" x14ac:dyDescent="0.3">
      <c r="A1619" t="str">
        <f>community_projects!A1619</f>
        <v>Utrecht</v>
      </c>
      <c r="B1619" t="str">
        <f>community_projects!B1619</f>
        <v>Regio U16</v>
      </c>
      <c r="C1619" t="str">
        <f>community_projects!C1619</f>
        <v>Utrecht</v>
      </c>
      <c r="D1619" t="str" cm="1">
        <f t="array" ref="D1619">INDEX(municipalities!B:B, MATCH(EC_projects!C1619,municipalities!C:C,0),0)</f>
        <v>GM0344</v>
      </c>
      <c r="E1619">
        <f>community_projects!D1619</f>
        <v>0</v>
      </c>
      <c r="F1619" t="str">
        <f>community_projects!E1619</f>
        <v>EnergieU/ Zonneeilanden Haarijnseplas</v>
      </c>
      <c r="G1619" t="str">
        <f>community_projects!G1619</f>
        <v>voorbereiding</v>
      </c>
      <c r="H1619">
        <f>community_projects!H1619</f>
        <v>2025</v>
      </c>
      <c r="I1619" t="str">
        <f>community_projects!I1619</f>
        <v>PV</v>
      </c>
      <c r="J1619" t="str">
        <f>community_projects!J1619</f>
        <v>water</v>
      </c>
      <c r="K1619" t="str">
        <f>community_projects!K1619</f>
        <v>lokale coöperatie</v>
      </c>
      <c r="L1619" t="str">
        <f>community_projects!L1619</f>
        <v>EnergieU</v>
      </c>
      <c r="M1619">
        <f>community_projects!P1619</f>
        <v>2499.9749999999999</v>
      </c>
      <c r="N1619">
        <f>community_projects!R1619</f>
        <v>0.5</v>
      </c>
    </row>
    <row r="1620" spans="1:14" x14ac:dyDescent="0.3">
      <c r="A1620" t="str">
        <f>community_projects!A1620</f>
        <v>Utrecht</v>
      </c>
      <c r="B1620" t="str">
        <f>community_projects!B1620</f>
        <v>Regio U16</v>
      </c>
      <c r="C1620" t="str">
        <f>community_projects!C1620</f>
        <v>Wijk bij Duurstede</v>
      </c>
      <c r="D1620" t="str" cm="1">
        <f t="array" ref="D1620">INDEX(municipalities!B:B, MATCH(EC_projects!C1620,municipalities!C:C,0),0)</f>
        <v>GM0352</v>
      </c>
      <c r="E1620">
        <f>community_projects!D1620</f>
        <v>0</v>
      </c>
      <c r="F1620" t="str">
        <f>community_projects!E1620</f>
        <v>EigenWijkse EC/ Zonnepark Wijkerbroek (25% eigendom)</v>
      </c>
      <c r="G1620" t="str">
        <f>community_projects!G1620</f>
        <v>gepland</v>
      </c>
      <c r="H1620">
        <f>community_projects!H1620</f>
        <v>2024</v>
      </c>
      <c r="I1620" t="str">
        <f>community_projects!I1620</f>
        <v>PV</v>
      </c>
      <c r="J1620" t="str">
        <f>community_projects!J1620</f>
        <v>grond</v>
      </c>
      <c r="K1620" t="str">
        <f>community_projects!K1620</f>
        <v>lokale coöperatie</v>
      </c>
      <c r="L1620" t="str">
        <f>community_projects!L1620</f>
        <v>Eigenwijkse Energiecoöperatie</v>
      </c>
      <c r="M1620">
        <f>community_projects!P1620</f>
        <v>5000</v>
      </c>
      <c r="N1620">
        <f>community_projects!R1620</f>
        <v>0.25</v>
      </c>
    </row>
    <row r="1621" spans="1:14" x14ac:dyDescent="0.3">
      <c r="A1621" t="str">
        <f>community_projects!A1621</f>
        <v>Utrecht</v>
      </c>
      <c r="B1621" t="str">
        <f>community_projects!B1621</f>
        <v>Regio U16</v>
      </c>
      <c r="C1621" t="str">
        <f>community_projects!C1621</f>
        <v>Wijk bij Duurstede</v>
      </c>
      <c r="D1621" t="str" cm="1">
        <f t="array" ref="D1621">INDEX(municipalities!B:B, MATCH(EC_projects!C1621,municipalities!C:C,0),0)</f>
        <v>GM0352</v>
      </c>
      <c r="E1621">
        <f>community_projects!D1621</f>
        <v>0</v>
      </c>
      <c r="F1621" t="str">
        <f>community_projects!E1621</f>
        <v>EigenWijkse EC/ Zonnepark Wijkerbroek Oost en West (participatie, geen eigendom)</v>
      </c>
      <c r="G1621" t="str">
        <f>community_projects!G1621</f>
        <v>gepland</v>
      </c>
      <c r="H1621">
        <f>community_projects!H1621</f>
        <v>2024</v>
      </c>
      <c r="I1621" t="str">
        <f>community_projects!I1621</f>
        <v>PV</v>
      </c>
      <c r="J1621" t="str">
        <f>community_projects!J1621</f>
        <v>grond</v>
      </c>
      <c r="K1621" t="str">
        <f>community_projects!K1621</f>
        <v>participatie/ lokale coöperatie</v>
      </c>
      <c r="L1621" t="str">
        <f>community_projects!L1621</f>
        <v>Eigenwijkse Energiecoöperatie</v>
      </c>
      <c r="M1621">
        <f>community_projects!P1621</f>
        <v>0</v>
      </c>
      <c r="N1621">
        <f>community_projects!R1621</f>
        <v>0</v>
      </c>
    </row>
    <row r="1622" spans="1:14" x14ac:dyDescent="0.3">
      <c r="A1622" t="str">
        <f>community_projects!A1622</f>
        <v>Utrecht</v>
      </c>
      <c r="B1622" t="str">
        <f>community_projects!B1622</f>
        <v>Regio U16</v>
      </c>
      <c r="C1622" t="str">
        <f>community_projects!C1622</f>
        <v>Wijk bij Duurstede</v>
      </c>
      <c r="D1622" t="str" cm="1">
        <f t="array" ref="D1622">INDEX(municipalities!B:B, MATCH(EC_projects!C1622,municipalities!C:C,0),0)</f>
        <v>GM0352</v>
      </c>
      <c r="E1622">
        <f>community_projects!D1622</f>
        <v>0</v>
      </c>
      <c r="F1622" t="str">
        <f>community_projects!E1622</f>
        <v>EigenWijkse EC/ Zonnepark Wijkersloot (participatie, omgevingsfonds)</v>
      </c>
      <c r="G1622" t="str">
        <f>community_projects!G1622</f>
        <v>gepland</v>
      </c>
      <c r="H1622">
        <f>community_projects!H1622</f>
        <v>2024</v>
      </c>
      <c r="I1622" t="str">
        <f>community_projects!I1622</f>
        <v>PV</v>
      </c>
      <c r="J1622" t="str">
        <f>community_projects!J1622</f>
        <v>grond</v>
      </c>
      <c r="K1622" t="str">
        <f>community_projects!K1622</f>
        <v>participatie/ lokale coöperatie</v>
      </c>
      <c r="L1622" t="str">
        <f>community_projects!L1622</f>
        <v>Eigenwijkse Energiecoöperatie</v>
      </c>
      <c r="M1622">
        <f>community_projects!P1622</f>
        <v>0</v>
      </c>
      <c r="N1622">
        <f>community_projects!R1622</f>
        <v>0</v>
      </c>
    </row>
    <row r="1623" spans="1:14" x14ac:dyDescent="0.3">
      <c r="A1623" t="str">
        <f>community_projects!A1623</f>
        <v>Utrecht</v>
      </c>
      <c r="B1623" t="str">
        <f>community_projects!B1623</f>
        <v>Regio U16</v>
      </c>
      <c r="C1623" t="str">
        <f>community_projects!C1623</f>
        <v>Wijk bij Duurstede</v>
      </c>
      <c r="D1623" t="str" cm="1">
        <f t="array" ref="D1623">INDEX(municipalities!B:B, MATCH(EC_projects!C1623,municipalities!C:C,0),0)</f>
        <v>GM0352</v>
      </c>
      <c r="E1623">
        <f>community_projects!D1623</f>
        <v>0</v>
      </c>
      <c r="F1623" t="str">
        <f>community_projects!E1623</f>
        <v>EigenWijkse EC/ Zonnepark Dwarsdijkse zonneweide (participatie, omgevingsfonds)</v>
      </c>
      <c r="G1623" t="str">
        <f>community_projects!G1623</f>
        <v>voorbereiding</v>
      </c>
      <c r="H1623">
        <f>community_projects!H1623</f>
        <v>2025</v>
      </c>
      <c r="I1623" t="str">
        <f>community_projects!I1623</f>
        <v>PV</v>
      </c>
      <c r="J1623" t="str">
        <f>community_projects!J1623</f>
        <v>grond</v>
      </c>
      <c r="K1623" t="str">
        <f>community_projects!K1623</f>
        <v>participatie/ lokale coöperatie</v>
      </c>
      <c r="L1623" t="str">
        <f>community_projects!L1623</f>
        <v>Eigenwijkse Energiecoöperatie</v>
      </c>
      <c r="M1623">
        <f>community_projects!P1623</f>
        <v>0</v>
      </c>
      <c r="N1623">
        <f>community_projects!R1623</f>
        <v>0</v>
      </c>
    </row>
    <row r="1624" spans="1:14" x14ac:dyDescent="0.3">
      <c r="A1624" t="str">
        <f>community_projects!A1624</f>
        <v>Utrecht</v>
      </c>
      <c r="B1624" t="str">
        <f>community_projects!B1624</f>
        <v>Regio U16</v>
      </c>
      <c r="C1624" t="str">
        <f>community_projects!C1624</f>
        <v>Wijk bij Duurstede</v>
      </c>
      <c r="D1624" t="str" cm="1">
        <f t="array" ref="D1624">INDEX(municipalities!B:B, MATCH(EC_projects!C1624,municipalities!C:C,0),0)</f>
        <v>GM0352</v>
      </c>
      <c r="E1624">
        <f>community_projects!D1624</f>
        <v>0</v>
      </c>
      <c r="F1624" t="str">
        <f>community_projects!E1624</f>
        <v>EigenWijkse EC/ Solar Parkings (10 locaties, 5 coöperaties)</v>
      </c>
      <c r="G1624" t="str">
        <f>community_projects!G1624</f>
        <v>voorbereiding</v>
      </c>
      <c r="H1624">
        <f>community_projects!H1624</f>
        <v>2025</v>
      </c>
      <c r="I1624" t="str">
        <f>community_projects!I1624</f>
        <v>PV</v>
      </c>
      <c r="J1624" t="str">
        <f>community_projects!J1624</f>
        <v>solar carport</v>
      </c>
      <c r="K1624" t="str">
        <f>community_projects!K1624</f>
        <v>lokale coöperatie</v>
      </c>
      <c r="L1624" t="str">
        <f>community_projects!L1624</f>
        <v>Eigenwijkse Energiecoöperatie</v>
      </c>
      <c r="M1624">
        <f>community_projects!P1624</f>
        <v>0</v>
      </c>
      <c r="N1624">
        <f>community_projects!R1624</f>
        <v>0</v>
      </c>
    </row>
    <row r="1625" spans="1:14" x14ac:dyDescent="0.3">
      <c r="A1625" t="str">
        <f>community_projects!A1625</f>
        <v>Utrecht</v>
      </c>
      <c r="B1625" t="str">
        <f>community_projects!B1625</f>
        <v>Regio U16</v>
      </c>
      <c r="C1625" t="str">
        <f>community_projects!C1625</f>
        <v>Woerden</v>
      </c>
      <c r="D1625" t="str" cm="1">
        <f t="array" ref="D1625">INDEX(municipalities!B:B, MATCH(EC_projects!C1625,municipalities!C:C,0),0)</f>
        <v>GM0632</v>
      </c>
      <c r="E1625">
        <f>community_projects!D1625</f>
        <v>0</v>
      </c>
      <c r="F1625" t="str">
        <f>community_projects!E1625</f>
        <v>WoerdenEnergie/ zonnegaard Lievaart</v>
      </c>
      <c r="G1625" t="str">
        <f>community_projects!G1625</f>
        <v>voorbereiding</v>
      </c>
      <c r="H1625">
        <f>community_projects!H1625</f>
        <v>2025</v>
      </c>
      <c r="I1625" t="str">
        <f>community_projects!I1625</f>
        <v>PV</v>
      </c>
      <c r="J1625" t="str">
        <f>community_projects!J1625</f>
        <v>grond</v>
      </c>
      <c r="K1625" t="str">
        <f>community_projects!K1625</f>
        <v>lokale coöperatie</v>
      </c>
      <c r="L1625" t="str">
        <f>community_projects!L1625</f>
        <v>WoerdenEnergie</v>
      </c>
      <c r="M1625">
        <f>community_projects!P1625</f>
        <v>5400</v>
      </c>
      <c r="N1625">
        <f>community_projects!R1625</f>
        <v>0.5</v>
      </c>
    </row>
    <row r="1626" spans="1:14" x14ac:dyDescent="0.3">
      <c r="A1626" t="str">
        <f>community_projects!A1626</f>
        <v>Utrecht</v>
      </c>
      <c r="B1626" t="str">
        <f>community_projects!B1626</f>
        <v>Regio U16</v>
      </c>
      <c r="C1626" t="str">
        <f>community_projects!C1626</f>
        <v>Woerden</v>
      </c>
      <c r="D1626" t="str" cm="1">
        <f t="array" ref="D1626">INDEX(municipalities!B:B, MATCH(EC_projects!C1626,municipalities!C:C,0),0)</f>
        <v>GM0632</v>
      </c>
      <c r="E1626">
        <f>community_projects!D1626</f>
        <v>0</v>
      </c>
      <c r="F1626" t="str">
        <f>community_projects!E1626</f>
        <v>WoerdenEnergie/ Solar Parkings (10 locaties, 5 coöperaties)</v>
      </c>
      <c r="G1626" t="str">
        <f>community_projects!G1626</f>
        <v>voorbereiding</v>
      </c>
      <c r="H1626">
        <f>community_projects!H1626</f>
        <v>2025</v>
      </c>
      <c r="I1626" t="str">
        <f>community_projects!I1626</f>
        <v>PV</v>
      </c>
      <c r="J1626" t="str">
        <f>community_projects!J1626</f>
        <v>solar carport</v>
      </c>
      <c r="K1626" t="str">
        <f>community_projects!K1626</f>
        <v>lokale coöperatie</v>
      </c>
      <c r="L1626" t="str">
        <f>community_projects!L1626</f>
        <v>WoerdenEnergie</v>
      </c>
      <c r="M1626">
        <f>community_projects!P1626</f>
        <v>0</v>
      </c>
      <c r="N1626">
        <f>community_projects!R1626</f>
        <v>0</v>
      </c>
    </row>
    <row r="1627" spans="1:14" x14ac:dyDescent="0.3">
      <c r="A1627" t="str">
        <f>community_projects!A1627</f>
        <v>Zeeland</v>
      </c>
      <c r="B1627" t="str">
        <f>community_projects!B1627</f>
        <v>Zeeland</v>
      </c>
      <c r="C1627" t="str">
        <f>community_projects!C1627</f>
        <v>Kapelle</v>
      </c>
      <c r="D1627" t="str" cm="1">
        <f t="array" ref="D1627">INDEX(municipalities!B:B, MATCH(EC_projects!C1627,municipalities!C:C,0),0)</f>
        <v>GM0678</v>
      </c>
      <c r="E1627">
        <f>community_projects!D1627</f>
        <v>0</v>
      </c>
      <c r="F1627" t="str">
        <f>community_projects!E1627</f>
        <v>Zeeuwind/ WP WAP/ Zonnepark Willem-Anna Polder</v>
      </c>
      <c r="G1627" t="str">
        <f>community_projects!G1627</f>
        <v>voorbereiding</v>
      </c>
      <c r="H1627">
        <f>community_projects!H1627</f>
        <v>2026</v>
      </c>
      <c r="I1627" t="str">
        <f>community_projects!I1627</f>
        <v>PV</v>
      </c>
      <c r="J1627" t="str">
        <f>community_projects!J1627</f>
        <v>grond</v>
      </c>
      <c r="K1627" t="str">
        <f>community_projects!K1627</f>
        <v>lokale coöperatie</v>
      </c>
      <c r="L1627" t="str">
        <f>community_projects!L1627</f>
        <v>Zeeuwind</v>
      </c>
      <c r="M1627">
        <f>community_projects!P1627</f>
        <v>6666.6666666666661</v>
      </c>
      <c r="N1627">
        <f>community_projects!R1627</f>
        <v>0.33333333333333298</v>
      </c>
    </row>
    <row r="1628" spans="1:14" x14ac:dyDescent="0.3">
      <c r="A1628" t="str">
        <f>community_projects!A1628</f>
        <v>Zeeland</v>
      </c>
      <c r="B1628" t="str">
        <f>community_projects!B1628</f>
        <v>Zeeland</v>
      </c>
      <c r="C1628" t="str">
        <f>community_projects!C1628</f>
        <v>Schouwen-Duiveland</v>
      </c>
      <c r="D1628" t="str" cm="1">
        <f t="array" ref="D1628">INDEX(municipalities!B:B, MATCH(EC_projects!C1628,municipalities!C:C,0),0)</f>
        <v>GM1676</v>
      </c>
      <c r="E1628" t="str">
        <f>community_projects!D1628</f>
        <v>Bruinisse</v>
      </c>
      <c r="F1628" t="str">
        <f>community_projects!E1628</f>
        <v>Zeeuwind/ Deltawind/ Drijvend zonnepark Krammer</v>
      </c>
      <c r="G1628" t="str">
        <f>community_projects!G1628</f>
        <v>voorbereiding</v>
      </c>
      <c r="H1628">
        <f>community_projects!H1628</f>
        <v>2027</v>
      </c>
      <c r="I1628" t="str">
        <f>community_projects!I1628</f>
        <v>PV</v>
      </c>
      <c r="J1628" t="str">
        <f>community_projects!J1628</f>
        <v>water</v>
      </c>
      <c r="K1628" t="str">
        <f>community_projects!K1628</f>
        <v>lokale coöperatie</v>
      </c>
      <c r="L1628" t="str">
        <f>community_projects!L1628</f>
        <v>Zeeuwind/ Deltawind</v>
      </c>
      <c r="M1628">
        <f>community_projects!P1628</f>
        <v>20000</v>
      </c>
      <c r="N1628">
        <f>community_projects!R1628</f>
        <v>0.5</v>
      </c>
    </row>
    <row r="1629" spans="1:14" x14ac:dyDescent="0.3">
      <c r="A1629" t="str">
        <f>community_projects!A1629</f>
        <v>Zeeland</v>
      </c>
      <c r="B1629" t="str">
        <f>community_projects!B1629</f>
        <v>Zeeland</v>
      </c>
      <c r="C1629" t="str">
        <f>community_projects!C1629</f>
        <v>Terneuzen</v>
      </c>
      <c r="D1629" t="str" cm="1">
        <f t="array" ref="D1629">INDEX(municipalities!B:B, MATCH(EC_projects!C1629,municipalities!C:C,0),0)</f>
        <v>GM0715</v>
      </c>
      <c r="E1629" t="str">
        <f>community_projects!D1629</f>
        <v>Zeeuwind</v>
      </c>
      <c r="F1629" t="str">
        <f>community_projects!E1629</f>
        <v>Zeeuwind/ zonnepark Koegorsbelt</v>
      </c>
      <c r="G1629" t="str">
        <f>community_projects!G1629</f>
        <v>voorbereiding</v>
      </c>
      <c r="H1629">
        <f>community_projects!H1629</f>
        <v>2026</v>
      </c>
      <c r="I1629" t="str">
        <f>community_projects!I1629</f>
        <v>PV</v>
      </c>
      <c r="J1629" t="str">
        <f>community_projects!J1629</f>
        <v>grond</v>
      </c>
      <c r="K1629" t="str">
        <f>community_projects!K1629</f>
        <v>lokale coöperatie</v>
      </c>
      <c r="L1629" t="str">
        <f>community_projects!L1629</f>
        <v>Zeeuwind</v>
      </c>
      <c r="M1629">
        <f>community_projects!P1629</f>
        <v>8000</v>
      </c>
      <c r="N1629">
        <f>community_projects!R1629</f>
        <v>1</v>
      </c>
    </row>
    <row r="1630" spans="1:14" x14ac:dyDescent="0.3">
      <c r="A1630" t="str">
        <f>community_projects!A1630</f>
        <v>Zeeland</v>
      </c>
      <c r="B1630" t="str">
        <f>community_projects!B1630</f>
        <v>Zeeland</v>
      </c>
      <c r="C1630" t="str">
        <f>community_projects!C1630</f>
        <v>Veere</v>
      </c>
      <c r="D1630" t="str" cm="1">
        <f t="array" ref="D1630">INDEX(municipalities!B:B, MATCH(EC_projects!C1630,municipalities!C:C,0),0)</f>
        <v>GM0717</v>
      </c>
      <c r="E1630" t="str">
        <f>community_projects!D1630</f>
        <v>Koudekerke-Dishoek</v>
      </c>
      <c r="F1630" t="str">
        <f>community_projects!E1630</f>
        <v>Zeeuwind/ ECKoudekerkeDishoek/ zonnepark  Koudekerke II</v>
      </c>
      <c r="G1630" t="str">
        <f>community_projects!G1630</f>
        <v>gepland</v>
      </c>
      <c r="H1630">
        <f>community_projects!H1630</f>
        <v>2025</v>
      </c>
      <c r="I1630" t="str">
        <f>community_projects!I1630</f>
        <v>PV</v>
      </c>
      <c r="J1630" t="str">
        <f>community_projects!J1630</f>
        <v>grond</v>
      </c>
      <c r="K1630" t="str">
        <f>community_projects!K1630</f>
        <v>lokale coöperatie</v>
      </c>
      <c r="L1630" t="str">
        <f>community_projects!L1630</f>
        <v>EC KoudekerkeDishoek</v>
      </c>
      <c r="M1630">
        <f>community_projects!P1630</f>
        <v>3600</v>
      </c>
      <c r="N1630">
        <f>community_projects!R1630</f>
        <v>1</v>
      </c>
    </row>
    <row r="1631" spans="1:14" x14ac:dyDescent="0.3">
      <c r="A1631" t="str">
        <f>community_projects!A1631</f>
        <v>Zuid-Holland</v>
      </c>
      <c r="B1631" t="str">
        <f>community_projects!B1631</f>
        <v>Regio Rotterdam-Den Haag</v>
      </c>
      <c r="C1631" t="str">
        <f>community_projects!C1631</f>
        <v>Voorne aan Zee</v>
      </c>
      <c r="D1631" t="str" cm="1">
        <f t="array" ref="D1631">INDEX(municipalities!B:B, MATCH(EC_projects!C1631,municipalities!C:C,0),0)</f>
        <v>GM1992</v>
      </c>
      <c r="E1631" t="str">
        <f>community_projects!D1631</f>
        <v>Hellevoetssluis</v>
      </c>
      <c r="F1631" t="str">
        <f>community_projects!E1631</f>
        <v>VoornePuttenEnergie/ Carport Hellevoetssluis</v>
      </c>
      <c r="G1631" t="str">
        <f>community_projects!G1631</f>
        <v>voorbereiding</v>
      </c>
      <c r="H1631">
        <f>community_projects!H1631</f>
        <v>2025</v>
      </c>
      <c r="I1631" t="str">
        <f>community_projects!I1631</f>
        <v>PV</v>
      </c>
      <c r="J1631" t="str">
        <f>community_projects!J1631</f>
        <v>solar carport</v>
      </c>
      <c r="K1631" t="str">
        <f>community_projects!K1631</f>
        <v>lokale coöperatie</v>
      </c>
      <c r="L1631" t="str">
        <f>community_projects!L1631</f>
        <v>Voorne Putten Energie</v>
      </c>
      <c r="M1631">
        <f>community_projects!P1631</f>
        <v>184.8</v>
      </c>
      <c r="N1631">
        <f>community_projects!R1631</f>
        <v>1</v>
      </c>
    </row>
    <row r="1632" spans="1:14" x14ac:dyDescent="0.3">
      <c r="A1632" t="str">
        <f>community_projects!A1632</f>
        <v>Zuid-Holland</v>
      </c>
      <c r="B1632" t="str">
        <f>community_projects!B1632</f>
        <v>Drechtsteden</v>
      </c>
      <c r="C1632" t="str">
        <f>community_projects!C1632</f>
        <v>Zwijndrecht</v>
      </c>
      <c r="D1632" t="str" cm="1">
        <f t="array" ref="D1632">INDEX(municipalities!B:B, MATCH(EC_projects!C1632,municipalities!C:C,0),0)</f>
        <v>GM0642</v>
      </c>
      <c r="E1632">
        <f>community_projects!D1632</f>
        <v>0</v>
      </c>
      <c r="F1632" t="str">
        <f>community_projects!E1632</f>
        <v>DrechtseEnergie/ Zonnepark Kijfhoek Noord (Novar, Eneco, coop)</v>
      </c>
      <c r="G1632" t="str">
        <f>community_projects!G1632</f>
        <v>voorbereiding</v>
      </c>
      <c r="H1632">
        <f>community_projects!H1632</f>
        <v>2025</v>
      </c>
      <c r="I1632" t="str">
        <f>community_projects!I1632</f>
        <v>PV</v>
      </c>
      <c r="J1632" t="str">
        <f>community_projects!J1632</f>
        <v>grond</v>
      </c>
      <c r="K1632" t="str">
        <f>community_projects!K1632</f>
        <v>lokale coöperatie</v>
      </c>
      <c r="L1632" t="str">
        <f>community_projects!L1632</f>
        <v>Drechtse Stromen/ Drechtse Energie</v>
      </c>
      <c r="M1632">
        <f>community_projects!P1632</f>
        <v>0</v>
      </c>
      <c r="N1632">
        <f>community_projects!R1632</f>
        <v>0.33</v>
      </c>
    </row>
    <row r="1633" spans="1:14" x14ac:dyDescent="0.3">
      <c r="A1633" t="str">
        <f>community_projects!A1633</f>
        <v>Drenthe</v>
      </c>
      <c r="B1633" t="str">
        <f>community_projects!B1633</f>
        <v>Drenthe</v>
      </c>
      <c r="C1633" t="str">
        <f>community_projects!C1633</f>
        <v>Borger-Odoorn</v>
      </c>
      <c r="D1633" t="str" cm="1">
        <f t="array" ref="D1633">INDEX(municipalities!B:B, MATCH(EC_projects!C1633,municipalities!C:C,0),0)</f>
        <v>GM1681</v>
      </c>
      <c r="E1633">
        <f>community_projects!D1633</f>
        <v>0</v>
      </c>
      <c r="F1633" t="str">
        <f>community_projects!E1633</f>
        <v>Windvogel/ Windpark De Drentse Monden en Oostermoer - gedeelte DEE Exloërmond</v>
      </c>
      <c r="G1633" t="str">
        <f>community_projects!G1633</f>
        <v>gerealiseerd</v>
      </c>
      <c r="H1633">
        <f>community_projects!H1633</f>
        <v>2021</v>
      </c>
      <c r="I1633" t="str">
        <f>community_projects!I1633</f>
        <v>wind</v>
      </c>
      <c r="J1633" t="str">
        <f>community_projects!J1633</f>
        <v>grootschalig</v>
      </c>
      <c r="K1633">
        <f>community_projects!K1633</f>
        <v>0</v>
      </c>
      <c r="L1633" t="str">
        <f>community_projects!L1633</f>
        <v>Windvogel</v>
      </c>
      <c r="M1633">
        <f>community_projects!P1633</f>
        <v>3013.6363636363635</v>
      </c>
      <c r="N1633">
        <f>community_projects!R1633</f>
        <v>4.5454545454545456E-2</v>
      </c>
    </row>
    <row r="1634" spans="1:14" x14ac:dyDescent="0.3">
      <c r="A1634" t="str">
        <f>community_projects!A1634</f>
        <v>Drenthe</v>
      </c>
      <c r="B1634" t="str">
        <f>community_projects!B1634</f>
        <v>Drenthe</v>
      </c>
      <c r="C1634" t="str">
        <f>community_projects!C1634</f>
        <v>Borger-Odoorn</v>
      </c>
      <c r="D1634" t="str" cm="1">
        <f t="array" ref="D1634">INDEX(municipalities!B:B, MATCH(EC_projects!C1634,municipalities!C:C,0),0)</f>
        <v>GM1681</v>
      </c>
      <c r="E1634">
        <f>community_projects!D1634</f>
        <v>0</v>
      </c>
      <c r="F1634" t="str">
        <f>community_projects!E1634</f>
        <v xml:space="preserve">Windvogel/ Windpark De Drentse Monden en Oostermoer - overige deel windpark </v>
      </c>
      <c r="G1634" t="str">
        <f>community_projects!G1634</f>
        <v>gerealiseerd</v>
      </c>
      <c r="H1634">
        <f>community_projects!H1634</f>
        <v>2021</v>
      </c>
      <c r="I1634" t="str">
        <f>community_projects!I1634</f>
        <v>wind</v>
      </c>
      <c r="J1634" t="str">
        <f>community_projects!J1634</f>
        <v>grootschalig</v>
      </c>
      <c r="K1634">
        <f>community_projects!K1634</f>
        <v>0</v>
      </c>
      <c r="L1634" t="str">
        <f>community_projects!L1634</f>
        <v>Windvogel</v>
      </c>
      <c r="M1634">
        <f>community_projects!P1634</f>
        <v>0</v>
      </c>
      <c r="N1634">
        <f>community_projects!R1634</f>
        <v>0</v>
      </c>
    </row>
    <row r="1635" spans="1:14" x14ac:dyDescent="0.3">
      <c r="A1635" t="str">
        <f>community_projects!A1635</f>
        <v>Flevoland</v>
      </c>
      <c r="B1635" t="str">
        <f>community_projects!B1635</f>
        <v>Flevoland</v>
      </c>
      <c r="C1635" t="str">
        <f>community_projects!C1635</f>
        <v>Almere</v>
      </c>
      <c r="D1635" t="str" cm="1">
        <f t="array" ref="D1635">INDEX(municipalities!B:B, MATCH(EC_projects!C1635,municipalities!C:C,0),0)</f>
        <v>GM0034</v>
      </c>
      <c r="E1635">
        <f>community_projects!D1635</f>
        <v>0</v>
      </c>
      <c r="F1635" t="str">
        <f>community_projects!E1635</f>
        <v>Almeerse Wind/ Windpark Pampus Wind (100% eigenaar 2 turbines in Windpark Jaap Rodenburg II)</v>
      </c>
      <c r="G1635" t="str">
        <f>community_projects!G1635</f>
        <v>gerealiseerd</v>
      </c>
      <c r="H1635">
        <f>community_projects!H1635</f>
        <v>2021</v>
      </c>
      <c r="I1635" t="str">
        <f>community_projects!I1635</f>
        <v>wind</v>
      </c>
      <c r="J1635" t="str">
        <f>community_projects!J1635</f>
        <v>grootschalig</v>
      </c>
      <c r="K1635">
        <f>community_projects!K1635</f>
        <v>0</v>
      </c>
      <c r="L1635" t="str">
        <f>community_projects!L1635</f>
        <v>Almeerse Wind</v>
      </c>
      <c r="M1635">
        <f>community_projects!P1635</f>
        <v>7600</v>
      </c>
      <c r="N1635">
        <f>community_projects!R1635</f>
        <v>0.2</v>
      </c>
    </row>
    <row r="1636" spans="1:14" x14ac:dyDescent="0.3">
      <c r="A1636" t="str">
        <f>community_projects!A1636</f>
        <v>Flevoland</v>
      </c>
      <c r="B1636" t="str">
        <f>community_projects!B1636</f>
        <v>Flevoland</v>
      </c>
      <c r="C1636" t="str">
        <f>community_projects!C1636</f>
        <v>Zeewolde</v>
      </c>
      <c r="D1636" t="str" cm="1">
        <f t="array" ref="D1636">INDEX(municipalities!B:B, MATCH(EC_projects!C1636,municipalities!C:C,0),0)</f>
        <v>GM0050</v>
      </c>
      <c r="E1636">
        <f>community_projects!D1636</f>
        <v>0</v>
      </c>
      <c r="F1636" t="str">
        <f>community_projects!E1636</f>
        <v>Nieuwe Molenaars/ windmolen  Zeewolde Gruttoweg</v>
      </c>
      <c r="G1636" t="str">
        <f>community_projects!G1636</f>
        <v>gerealiseerd</v>
      </c>
      <c r="H1636">
        <f>community_projects!H1636</f>
        <v>2016</v>
      </c>
      <c r="I1636" t="str">
        <f>community_projects!I1636</f>
        <v>wind</v>
      </c>
      <c r="J1636" t="str">
        <f>community_projects!J1636</f>
        <v>grootschalig</v>
      </c>
      <c r="K1636">
        <f>community_projects!K1636</f>
        <v>0</v>
      </c>
      <c r="L1636" t="str">
        <f>community_projects!L1636</f>
        <v xml:space="preserve">meerdere coöperaties: Zeenergie (Zeewolde), De Groene Reus (Almere) en bevriende coöperaties uit andere delen van het land: Kennemer Wind (Heerhugowaard), Meerwind (Nieuw Vennep), Zuiderlicht (Amsterdam), De Eendragt (Den Helder) en Zuidenwind (Leudal). </v>
      </c>
      <c r="M1636">
        <f>community_projects!P1636</f>
        <v>850</v>
      </c>
      <c r="N1636">
        <f>community_projects!R1636</f>
        <v>1</v>
      </c>
    </row>
    <row r="1637" spans="1:14" x14ac:dyDescent="0.3">
      <c r="A1637" t="str">
        <f>community_projects!A1637</f>
        <v>Flevoland</v>
      </c>
      <c r="B1637" t="str">
        <f>community_projects!B1637</f>
        <v>Flevoland</v>
      </c>
      <c r="C1637" t="str">
        <f>community_projects!C1637</f>
        <v>Zeewolde</v>
      </c>
      <c r="D1637" t="str" cm="1">
        <f t="array" ref="D1637">INDEX(municipalities!B:B, MATCH(EC_projects!C1637,municipalities!C:C,0),0)</f>
        <v>GM0050</v>
      </c>
      <c r="E1637">
        <f>community_projects!D1637</f>
        <v>0</v>
      </c>
      <c r="F1637" t="str">
        <f>community_projects!E1637</f>
        <v>Windpark Zeewolde - collectief agrariërs/ bewoners</v>
      </c>
      <c r="G1637" t="str">
        <f>community_projects!G1637</f>
        <v>gerealiseerd (WP Zeewolde)</v>
      </c>
      <c r="H1637">
        <f>community_projects!H1637</f>
        <v>2022</v>
      </c>
      <c r="I1637" t="str">
        <f>community_projects!I1637</f>
        <v>wind</v>
      </c>
      <c r="J1637" t="str">
        <f>community_projects!J1637</f>
        <v>grootschalig</v>
      </c>
      <c r="K1637">
        <f>community_projects!K1637</f>
        <v>0</v>
      </c>
      <c r="L1637" t="str">
        <f>community_projects!L1637</f>
        <v xml:space="preserve">Ontwikkelvereniging Windpark Zeewolde. </v>
      </c>
      <c r="M1637">
        <f>community_projects!P1637</f>
        <v>0</v>
      </c>
      <c r="N1637">
        <f>community_projects!R1637</f>
        <v>0</v>
      </c>
    </row>
    <row r="1638" spans="1:14" x14ac:dyDescent="0.3">
      <c r="A1638" t="str">
        <f>community_projects!A1638</f>
        <v>Flevoland</v>
      </c>
      <c r="B1638" t="str">
        <f>community_projects!B1638</f>
        <v>Flevoland</v>
      </c>
      <c r="C1638" t="str">
        <f>community_projects!C1638</f>
        <v>Zeewolde</v>
      </c>
      <c r="D1638" t="str" cm="1">
        <f t="array" ref="D1638">INDEX(municipalities!B:B, MATCH(EC_projects!C1638,municipalities!C:C,0),0)</f>
        <v>GM0050</v>
      </c>
      <c r="E1638">
        <f>community_projects!D1638</f>
        <v>0</v>
      </c>
      <c r="F1638" t="str">
        <f>community_projects!E1638</f>
        <v>Windpark Zeewolde - Nieuw Molenaars (coöperatief eigendom )</v>
      </c>
      <c r="G1638" t="str">
        <f>community_projects!G1638</f>
        <v>gerealiseerd</v>
      </c>
      <c r="H1638">
        <f>community_projects!H1638</f>
        <v>2022</v>
      </c>
      <c r="I1638" t="str">
        <f>community_projects!I1638</f>
        <v>wind</v>
      </c>
      <c r="J1638" t="str">
        <f>community_projects!J1638</f>
        <v>grootschalig</v>
      </c>
      <c r="K1638">
        <f>community_projects!K1638</f>
        <v>0</v>
      </c>
      <c r="L1638" t="str">
        <f>community_projects!L1638</f>
        <v>De Nieuwe Molenaars</v>
      </c>
      <c r="M1638">
        <f>community_projects!P1638</f>
        <v>1507.9812206572769</v>
      </c>
      <c r="N1638">
        <f>community_projects!R1638</f>
        <v>4.6948356807511738E-3</v>
      </c>
    </row>
    <row r="1639" spans="1:14" x14ac:dyDescent="0.3">
      <c r="A1639" t="str">
        <f>community_projects!A1639</f>
        <v>Flevoland</v>
      </c>
      <c r="B1639" t="str">
        <f>community_projects!B1639</f>
        <v>Flevoland</v>
      </c>
      <c r="C1639" t="str">
        <f>community_projects!C1639</f>
        <v>Zeewolde</v>
      </c>
      <c r="D1639" t="str" cm="1">
        <f t="array" ref="D1639">INDEX(municipalities!B:B, MATCH(EC_projects!C1639,municipalities!C:C,0),0)</f>
        <v>GM0050</v>
      </c>
      <c r="E1639">
        <f>community_projects!D1639</f>
        <v>0</v>
      </c>
      <c r="F1639" t="str">
        <f>community_projects!E1639</f>
        <v>Windpark Zeewolde - Windvogel (coöperatief eigendom)</v>
      </c>
      <c r="G1639" t="str">
        <f>community_projects!G1639</f>
        <v>gerealiseerd</v>
      </c>
      <c r="H1639">
        <f>community_projects!H1639</f>
        <v>2022</v>
      </c>
      <c r="I1639" t="str">
        <f>community_projects!I1639</f>
        <v>wind</v>
      </c>
      <c r="J1639" t="str">
        <f>community_projects!J1639</f>
        <v>grootschalig</v>
      </c>
      <c r="K1639">
        <f>community_projects!K1639</f>
        <v>0</v>
      </c>
      <c r="L1639" t="str">
        <f>community_projects!L1639</f>
        <v>De Windvogel</v>
      </c>
      <c r="M1639">
        <f>community_projects!P1639</f>
        <v>2409</v>
      </c>
      <c r="N1639">
        <f>community_projects!R1639</f>
        <v>7.4999999999999997E-3</v>
      </c>
    </row>
    <row r="1640" spans="1:14" x14ac:dyDescent="0.3">
      <c r="A1640" t="str">
        <f>community_projects!A1640</f>
        <v>Flevoland</v>
      </c>
      <c r="B1640" t="str">
        <f>community_projects!B1640</f>
        <v>Flevoland</v>
      </c>
      <c r="C1640" t="str">
        <f>community_projects!C1640</f>
        <v>Zeewolde</v>
      </c>
      <c r="D1640" t="str" cm="1">
        <f t="array" ref="D1640">INDEX(municipalities!B:B, MATCH(EC_projects!C1640,municipalities!C:C,0),0)</f>
        <v>GM0050</v>
      </c>
      <c r="E1640">
        <f>community_projects!D1640</f>
        <v>0</v>
      </c>
      <c r="F1640" t="str">
        <f>community_projects!E1640</f>
        <v>Windvogel/ Elzevogel en Appelvogel</v>
      </c>
      <c r="G1640" t="str">
        <f>community_projects!G1640</f>
        <v>gerealiseerd</v>
      </c>
      <c r="H1640" t="str">
        <f>community_projects!H1640</f>
        <v>voor 2012</v>
      </c>
      <c r="I1640" t="str">
        <f>community_projects!I1640</f>
        <v>wind</v>
      </c>
      <c r="J1640" t="str">
        <f>community_projects!J1640</f>
        <v>grootschalig</v>
      </c>
      <c r="K1640">
        <f>community_projects!K1640</f>
        <v>0</v>
      </c>
      <c r="L1640" t="str">
        <f>community_projects!L1640</f>
        <v>De Windvogel</v>
      </c>
      <c r="M1640">
        <f>community_projects!P1640</f>
        <v>1850</v>
      </c>
      <c r="N1640">
        <f>community_projects!R1640</f>
        <v>1</v>
      </c>
    </row>
    <row r="1641" spans="1:14" x14ac:dyDescent="0.3">
      <c r="A1641" t="str">
        <f>community_projects!A1641</f>
        <v>Friesland</v>
      </c>
      <c r="B1641" t="str">
        <f>community_projects!B1641</f>
        <v>Friesland</v>
      </c>
      <c r="C1641" t="str">
        <f>community_projects!C1641</f>
        <v>Noardeast-Fryslân</v>
      </c>
      <c r="D1641" t="str" cm="1">
        <f t="array" ref="D1641">INDEX(municipalities!B:B, MATCH(EC_projects!C1641,municipalities!C:C,0),0)</f>
        <v>GM1970</v>
      </c>
      <c r="E1641" t="str">
        <f>community_projects!D1641</f>
        <v>Burum</v>
      </c>
      <c r="F1641" t="str">
        <f>community_projects!E1641</f>
        <v>Windcentrale/De Boerenzwaluw</v>
      </c>
      <c r="G1641" t="str">
        <f>community_projects!G1641</f>
        <v>gerealiseerd</v>
      </c>
      <c r="H1641">
        <f>community_projects!H1641</f>
        <v>2016</v>
      </c>
      <c r="I1641" t="str">
        <f>community_projects!I1641</f>
        <v>wind</v>
      </c>
      <c r="J1641" t="str">
        <f>community_projects!J1641</f>
        <v>grootschalig</v>
      </c>
      <c r="K1641">
        <f>community_projects!K1641</f>
        <v>0</v>
      </c>
      <c r="L1641" t="str">
        <f>community_projects!L1641</f>
        <v>Windcentrale/ projectcoöperatie</v>
      </c>
      <c r="M1641">
        <f>community_projects!P1641</f>
        <v>900</v>
      </c>
      <c r="N1641">
        <f>community_projects!R1641</f>
        <v>1</v>
      </c>
    </row>
    <row r="1642" spans="1:14" x14ac:dyDescent="0.3">
      <c r="A1642" t="str">
        <f>community_projects!A1642</f>
        <v>Friesland</v>
      </c>
      <c r="B1642" t="str">
        <f>community_projects!B1642</f>
        <v>Friesland</v>
      </c>
      <c r="C1642" t="str">
        <f>community_projects!C1642</f>
        <v>Súdwest-Fryslân</v>
      </c>
      <c r="D1642" t="str" cm="1">
        <f t="array" ref="D1642">INDEX(municipalities!B:B, MATCH(EC_projects!C1642,municipalities!C:C,0),0)</f>
        <v>GM1900</v>
      </c>
      <c r="E1642" t="str">
        <f>community_projects!D1642</f>
        <v>Witmarsum</v>
      </c>
      <c r="F1642" t="str">
        <f>community_projects!E1642</f>
        <v>Noordenwind/ Windpark A7 (cooperatie aandeelhouder)</v>
      </c>
      <c r="G1642" t="str">
        <f>community_projects!G1642</f>
        <v>gerealiseerd</v>
      </c>
      <c r="H1642">
        <f>community_projects!H1642</f>
        <v>2009</v>
      </c>
      <c r="I1642" t="str">
        <f>community_projects!I1642</f>
        <v>wind</v>
      </c>
      <c r="J1642" t="str">
        <f>community_projects!J1642</f>
        <v>grootschalig</v>
      </c>
      <c r="K1642">
        <f>community_projects!K1642</f>
        <v>0</v>
      </c>
      <c r="L1642" t="str">
        <f>community_projects!L1642</f>
        <v>Noordenwind</v>
      </c>
      <c r="M1642">
        <f>community_projects!P1642</f>
        <v>960</v>
      </c>
      <c r="N1642">
        <f>community_projects!R1642</f>
        <v>0.12</v>
      </c>
    </row>
    <row r="1643" spans="1:14" x14ac:dyDescent="0.3">
      <c r="A1643" t="str">
        <f>community_projects!A1643</f>
        <v>Friesland</v>
      </c>
      <c r="B1643" t="str">
        <f>community_projects!B1643</f>
        <v>Friesland</v>
      </c>
      <c r="C1643" t="str">
        <f>community_projects!C1643</f>
        <v>Súdwest-Fryslân</v>
      </c>
      <c r="D1643" t="str" cm="1">
        <f t="array" ref="D1643">INDEX(municipalities!B:B, MATCH(EC_projects!C1643,municipalities!C:C,0),0)</f>
        <v>GM1900</v>
      </c>
      <c r="E1643" t="str">
        <f>community_projects!D1643</f>
        <v>Witmarsum</v>
      </c>
      <c r="F1643" t="str">
        <f>community_projects!E1643</f>
        <v>Stichting Dorpsmolen Pingjum/ Windpark A7 (aandeelhouder)</v>
      </c>
      <c r="G1643" t="str">
        <f>community_projects!G1643</f>
        <v>gerealiseerd</v>
      </c>
      <c r="H1643">
        <f>community_projects!H1643</f>
        <v>2009</v>
      </c>
      <c r="I1643" t="str">
        <f>community_projects!I1643</f>
        <v>wind</v>
      </c>
      <c r="J1643" t="str">
        <f>community_projects!J1643</f>
        <v>grootschalig</v>
      </c>
      <c r="K1643">
        <f>community_projects!K1643</f>
        <v>0</v>
      </c>
      <c r="L1643" t="str">
        <f>community_projects!L1643</f>
        <v>Stichting dorpsmolen Pingjum</v>
      </c>
      <c r="M1643">
        <f>community_projects!P1643</f>
        <v>620</v>
      </c>
      <c r="N1643">
        <f>community_projects!R1643</f>
        <v>7.7499999999999999E-2</v>
      </c>
    </row>
    <row r="1644" spans="1:14" x14ac:dyDescent="0.3">
      <c r="A1644" t="str">
        <f>community_projects!A1644</f>
        <v>Gelderland</v>
      </c>
      <c r="B1644" t="str">
        <f>community_projects!B1644</f>
        <v>Arnhem/ Nijmegen</v>
      </c>
      <c r="C1644" t="str">
        <f>community_projects!C1644</f>
        <v>Arnhem</v>
      </c>
      <c r="D1644" t="str" cm="1">
        <f t="array" ref="D1644">INDEX(municipalities!B:B, MATCH(EC_projects!C1644,municipalities!C:C,0),0)</f>
        <v>GM0202</v>
      </c>
      <c r="E1644">
        <f>community_projects!D1644</f>
        <v>0</v>
      </c>
      <c r="F1644" t="str">
        <f>community_projects!E1644</f>
        <v>RIJE RijnenIJsselEnergie/ Windpark Koningspleij</v>
      </c>
      <c r="G1644" t="str">
        <f>community_projects!G1644</f>
        <v>gerealiseerd</v>
      </c>
      <c r="H1644">
        <f>community_projects!H1644</f>
        <v>2022</v>
      </c>
      <c r="I1644" t="str">
        <f>community_projects!I1644</f>
        <v>wind</v>
      </c>
      <c r="J1644" t="str">
        <f>community_projects!J1644</f>
        <v>grootschalig</v>
      </c>
      <c r="K1644">
        <f>community_projects!K1644</f>
        <v>0</v>
      </c>
      <c r="L1644" t="str">
        <f>community_projects!L1644</f>
        <v xml:space="preserve">Rijn en Ijssel </v>
      </c>
      <c r="M1644">
        <f>community_projects!P1644</f>
        <v>8400</v>
      </c>
      <c r="N1644">
        <f>community_projects!R1644</f>
        <v>0.5</v>
      </c>
    </row>
    <row r="1645" spans="1:14" x14ac:dyDescent="0.3">
      <c r="A1645" t="str">
        <f>community_projects!A1645</f>
        <v>Gelderland</v>
      </c>
      <c r="B1645" t="str">
        <f>community_projects!B1645</f>
        <v>Rivierenland</v>
      </c>
      <c r="C1645" t="str">
        <f>community_projects!C1645</f>
        <v>Culemborg</v>
      </c>
      <c r="D1645" t="str" cm="1">
        <f t="array" ref="D1645">INDEX(municipalities!B:B, MATCH(EC_projects!C1645,municipalities!C:C,0),0)</f>
        <v>GM0216</v>
      </c>
      <c r="E1645">
        <f>community_projects!D1645</f>
        <v>0</v>
      </c>
      <c r="F1645" t="str">
        <f>community_projects!E1645</f>
        <v>Windcentrale/ De Ranke Zwaan (windpark Culemborg)</v>
      </c>
      <c r="G1645" t="str">
        <f>community_projects!G1645</f>
        <v>gerealiseerd</v>
      </c>
      <c r="H1645">
        <f>community_projects!H1645</f>
        <v>2013</v>
      </c>
      <c r="I1645" t="str">
        <f>community_projects!I1645</f>
        <v>wind</v>
      </c>
      <c r="J1645" t="str">
        <f>community_projects!J1645</f>
        <v>grootschalig</v>
      </c>
      <c r="K1645">
        <f>community_projects!K1645</f>
        <v>0</v>
      </c>
      <c r="L1645" t="str">
        <f>community_projects!L1645</f>
        <v>Windcentrale/ projectcoöperatie</v>
      </c>
      <c r="M1645">
        <f>community_projects!P1645</f>
        <v>2000</v>
      </c>
      <c r="N1645">
        <f>community_projects!R1645</f>
        <v>1</v>
      </c>
    </row>
    <row r="1646" spans="1:14" x14ac:dyDescent="0.3">
      <c r="A1646" t="str">
        <f>community_projects!A1646</f>
        <v>Gelderland</v>
      </c>
      <c r="B1646" t="str">
        <f>community_projects!B1646</f>
        <v>Rivierenland</v>
      </c>
      <c r="C1646" t="str">
        <f>community_projects!C1646</f>
        <v>Culemborg</v>
      </c>
      <c r="D1646" t="str" cm="1">
        <f t="array" ref="D1646">INDEX(municipalities!B:B, MATCH(EC_projects!C1646,municipalities!C:C,0),0)</f>
        <v>GM0216</v>
      </c>
      <c r="E1646">
        <f>community_projects!D1646</f>
        <v>0</v>
      </c>
      <c r="F1646" t="str">
        <f>community_projects!E1646</f>
        <v>Windcentrale/ Rode Hert (windpark Culemborg)</v>
      </c>
      <c r="G1646" t="str">
        <f>community_projects!G1646</f>
        <v>gerealiseerd</v>
      </c>
      <c r="H1646">
        <f>community_projects!H1646</f>
        <v>2013</v>
      </c>
      <c r="I1646" t="str">
        <f>community_projects!I1646</f>
        <v>wind</v>
      </c>
      <c r="J1646" t="str">
        <f>community_projects!J1646</f>
        <v>grootschalig</v>
      </c>
      <c r="K1646">
        <f>community_projects!K1646</f>
        <v>0</v>
      </c>
      <c r="L1646" t="str">
        <f>community_projects!L1646</f>
        <v>Windcentrale/ projectcoöperatie</v>
      </c>
      <c r="M1646">
        <f>community_projects!P1646</f>
        <v>2000</v>
      </c>
      <c r="N1646">
        <f>community_projects!R1646</f>
        <v>1</v>
      </c>
    </row>
    <row r="1647" spans="1:14" x14ac:dyDescent="0.3">
      <c r="A1647" t="str">
        <f>community_projects!A1647</f>
        <v>Gelderland</v>
      </c>
      <c r="B1647" t="str">
        <f>community_projects!B1647</f>
        <v>Rivierenland</v>
      </c>
      <c r="C1647" t="str">
        <f>community_projects!C1647</f>
        <v>Culemborg</v>
      </c>
      <c r="D1647" t="str" cm="1">
        <f t="array" ref="D1647">INDEX(municipalities!B:B, MATCH(EC_projects!C1647,municipalities!C:C,0),0)</f>
        <v>GM0216</v>
      </c>
      <c r="E1647">
        <f>community_projects!D1647</f>
        <v>0</v>
      </c>
      <c r="F1647" t="str">
        <f>community_projects!E1647</f>
        <v>Windcentrale/ Witte Juffer (windpark Culemborg)</v>
      </c>
      <c r="G1647" t="str">
        <f>community_projects!G1647</f>
        <v>gerealiseerd</v>
      </c>
      <c r="H1647">
        <f>community_projects!H1647</f>
        <v>2013</v>
      </c>
      <c r="I1647" t="str">
        <f>community_projects!I1647</f>
        <v>wind</v>
      </c>
      <c r="J1647" t="str">
        <f>community_projects!J1647</f>
        <v>grootschalig</v>
      </c>
      <c r="K1647">
        <f>community_projects!K1647</f>
        <v>0</v>
      </c>
      <c r="L1647" t="str">
        <f>community_projects!L1647</f>
        <v>Windcentrale/ projectcoöperatie</v>
      </c>
      <c r="M1647">
        <f>community_projects!P1647</f>
        <v>2000</v>
      </c>
      <c r="N1647">
        <f>community_projects!R1647</f>
        <v>1</v>
      </c>
    </row>
    <row r="1648" spans="1:14" x14ac:dyDescent="0.3">
      <c r="A1648" t="str">
        <f>community_projects!A1648</f>
        <v>Gelderland</v>
      </c>
      <c r="B1648" t="str">
        <f>community_projects!B1648</f>
        <v>Arnhem/ Nijmegen</v>
      </c>
      <c r="C1648" t="str">
        <f>community_projects!C1648</f>
        <v>Nijmegen</v>
      </c>
      <c r="D1648" t="str" cm="1">
        <f t="array" ref="D1648">INDEX(municipalities!B:B, MATCH(EC_projects!C1648,municipalities!C:C,0),0)</f>
        <v>GM0268</v>
      </c>
      <c r="E1648">
        <f>community_projects!D1648</f>
        <v>0</v>
      </c>
      <c r="F1648" t="str">
        <f>community_projects!E1648</f>
        <v xml:space="preserve">WPN/ Windpark Nijmegen-Betuwe </v>
      </c>
      <c r="G1648" t="str">
        <f>community_projects!G1648</f>
        <v>gerealiseerd</v>
      </c>
      <c r="H1648">
        <f>community_projects!H1648</f>
        <v>2016</v>
      </c>
      <c r="I1648" t="str">
        <f>community_projects!I1648</f>
        <v>wind</v>
      </c>
      <c r="J1648" t="str">
        <f>community_projects!J1648</f>
        <v>grootschalig</v>
      </c>
      <c r="K1648">
        <f>community_projects!K1648</f>
        <v>0</v>
      </c>
      <c r="L1648" t="str">
        <f>community_projects!L1648</f>
        <v>Coöperatie Windpower Nijmegen</v>
      </c>
      <c r="M1648">
        <f>community_projects!P1648</f>
        <v>10000</v>
      </c>
      <c r="N1648">
        <f>community_projects!R1648</f>
        <v>1</v>
      </c>
    </row>
    <row r="1649" spans="1:14" x14ac:dyDescent="0.3">
      <c r="A1649" t="str">
        <f>community_projects!A1649</f>
        <v>Gelderland</v>
      </c>
      <c r="B1649" t="str">
        <f>community_projects!B1649</f>
        <v>Achterhoek</v>
      </c>
      <c r="C1649" t="str">
        <f>community_projects!C1649</f>
        <v>Oude Ijsselstreek</v>
      </c>
      <c r="D1649" t="str" cm="1">
        <f t="array" ref="D1649">INDEX(municipalities!B:B, MATCH(EC_projects!C1649,municipalities!C:C,0),0)</f>
        <v>GM1509</v>
      </c>
      <c r="E1649">
        <f>community_projects!D1649</f>
        <v>0</v>
      </c>
      <c r="F1649" t="str">
        <f>community_projects!E1649</f>
        <v>AGEM/ Windpark Netterden (alleen participatie)</v>
      </c>
      <c r="G1649" t="str">
        <f>community_projects!G1649</f>
        <v>gerealiseerd</v>
      </c>
      <c r="H1649">
        <f>community_projects!H1649</f>
        <v>2016</v>
      </c>
      <c r="I1649" t="str">
        <f>community_projects!I1649</f>
        <v>wind</v>
      </c>
      <c r="J1649" t="str">
        <f>community_projects!J1649</f>
        <v>grootschalig</v>
      </c>
      <c r="K1649">
        <f>community_projects!K1649</f>
        <v>0</v>
      </c>
      <c r="L1649" t="str">
        <f>community_projects!L1649</f>
        <v>AGEM</v>
      </c>
      <c r="M1649">
        <f>community_projects!P1649</f>
        <v>0</v>
      </c>
      <c r="N1649">
        <f>community_projects!R1649</f>
        <v>0</v>
      </c>
    </row>
    <row r="1650" spans="1:14" x14ac:dyDescent="0.3">
      <c r="A1650" t="str">
        <f>community_projects!A1650</f>
        <v>Gelderland</v>
      </c>
      <c r="B1650" t="str">
        <f>community_projects!B1650</f>
        <v>Rivierenland</v>
      </c>
      <c r="C1650" t="str">
        <f>community_projects!C1650</f>
        <v>West Betuwe</v>
      </c>
      <c r="D1650" t="str" cm="1">
        <f t="array" ref="D1650">INDEX(municipalities!B:B, MATCH(EC_projects!C1650,municipalities!C:C,0),0)</f>
        <v>GM1960</v>
      </c>
      <c r="E1650" t="str">
        <f>community_projects!D1650</f>
        <v>Geldermalsen</v>
      </c>
      <c r="F1650" t="str">
        <f>community_projects!E1650</f>
        <v>Betuwewind/ Windpark Avri</v>
      </c>
      <c r="G1650" t="str">
        <f>community_projects!G1650</f>
        <v>gerealiseerd</v>
      </c>
      <c r="H1650">
        <f>community_projects!H1650</f>
        <v>2019</v>
      </c>
      <c r="I1650" t="str">
        <f>community_projects!I1650</f>
        <v>wind</v>
      </c>
      <c r="J1650" t="str">
        <f>community_projects!J1650</f>
        <v>grootschalig</v>
      </c>
      <c r="K1650">
        <f>community_projects!K1650</f>
        <v>0</v>
      </c>
      <c r="L1650" t="str">
        <f>community_projects!L1650</f>
        <v xml:space="preserve">Burgerwindcoöperatie West-Betuwe  </v>
      </c>
      <c r="M1650">
        <f>community_projects!P1650</f>
        <v>10350.000000000002</v>
      </c>
      <c r="N1650">
        <f>community_projects!R1650</f>
        <v>1</v>
      </c>
    </row>
    <row r="1651" spans="1:14" x14ac:dyDescent="0.3">
      <c r="A1651" t="str">
        <f>community_projects!A1651</f>
        <v>Gelderland</v>
      </c>
      <c r="B1651" t="str">
        <f>community_projects!B1651</f>
        <v>Rivierenland</v>
      </c>
      <c r="C1651" t="str">
        <f>community_projects!C1651</f>
        <v>West Betuwe</v>
      </c>
      <c r="D1651" t="str" cm="1">
        <f t="array" ref="D1651">INDEX(municipalities!B:B, MATCH(EC_projects!C1651,municipalities!C:C,0),0)</f>
        <v>GM1960</v>
      </c>
      <c r="E1651" t="str">
        <f>community_projects!D1651</f>
        <v>Neerijnen</v>
      </c>
      <c r="F1651" t="str">
        <f>community_projects!E1651</f>
        <v>Betuwewind/ Windpark Deil</v>
      </c>
      <c r="G1651" t="str">
        <f>community_projects!G1651</f>
        <v>gerealiseerd</v>
      </c>
      <c r="H1651">
        <f>community_projects!H1651</f>
        <v>2020</v>
      </c>
      <c r="I1651" t="str">
        <f>community_projects!I1651</f>
        <v>wind</v>
      </c>
      <c r="J1651" t="str">
        <f>community_projects!J1651</f>
        <v>grootschalig</v>
      </c>
      <c r="K1651">
        <f>community_projects!K1651</f>
        <v>0</v>
      </c>
      <c r="L1651" t="str">
        <f>community_projects!L1651</f>
        <v xml:space="preserve">Betuwewind, Burgerwindcoöperatie West-Betuwe  </v>
      </c>
      <c r="M1651">
        <f>community_projects!P1651</f>
        <v>16800</v>
      </c>
      <c r="N1651">
        <f>community_projects!R1651</f>
        <v>0.36363636363636365</v>
      </c>
    </row>
    <row r="1652" spans="1:14" x14ac:dyDescent="0.3">
      <c r="A1652" t="str">
        <f>community_projects!A1652</f>
        <v>Groningen</v>
      </c>
      <c r="B1652" t="str">
        <f>community_projects!B1652</f>
        <v>Groningen</v>
      </c>
      <c r="C1652" t="str">
        <f>community_projects!C1652</f>
        <v>Eemsdelta</v>
      </c>
      <c r="D1652" t="str" cm="1">
        <f t="array" ref="D1652">INDEX(municipalities!B:B, MATCH(EC_projects!C1652,municipalities!C:C,0),0)</f>
        <v>GM1979</v>
      </c>
      <c r="E1652" t="str">
        <f>community_projects!D1652</f>
        <v>Meedhuizen</v>
      </c>
      <c r="F1652" t="str">
        <f>community_projects!E1652</f>
        <v>Windcentrale/ Jonge Held (1 turbine grootschalig windpark Delfzijl-Zuid)</v>
      </c>
      <c r="G1652" t="str">
        <f>community_projects!G1652</f>
        <v>gerealiseerd</v>
      </c>
      <c r="H1652">
        <f>community_projects!H1652</f>
        <v>2012</v>
      </c>
      <c r="I1652" t="str">
        <f>community_projects!I1652</f>
        <v>wind</v>
      </c>
      <c r="J1652" t="str">
        <f>community_projects!J1652</f>
        <v>grootschalig</v>
      </c>
      <c r="K1652">
        <f>community_projects!K1652</f>
        <v>0</v>
      </c>
      <c r="L1652" t="str">
        <f>community_projects!L1652</f>
        <v>Windcentrale/ projectcoöperatie</v>
      </c>
      <c r="M1652">
        <f>community_projects!P1652</f>
        <v>2300</v>
      </c>
      <c r="N1652">
        <f>community_projects!R1652</f>
        <v>1</v>
      </c>
    </row>
    <row r="1653" spans="1:14" x14ac:dyDescent="0.3">
      <c r="A1653" t="str">
        <f>community_projects!A1653</f>
        <v>Groningen</v>
      </c>
      <c r="B1653" t="str">
        <f>community_projects!B1653</f>
        <v>Groningen</v>
      </c>
      <c r="C1653" t="str">
        <f>community_projects!C1653</f>
        <v>Eemsdelta</v>
      </c>
      <c r="D1653" t="str" cm="1">
        <f t="array" ref="D1653">INDEX(municipalities!B:B, MATCH(EC_projects!C1653,municipalities!C:C,0),0)</f>
        <v>GM1979</v>
      </c>
      <c r="E1653">
        <f>community_projects!D1653</f>
        <v>0</v>
      </c>
      <c r="F1653" t="str">
        <f>community_projects!E1653</f>
        <v>Windcentrale/Grote Geert (1 turbine grootschalig windpark Delfzijl-Zuid)</v>
      </c>
      <c r="G1653" t="str">
        <f>community_projects!G1653</f>
        <v>gerealiseerd</v>
      </c>
      <c r="H1653">
        <f>community_projects!H1653</f>
        <v>2012</v>
      </c>
      <c r="I1653" t="str">
        <f>community_projects!I1653</f>
        <v>wind</v>
      </c>
      <c r="J1653" t="str">
        <f>community_projects!J1653</f>
        <v>grootschalig</v>
      </c>
      <c r="K1653">
        <f>community_projects!K1653</f>
        <v>0</v>
      </c>
      <c r="L1653" t="str">
        <f>community_projects!L1653</f>
        <v>Windcentrale/ projectcoöperatie</v>
      </c>
      <c r="M1653">
        <f>community_projects!P1653</f>
        <v>2300</v>
      </c>
      <c r="N1653">
        <f>community_projects!R1653</f>
        <v>1</v>
      </c>
    </row>
    <row r="1654" spans="1:14" x14ac:dyDescent="0.3">
      <c r="A1654" t="str">
        <f>community_projects!A1654</f>
        <v>Groningen</v>
      </c>
      <c r="B1654" t="str">
        <f>community_projects!B1654</f>
        <v>Groningen</v>
      </c>
      <c r="C1654" t="str">
        <f>community_projects!C1654</f>
        <v>Het Hogeland</v>
      </c>
      <c r="D1654" t="str" cm="1">
        <f t="array" ref="D1654">INDEX(municipalities!B:B, MATCH(EC_projects!C1654,municipalities!C:C,0),0)</f>
        <v>GM1966</v>
      </c>
      <c r="E1654">
        <f>community_projects!D1654</f>
        <v>0</v>
      </c>
      <c r="F1654" t="str">
        <f>community_projects!E1654</f>
        <v>ECOudeschip/ Windpark Oostpolder (bijdrage omgevingsfonds)</v>
      </c>
      <c r="G1654" t="str">
        <f>community_projects!G1654</f>
        <v>gerealiseerd</v>
      </c>
      <c r="H1654">
        <f>community_projects!H1654</f>
        <v>2021</v>
      </c>
      <c r="I1654" t="str">
        <f>community_projects!I1654</f>
        <v>wind</v>
      </c>
      <c r="J1654" t="str">
        <f>community_projects!J1654</f>
        <v>grootschalig</v>
      </c>
      <c r="K1654">
        <f>community_projects!K1654</f>
        <v>0</v>
      </c>
      <c r="L1654" t="str">
        <f>community_projects!L1654</f>
        <v>Energie Cooperatie Oudeschip en omstreken U.A.</v>
      </c>
      <c r="M1654">
        <f>community_projects!P1654</f>
        <v>0</v>
      </c>
      <c r="N1654">
        <f>community_projects!R1654</f>
        <v>0</v>
      </c>
    </row>
    <row r="1655" spans="1:14" x14ac:dyDescent="0.3">
      <c r="A1655" t="str">
        <f>community_projects!A1655</f>
        <v>Limburg</v>
      </c>
      <c r="B1655" t="str">
        <f>community_projects!B1655</f>
        <v>Noord en Midden Limburg</v>
      </c>
      <c r="C1655" t="str">
        <f>community_projects!C1655</f>
        <v>Leudal</v>
      </c>
      <c r="D1655" t="str" cm="1">
        <f t="array" ref="D1655">INDEX(municipalities!B:B, MATCH(EC_projects!C1655,municipalities!C:C,0),0)</f>
        <v>GM1640</v>
      </c>
      <c r="E1655">
        <f>community_projects!D1655</f>
        <v>0</v>
      </c>
      <c r="F1655" t="str">
        <f>community_projects!E1655</f>
        <v>LeudalEnergie/ Windpark Kookepan</v>
      </c>
      <c r="G1655" t="str">
        <f>community_projects!G1655</f>
        <v>gerealiseerd</v>
      </c>
      <c r="H1655">
        <f>community_projects!H1655</f>
        <v>2021</v>
      </c>
      <c r="I1655" t="str">
        <f>community_projects!I1655</f>
        <v>wind</v>
      </c>
      <c r="J1655" t="str">
        <f>community_projects!J1655</f>
        <v>grootschalig</v>
      </c>
      <c r="K1655">
        <f>community_projects!K1655</f>
        <v>0</v>
      </c>
      <c r="L1655" t="str">
        <f>community_projects!L1655</f>
        <v>Leudal Energie</v>
      </c>
      <c r="M1655">
        <f>community_projects!P1655</f>
        <v>13500</v>
      </c>
      <c r="N1655">
        <f>community_projects!R1655</f>
        <v>1</v>
      </c>
    </row>
    <row r="1656" spans="1:14" x14ac:dyDescent="0.3">
      <c r="A1656" t="str">
        <f>community_projects!A1656</f>
        <v>Limburg</v>
      </c>
      <c r="B1656" t="str">
        <f>community_projects!B1656</f>
        <v>Noord en Midden Limburg</v>
      </c>
      <c r="C1656" t="str">
        <f>community_projects!C1656</f>
        <v>Leudal</v>
      </c>
      <c r="D1656" t="str" cm="1">
        <f t="array" ref="D1656">INDEX(municipalities!B:B, MATCH(EC_projects!C1656,municipalities!C:C,0),0)</f>
        <v>GM1640</v>
      </c>
      <c r="E1656" t="str">
        <f>community_projects!D1656</f>
        <v>Neer</v>
      </c>
      <c r="F1656" t="str">
        <f>community_projects!E1656</f>
        <v>Zuidenwind,Meerwind, Windvogel/Windmolen De Coöperwieck (Neer)</v>
      </c>
      <c r="G1656" t="str">
        <f>community_projects!G1656</f>
        <v>gerealiseerd</v>
      </c>
      <c r="H1656">
        <f>community_projects!H1656</f>
        <v>2015</v>
      </c>
      <c r="I1656" t="str">
        <f>community_projects!I1656</f>
        <v>wind</v>
      </c>
      <c r="J1656" t="str">
        <f>community_projects!J1656</f>
        <v>grootschalig</v>
      </c>
      <c r="K1656">
        <f>community_projects!K1656</f>
        <v>0</v>
      </c>
      <c r="L1656" t="str">
        <f>community_projects!L1656</f>
        <v>Zuidenwind</v>
      </c>
      <c r="M1656">
        <f>community_projects!P1656</f>
        <v>2400</v>
      </c>
      <c r="N1656">
        <f>community_projects!R1656</f>
        <v>1</v>
      </c>
    </row>
    <row r="1657" spans="1:14" x14ac:dyDescent="0.3">
      <c r="A1657" t="str">
        <f>community_projects!A1657</f>
        <v>Limburg</v>
      </c>
      <c r="B1657" t="str">
        <f>community_projects!B1657</f>
        <v>Noord en Midden Limburg</v>
      </c>
      <c r="C1657" t="str">
        <f>community_projects!C1657</f>
        <v>Leudal</v>
      </c>
      <c r="D1657" t="str" cm="1">
        <f t="array" ref="D1657">INDEX(municipalities!B:B, MATCH(EC_projects!C1657,municipalities!C:C,0),0)</f>
        <v>GM1640</v>
      </c>
      <c r="E1657" t="str">
        <f>community_projects!D1657</f>
        <v>Neer</v>
      </c>
      <c r="F1657" t="str">
        <f>community_projects!E1657</f>
        <v>Zuidenwind/ Windpark Heibloem</v>
      </c>
      <c r="G1657" t="str">
        <f>community_projects!G1657</f>
        <v>gerealiseerd</v>
      </c>
      <c r="H1657">
        <f>community_projects!H1657</f>
        <v>2020</v>
      </c>
      <c r="I1657" t="str">
        <f>community_projects!I1657</f>
        <v>wind</v>
      </c>
      <c r="J1657" t="str">
        <f>community_projects!J1657</f>
        <v>grootschalig</v>
      </c>
      <c r="K1657">
        <f>community_projects!K1657</f>
        <v>0</v>
      </c>
      <c r="L1657" t="str">
        <f>community_projects!L1657</f>
        <v>Zuidenwind</v>
      </c>
      <c r="M1657">
        <f>community_projects!P1657</f>
        <v>9000</v>
      </c>
      <c r="N1657">
        <f>community_projects!R1657</f>
        <v>1</v>
      </c>
    </row>
    <row r="1658" spans="1:14" x14ac:dyDescent="0.3">
      <c r="A1658" t="str">
        <f>community_projects!A1658</f>
        <v>Limburg</v>
      </c>
      <c r="B1658" t="str">
        <f>community_projects!B1658</f>
        <v>Noord en Midden Limburg</v>
      </c>
      <c r="C1658" t="str">
        <f>community_projects!C1658</f>
        <v>Nederweert</v>
      </c>
      <c r="D1658" t="str" cm="1">
        <f t="array" ref="D1658">INDEX(municipalities!B:B, MATCH(EC_projects!C1658,municipalities!C:C,0),0)</f>
        <v>GM0946</v>
      </c>
      <c r="E1658">
        <f>community_projects!D1658</f>
        <v>0</v>
      </c>
      <c r="F1658" t="str">
        <f>community_projects!E1658</f>
        <v>Zuidenwind Newecoop / Windpark Ospeldijk</v>
      </c>
      <c r="G1658" t="str">
        <f>community_projects!G1658</f>
        <v>gerealiseerd</v>
      </c>
      <c r="H1658">
        <f>community_projects!H1658</f>
        <v>2021</v>
      </c>
      <c r="I1658" t="str">
        <f>community_projects!I1658</f>
        <v>wind</v>
      </c>
      <c r="J1658" t="str">
        <f>community_projects!J1658</f>
        <v>grootschalig</v>
      </c>
      <c r="K1658">
        <f>community_projects!K1658</f>
        <v>0</v>
      </c>
      <c r="L1658" t="str">
        <f>community_projects!L1658</f>
        <v>Zuidenwind/ Newecoop</v>
      </c>
      <c r="M1658">
        <f>community_projects!P1658</f>
        <v>9000</v>
      </c>
      <c r="N1658">
        <f>community_projects!R1658</f>
        <v>0.5</v>
      </c>
    </row>
    <row r="1659" spans="1:14" x14ac:dyDescent="0.3">
      <c r="A1659" t="str">
        <f>community_projects!A1659</f>
        <v>Limburg</v>
      </c>
      <c r="B1659" t="str">
        <f>community_projects!B1659</f>
        <v>Noord en Midden Limburg</v>
      </c>
      <c r="C1659" t="str">
        <f>community_projects!C1659</f>
        <v>Peel en Maas</v>
      </c>
      <c r="D1659" t="str" cm="1">
        <f t="array" ref="D1659">INDEX(municipalities!B:B, MATCH(EC_projects!C1659,municipalities!C:C,0),0)</f>
        <v>GM1894</v>
      </c>
      <c r="E1659">
        <f>community_projects!D1659</f>
        <v>0</v>
      </c>
      <c r="F1659" t="str">
        <f>community_projects!E1659</f>
        <v xml:space="preserve">PeelEnergie/ Windpark Egchelse Heide </v>
      </c>
      <c r="G1659" t="str">
        <f>community_projects!G1659</f>
        <v>gerealiseerd</v>
      </c>
      <c r="H1659">
        <f>community_projects!H1659</f>
        <v>2021</v>
      </c>
      <c r="I1659" t="str">
        <f>community_projects!I1659</f>
        <v>wind</v>
      </c>
      <c r="J1659" t="str">
        <f>community_projects!J1659</f>
        <v>grootschalig</v>
      </c>
      <c r="K1659">
        <f>community_projects!K1659</f>
        <v>0</v>
      </c>
      <c r="L1659" t="str">
        <f>community_projects!L1659</f>
        <v>Peel Energie</v>
      </c>
      <c r="M1659">
        <f>community_projects!P1659</f>
        <v>5250</v>
      </c>
      <c r="N1659">
        <f>community_projects!R1659</f>
        <v>0.25</v>
      </c>
    </row>
    <row r="1660" spans="1:14" x14ac:dyDescent="0.3">
      <c r="A1660" t="str">
        <f>community_projects!A1660</f>
        <v>Limburg</v>
      </c>
      <c r="B1660" t="str">
        <f>community_projects!B1660</f>
        <v>Noord en Midden Limburg</v>
      </c>
      <c r="C1660" t="str">
        <f>community_projects!C1660</f>
        <v>Venlo</v>
      </c>
      <c r="D1660" t="str" cm="1">
        <f t="array" ref="D1660">INDEX(municipalities!B:B, MATCH(EC_projects!C1660,municipalities!C:C,0),0)</f>
        <v>GM0983</v>
      </c>
      <c r="E1660" t="str">
        <f>community_projects!D1660</f>
        <v>Heiershoeve</v>
      </c>
      <c r="F1660" t="str">
        <f>community_projects!E1660</f>
        <v>Samenstroom/ Windpark Greenport Venlo (fin. Participatie,leefbaarheidsfonds)</v>
      </c>
      <c r="G1660" t="str">
        <f>community_projects!G1660</f>
        <v>in aanbouw</v>
      </c>
      <c r="H1660">
        <f>community_projects!H1660</f>
        <v>2024</v>
      </c>
      <c r="I1660" t="str">
        <f>community_projects!I1660</f>
        <v>wind</v>
      </c>
      <c r="J1660" t="str">
        <f>community_projects!J1660</f>
        <v>grootschalig</v>
      </c>
      <c r="K1660">
        <f>community_projects!K1660</f>
        <v>0</v>
      </c>
      <c r="L1660" t="str">
        <f>community_projects!L1660</f>
        <v>Samenstroom/ ReindonkEnergie</v>
      </c>
      <c r="M1660">
        <f>community_projects!P1660</f>
        <v>0</v>
      </c>
      <c r="N1660">
        <f>community_projects!R1660</f>
        <v>0</v>
      </c>
    </row>
    <row r="1661" spans="1:14" x14ac:dyDescent="0.3">
      <c r="A1661" t="str">
        <f>community_projects!A1661</f>
        <v>Limburg</v>
      </c>
      <c r="B1661" t="str">
        <f>community_projects!B1661</f>
        <v>Noord en Midden Limburg</v>
      </c>
      <c r="C1661" t="str">
        <f>community_projects!C1661</f>
        <v>Weert</v>
      </c>
      <c r="D1661" t="str" cm="1">
        <f t="array" ref="D1661">INDEX(municipalities!B:B, MATCH(EC_projects!C1661,municipalities!C:C,0),0)</f>
        <v>GM0988</v>
      </c>
      <c r="E1661">
        <f>community_projects!D1661</f>
        <v>0</v>
      </c>
      <c r="F1661" t="str">
        <f>community_projects!E1661</f>
        <v>WeertEnergie/ Windpark Weert</v>
      </c>
      <c r="G1661" t="str">
        <f>community_projects!G1661</f>
        <v>gerealiseerd</v>
      </c>
      <c r="H1661">
        <f>community_projects!H1661</f>
        <v>2022</v>
      </c>
      <c r="I1661" t="str">
        <f>community_projects!I1661</f>
        <v>wind</v>
      </c>
      <c r="J1661" t="str">
        <f>community_projects!J1661</f>
        <v>grootschalig</v>
      </c>
      <c r="K1661">
        <f>community_projects!K1661</f>
        <v>0</v>
      </c>
      <c r="L1661" t="str">
        <f>community_projects!L1661</f>
        <v>Weert Energie</v>
      </c>
      <c r="M1661">
        <f>community_projects!P1661</f>
        <v>6300</v>
      </c>
      <c r="N1661">
        <f>community_projects!R1661</f>
        <v>0.5</v>
      </c>
    </row>
    <row r="1662" spans="1:14" x14ac:dyDescent="0.3">
      <c r="A1662" t="str">
        <f>community_projects!A1662</f>
        <v>Noord-Brabant</v>
      </c>
      <c r="B1662" t="str">
        <f>community_projects!B1662</f>
        <v>West Brabant</v>
      </c>
      <c r="C1662" t="str">
        <f>community_projects!C1662</f>
        <v>Alphen-Chaam</v>
      </c>
      <c r="D1662" t="str" cm="1">
        <f t="array" ref="D1662">INDEX(municipalities!B:B, MATCH(EC_projects!C1662,municipalities!C:C,0),0)</f>
        <v>GM1723</v>
      </c>
      <c r="E1662" t="str">
        <f>community_projects!D1662</f>
        <v>Galder</v>
      </c>
      <c r="F1662" t="str">
        <f>community_projects!E1662</f>
        <v>Energie A16 Windpark Galder - participatiefonds</v>
      </c>
      <c r="G1662" t="str">
        <f>community_projects!G1662</f>
        <v>gerealiseerd (A16)</v>
      </c>
      <c r="H1662">
        <f>community_projects!H1662</f>
        <v>2023</v>
      </c>
      <c r="I1662" t="str">
        <f>community_projects!I1662</f>
        <v>wind</v>
      </c>
      <c r="J1662" t="str">
        <f>community_projects!J1662</f>
        <v>grootschalig</v>
      </c>
      <c r="K1662">
        <f>community_projects!K1662</f>
        <v>0</v>
      </c>
      <c r="L1662" t="str">
        <f>community_projects!L1662</f>
        <v>geen</v>
      </c>
      <c r="M1662">
        <f>community_projects!P1662</f>
        <v>0</v>
      </c>
      <c r="N1662">
        <f>community_projects!R1662</f>
        <v>0</v>
      </c>
    </row>
    <row r="1663" spans="1:14" x14ac:dyDescent="0.3">
      <c r="A1663" t="str">
        <f>community_projects!A1663</f>
        <v>Noord-Brabant</v>
      </c>
      <c r="B1663" t="str">
        <f>community_projects!B1663</f>
        <v>West Brabant</v>
      </c>
      <c r="C1663" t="str">
        <f>community_projects!C1663</f>
        <v>Breda</v>
      </c>
      <c r="D1663" t="str" cm="1">
        <f t="array" ref="D1663">INDEX(municipalities!B:B, MATCH(EC_projects!C1663,municipalities!C:C,0),0)</f>
        <v>GM0758</v>
      </c>
      <c r="E1663" t="str">
        <f>community_projects!D1663</f>
        <v>Hazeldonk</v>
      </c>
      <c r="F1663" t="str">
        <f>community_projects!E1663</f>
        <v>BRES/ Windpark Hazeldonk-Breda (alleen participatie)</v>
      </c>
      <c r="G1663" t="str">
        <f>community_projects!G1663</f>
        <v>gerealiseerd</v>
      </c>
      <c r="H1663">
        <f>community_projects!H1663</f>
        <v>2016</v>
      </c>
      <c r="I1663" t="str">
        <f>community_projects!I1663</f>
        <v>wind</v>
      </c>
      <c r="J1663" t="str">
        <f>community_projects!J1663</f>
        <v>grootschalig</v>
      </c>
      <c r="K1663">
        <f>community_projects!K1663</f>
        <v>0</v>
      </c>
      <c r="L1663" t="str">
        <f>community_projects!L1663</f>
        <v>BRES</v>
      </c>
      <c r="M1663">
        <f>community_projects!P1663</f>
        <v>0</v>
      </c>
      <c r="N1663">
        <f>community_projects!R1663</f>
        <v>0</v>
      </c>
    </row>
    <row r="1664" spans="1:14" x14ac:dyDescent="0.3">
      <c r="A1664" t="str">
        <f>community_projects!A1664</f>
        <v>Noord-Brabant</v>
      </c>
      <c r="B1664" t="str">
        <f>community_projects!B1664</f>
        <v>West Brabant</v>
      </c>
      <c r="C1664" t="str">
        <f>community_projects!C1664</f>
        <v>Drimmelen</v>
      </c>
      <c r="D1664" t="str" cm="1">
        <f t="array" ref="D1664">INDEX(municipalities!B:B, MATCH(EC_projects!C1664,municipalities!C:C,0),0)</f>
        <v>GM1719</v>
      </c>
      <c r="E1664">
        <f>community_projects!D1664</f>
        <v>0</v>
      </c>
      <c r="F1664" t="str">
        <f>community_projects!E1664</f>
        <v>Energie A16  Windpark Nieuwveer - participatiefonds</v>
      </c>
      <c r="G1664" t="str">
        <f>community_projects!G1664</f>
        <v>gerealiseerd (A16)</v>
      </c>
      <c r="H1664">
        <f>community_projects!H1664</f>
        <v>2023</v>
      </c>
      <c r="I1664" t="str">
        <f>community_projects!I1664</f>
        <v>wind</v>
      </c>
      <c r="J1664" t="str">
        <f>community_projects!J1664</f>
        <v>grootschalig</v>
      </c>
      <c r="K1664">
        <f>community_projects!K1664</f>
        <v>0</v>
      </c>
      <c r="L1664" t="str">
        <f>community_projects!L1664</f>
        <v xml:space="preserve">lokale stichting </v>
      </c>
      <c r="M1664">
        <f>community_projects!P1664</f>
        <v>0</v>
      </c>
      <c r="N1664">
        <f>community_projects!R1664</f>
        <v>0</v>
      </c>
    </row>
    <row r="1665" spans="1:14" x14ac:dyDescent="0.3">
      <c r="A1665" t="str">
        <f>community_projects!A1665</f>
        <v>Noord-Brabant</v>
      </c>
      <c r="B1665" t="str">
        <f>community_projects!B1665</f>
        <v>West Brabant</v>
      </c>
      <c r="C1665" t="str">
        <f>community_projects!C1665</f>
        <v>Drimmelen</v>
      </c>
      <c r="D1665" t="str" cm="1">
        <f t="array" ref="D1665">INDEX(municipalities!B:B, MATCH(EC_projects!C1665,municipalities!C:C,0),0)</f>
        <v>GM1719</v>
      </c>
      <c r="E1665">
        <f>community_projects!D1665</f>
        <v>0</v>
      </c>
      <c r="F1665" t="str">
        <f>community_projects!E1665</f>
        <v>Energie A16  Windpark Zonzeel - participatiefonds</v>
      </c>
      <c r="G1665" t="str">
        <f>community_projects!G1665</f>
        <v>gerealiseerd (A16)</v>
      </c>
      <c r="H1665">
        <f>community_projects!H1665</f>
        <v>2023</v>
      </c>
      <c r="I1665" t="str">
        <f>community_projects!I1665</f>
        <v>wind</v>
      </c>
      <c r="J1665" t="str">
        <f>community_projects!J1665</f>
        <v>grootschalig</v>
      </c>
      <c r="K1665">
        <f>community_projects!K1665</f>
        <v>0</v>
      </c>
      <c r="L1665" t="str">
        <f>community_projects!L1665</f>
        <v xml:space="preserve">lokale stichting </v>
      </c>
      <c r="M1665">
        <f>community_projects!P1665</f>
        <v>0</v>
      </c>
      <c r="N1665">
        <f>community_projects!R1665</f>
        <v>0</v>
      </c>
    </row>
    <row r="1666" spans="1:14" x14ac:dyDescent="0.3">
      <c r="A1666" t="str">
        <f>community_projects!A1666</f>
        <v>Noord-Brabant</v>
      </c>
      <c r="B1666" t="str">
        <f>community_projects!B1666</f>
        <v>West Brabant</v>
      </c>
      <c r="C1666" t="str">
        <f>community_projects!C1666</f>
        <v>Drimmelen</v>
      </c>
      <c r="D1666" t="str" cm="1">
        <f t="array" ref="D1666">INDEX(municipalities!B:B, MATCH(EC_projects!C1666,municipalities!C:C,0),0)</f>
        <v>GM1719</v>
      </c>
      <c r="E1666" t="str">
        <f>community_projects!D1666</f>
        <v>Terheijden</v>
      </c>
      <c r="F1666" t="str">
        <f>community_projects!E1666</f>
        <v xml:space="preserve">Energie A16  Windpark Zonzeel/ Windmolen De Noord (TraaisEC) </v>
      </c>
      <c r="G1666" t="str">
        <f>community_projects!G1666</f>
        <v>gerealiseerd</v>
      </c>
      <c r="H1666">
        <f>community_projects!H1666</f>
        <v>2023</v>
      </c>
      <c r="I1666" t="str">
        <f>community_projects!I1666</f>
        <v>wind</v>
      </c>
      <c r="J1666" t="str">
        <f>community_projects!J1666</f>
        <v>grootschalig</v>
      </c>
      <c r="K1666">
        <f>community_projects!K1666</f>
        <v>0</v>
      </c>
      <c r="L1666" t="str">
        <f>community_projects!L1666</f>
        <v xml:space="preserve">Traais Energie Collectief </v>
      </c>
      <c r="M1666">
        <f>community_projects!P1666</f>
        <v>3375</v>
      </c>
      <c r="N1666">
        <f>community_projects!R1666</f>
        <v>0.75</v>
      </c>
    </row>
    <row r="1667" spans="1:14" x14ac:dyDescent="0.3">
      <c r="A1667" t="str">
        <f>community_projects!A1667</f>
        <v>Noord-Brabant</v>
      </c>
      <c r="B1667" t="str">
        <f>community_projects!B1667</f>
        <v>West Brabant</v>
      </c>
      <c r="C1667" t="str">
        <f>community_projects!C1667</f>
        <v>Moerdijk</v>
      </c>
      <c r="D1667" t="str" cm="1">
        <f t="array" ref="D1667">INDEX(municipalities!B:B, MATCH(EC_projects!C1667,municipalities!C:C,0),0)</f>
        <v>GM1709</v>
      </c>
      <c r="E1667">
        <f>community_projects!D1667</f>
        <v>0</v>
      </c>
      <c r="F1667" t="str">
        <f>community_projects!E1667</f>
        <v>Energie A16  Windpark Klaverspoor - participatiefonds</v>
      </c>
      <c r="G1667" t="str">
        <f>community_projects!G1667</f>
        <v>gerealiseerd (A16)</v>
      </c>
      <c r="H1667">
        <f>community_projects!H1667</f>
        <v>2023</v>
      </c>
      <c r="I1667" t="str">
        <f>community_projects!I1667</f>
        <v>wind</v>
      </c>
      <c r="J1667" t="str">
        <f>community_projects!J1667</f>
        <v>grootschalig</v>
      </c>
      <c r="K1667">
        <f>community_projects!K1667</f>
        <v>0</v>
      </c>
      <c r="L1667" t="str">
        <f>community_projects!L1667</f>
        <v xml:space="preserve">lokale stichting </v>
      </c>
      <c r="M1667">
        <f>community_projects!P1667</f>
        <v>0</v>
      </c>
      <c r="N1667">
        <f>community_projects!R1667</f>
        <v>0</v>
      </c>
    </row>
    <row r="1668" spans="1:14" x14ac:dyDescent="0.3">
      <c r="A1668" t="str">
        <f>community_projects!A1668</f>
        <v>Noord-Brabant</v>
      </c>
      <c r="B1668" t="str">
        <f>community_projects!B1668</f>
        <v>West Brabant</v>
      </c>
      <c r="C1668" t="str">
        <f>community_projects!C1668</f>
        <v>Moerdijk</v>
      </c>
      <c r="D1668" t="str" cm="1">
        <f t="array" ref="D1668">INDEX(municipalities!B:B, MATCH(EC_projects!C1668,municipalities!C:C,0),0)</f>
        <v>GM1709</v>
      </c>
      <c r="E1668">
        <f>community_projects!D1668</f>
        <v>0</v>
      </c>
      <c r="F1668" t="str">
        <f>community_projects!E1668</f>
        <v>Energie A16  Windpark Streepland - participatiefonds</v>
      </c>
      <c r="G1668" t="str">
        <f>community_projects!G1668</f>
        <v>gerealiseerd (A16)</v>
      </c>
      <c r="H1668">
        <f>community_projects!H1668</f>
        <v>2023</v>
      </c>
      <c r="I1668" t="str">
        <f>community_projects!I1668</f>
        <v>wind</v>
      </c>
      <c r="J1668" t="str">
        <f>community_projects!J1668</f>
        <v>grootschalig</v>
      </c>
      <c r="K1668">
        <f>community_projects!K1668</f>
        <v>0</v>
      </c>
      <c r="L1668" t="str">
        <f>community_projects!L1668</f>
        <v xml:space="preserve">lokale stichting </v>
      </c>
      <c r="M1668">
        <f>community_projects!P1668</f>
        <v>0</v>
      </c>
      <c r="N1668">
        <f>community_projects!R1668</f>
        <v>0</v>
      </c>
    </row>
    <row r="1669" spans="1:14" x14ac:dyDescent="0.3">
      <c r="A1669" t="str">
        <f>community_projects!A1669</f>
        <v>Noord-Brabant</v>
      </c>
      <c r="B1669" t="str">
        <f>community_projects!B1669</f>
        <v>Noord-oost Brabant</v>
      </c>
      <c r="C1669" t="str">
        <f>community_projects!C1669</f>
        <v>'s-Hertogenbosch</v>
      </c>
      <c r="D1669" t="str" cm="1">
        <f t="array" ref="D1669">INDEX(municipalities!B:B, MATCH(EC_projects!C1669,municipalities!C:C,0),0)</f>
        <v>GM0796</v>
      </c>
      <c r="E1669">
        <f>community_projects!D1669</f>
        <v>0</v>
      </c>
      <c r="F1669" t="str">
        <f>community_projects!E1669</f>
        <v xml:space="preserve">BosscheWindmolenWest/ Windpark De Rietvelden  </v>
      </c>
      <c r="G1669" t="str">
        <f>community_projects!G1669</f>
        <v>gerealiseerd</v>
      </c>
      <c r="H1669">
        <f>community_projects!H1669</f>
        <v>2021</v>
      </c>
      <c r="I1669" t="str">
        <f>community_projects!I1669</f>
        <v>wind</v>
      </c>
      <c r="J1669" t="str">
        <f>community_projects!J1669</f>
        <v>grootschalig</v>
      </c>
      <c r="K1669">
        <f>community_projects!K1669</f>
        <v>0</v>
      </c>
      <c r="L1669" t="str">
        <f>community_projects!L1669</f>
        <v>BosscheWindmolenWest</v>
      </c>
      <c r="M1669">
        <f>community_projects!P1669</f>
        <v>3675</v>
      </c>
      <c r="N1669">
        <f>community_projects!R1669</f>
        <v>0.25</v>
      </c>
    </row>
    <row r="1670" spans="1:14" x14ac:dyDescent="0.3">
      <c r="A1670" t="str">
        <f>community_projects!A1670</f>
        <v>Noord-Brabant</v>
      </c>
      <c r="B1670" t="str">
        <f>community_projects!B1670</f>
        <v>Hart van Brabant</v>
      </c>
      <c r="C1670" t="str">
        <f>community_projects!C1670</f>
        <v>Tilburg</v>
      </c>
      <c r="D1670" t="str" cm="1">
        <f t="array" ref="D1670">INDEX(municipalities!B:B, MATCH(EC_projects!C1670,municipalities!C:C,0),0)</f>
        <v>GM0855</v>
      </c>
      <c r="E1670">
        <f>community_projects!D1670</f>
        <v>0</v>
      </c>
      <c r="F1670" t="str">
        <f>community_projects!E1670</f>
        <v>BurgerwindDeSpinder/ Windpark De Spinder</v>
      </c>
      <c r="G1670" t="str">
        <f>community_projects!G1670</f>
        <v>gerealiseerd</v>
      </c>
      <c r="H1670">
        <f>community_projects!H1670</f>
        <v>2019</v>
      </c>
      <c r="I1670" t="str">
        <f>community_projects!I1670</f>
        <v>wind</v>
      </c>
      <c r="J1670" t="str">
        <f>community_projects!J1670</f>
        <v>grootschalig</v>
      </c>
      <c r="K1670">
        <f>community_projects!K1670</f>
        <v>0</v>
      </c>
      <c r="L1670" t="str">
        <f>community_projects!L1670</f>
        <v>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v>
      </c>
      <c r="M1670">
        <f>community_projects!P1670</f>
        <v>7200</v>
      </c>
      <c r="N1670">
        <f>community_projects!R1670</f>
        <v>0.5</v>
      </c>
    </row>
    <row r="1671" spans="1:14" x14ac:dyDescent="0.3">
      <c r="A1671" t="str">
        <f>community_projects!A1671</f>
        <v>Noord-Brabant</v>
      </c>
      <c r="B1671" t="str">
        <f>community_projects!B1671</f>
        <v>West Brabant</v>
      </c>
      <c r="C1671" t="str">
        <f>community_projects!C1671</f>
        <v>Zundert</v>
      </c>
      <c r="D1671" t="str" cm="1">
        <f t="array" ref="D1671">INDEX(municipalities!B:B, MATCH(EC_projects!C1671,municipalities!C:C,0),0)</f>
        <v>GM0879</v>
      </c>
      <c r="E1671" t="str">
        <f>community_projects!D1671</f>
        <v>Hazeldonk/ Rijssenberg</v>
      </c>
      <c r="F1671" t="str">
        <f>community_projects!E1671</f>
        <v>Energie A16  Windpark Hazeldonk West  - participatiefonds</v>
      </c>
      <c r="G1671" t="str">
        <f>community_projects!G1671</f>
        <v>gerealiseerd (A16)</v>
      </c>
      <c r="H1671">
        <f>community_projects!H1671</f>
        <v>2023</v>
      </c>
      <c r="I1671" t="str">
        <f>community_projects!I1671</f>
        <v>wind</v>
      </c>
      <c r="J1671" t="str">
        <f>community_projects!J1671</f>
        <v>grootschalig</v>
      </c>
      <c r="K1671">
        <f>community_projects!K1671</f>
        <v>0</v>
      </c>
      <c r="L1671" t="str">
        <f>community_projects!L1671</f>
        <v xml:space="preserve">lokale stichting </v>
      </c>
      <c r="M1671">
        <f>community_projects!P1671</f>
        <v>0</v>
      </c>
      <c r="N1671">
        <f>community_projects!R1671</f>
        <v>0</v>
      </c>
    </row>
    <row r="1672" spans="1:14" x14ac:dyDescent="0.3">
      <c r="A1672" t="str">
        <f>community_projects!A1672</f>
        <v>Noord-Brabant</v>
      </c>
      <c r="B1672" t="str">
        <f>community_projects!B1672</f>
        <v>West Brabant</v>
      </c>
      <c r="C1672" t="str">
        <f>community_projects!C1672</f>
        <v>Zundert</v>
      </c>
      <c r="D1672" t="str" cm="1">
        <f t="array" ref="D1672">INDEX(municipalities!B:B, MATCH(EC_projects!C1672,municipalities!C:C,0),0)</f>
        <v>GM0879</v>
      </c>
      <c r="E1672" t="str">
        <f>community_projects!D1672</f>
        <v>Hazeldonk/ Rijssenberg</v>
      </c>
      <c r="F1672" t="str">
        <f>community_projects!E1672</f>
        <v xml:space="preserve">Energie A16  Windpark Hazeldonk West  - windmolen De Waaijenberg </v>
      </c>
      <c r="G1672" t="str">
        <f>community_projects!G1672</f>
        <v>gerealiseerd (A16)</v>
      </c>
      <c r="H1672">
        <f>community_projects!H1672</f>
        <v>2023</v>
      </c>
      <c r="I1672" t="str">
        <f>community_projects!I1672</f>
        <v>wind</v>
      </c>
      <c r="J1672" t="str">
        <f>community_projects!J1672</f>
        <v>grootschalig</v>
      </c>
      <c r="K1672">
        <f>community_projects!K1672</f>
        <v>0</v>
      </c>
      <c r="L1672" t="str">
        <f>community_projects!L1672</f>
        <v xml:space="preserve">lokale stichting </v>
      </c>
      <c r="M1672">
        <f>community_projects!P1672</f>
        <v>0</v>
      </c>
      <c r="N1672">
        <f>community_projects!R1672</f>
        <v>0</v>
      </c>
    </row>
    <row r="1673" spans="1:14" x14ac:dyDescent="0.3">
      <c r="A1673" t="str">
        <f>community_projects!A1673</f>
        <v>Noord-Brabant</v>
      </c>
      <c r="B1673" t="str">
        <f>community_projects!B1673</f>
        <v>West Brabant</v>
      </c>
      <c r="C1673" t="str">
        <f>community_projects!C1673</f>
        <v>Zundert</v>
      </c>
      <c r="D1673" t="str" cm="1">
        <f t="array" ref="D1673">INDEX(municipalities!B:B, MATCH(EC_projects!C1673,municipalities!C:C,0),0)</f>
        <v>GM0879</v>
      </c>
      <c r="E1673" t="str">
        <f>community_projects!D1673</f>
        <v>Hazeldonk/ Rijssenberg</v>
      </c>
      <c r="F1673" t="str">
        <f>community_projects!E1673</f>
        <v>Energie A16  Windpark Hazeldonk Oost  - participatiefonds</v>
      </c>
      <c r="G1673" t="str">
        <f>community_projects!G1673</f>
        <v>in aanbouw</v>
      </c>
      <c r="H1673">
        <f>community_projects!H1673</f>
        <v>2024</v>
      </c>
      <c r="I1673" t="str">
        <f>community_projects!I1673</f>
        <v>wind</v>
      </c>
      <c r="J1673" t="str">
        <f>community_projects!J1673</f>
        <v>grootschalig</v>
      </c>
      <c r="K1673">
        <f>community_projects!K1673</f>
        <v>0</v>
      </c>
      <c r="L1673" t="str">
        <f>community_projects!L1673</f>
        <v xml:space="preserve">lokale stichting </v>
      </c>
      <c r="M1673">
        <f>community_projects!P1673</f>
        <v>0</v>
      </c>
      <c r="N1673">
        <f>community_projects!R1673</f>
        <v>0</v>
      </c>
    </row>
    <row r="1674" spans="1:14" x14ac:dyDescent="0.3">
      <c r="A1674" t="str">
        <f>community_projects!A1674</f>
        <v>Noord-Holland</v>
      </c>
      <c r="B1674" t="str">
        <f>community_projects!B1674</f>
        <v>Noord-Holland Noord</v>
      </c>
      <c r="C1674" t="str">
        <f>community_projects!C1674</f>
        <v>Alkmaar</v>
      </c>
      <c r="D1674" t="str" cm="1">
        <f t="array" ref="D1674">INDEX(municipalities!B:B, MATCH(EC_projects!C1674,municipalities!C:C,0),0)</f>
        <v>GM0361</v>
      </c>
      <c r="E1674">
        <f>community_projects!D1674</f>
        <v>0</v>
      </c>
      <c r="F1674" t="str">
        <f>community_projects!E1674</f>
        <v>Windmolen Boekel (HVC, coöperaties)</v>
      </c>
      <c r="G1674" t="str">
        <f>community_projects!G1674</f>
        <v>gerealiseerd</v>
      </c>
      <c r="H1674">
        <f>community_projects!H1674</f>
        <v>2017</v>
      </c>
      <c r="I1674" t="str">
        <f>community_projects!I1674</f>
        <v>wind</v>
      </c>
      <c r="J1674" t="str">
        <f>community_projects!J1674</f>
        <v>grootschalig</v>
      </c>
      <c r="K1674">
        <f>community_projects!K1674</f>
        <v>0</v>
      </c>
      <c r="L1674" t="str">
        <f>community_projects!L1674</f>
        <v xml:space="preserve">meerdere coöperaties: BergenEnergie, AlkmaarEnergie, CALorie, Heiloo Energie </v>
      </c>
      <c r="M1674">
        <f>community_projects!P1674</f>
        <v>851</v>
      </c>
      <c r="N1674">
        <f>community_projects!R1674</f>
        <v>0.37</v>
      </c>
    </row>
    <row r="1675" spans="1:14" x14ac:dyDescent="0.3">
      <c r="A1675" t="str">
        <f>community_projects!A1675</f>
        <v>Noord-Holland</v>
      </c>
      <c r="B1675" t="str">
        <f>community_projects!B1675</f>
        <v>Noord-Holland Noord</v>
      </c>
      <c r="C1675" t="str">
        <f>community_projects!C1675</f>
        <v>Den Helder</v>
      </c>
      <c r="D1675" t="str" cm="1">
        <f t="array" ref="D1675">INDEX(municipalities!B:B, MATCH(EC_projects!C1675,municipalities!C:C,0),0)</f>
        <v>GM0400</v>
      </c>
      <c r="E1675">
        <f>community_projects!D1675</f>
        <v>0</v>
      </c>
      <c r="F1675" t="str">
        <f>community_projects!E1675</f>
        <v>DeEendragt/ deelname VOF Oosterwind (Helderse Cooperatieve Windmolenvereniging)</v>
      </c>
      <c r="G1675" t="str">
        <f>community_projects!G1675</f>
        <v>gerealiseerd</v>
      </c>
      <c r="H1675" t="str">
        <f>community_projects!H1675</f>
        <v>voor 2012</v>
      </c>
      <c r="I1675" t="str">
        <f>community_projects!I1675</f>
        <v>wind</v>
      </c>
      <c r="J1675" t="str">
        <f>community_projects!J1675</f>
        <v>grootschalig</v>
      </c>
      <c r="K1675">
        <f>community_projects!K1675</f>
        <v>0</v>
      </c>
      <c r="L1675" t="str">
        <f>community_projects!L1675</f>
        <v>Eendragt</v>
      </c>
      <c r="M1675">
        <f>community_projects!P1675</f>
        <v>132</v>
      </c>
      <c r="N1675">
        <f>community_projects!R1675</f>
        <v>0.2</v>
      </c>
    </row>
    <row r="1676" spans="1:14" x14ac:dyDescent="0.3">
      <c r="A1676" t="str">
        <f>community_projects!A1676</f>
        <v>Noord-Holland</v>
      </c>
      <c r="B1676" t="str">
        <f>community_projects!B1676</f>
        <v>Noord-Holland Noord</v>
      </c>
      <c r="C1676" t="str">
        <f>community_projects!C1676</f>
        <v>Den Helder</v>
      </c>
      <c r="D1676" t="str" cm="1">
        <f t="array" ref="D1676">INDEX(municipalities!B:B, MATCH(EC_projects!C1676,municipalities!C:C,0),0)</f>
        <v>GM0400</v>
      </c>
      <c r="E1676">
        <f>community_projects!D1676</f>
        <v>0</v>
      </c>
      <c r="F1676" t="str">
        <f>community_projects!E1676</f>
        <v>DeEendragt/ deelname Windpark Westeinde Anna Paulowna (Helderse Cooperatieve Windmolenvereniging)</v>
      </c>
      <c r="G1676" t="str">
        <f>community_projects!G1676</f>
        <v>gerealiseerd</v>
      </c>
      <c r="H1676">
        <f>community_projects!H1676</f>
        <v>2006</v>
      </c>
      <c r="I1676" t="str">
        <f>community_projects!I1676</f>
        <v>wind</v>
      </c>
      <c r="J1676" t="str">
        <f>community_projects!J1676</f>
        <v>grootschalig</v>
      </c>
      <c r="K1676">
        <f>community_projects!K1676</f>
        <v>0</v>
      </c>
      <c r="L1676" t="str">
        <f>community_projects!L1676</f>
        <v>Eendragt</v>
      </c>
      <c r="M1676">
        <f>community_projects!P1676</f>
        <v>693</v>
      </c>
      <c r="N1676">
        <f>community_projects!R1676</f>
        <v>0.11</v>
      </c>
    </row>
    <row r="1677" spans="1:14" x14ac:dyDescent="0.3">
      <c r="A1677" t="str">
        <f>community_projects!A1677</f>
        <v>Noord-Holland</v>
      </c>
      <c r="B1677" t="str">
        <f>community_projects!B1677</f>
        <v>Noord-Holland Noord</v>
      </c>
      <c r="C1677" t="str">
        <f>community_projects!C1677</f>
        <v>Den Helder</v>
      </c>
      <c r="D1677" t="str" cm="1">
        <f t="array" ref="D1677">INDEX(municipalities!B:B, MATCH(EC_projects!C1677,municipalities!C:C,0),0)</f>
        <v>GM0400</v>
      </c>
      <c r="E1677">
        <f>community_projects!D1677</f>
        <v>0</v>
      </c>
      <c r="F1677" t="str">
        <f>community_projects!E1677</f>
        <v>DeEendragt/ eigen molen  (Helderse Cooperatieve Windmolenvereniging0</v>
      </c>
      <c r="G1677" t="str">
        <f>community_projects!G1677</f>
        <v>gerealiseerd</v>
      </c>
      <c r="H1677">
        <f>community_projects!H1677</f>
        <v>2002</v>
      </c>
      <c r="I1677" t="str">
        <f>community_projects!I1677</f>
        <v>wind</v>
      </c>
      <c r="J1677" t="str">
        <f>community_projects!J1677</f>
        <v>grootschalig</v>
      </c>
      <c r="K1677">
        <f>community_projects!K1677</f>
        <v>0</v>
      </c>
      <c r="L1677" t="str">
        <f>community_projects!L1677</f>
        <v>Eendragt</v>
      </c>
      <c r="M1677">
        <f>community_projects!P1677</f>
        <v>225</v>
      </c>
      <c r="N1677">
        <f>community_projects!R1677</f>
        <v>1</v>
      </c>
    </row>
    <row r="1678" spans="1:14" x14ac:dyDescent="0.3">
      <c r="A1678" t="str">
        <f>community_projects!A1678</f>
        <v>Noord-Holland</v>
      </c>
      <c r="B1678" t="str">
        <f>community_projects!B1678</f>
        <v>Noord-Holland Noord</v>
      </c>
      <c r="C1678" t="str">
        <f>community_projects!C1678</f>
        <v>Velsen</v>
      </c>
      <c r="D1678" t="str" cm="1">
        <f t="array" ref="D1678">INDEX(municipalities!B:B, MATCH(EC_projects!C1678,municipalities!C:C,0),0)</f>
        <v>GM0453</v>
      </c>
      <c r="E1678">
        <f>community_projects!D1678</f>
        <v>0</v>
      </c>
      <c r="F1678" t="str">
        <f>community_projects!E1678</f>
        <v xml:space="preserve">Kennemerwind/ Windpark Ferrum (coop mede-aandeelhouder Windcollectief Noord-Holland), 2023 participatie </v>
      </c>
      <c r="G1678" t="str">
        <f>community_projects!G1678</f>
        <v>gerealiseerd</v>
      </c>
      <c r="H1678">
        <f>community_projects!H1678</f>
        <v>2021</v>
      </c>
      <c r="I1678" t="str">
        <f>community_projects!I1678</f>
        <v>wind</v>
      </c>
      <c r="J1678" t="str">
        <f>community_projects!J1678</f>
        <v>grootschalig</v>
      </c>
      <c r="K1678">
        <f>community_projects!K1678</f>
        <v>0</v>
      </c>
      <c r="L1678" t="str">
        <f>community_projects!L1678</f>
        <v>Kennemerwind/ WindCollectief Noord-Holland BV</v>
      </c>
      <c r="M1678">
        <f>community_projects!P1678</f>
        <v>0</v>
      </c>
      <c r="N1678">
        <f>community_projects!R1678</f>
        <v>0</v>
      </c>
    </row>
    <row r="1679" spans="1:14" x14ac:dyDescent="0.3">
      <c r="A1679" t="str">
        <f>community_projects!A1679</f>
        <v>Noord-Holland</v>
      </c>
      <c r="B1679" t="str">
        <f>community_projects!B1679</f>
        <v>Noord-Holland Noord</v>
      </c>
      <c r="C1679" t="str">
        <f>community_projects!C1679</f>
        <v>Amsterdam</v>
      </c>
      <c r="D1679" t="str" cm="1">
        <f t="array" ref="D1679">INDEX(municipalities!B:B, MATCH(EC_projects!C1679,municipalities!C:C,0),0)</f>
        <v>GM0363</v>
      </c>
      <c r="E1679">
        <f>community_projects!D1679</f>
        <v>0</v>
      </c>
      <c r="F1679" t="str">
        <f>community_projects!E1679</f>
        <v xml:space="preserve">CWW Cooperatie Windenergie Waterland/ 2 molens </v>
      </c>
      <c r="G1679" t="str">
        <f>community_projects!G1679</f>
        <v>gerealiseerd</v>
      </c>
      <c r="H1679" t="str">
        <f>community_projects!H1679</f>
        <v>voor 2012</v>
      </c>
      <c r="I1679" t="str">
        <f>community_projects!I1679</f>
        <v>wind</v>
      </c>
      <c r="J1679" t="str">
        <f>community_projects!J1679</f>
        <v>grootschalig</v>
      </c>
      <c r="K1679">
        <f>community_projects!K1679</f>
        <v>0</v>
      </c>
      <c r="L1679" t="str">
        <f>community_projects!L1679</f>
        <v>CW Waterland</v>
      </c>
      <c r="M1679">
        <f>community_projects!P1679</f>
        <v>4600</v>
      </c>
      <c r="N1679">
        <f>community_projects!R1679</f>
        <v>1</v>
      </c>
    </row>
    <row r="1680" spans="1:14" x14ac:dyDescent="0.3">
      <c r="A1680" t="str">
        <f>community_projects!A1680</f>
        <v>Noord-Holland</v>
      </c>
      <c r="B1680" t="str">
        <f>community_projects!B1680</f>
        <v>Noord-Holland Noord</v>
      </c>
      <c r="C1680" t="str">
        <f>community_projects!C1680</f>
        <v>Medemblik</v>
      </c>
      <c r="D1680" t="str" cm="1">
        <f t="array" ref="D1680">INDEX(municipalities!B:B, MATCH(EC_projects!C1680,municipalities!C:C,0),0)</f>
        <v>GM0420</v>
      </c>
      <c r="E1680" t="str">
        <f>community_projects!D1680</f>
        <v>Andijk</v>
      </c>
      <c r="F1680" t="str">
        <f>community_projects!E1680</f>
        <v>WWC Westfriese Windmolen Coöperatie/  Windpark Andijk Wind deelname)</v>
      </c>
      <c r="G1680" t="str">
        <f>community_projects!G1680</f>
        <v>gerealiseerd</v>
      </c>
      <c r="H1680">
        <f>community_projects!H1680</f>
        <v>2006</v>
      </c>
      <c r="I1680" t="str">
        <f>community_projects!I1680</f>
        <v>wind</v>
      </c>
      <c r="J1680" t="str">
        <f>community_projects!J1680</f>
        <v>grootschalig</v>
      </c>
      <c r="K1680">
        <f>community_projects!K1680</f>
        <v>0</v>
      </c>
      <c r="L1680" t="str">
        <f>community_projects!L1680</f>
        <v>Westfriese Windmolen Coöperatie (WWC)</v>
      </c>
      <c r="M1680">
        <f>community_projects!P1680</f>
        <v>85</v>
      </c>
      <c r="N1680">
        <f>community_projects!R1680</f>
        <v>0.1</v>
      </c>
    </row>
    <row r="1681" spans="1:14" x14ac:dyDescent="0.3">
      <c r="A1681" t="str">
        <f>community_projects!A1681</f>
        <v>Noord-Holland</v>
      </c>
      <c r="B1681" t="str">
        <f>community_projects!B1681</f>
        <v>Noord-Holland Noord</v>
      </c>
      <c r="C1681" t="str">
        <f>community_projects!C1681</f>
        <v>Medemblik</v>
      </c>
      <c r="D1681" t="str" cm="1">
        <f t="array" ref="D1681">INDEX(municipalities!B:B, MATCH(EC_projects!C1681,municipalities!C:C,0),0)</f>
        <v>GM0420</v>
      </c>
      <c r="E1681" t="str">
        <f>community_projects!D1681</f>
        <v>Zwaagdijk-Oost/Westwoud</v>
      </c>
      <c r="F1681" t="str">
        <f>community_projects!E1681</f>
        <v>WWC Westfriese Windmolen Coöperatie/  Windpark West Frisia (deelname)</v>
      </c>
      <c r="G1681" t="str">
        <f>community_projects!G1681</f>
        <v>gerealiseerd</v>
      </c>
      <c r="H1681">
        <f>community_projects!H1681</f>
        <v>2019</v>
      </c>
      <c r="I1681" t="str">
        <f>community_projects!I1681</f>
        <v>wind</v>
      </c>
      <c r="J1681" t="str">
        <f>community_projects!J1681</f>
        <v>grootschalig</v>
      </c>
      <c r="K1681">
        <f>community_projects!K1681</f>
        <v>0</v>
      </c>
      <c r="L1681" t="str">
        <f>community_projects!L1681</f>
        <v>Westfriese Windmolen Coöperatie (WWC)</v>
      </c>
      <c r="M1681">
        <f>community_projects!P1681</f>
        <v>1410</v>
      </c>
      <c r="N1681">
        <f>community_projects!R1681</f>
        <v>0.12</v>
      </c>
    </row>
    <row r="1682" spans="1:14" x14ac:dyDescent="0.3">
      <c r="A1682" t="str">
        <f>community_projects!A1682</f>
        <v>Noord-Holland</v>
      </c>
      <c r="B1682" t="str">
        <f>community_projects!B1682</f>
        <v>Noord-Holland Noord</v>
      </c>
      <c r="C1682" t="str">
        <f>community_projects!C1682</f>
        <v>Medemblik</v>
      </c>
      <c r="D1682" t="str" cm="1">
        <f t="array" ref="D1682">INDEX(municipalities!B:B, MATCH(EC_projects!C1682,municipalities!C:C,0),0)</f>
        <v>GM0420</v>
      </c>
      <c r="E1682">
        <f>community_projects!D1682</f>
        <v>0</v>
      </c>
      <c r="F1682" t="str">
        <f>community_projects!E1682</f>
        <v>WWC Westfriese Windmolen Coöperatie/ 4 windmolens (va 1988)</v>
      </c>
      <c r="G1682" t="str">
        <f>community_projects!G1682</f>
        <v>gerealiseerd</v>
      </c>
      <c r="H1682">
        <f>community_projects!H1682</f>
        <v>1988</v>
      </c>
      <c r="I1682" t="str">
        <f>community_projects!I1682</f>
        <v>wind</v>
      </c>
      <c r="J1682" t="str">
        <f>community_projects!J1682</f>
        <v>grootschalig</v>
      </c>
      <c r="K1682">
        <f>community_projects!K1682</f>
        <v>0</v>
      </c>
      <c r="L1682" t="str">
        <f>community_projects!L1682</f>
        <v>Westfriese Windmolen Coöperatie (WWC)</v>
      </c>
      <c r="M1682">
        <f>community_projects!P1682</f>
        <v>310</v>
      </c>
      <c r="N1682">
        <f>community_projects!R1682</f>
        <v>1</v>
      </c>
    </row>
    <row r="1683" spans="1:14" x14ac:dyDescent="0.3">
      <c r="A1683" t="str">
        <f>community_projects!A1683</f>
        <v>Noord-Holland</v>
      </c>
      <c r="B1683" t="str">
        <f>community_projects!B1683</f>
        <v>Noord-Holland Noord</v>
      </c>
      <c r="C1683" t="str">
        <f>community_projects!C1683</f>
        <v>Medemblik</v>
      </c>
      <c r="D1683" t="str" cm="1">
        <f t="array" ref="D1683">INDEX(municipalities!B:B, MATCH(EC_projects!C1683,municipalities!C:C,0),0)</f>
        <v>GM0420</v>
      </c>
      <c r="E1683">
        <f>community_projects!D1683</f>
        <v>0</v>
      </c>
      <c r="F1683" t="str">
        <f>community_projects!E1683</f>
        <v xml:space="preserve">WWC Westfriese Windmolen Coöperatie/ gesaneerd  2 windmolens </v>
      </c>
      <c r="G1683" t="str">
        <f>community_projects!G1683</f>
        <v>gesaneerd</v>
      </c>
      <c r="H1683">
        <f>community_projects!H1683</f>
        <v>2019</v>
      </c>
      <c r="I1683" t="str">
        <f>community_projects!I1683</f>
        <v>wind</v>
      </c>
      <c r="J1683" t="str">
        <f>community_projects!J1683</f>
        <v>grootschalig</v>
      </c>
      <c r="K1683">
        <f>community_projects!K1683</f>
        <v>0</v>
      </c>
      <c r="L1683" t="str">
        <f>community_projects!L1683</f>
        <v>Westfriese Windmolen Coöperatie (WWC)</v>
      </c>
      <c r="M1683">
        <f>community_projects!P1683</f>
        <v>0</v>
      </c>
      <c r="N1683">
        <f>community_projects!R1683</f>
        <v>1</v>
      </c>
    </row>
    <row r="1684" spans="1:14" x14ac:dyDescent="0.3">
      <c r="A1684" t="str">
        <f>community_projects!A1684</f>
        <v>Noord-Holland</v>
      </c>
      <c r="B1684" t="str">
        <f>community_projects!B1684</f>
        <v>Noord-Holland Zuid</v>
      </c>
      <c r="C1684" t="str">
        <f>community_projects!C1684</f>
        <v>Haarlemmermeer</v>
      </c>
      <c r="D1684" t="str" cm="1">
        <f t="array" ref="D1684">INDEX(municipalities!B:B, MATCH(EC_projects!C1684,municipalities!C:C,0),0)</f>
        <v>GM0394</v>
      </c>
      <c r="E1684">
        <f>community_projects!D1684</f>
        <v>0</v>
      </c>
      <c r="F1684" t="str">
        <f>community_projects!E1684</f>
        <v>Meerwind/ (Nieuwe)Polderjongen</v>
      </c>
      <c r="G1684" t="str">
        <f>community_projects!G1684</f>
        <v>gerealiseerd</v>
      </c>
      <c r="H1684">
        <f>community_projects!H1684</f>
        <v>2013</v>
      </c>
      <c r="I1684" t="str">
        <f>community_projects!I1684</f>
        <v>wind</v>
      </c>
      <c r="J1684" t="str">
        <f>community_projects!J1684</f>
        <v>grootschalig</v>
      </c>
      <c r="K1684">
        <f>community_projects!K1684</f>
        <v>0</v>
      </c>
      <c r="L1684" t="str">
        <f>community_projects!L1684</f>
        <v>Meerwind</v>
      </c>
      <c r="M1684">
        <f>community_projects!P1684</f>
        <v>2300</v>
      </c>
      <c r="N1684">
        <f>community_projects!R1684</f>
        <v>1</v>
      </c>
    </row>
    <row r="1685" spans="1:14" x14ac:dyDescent="0.3">
      <c r="A1685" t="str">
        <f>community_projects!A1685</f>
        <v>Noord-Holland</v>
      </c>
      <c r="B1685" t="str">
        <f>community_projects!B1685</f>
        <v>Noord-Holland Zuid</v>
      </c>
      <c r="C1685" t="str">
        <f>community_projects!C1685</f>
        <v>Haarlemmermeer</v>
      </c>
      <c r="D1685" t="str" cm="1">
        <f t="array" ref="D1685">INDEX(municipalities!B:B, MATCH(EC_projects!C1685,municipalities!C:C,0),0)</f>
        <v>GM0394</v>
      </c>
      <c r="E1685">
        <f>community_projects!D1685</f>
        <v>0</v>
      </c>
      <c r="F1685" t="str">
        <f>community_projects!E1685</f>
        <v>Meerwind/ Meermin</v>
      </c>
      <c r="G1685" t="str">
        <f>community_projects!G1685</f>
        <v>gerealiseerd</v>
      </c>
      <c r="H1685">
        <f>community_projects!H1685</f>
        <v>1993</v>
      </c>
      <c r="I1685" t="str">
        <f>community_projects!I1685</f>
        <v>wind</v>
      </c>
      <c r="J1685" t="str">
        <f>community_projects!J1685</f>
        <v>grootschalig</v>
      </c>
      <c r="K1685">
        <f>community_projects!K1685</f>
        <v>0</v>
      </c>
      <c r="L1685" t="str">
        <f>community_projects!L1685</f>
        <v>Meerwind</v>
      </c>
      <c r="M1685">
        <f>community_projects!P1685</f>
        <v>250</v>
      </c>
      <c r="N1685">
        <f>community_projects!R1685</f>
        <v>1</v>
      </c>
    </row>
    <row r="1686" spans="1:14" x14ac:dyDescent="0.3">
      <c r="A1686" t="str">
        <f>community_projects!A1686</f>
        <v>Noord-Holland</v>
      </c>
      <c r="B1686" t="str">
        <f>community_projects!B1686</f>
        <v>Noord-Holland Zuid</v>
      </c>
      <c r="C1686" t="str">
        <f>community_projects!C1686</f>
        <v>Haarlemmermeer</v>
      </c>
      <c r="D1686" t="str" cm="1">
        <f t="array" ref="D1686">INDEX(municipalities!B:B, MATCH(EC_projects!C1686,municipalities!C:C,0),0)</f>
        <v>GM0394</v>
      </c>
      <c r="E1686">
        <f>community_projects!D1686</f>
        <v>0</v>
      </c>
      <c r="F1686" t="str">
        <f>community_projects!E1686</f>
        <v xml:space="preserve">Meerwind/ Windturbine Pionier </v>
      </c>
      <c r="G1686" t="str">
        <f>community_projects!G1686</f>
        <v>gerealiseerd</v>
      </c>
      <c r="H1686">
        <f>community_projects!H1686</f>
        <v>2013</v>
      </c>
      <c r="I1686" t="str">
        <f>community_projects!I1686</f>
        <v>wind</v>
      </c>
      <c r="J1686" t="str">
        <f>community_projects!J1686</f>
        <v>grootschalig</v>
      </c>
      <c r="K1686">
        <f>community_projects!K1686</f>
        <v>0</v>
      </c>
      <c r="L1686" t="str">
        <f>community_projects!L1686</f>
        <v>Meerwind</v>
      </c>
      <c r="M1686">
        <f>community_projects!P1686</f>
        <v>2300</v>
      </c>
      <c r="N1686">
        <f>community_projects!R1686</f>
        <v>1</v>
      </c>
    </row>
    <row r="1687" spans="1:14" x14ac:dyDescent="0.3">
      <c r="A1687" t="str">
        <f>community_projects!A1687</f>
        <v>Noord-Holland</v>
      </c>
      <c r="B1687" t="str">
        <f>community_projects!B1687</f>
        <v>Noord-Holland Zuid</v>
      </c>
      <c r="C1687" t="str">
        <f>community_projects!C1687</f>
        <v>Haarlemmermeer</v>
      </c>
      <c r="D1687" t="str" cm="1">
        <f t="array" ref="D1687">INDEX(municipalities!B:B, MATCH(EC_projects!C1687,municipalities!C:C,0),0)</f>
        <v>GM0394</v>
      </c>
      <c r="E1687">
        <f>community_projects!D1687</f>
        <v>0</v>
      </c>
      <c r="F1687" t="str">
        <f>community_projects!E1687</f>
        <v>Meerwind/ Meermin (gesaneerd)</v>
      </c>
      <c r="G1687" t="str">
        <f>community_projects!G1687</f>
        <v>gesaneerd</v>
      </c>
      <c r="H1687">
        <f>community_projects!H1687</f>
        <v>2023</v>
      </c>
      <c r="I1687" t="str">
        <f>community_projects!I1687</f>
        <v>wind</v>
      </c>
      <c r="J1687" t="str">
        <f>community_projects!J1687</f>
        <v>grootschalig</v>
      </c>
      <c r="K1687">
        <f>community_projects!K1687</f>
        <v>0</v>
      </c>
      <c r="L1687" t="str">
        <f>community_projects!L1687</f>
        <v>Meerwind</v>
      </c>
      <c r="M1687">
        <f>community_projects!P1687</f>
        <v>0</v>
      </c>
      <c r="N1687">
        <f>community_projects!R1687</f>
        <v>1</v>
      </c>
    </row>
    <row r="1688" spans="1:14" x14ac:dyDescent="0.3">
      <c r="A1688" t="str">
        <f>community_projects!A1688</f>
        <v>Noord-Holland</v>
      </c>
      <c r="B1688" t="str">
        <f>community_projects!B1688</f>
        <v>Noord-Holland Zuid</v>
      </c>
      <c r="C1688" t="str">
        <f>community_projects!C1688</f>
        <v>Ouder-Amstel</v>
      </c>
      <c r="D1688" t="str" cm="1">
        <f t="array" ref="D1688">INDEX(municipalities!B:B, MATCH(EC_projects!C1688,municipalities!C:C,0),0)</f>
        <v>GM0437</v>
      </c>
      <c r="E1688" t="str">
        <f>community_projects!D1688</f>
        <v>Oudekerk a/d Amstel</v>
      </c>
      <c r="F1688" t="str">
        <f>community_projects!E1688</f>
        <v>Windvogel/ Amstelvogel</v>
      </c>
      <c r="G1688" t="str">
        <f>community_projects!G1688</f>
        <v>gerealiseerd</v>
      </c>
      <c r="H1688" t="str">
        <f>community_projects!H1688</f>
        <v>voor 2012</v>
      </c>
      <c r="I1688" t="str">
        <f>community_projects!I1688</f>
        <v>wind</v>
      </c>
      <c r="J1688" t="str">
        <f>community_projects!J1688</f>
        <v>grootschalig</v>
      </c>
      <c r="K1688">
        <f>community_projects!K1688</f>
        <v>0</v>
      </c>
      <c r="L1688" t="str">
        <f>community_projects!L1688</f>
        <v>De Windvogel</v>
      </c>
      <c r="M1688">
        <f>community_projects!P1688</f>
        <v>2000</v>
      </c>
      <c r="N1688">
        <f>community_projects!R1688</f>
        <v>1</v>
      </c>
    </row>
    <row r="1689" spans="1:14" x14ac:dyDescent="0.3">
      <c r="A1689" t="str">
        <f>community_projects!A1689</f>
        <v>Noord-Holland</v>
      </c>
      <c r="B1689" t="str">
        <f>community_projects!B1689</f>
        <v>Noord-Holland Noord</v>
      </c>
      <c r="C1689" t="str">
        <f>community_projects!C1689</f>
        <v>Schagen</v>
      </c>
      <c r="D1689" t="str" cm="1">
        <f t="array" ref="D1689">INDEX(municipalities!B:B, MATCH(EC_projects!C1689,municipalities!C:C,0),0)</f>
        <v>GM0441</v>
      </c>
      <c r="E1689" t="str">
        <f>community_projects!D1689</f>
        <v>Burgervlot</v>
      </c>
      <c r="F1689" t="str">
        <f>community_projects!E1689</f>
        <v>Kennemerwind/ Burgervlotbrug (2,5 turbines, 50% van windpark 5 turbines)</v>
      </c>
      <c r="G1689" t="str">
        <f>community_projects!G1689</f>
        <v>gerealiseerd</v>
      </c>
      <c r="H1689" t="str">
        <f>community_projects!H1689</f>
        <v>voor 2012</v>
      </c>
      <c r="I1689" t="str">
        <f>community_projects!I1689</f>
        <v>wind</v>
      </c>
      <c r="J1689" t="str">
        <f>community_projects!J1689</f>
        <v>grootschalig</v>
      </c>
      <c r="K1689">
        <f>community_projects!K1689</f>
        <v>0</v>
      </c>
      <c r="L1689" t="str">
        <f>community_projects!L1689</f>
        <v>Kennemerwind</v>
      </c>
      <c r="M1689">
        <f>community_projects!P1689</f>
        <v>2125</v>
      </c>
      <c r="N1689">
        <f>community_projects!R1689</f>
        <v>0.5</v>
      </c>
    </row>
    <row r="1690" spans="1:14" x14ac:dyDescent="0.3">
      <c r="A1690" t="str">
        <f>community_projects!A1690</f>
        <v>Noord-Holland</v>
      </c>
      <c r="B1690" t="str">
        <f>community_projects!B1690</f>
        <v>Noord-Holland Noord</v>
      </c>
      <c r="C1690" t="str">
        <f>community_projects!C1690</f>
        <v>Schagen</v>
      </c>
      <c r="D1690" t="str" cm="1">
        <f t="array" ref="D1690">INDEX(municipalities!B:B, MATCH(EC_projects!C1690,municipalities!C:C,0),0)</f>
        <v>GM0441</v>
      </c>
      <c r="E1690" t="str">
        <f>community_projects!D1690</f>
        <v>Zijpe</v>
      </c>
      <c r="F1690" t="str">
        <f>community_projects!E1690</f>
        <v xml:space="preserve">Kennemerwind/ Windpark Zijpe </v>
      </c>
      <c r="G1690" t="str">
        <f>community_projects!G1690</f>
        <v>gerealiseerd</v>
      </c>
      <c r="H1690" t="str">
        <f>community_projects!H1690</f>
        <v>voor 2012</v>
      </c>
      <c r="I1690" t="str">
        <f>community_projects!I1690</f>
        <v>wind</v>
      </c>
      <c r="J1690" t="str">
        <f>community_projects!J1690</f>
        <v>grootschalig</v>
      </c>
      <c r="K1690">
        <f>community_projects!K1690</f>
        <v>0</v>
      </c>
      <c r="L1690" t="str">
        <f>community_projects!L1690</f>
        <v>Kennemerwind</v>
      </c>
      <c r="M1690">
        <f>community_projects!P1690</f>
        <v>555</v>
      </c>
      <c r="N1690">
        <f>community_projects!R1690</f>
        <v>1</v>
      </c>
    </row>
    <row r="1691" spans="1:14" x14ac:dyDescent="0.3">
      <c r="A1691" t="str">
        <f>community_projects!A1691</f>
        <v>Noord-Holland</v>
      </c>
      <c r="B1691" t="str">
        <f>community_projects!B1691</f>
        <v>Noord-Holland Noord</v>
      </c>
      <c r="C1691" t="str">
        <f>community_projects!C1691</f>
        <v>Schagen</v>
      </c>
      <c r="D1691" t="str" cm="1">
        <f t="array" ref="D1691">INDEX(municipalities!B:B, MATCH(EC_projects!C1691,municipalities!C:C,0),0)</f>
        <v>GM0441</v>
      </c>
      <c r="E1691" t="str">
        <f>community_projects!D1691</f>
        <v>Burgervlotbrug</v>
      </c>
      <c r="F1691" t="str">
        <f>community_projects!E1691</f>
        <v>Windcentrale/ Blauwe Reiger (1 turbine Windpark Burgervlotbrug)</v>
      </c>
      <c r="G1691" t="str">
        <f>community_projects!G1691</f>
        <v>gerealiseerd</v>
      </c>
      <c r="H1691">
        <f>community_projects!H1691</f>
        <v>2014</v>
      </c>
      <c r="I1691" t="str">
        <f>community_projects!I1691</f>
        <v>wind</v>
      </c>
      <c r="J1691" t="str">
        <f>community_projects!J1691</f>
        <v>grootschalig</v>
      </c>
      <c r="K1691">
        <f>community_projects!K1691</f>
        <v>0</v>
      </c>
      <c r="L1691" t="str">
        <f>community_projects!L1691</f>
        <v>Windcentrale/ projectcoöperatie</v>
      </c>
      <c r="M1691">
        <f>community_projects!P1691</f>
        <v>850</v>
      </c>
      <c r="N1691">
        <f>community_projects!R1691</f>
        <v>1</v>
      </c>
    </row>
    <row r="1692" spans="1:14" x14ac:dyDescent="0.3">
      <c r="A1692" t="str">
        <f>community_projects!A1692</f>
        <v>Noord-Holland</v>
      </c>
      <c r="B1692" t="str">
        <f>community_projects!B1692</f>
        <v>Noord-Holland Noord</v>
      </c>
      <c r="C1692" t="str">
        <f>community_projects!C1692</f>
        <v>Schagen</v>
      </c>
      <c r="D1692" t="str" cm="1">
        <f t="array" ref="D1692">INDEX(municipalities!B:B, MATCH(EC_projects!C1692,municipalities!C:C,0),0)</f>
        <v>GM0441</v>
      </c>
      <c r="E1692" t="str">
        <f>community_projects!D1692</f>
        <v>Burgervlotbrug</v>
      </c>
      <c r="F1692" t="str">
        <f>community_projects!E1692</f>
        <v>Windcentrale/ Bonte Hen (1 turbine Windpark Burgervlotbrug)</v>
      </c>
      <c r="G1692" t="str">
        <f>community_projects!G1692</f>
        <v>gerealiseerd</v>
      </c>
      <c r="H1692">
        <f>community_projects!H1692</f>
        <v>2013</v>
      </c>
      <c r="I1692" t="str">
        <f>community_projects!I1692</f>
        <v>wind</v>
      </c>
      <c r="J1692" t="str">
        <f>community_projects!J1692</f>
        <v>grootschalig</v>
      </c>
      <c r="K1692">
        <f>community_projects!K1692</f>
        <v>0</v>
      </c>
      <c r="L1692" t="str">
        <f>community_projects!L1692</f>
        <v>Windcentrale/ projectcoöperatie</v>
      </c>
      <c r="M1692">
        <f>community_projects!P1692</f>
        <v>850</v>
      </c>
      <c r="N1692">
        <f>community_projects!R1692</f>
        <v>1</v>
      </c>
    </row>
    <row r="1693" spans="1:14" x14ac:dyDescent="0.3">
      <c r="A1693" t="str">
        <f>community_projects!A1693</f>
        <v>Noord-Holland</v>
      </c>
      <c r="B1693" t="str">
        <f>community_projects!B1693</f>
        <v>Noord-Holland Noord</v>
      </c>
      <c r="C1693" t="str">
        <f>community_projects!C1693</f>
        <v>Schagen</v>
      </c>
      <c r="D1693" t="str" cm="1">
        <f t="array" ref="D1693">INDEX(municipalities!B:B, MATCH(EC_projects!C1693,municipalities!C:C,0),0)</f>
        <v>GM0441</v>
      </c>
      <c r="E1693" t="str">
        <f>community_projects!D1693</f>
        <v>Burgervlotbrug</v>
      </c>
      <c r="F1693" t="str">
        <f>community_projects!E1693</f>
        <v>Windcentrale/ De Vier Winden (1 turbine Windpark Burgervlotbrug)</v>
      </c>
      <c r="G1693" t="str">
        <f>community_projects!G1693</f>
        <v>gerealiseerd</v>
      </c>
      <c r="H1693">
        <f>community_projects!H1693</f>
        <v>2013</v>
      </c>
      <c r="I1693" t="str">
        <f>community_projects!I1693</f>
        <v>wind</v>
      </c>
      <c r="J1693" t="str">
        <f>community_projects!J1693</f>
        <v>grootschalig</v>
      </c>
      <c r="K1693">
        <f>community_projects!K1693</f>
        <v>0</v>
      </c>
      <c r="L1693" t="str">
        <f>community_projects!L1693</f>
        <v>Windcentrale/ projectcoöperatie</v>
      </c>
      <c r="M1693">
        <f>community_projects!P1693</f>
        <v>850</v>
      </c>
      <c r="N1693">
        <f>community_projects!R1693</f>
        <v>1</v>
      </c>
    </row>
    <row r="1694" spans="1:14" x14ac:dyDescent="0.3">
      <c r="A1694" t="str">
        <f>community_projects!A1694</f>
        <v>Noord-Holland</v>
      </c>
      <c r="B1694" t="str">
        <f>community_projects!B1694</f>
        <v>Noord-Holland Noord</v>
      </c>
      <c r="C1694" t="str">
        <f>community_projects!C1694</f>
        <v>Schagen</v>
      </c>
      <c r="D1694" t="str" cm="1">
        <f t="array" ref="D1694">INDEX(municipalities!B:B, MATCH(EC_projects!C1694,municipalities!C:C,0),0)</f>
        <v>GM0441</v>
      </c>
      <c r="E1694" t="str">
        <f>community_projects!D1694</f>
        <v>Burgervlotbrug</v>
      </c>
      <c r="F1694" t="str">
        <f>community_projects!E1694</f>
        <v>Windcentrale/ Trouwe wachter (1 turbine Windpark Burgervlotbrug)</v>
      </c>
      <c r="G1694" t="str">
        <f>community_projects!G1694</f>
        <v>gerealiseerd</v>
      </c>
      <c r="H1694">
        <f>community_projects!H1694</f>
        <v>2013</v>
      </c>
      <c r="I1694" t="str">
        <f>community_projects!I1694</f>
        <v>wind</v>
      </c>
      <c r="J1694" t="str">
        <f>community_projects!J1694</f>
        <v>grootschalig</v>
      </c>
      <c r="K1694">
        <f>community_projects!K1694</f>
        <v>0</v>
      </c>
      <c r="L1694" t="str">
        <f>community_projects!L1694</f>
        <v>Windcentrale/ projectcoöperatie</v>
      </c>
      <c r="M1694">
        <f>community_projects!P1694</f>
        <v>850</v>
      </c>
      <c r="N1694">
        <f>community_projects!R1694</f>
        <v>1</v>
      </c>
    </row>
    <row r="1695" spans="1:14" x14ac:dyDescent="0.3">
      <c r="A1695" t="str">
        <f>community_projects!A1695</f>
        <v>Noord-Holland</v>
      </c>
      <c r="B1695" t="str">
        <f>community_projects!B1695</f>
        <v>Noord-Holland Noord</v>
      </c>
      <c r="C1695" t="str">
        <f>community_projects!C1695</f>
        <v>Schagen</v>
      </c>
      <c r="D1695" t="str" cm="1">
        <f t="array" ref="D1695">INDEX(municipalities!B:B, MATCH(EC_projects!C1695,municipalities!C:C,0),0)</f>
        <v>GM0441</v>
      </c>
      <c r="E1695" t="str">
        <f>community_projects!D1695</f>
        <v>Zijpe</v>
      </c>
      <c r="F1695" t="str">
        <f>community_projects!E1695</f>
        <v>Kennemerwind/ Windpark Zijpe - sanering 1 windmolen, vervanging door KW Volksmolen</v>
      </c>
      <c r="G1695" t="str">
        <f>community_projects!G1695</f>
        <v>gesaneerd</v>
      </c>
      <c r="H1695">
        <f>community_projects!H1695</f>
        <v>2019</v>
      </c>
      <c r="I1695" t="str">
        <f>community_projects!I1695</f>
        <v>wind</v>
      </c>
      <c r="J1695" t="str">
        <f>community_projects!J1695</f>
        <v>grootschalig</v>
      </c>
      <c r="K1695">
        <f>community_projects!K1695</f>
        <v>0</v>
      </c>
      <c r="L1695" t="str">
        <f>community_projects!L1695</f>
        <v>Kennemerwind</v>
      </c>
      <c r="M1695">
        <f>community_projects!P1695</f>
        <v>0</v>
      </c>
      <c r="N1695">
        <f>community_projects!R1695</f>
        <v>1</v>
      </c>
    </row>
    <row r="1696" spans="1:14" x14ac:dyDescent="0.3">
      <c r="A1696" t="str">
        <f>community_projects!A1696</f>
        <v>Noord-Holland</v>
      </c>
      <c r="B1696" t="str">
        <f>community_projects!B1696</f>
        <v>Noord-Holland Zuid</v>
      </c>
      <c r="C1696" t="str">
        <f>community_projects!C1696</f>
        <v>Zaanstad</v>
      </c>
      <c r="D1696" t="str" cm="1">
        <f t="array" ref="D1696">INDEX(municipalities!B:B, MATCH(EC_projects!C1696,municipalities!C:C,0),0)</f>
        <v>GM0479</v>
      </c>
      <c r="E1696" t="str">
        <f>community_projects!D1696</f>
        <v>Assendelft</v>
      </c>
      <c r="F1696" t="str">
        <f>community_projects!E1696</f>
        <v>ZEK ZaanseEnergieKoöperatie/ Windmolen Het Windpaard</v>
      </c>
      <c r="G1696" t="str">
        <f>community_projects!G1696</f>
        <v>gerealiseerd</v>
      </c>
      <c r="H1696" t="str">
        <f>community_projects!H1696</f>
        <v>voor 2012</v>
      </c>
      <c r="I1696" t="str">
        <f>community_projects!I1696</f>
        <v>wind</v>
      </c>
      <c r="J1696" t="str">
        <f>community_projects!J1696</f>
        <v>grootschalig</v>
      </c>
      <c r="K1696">
        <f>community_projects!K1696</f>
        <v>0</v>
      </c>
      <c r="L1696" t="str">
        <f>community_projects!L1696</f>
        <v>Zaanse Energie Koöperatie</v>
      </c>
      <c r="M1696">
        <f>community_projects!P1696</f>
        <v>80</v>
      </c>
      <c r="N1696">
        <f>community_projects!R1696</f>
        <v>1</v>
      </c>
    </row>
    <row r="1697" spans="1:14" x14ac:dyDescent="0.3">
      <c r="A1697" t="str">
        <f>community_projects!A1697</f>
        <v>Overijssel</v>
      </c>
      <c r="B1697" t="str">
        <f>community_projects!B1697</f>
        <v>West-Overijssel</v>
      </c>
      <c r="C1697" t="str">
        <f>community_projects!C1697</f>
        <v>Dalfsen</v>
      </c>
      <c r="D1697" t="str" cm="1">
        <f t="array" ref="D1697">INDEX(municipalities!B:B, MATCH(EC_projects!C1697,municipalities!C:C,0),0)</f>
        <v>GM0148</v>
      </c>
      <c r="E1697" t="str">
        <f>community_projects!D1697</f>
        <v>Nieuwleusen</v>
      </c>
      <c r="F1697" t="str">
        <f>community_projects!E1697</f>
        <v>NieuwLeusenSynergie/ Windpark Veur de Wind</v>
      </c>
      <c r="G1697" t="str">
        <f>community_projects!G1697</f>
        <v>gerealiseerd</v>
      </c>
      <c r="H1697">
        <f>community_projects!H1697</f>
        <v>2021</v>
      </c>
      <c r="I1697" t="str">
        <f>community_projects!I1697</f>
        <v>wind</v>
      </c>
      <c r="J1697" t="str">
        <f>community_projects!J1697</f>
        <v>grootschalig</v>
      </c>
      <c r="K1697">
        <f>community_projects!K1697</f>
        <v>0</v>
      </c>
      <c r="L1697" t="str">
        <f>community_projects!L1697</f>
        <v>Nieuw Leusen Synergie</v>
      </c>
      <c r="M1697">
        <f>community_projects!P1697</f>
        <v>8400</v>
      </c>
      <c r="N1697">
        <f>community_projects!R1697</f>
        <v>1</v>
      </c>
    </row>
    <row r="1698" spans="1:14" x14ac:dyDescent="0.3">
      <c r="A1698" t="str">
        <f>community_projects!A1698</f>
        <v>Overijssel</v>
      </c>
      <c r="B1698" t="str">
        <f>community_projects!B1698</f>
        <v>West-Overijssel</v>
      </c>
      <c r="C1698" t="str">
        <f>community_projects!C1698</f>
        <v>Deventer</v>
      </c>
      <c r="D1698" t="str" cm="1">
        <f t="array" ref="D1698">INDEX(municipalities!B:B, MATCH(EC_projects!C1698,municipalities!C:C,0),0)</f>
        <v>GM0150</v>
      </c>
      <c r="E1698">
        <f>community_projects!D1698</f>
        <v>0</v>
      </c>
      <c r="F1698" t="str">
        <f>community_projects!E1698</f>
        <v>DeventerEnergie/ Windpark Kloosterlanden</v>
      </c>
      <c r="G1698" t="str">
        <f>community_projects!G1698</f>
        <v>gerealiseerd</v>
      </c>
      <c r="H1698">
        <f>community_projects!H1698</f>
        <v>2015</v>
      </c>
      <c r="I1698" t="str">
        <f>community_projects!I1698</f>
        <v>wind</v>
      </c>
      <c r="J1698" t="str">
        <f>community_projects!J1698</f>
        <v>grootschalig</v>
      </c>
      <c r="K1698">
        <f>community_projects!K1698</f>
        <v>0</v>
      </c>
      <c r="L1698" t="str">
        <f>community_projects!L1698</f>
        <v>DeventerEnergie</v>
      </c>
      <c r="M1698">
        <f>community_projects!P1698</f>
        <v>1175</v>
      </c>
      <c r="N1698">
        <f>community_projects!R1698</f>
        <v>0.25</v>
      </c>
    </row>
    <row r="1699" spans="1:14" x14ac:dyDescent="0.3">
      <c r="A1699" t="str">
        <f>community_projects!A1699</f>
        <v>Overijssel</v>
      </c>
      <c r="B1699" t="str">
        <f>community_projects!B1699</f>
        <v>West-Overijssel</v>
      </c>
      <c r="C1699" t="str">
        <f>community_projects!C1699</f>
        <v>Staphorst</v>
      </c>
      <c r="D1699" t="str" cm="1">
        <f t="array" ref="D1699">INDEX(municipalities!B:B, MATCH(EC_projects!C1699,municipalities!C:C,0),0)</f>
        <v>GM0180</v>
      </c>
      <c r="E1699">
        <f>community_projects!D1699</f>
        <v>0</v>
      </c>
      <c r="F1699" t="str">
        <f>community_projects!E1699</f>
        <v>WijDuurzaamStaphorst/ Windpark Bovenwind</v>
      </c>
      <c r="G1699" t="str">
        <f>community_projects!G1699</f>
        <v>gerealiseerd</v>
      </c>
      <c r="H1699">
        <f>community_projects!H1699</f>
        <v>2023</v>
      </c>
      <c r="I1699" t="str">
        <f>community_projects!I1699</f>
        <v>wind</v>
      </c>
      <c r="J1699" t="str">
        <f>community_projects!J1699</f>
        <v>grootschalig</v>
      </c>
      <c r="K1699">
        <f>community_projects!K1699</f>
        <v>0</v>
      </c>
      <c r="L1699" t="str">
        <f>community_projects!L1699</f>
        <v>Wij Duurzaam Staphorst</v>
      </c>
      <c r="M1699">
        <f>community_projects!P1699</f>
        <v>10320</v>
      </c>
      <c r="N1699">
        <f>community_projects!R1699</f>
        <v>0.8</v>
      </c>
    </row>
    <row r="1700" spans="1:14" x14ac:dyDescent="0.3">
      <c r="A1700" t="str">
        <f>community_projects!A1700</f>
        <v>Overijssel</v>
      </c>
      <c r="B1700" t="str">
        <f>community_projects!B1700</f>
        <v>West-Overijssel</v>
      </c>
      <c r="C1700" t="str">
        <f>community_projects!C1700</f>
        <v>Staphorst</v>
      </c>
      <c r="D1700" t="str" cm="1">
        <f t="array" ref="D1700">INDEX(municipalities!B:B, MATCH(EC_projects!C1700,municipalities!C:C,0),0)</f>
        <v>GM0180</v>
      </c>
      <c r="E1700" t="str">
        <f>community_projects!D1700</f>
        <v>Rouveen</v>
      </c>
      <c r="F1700" t="str">
        <f>community_projects!E1700</f>
        <v>Windcentrale/ Het Vliegend Hert (1 turbine in windpark)</v>
      </c>
      <c r="G1700" t="str">
        <f>community_projects!G1700</f>
        <v>gerealiseerd</v>
      </c>
      <c r="H1700">
        <f>community_projects!H1700</f>
        <v>2019</v>
      </c>
      <c r="I1700" t="str">
        <f>community_projects!I1700</f>
        <v>wind</v>
      </c>
      <c r="J1700" t="str">
        <f>community_projects!J1700</f>
        <v>grootschalig</v>
      </c>
      <c r="K1700">
        <f>community_projects!K1700</f>
        <v>0</v>
      </c>
      <c r="L1700" t="str">
        <f>community_projects!L1700</f>
        <v>Windcentrale/ projectcoöperatie</v>
      </c>
      <c r="M1700">
        <f>community_projects!P1700</f>
        <v>2300</v>
      </c>
      <c r="N1700">
        <f>community_projects!R1700</f>
        <v>0.33333333333333331</v>
      </c>
    </row>
    <row r="1701" spans="1:14" x14ac:dyDescent="0.3">
      <c r="A1701" t="str">
        <f>community_projects!A1701</f>
        <v>Utrecht</v>
      </c>
      <c r="B1701" t="str">
        <f>community_projects!B1701</f>
        <v>Regio U16</v>
      </c>
      <c r="C1701" t="str">
        <f>community_projects!C1701</f>
        <v>De Ronde Venen</v>
      </c>
      <c r="D1701" t="str" cm="1">
        <f t="array" ref="D1701">INDEX(municipalities!B:B, MATCH(EC_projects!C1701,municipalities!C:C,0),0)</f>
        <v>GM0736</v>
      </c>
      <c r="E1701" t="str">
        <f>community_projects!D1701</f>
        <v>Wilnis</v>
      </c>
      <c r="F1701" t="str">
        <f>community_projects!E1701</f>
        <v>WinDuurzameEnergie/ windmolens</v>
      </c>
      <c r="G1701" t="str">
        <f>community_projects!G1701</f>
        <v>gerealiseerd</v>
      </c>
      <c r="H1701" t="str">
        <f>community_projects!H1701</f>
        <v>voor 2012</v>
      </c>
      <c r="I1701" t="str">
        <f>community_projects!I1701</f>
        <v>wind</v>
      </c>
      <c r="J1701" t="str">
        <f>community_projects!J1701</f>
        <v>grootschalig</v>
      </c>
      <c r="K1701">
        <f>community_projects!K1701</f>
        <v>0</v>
      </c>
      <c r="L1701" t="str">
        <f>community_projects!L1701</f>
        <v>De Coöperatie Win Duurzame Energie</v>
      </c>
      <c r="M1701">
        <f>community_projects!P1701</f>
        <v>0</v>
      </c>
      <c r="N1701">
        <f>community_projects!R1701</f>
        <v>1</v>
      </c>
    </row>
    <row r="1702" spans="1:14" x14ac:dyDescent="0.3">
      <c r="A1702" t="str">
        <f>community_projects!A1702</f>
        <v>Utrecht</v>
      </c>
      <c r="B1702" t="str">
        <f>community_projects!B1702</f>
        <v>Regio U16</v>
      </c>
      <c r="C1702" t="str">
        <f>community_projects!C1702</f>
        <v>Utrecht</v>
      </c>
      <c r="D1702" t="str" cm="1">
        <f t="array" ref="D1702">INDEX(municipalities!B:B, MATCH(EC_projects!C1702,municipalities!C:C,0),0)</f>
        <v>GM0344</v>
      </c>
      <c r="E1702">
        <f>community_projects!D1702</f>
        <v>0</v>
      </c>
      <c r="F1702" t="str">
        <f>community_projects!E1702</f>
        <v>Uwind/ Windpark Houten (alleen participatie)</v>
      </c>
      <c r="G1702" t="str">
        <f>community_projects!G1702</f>
        <v>gerealiseerd</v>
      </c>
      <c r="H1702">
        <f>community_projects!H1702</f>
        <v>2014</v>
      </c>
      <c r="I1702" t="str">
        <f>community_projects!I1702</f>
        <v>wind</v>
      </c>
      <c r="J1702" t="str">
        <f>community_projects!J1702</f>
        <v>grootschalig</v>
      </c>
      <c r="K1702">
        <f>community_projects!K1702</f>
        <v>0</v>
      </c>
      <c r="L1702" t="str">
        <f>community_projects!L1702</f>
        <v>Uwind</v>
      </c>
      <c r="M1702">
        <f>community_projects!P1702</f>
        <v>0</v>
      </c>
      <c r="N1702">
        <f>community_projects!R1702</f>
        <v>0</v>
      </c>
    </row>
    <row r="1703" spans="1:14" x14ac:dyDescent="0.3">
      <c r="A1703" t="str">
        <f>community_projects!A1703</f>
        <v>Zeeland</v>
      </c>
      <c r="B1703" t="str">
        <f>community_projects!B1703</f>
        <v>Zeeland</v>
      </c>
      <c r="C1703" t="str">
        <f>community_projects!C1703</f>
        <v>Borsele</v>
      </c>
      <c r="D1703" t="str" cm="1">
        <f t="array" ref="D1703">INDEX(municipalities!B:B, MATCH(EC_projects!C1703,municipalities!C:C,0),0)</f>
        <v>GM0654</v>
      </c>
      <c r="E1703" t="str">
        <f>community_projects!D1703</f>
        <v>Nieuwdorp</v>
      </c>
      <c r="F1703" t="str">
        <f>community_projects!E1703</f>
        <v>Zeeuwind/ Estlandweg I</v>
      </c>
      <c r="G1703" t="str">
        <f>community_projects!G1703</f>
        <v>gerealiseerd</v>
      </c>
      <c r="H1703">
        <f>community_projects!H1703</f>
        <v>2008</v>
      </c>
      <c r="I1703" t="str">
        <f>community_projects!I1703</f>
        <v>wind</v>
      </c>
      <c r="J1703" t="str">
        <f>community_projects!J1703</f>
        <v>grootschalig</v>
      </c>
      <c r="K1703">
        <f>community_projects!K1703</f>
        <v>0</v>
      </c>
      <c r="L1703" t="str">
        <f>community_projects!L1703</f>
        <v>Zeeuwind</v>
      </c>
      <c r="M1703">
        <f>community_projects!P1703</f>
        <v>900</v>
      </c>
      <c r="N1703">
        <f>community_projects!R1703</f>
        <v>1</v>
      </c>
    </row>
    <row r="1704" spans="1:14" x14ac:dyDescent="0.3">
      <c r="A1704" t="str">
        <f>community_projects!A1704</f>
        <v>Zeeland</v>
      </c>
      <c r="B1704" t="str">
        <f>community_projects!B1704</f>
        <v>Zeeland</v>
      </c>
      <c r="C1704" t="str">
        <f>community_projects!C1704</f>
        <v>Borsele</v>
      </c>
      <c r="D1704" t="str" cm="1">
        <f t="array" ref="D1704">INDEX(municipalities!B:B, MATCH(EC_projects!C1704,municipalities!C:C,0),0)</f>
        <v>GM0654</v>
      </c>
      <c r="E1704" t="str">
        <f>community_projects!D1704</f>
        <v>Nieuwdorp</v>
      </c>
      <c r="F1704" t="str">
        <f>community_projects!E1704</f>
        <v>Zeeuwind/ Estlandweg II</v>
      </c>
      <c r="G1704" t="str">
        <f>community_projects!G1704</f>
        <v>gerealiseerd</v>
      </c>
      <c r="H1704">
        <f>community_projects!H1704</f>
        <v>2016</v>
      </c>
      <c r="I1704" t="str">
        <f>community_projects!I1704</f>
        <v>wind</v>
      </c>
      <c r="J1704" t="str">
        <f>community_projects!J1704</f>
        <v>grootschalig</v>
      </c>
      <c r="K1704">
        <f>community_projects!K1704</f>
        <v>0</v>
      </c>
      <c r="L1704" t="str">
        <f>community_projects!L1704</f>
        <v>Zeeuwind</v>
      </c>
      <c r="M1704">
        <f>community_projects!P1704</f>
        <v>1000</v>
      </c>
      <c r="N1704">
        <f>community_projects!R1704</f>
        <v>0.5</v>
      </c>
    </row>
    <row r="1705" spans="1:14" x14ac:dyDescent="0.3">
      <c r="A1705" t="str">
        <f>community_projects!A1705</f>
        <v>Zeeland</v>
      </c>
      <c r="B1705" t="str">
        <f>community_projects!B1705</f>
        <v>Zeeland</v>
      </c>
      <c r="C1705" t="str">
        <f>community_projects!C1705</f>
        <v>Borsele</v>
      </c>
      <c r="D1705" t="str" cm="1">
        <f t="array" ref="D1705">INDEX(municipalities!B:B, MATCH(EC_projects!C1705,municipalities!C:C,0),0)</f>
        <v>GM0654</v>
      </c>
      <c r="E1705" t="str">
        <f>community_projects!D1705</f>
        <v>Nieuwdorp</v>
      </c>
      <c r="F1705" t="str">
        <f>community_projects!E1705</f>
        <v>Zeeuwind/ Olaz Stort</v>
      </c>
      <c r="G1705" t="str">
        <f>community_projects!G1705</f>
        <v>gerealiseerd</v>
      </c>
      <c r="H1705">
        <f>community_projects!H1705</f>
        <v>2004</v>
      </c>
      <c r="I1705" t="str">
        <f>community_projects!I1705</f>
        <v>wind</v>
      </c>
      <c r="J1705" t="str">
        <f>community_projects!J1705</f>
        <v>grootschalig</v>
      </c>
      <c r="K1705">
        <f>community_projects!K1705</f>
        <v>0</v>
      </c>
      <c r="L1705" t="str">
        <f>community_projects!L1705</f>
        <v>Zeeuwind</v>
      </c>
      <c r="M1705">
        <f>community_projects!P1705</f>
        <v>1800</v>
      </c>
      <c r="N1705">
        <f>community_projects!R1705</f>
        <v>1</v>
      </c>
    </row>
    <row r="1706" spans="1:14" x14ac:dyDescent="0.3">
      <c r="A1706" t="str">
        <f>community_projects!A1706</f>
        <v>Zeeland</v>
      </c>
      <c r="B1706" t="str">
        <f>community_projects!B1706</f>
        <v>Zeeland</v>
      </c>
      <c r="C1706" t="str">
        <f>community_projects!C1706</f>
        <v>Borsele</v>
      </c>
      <c r="D1706" t="str" cm="1">
        <f t="array" ref="D1706">INDEX(municipalities!B:B, MATCH(EC_projects!C1706,municipalities!C:C,0),0)</f>
        <v>GM0654</v>
      </c>
      <c r="E1706" t="str">
        <f>community_projects!D1706</f>
        <v>Nieuwdorp</v>
      </c>
      <c r="F1706" t="str">
        <f>community_projects!E1706</f>
        <v>Zeeuwind/ Polenweg (Olaz Compostering II vervangen)</v>
      </c>
      <c r="G1706" t="str">
        <f>community_projects!G1706</f>
        <v>gerealiseerd</v>
      </c>
      <c r="H1706">
        <f>community_projects!H1706</f>
        <v>2018</v>
      </c>
      <c r="I1706" t="str">
        <f>community_projects!I1706</f>
        <v>wind</v>
      </c>
      <c r="J1706" t="str">
        <f>community_projects!J1706</f>
        <v>grootschalig</v>
      </c>
      <c r="K1706">
        <f>community_projects!K1706</f>
        <v>0</v>
      </c>
      <c r="L1706" t="str">
        <f>community_projects!L1706</f>
        <v>Zeeuwind</v>
      </c>
      <c r="M1706">
        <f>community_projects!P1706</f>
        <v>2300</v>
      </c>
      <c r="N1706">
        <f>community_projects!R1706</f>
        <v>1</v>
      </c>
    </row>
    <row r="1707" spans="1:14" x14ac:dyDescent="0.3">
      <c r="A1707" t="str">
        <f>community_projects!A1707</f>
        <v>Zeeland</v>
      </c>
      <c r="B1707" t="str">
        <f>community_projects!B1707</f>
        <v>Zeeland</v>
      </c>
      <c r="C1707" t="str">
        <f>community_projects!C1707</f>
        <v>Borsele</v>
      </c>
      <c r="D1707" t="str" cm="1">
        <f t="array" ref="D1707">INDEX(municipalities!B:B, MATCH(EC_projects!C1707,municipalities!C:C,0),0)</f>
        <v>GM0654</v>
      </c>
      <c r="E1707">
        <f>community_projects!D1707</f>
        <v>0</v>
      </c>
      <c r="F1707" t="str">
        <f>community_projects!E1707</f>
        <v xml:space="preserve">Zeeuwind/ Windpark Borsele II </v>
      </c>
      <c r="G1707" t="str">
        <f>community_projects!G1707</f>
        <v>gerealiseerd</v>
      </c>
      <c r="H1707">
        <f>community_projects!H1707</f>
        <v>2015</v>
      </c>
      <c r="I1707" t="str">
        <f>community_projects!I1707</f>
        <v>wind</v>
      </c>
      <c r="J1707" t="str">
        <f>community_projects!J1707</f>
        <v>grootschalig</v>
      </c>
      <c r="K1707">
        <f>community_projects!K1707</f>
        <v>0</v>
      </c>
      <c r="L1707" t="str">
        <f>community_projects!L1707</f>
        <v>Zeeuwind</v>
      </c>
      <c r="M1707">
        <f>community_projects!P1707</f>
        <v>2350</v>
      </c>
      <c r="N1707">
        <f>community_projects!R1707</f>
        <v>1</v>
      </c>
    </row>
    <row r="1708" spans="1:14" x14ac:dyDescent="0.3">
      <c r="A1708" t="str">
        <f>community_projects!A1708</f>
        <v>Zeeland</v>
      </c>
      <c r="B1708" t="str">
        <f>community_projects!B1708</f>
        <v>Zeeland</v>
      </c>
      <c r="C1708" t="str">
        <f>community_projects!C1708</f>
        <v>Borsele</v>
      </c>
      <c r="D1708" t="str" cm="1">
        <f t="array" ref="D1708">INDEX(municipalities!B:B, MATCH(EC_projects!C1708,municipalities!C:C,0),0)</f>
        <v>GM0654</v>
      </c>
      <c r="E1708">
        <f>community_projects!D1708</f>
        <v>0</v>
      </c>
      <c r="F1708" t="str">
        <f>community_projects!E1708</f>
        <v>Zeeuwind/ Windpark Olaz Compostering II</v>
      </c>
      <c r="G1708" t="str">
        <f>community_projects!G1708</f>
        <v>gerealiseerd</v>
      </c>
      <c r="H1708">
        <f>community_projects!H1708</f>
        <v>2000</v>
      </c>
      <c r="I1708" t="str">
        <f>community_projects!I1708</f>
        <v>wind</v>
      </c>
      <c r="J1708" t="str">
        <f>community_projects!J1708</f>
        <v>grootschalig</v>
      </c>
      <c r="K1708">
        <f>community_projects!K1708</f>
        <v>0</v>
      </c>
      <c r="L1708" t="str">
        <f>community_projects!L1708</f>
        <v>Zeeuwind</v>
      </c>
      <c r="M1708">
        <f>community_projects!P1708</f>
        <v>1320</v>
      </c>
      <c r="N1708">
        <f>community_projects!R1708</f>
        <v>1</v>
      </c>
    </row>
    <row r="1709" spans="1:14" x14ac:dyDescent="0.3">
      <c r="A1709" t="str">
        <f>community_projects!A1709</f>
        <v>Zeeland</v>
      </c>
      <c r="B1709" t="str">
        <f>community_projects!B1709</f>
        <v>Zeeland</v>
      </c>
      <c r="C1709" t="str">
        <f>community_projects!C1709</f>
        <v>Borsele</v>
      </c>
      <c r="D1709" t="str" cm="1">
        <f t="array" ref="D1709">INDEX(municipalities!B:B, MATCH(EC_projects!C1709,municipalities!C:C,0),0)</f>
        <v>GM0654</v>
      </c>
      <c r="E1709">
        <f>community_projects!D1709</f>
        <v>0</v>
      </c>
      <c r="F1709" t="str">
        <f>community_projects!E1709</f>
        <v>Zeeuwind/ Olaz Compostering II (gesaneerd, vervangen door Polenweg)</v>
      </c>
      <c r="G1709" t="str">
        <f>community_projects!G1709</f>
        <v>gesaneerd</v>
      </c>
      <c r="H1709">
        <f>community_projects!H1709</f>
        <v>2021</v>
      </c>
      <c r="I1709" t="str">
        <f>community_projects!I1709</f>
        <v>wind</v>
      </c>
      <c r="J1709" t="str">
        <f>community_projects!J1709</f>
        <v>grootschalig</v>
      </c>
      <c r="K1709">
        <f>community_projects!K1709</f>
        <v>0</v>
      </c>
      <c r="L1709" t="str">
        <f>community_projects!L1709</f>
        <v>Zeeuwind</v>
      </c>
      <c r="M1709">
        <f>community_projects!P1709</f>
        <v>0</v>
      </c>
      <c r="N1709">
        <f>community_projects!R1709</f>
        <v>1</v>
      </c>
    </row>
    <row r="1710" spans="1:14" x14ac:dyDescent="0.3">
      <c r="A1710" t="str">
        <f>community_projects!A1710</f>
        <v>Zeeland</v>
      </c>
      <c r="B1710" t="str">
        <f>community_projects!B1710</f>
        <v>Zeeland</v>
      </c>
      <c r="C1710" t="str">
        <f>community_projects!C1710</f>
        <v>Goes</v>
      </c>
      <c r="D1710" t="str" cm="1">
        <f t="array" ref="D1710">INDEX(municipalities!B:B, MATCH(EC_projects!C1710,municipalities!C:C,0),0)</f>
        <v>GM0664</v>
      </c>
      <c r="E1710" t="str">
        <f>community_projects!D1710</f>
        <v>Wilhelminadorp</v>
      </c>
      <c r="F1710" t="str">
        <f>community_projects!E1710</f>
        <v>Zeeuwind/ Goede Sas</v>
      </c>
      <c r="G1710" t="str">
        <f>community_projects!G1710</f>
        <v>gerealiseerd</v>
      </c>
      <c r="H1710">
        <f>community_projects!H1710</f>
        <v>1991</v>
      </c>
      <c r="I1710" t="str">
        <f>community_projects!I1710</f>
        <v>wind</v>
      </c>
      <c r="J1710" t="str">
        <f>community_projects!J1710</f>
        <v>grootschalig</v>
      </c>
      <c r="K1710">
        <f>community_projects!K1710</f>
        <v>0</v>
      </c>
      <c r="L1710" t="str">
        <f>community_projects!L1710</f>
        <v>Zeeuwind</v>
      </c>
      <c r="M1710">
        <f>community_projects!P1710</f>
        <v>250</v>
      </c>
      <c r="N1710">
        <f>community_projects!R1710</f>
        <v>1</v>
      </c>
    </row>
    <row r="1711" spans="1:14" x14ac:dyDescent="0.3">
      <c r="A1711" t="str">
        <f>community_projects!A1711</f>
        <v>Zeeland</v>
      </c>
      <c r="B1711" t="str">
        <f>community_projects!B1711</f>
        <v>Zeeland</v>
      </c>
      <c r="C1711" t="str">
        <f>community_projects!C1711</f>
        <v>Goes</v>
      </c>
      <c r="D1711" t="str" cm="1">
        <f t="array" ref="D1711">INDEX(municipalities!B:B, MATCH(EC_projects!C1711,municipalities!C:C,0),0)</f>
        <v>GM0664</v>
      </c>
      <c r="E1711" t="str">
        <f>community_projects!D1711</f>
        <v>Wilhelminadorp</v>
      </c>
      <c r="F1711" t="str">
        <f>community_projects!E1711</f>
        <v>Zeeuwind/ Goede Sas (gesaneerd)</v>
      </c>
      <c r="G1711" t="str">
        <f>community_projects!G1711</f>
        <v>gesaneerd</v>
      </c>
      <c r="H1711">
        <f>community_projects!H1711</f>
        <v>2017</v>
      </c>
      <c r="I1711" t="str">
        <f>community_projects!I1711</f>
        <v>wind</v>
      </c>
      <c r="J1711" t="str">
        <f>community_projects!J1711</f>
        <v>grootschalig</v>
      </c>
      <c r="K1711">
        <f>community_projects!K1711</f>
        <v>0</v>
      </c>
      <c r="L1711" t="str">
        <f>community_projects!L1711</f>
        <v>Zeeuwind</v>
      </c>
      <c r="M1711">
        <f>community_projects!P1711</f>
        <v>0</v>
      </c>
      <c r="N1711">
        <f>community_projects!R1711</f>
        <v>1</v>
      </c>
    </row>
    <row r="1712" spans="1:14" x14ac:dyDescent="0.3">
      <c r="A1712" t="str">
        <f>community_projects!A1712</f>
        <v>Zeeland</v>
      </c>
      <c r="B1712" t="str">
        <f>community_projects!B1712</f>
        <v>Zeeland</v>
      </c>
      <c r="C1712" t="str">
        <f>community_projects!C1712</f>
        <v>Kapelle</v>
      </c>
      <c r="D1712" t="str" cm="1">
        <f t="array" ref="D1712">INDEX(municipalities!B:B, MATCH(EC_projects!C1712,municipalities!C:C,0),0)</f>
        <v>GM0678</v>
      </c>
      <c r="E1712">
        <f>community_projects!D1712</f>
        <v>0</v>
      </c>
      <c r="F1712" t="str">
        <f>community_projects!E1712</f>
        <v>Zeeuwind/ Willem-Anna Polder I (vervangen door W.A.P II)</v>
      </c>
      <c r="G1712" t="str">
        <f>community_projects!G1712</f>
        <v>gerealiseerd</v>
      </c>
      <c r="H1712">
        <f>community_projects!H1712</f>
        <v>2003</v>
      </c>
      <c r="I1712" t="str">
        <f>community_projects!I1712</f>
        <v>wind</v>
      </c>
      <c r="J1712" t="str">
        <f>community_projects!J1712</f>
        <v>grootschalig</v>
      </c>
      <c r="K1712">
        <f>community_projects!K1712</f>
        <v>0</v>
      </c>
      <c r="L1712" t="str">
        <f>community_projects!L1712</f>
        <v>Zeeuwind</v>
      </c>
      <c r="M1712">
        <f>community_projects!P1712</f>
        <v>3924</v>
      </c>
      <c r="N1712">
        <f>community_projects!R1712</f>
        <v>0.436</v>
      </c>
    </row>
    <row r="1713" spans="1:14" x14ac:dyDescent="0.3">
      <c r="A1713" t="str">
        <f>community_projects!A1713</f>
        <v>Zeeland</v>
      </c>
      <c r="B1713" t="str">
        <f>community_projects!B1713</f>
        <v>Zeeland</v>
      </c>
      <c r="C1713" t="str">
        <f>community_projects!C1713</f>
        <v>Noord-Beveland</v>
      </c>
      <c r="D1713" t="str" cm="1">
        <f t="array" ref="D1713">INDEX(municipalities!B:B, MATCH(EC_projects!C1713,municipalities!C:C,0),0)</f>
        <v>GM1695</v>
      </c>
      <c r="E1713" t="str">
        <f>community_projects!D1713</f>
        <v>Kats</v>
      </c>
      <c r="F1713" t="str">
        <f>community_projects!E1713</f>
        <v>Zeeuwind/ Windpark Kats II</v>
      </c>
      <c r="G1713" t="str">
        <f>community_projects!G1713</f>
        <v>gerealiseerd</v>
      </c>
      <c r="H1713">
        <f>community_projects!H1713</f>
        <v>2007</v>
      </c>
      <c r="I1713" t="str">
        <f>community_projects!I1713</f>
        <v>wind</v>
      </c>
      <c r="J1713" t="str">
        <f>community_projects!J1713</f>
        <v>grootschalig</v>
      </c>
      <c r="K1713">
        <f>community_projects!K1713</f>
        <v>0</v>
      </c>
      <c r="L1713" t="str">
        <f>community_projects!L1713</f>
        <v>Zeeuwind</v>
      </c>
      <c r="M1713">
        <f>community_projects!P1713</f>
        <v>4500</v>
      </c>
      <c r="N1713">
        <f>community_projects!R1713</f>
        <v>0.5</v>
      </c>
    </row>
    <row r="1714" spans="1:14" x14ac:dyDescent="0.3">
      <c r="A1714" t="str">
        <f>community_projects!A1714</f>
        <v>Zeeland</v>
      </c>
      <c r="B1714" t="str">
        <f>community_projects!B1714</f>
        <v>Zeeland</v>
      </c>
      <c r="C1714" t="str">
        <f>community_projects!C1714</f>
        <v>Noord-Beveland</v>
      </c>
      <c r="D1714" t="str" cm="1">
        <f t="array" ref="D1714">INDEX(municipalities!B:B, MATCH(EC_projects!C1714,municipalities!C:C,0),0)</f>
        <v>GM1695</v>
      </c>
      <c r="E1714" t="str">
        <f>community_projects!D1714</f>
        <v>Kats</v>
      </c>
      <c r="F1714" t="str">
        <f>community_projects!E1714</f>
        <v>Zeeuwind/ Windpark Kats II - sanering (vervangen door WP Oostzeedijk)</v>
      </c>
      <c r="G1714" t="str">
        <f>community_projects!G1714</f>
        <v>in aanbouw</v>
      </c>
      <c r="H1714">
        <f>community_projects!H1714</f>
        <v>2024</v>
      </c>
      <c r="I1714" t="str">
        <f>community_projects!I1714</f>
        <v>wind</v>
      </c>
      <c r="J1714" t="str">
        <f>community_projects!J1714</f>
        <v>grootschalig</v>
      </c>
      <c r="K1714">
        <f>community_projects!K1714</f>
        <v>0</v>
      </c>
      <c r="L1714" t="str">
        <f>community_projects!L1714</f>
        <v>Zeeuwind</v>
      </c>
      <c r="M1714">
        <f>community_projects!P1714</f>
        <v>0</v>
      </c>
      <c r="N1714">
        <f>community_projects!R1714</f>
        <v>0.5</v>
      </c>
    </row>
    <row r="1715" spans="1:14" x14ac:dyDescent="0.3">
      <c r="A1715" t="str">
        <f>community_projects!A1715</f>
        <v>Zeeland</v>
      </c>
      <c r="B1715" t="str">
        <f>community_projects!B1715</f>
        <v>Zeeland</v>
      </c>
      <c r="C1715" t="str">
        <f>community_projects!C1715</f>
        <v>Noord-Beveland</v>
      </c>
      <c r="D1715" t="str" cm="1">
        <f t="array" ref="D1715">INDEX(municipalities!B:B, MATCH(EC_projects!C1715,municipalities!C:C,0),0)</f>
        <v>GM1695</v>
      </c>
      <c r="E1715" t="str">
        <f>community_projects!D1715</f>
        <v>Kats</v>
      </c>
      <c r="F1715" t="str">
        <f>community_projects!E1715</f>
        <v>Zeeuwind/ Windturbinepark Oostzeedijk (vervanging Kats II)</v>
      </c>
      <c r="G1715" t="str">
        <f>community_projects!G1715</f>
        <v>in aanbouw</v>
      </c>
      <c r="H1715">
        <f>community_projects!H1715</f>
        <v>2024</v>
      </c>
      <c r="I1715" t="str">
        <f>community_projects!I1715</f>
        <v>wind</v>
      </c>
      <c r="J1715" t="str">
        <f>community_projects!J1715</f>
        <v>grootschalig</v>
      </c>
      <c r="K1715">
        <f>community_projects!K1715</f>
        <v>0</v>
      </c>
      <c r="L1715" t="str">
        <f>community_projects!L1715</f>
        <v>Zeeuwind</v>
      </c>
      <c r="M1715">
        <f>community_projects!P1715</f>
        <v>8550</v>
      </c>
      <c r="N1715">
        <f>community_projects!R1715</f>
        <v>0.5</v>
      </c>
    </row>
    <row r="1716" spans="1:14" x14ac:dyDescent="0.3">
      <c r="A1716" t="str">
        <f>community_projects!A1716</f>
        <v>Zeeland</v>
      </c>
      <c r="B1716" t="str">
        <f>community_projects!B1716</f>
        <v>Zeeland</v>
      </c>
      <c r="C1716" t="str">
        <f>community_projects!C1716</f>
        <v>Reimerswaal</v>
      </c>
      <c r="D1716" t="str" cm="1">
        <f t="array" ref="D1716">INDEX(municipalities!B:B, MATCH(EC_projects!C1716,municipalities!C:C,0),0)</f>
        <v>GM0703</v>
      </c>
      <c r="E1716" t="str">
        <f>community_projects!D1716</f>
        <v>Bath</v>
      </c>
      <c r="F1716" t="str">
        <f>community_projects!E1716</f>
        <v xml:space="preserve">Zeeuwind/ Windpark Reimerswaal Bath II </v>
      </c>
      <c r="G1716" t="str">
        <f>community_projects!G1716</f>
        <v>gerealiseerd</v>
      </c>
      <c r="H1716">
        <f>community_projects!H1716</f>
        <v>2000</v>
      </c>
      <c r="I1716" t="str">
        <f>community_projects!I1716</f>
        <v>wind</v>
      </c>
      <c r="J1716" t="str">
        <f>community_projects!J1716</f>
        <v>grootschalig</v>
      </c>
      <c r="K1716">
        <f>community_projects!K1716</f>
        <v>0</v>
      </c>
      <c r="L1716" t="str">
        <f>community_projects!L1716</f>
        <v>Zeeuwind</v>
      </c>
      <c r="M1716">
        <f>community_projects!P1716</f>
        <v>1320</v>
      </c>
      <c r="N1716">
        <f>community_projects!R1716</f>
        <v>1</v>
      </c>
    </row>
    <row r="1717" spans="1:14" x14ac:dyDescent="0.3">
      <c r="A1717" t="str">
        <f>community_projects!A1717</f>
        <v>Zeeland</v>
      </c>
      <c r="B1717" t="str">
        <f>community_projects!B1717</f>
        <v>Zeeland</v>
      </c>
      <c r="C1717" t="str">
        <f>community_projects!C1717</f>
        <v>Schouwen-Duiveland</v>
      </c>
      <c r="D1717" t="str" cm="1">
        <f t="array" ref="D1717">INDEX(municipalities!B:B, MATCH(EC_projects!C1717,municipalities!C:C,0),0)</f>
        <v>GM1676</v>
      </c>
      <c r="E1717" t="str">
        <f>community_projects!D1717</f>
        <v>Krammersluizen</v>
      </c>
      <c r="F1717" t="str">
        <f>community_projects!E1717</f>
        <v>Deltawind Zeeuwind/ Windpark Krammer (2017)</v>
      </c>
      <c r="G1717" t="str">
        <f>community_projects!G1717</f>
        <v>gerealiseerd</v>
      </c>
      <c r="H1717">
        <f>community_projects!H1717</f>
        <v>2017</v>
      </c>
      <c r="I1717" t="str">
        <f>community_projects!I1717</f>
        <v>wind</v>
      </c>
      <c r="J1717" t="str">
        <f>community_projects!J1717</f>
        <v>grootschalig</v>
      </c>
      <c r="K1717">
        <f>community_projects!K1717</f>
        <v>0</v>
      </c>
      <c r="L1717" t="str">
        <f>community_projects!L1717</f>
        <v>Deltawind/ Zeeuwind</v>
      </c>
      <c r="M1717">
        <f>community_projects!P1717</f>
        <v>3060</v>
      </c>
      <c r="N1717">
        <f>community_projects!R1717</f>
        <v>0.51</v>
      </c>
    </row>
    <row r="1718" spans="1:14" x14ac:dyDescent="0.3">
      <c r="A1718" t="str">
        <f>community_projects!A1718</f>
        <v>Zeeland</v>
      </c>
      <c r="B1718" t="str">
        <f>community_projects!B1718</f>
        <v>Zeeland</v>
      </c>
      <c r="C1718" t="str">
        <f>community_projects!C1718</f>
        <v>Schouwen-Duiveland</v>
      </c>
      <c r="D1718" t="str" cm="1">
        <f t="array" ref="D1718">INDEX(municipalities!B:B, MATCH(EC_projects!C1718,municipalities!C:C,0),0)</f>
        <v>GM1676</v>
      </c>
      <c r="E1718" t="str">
        <f>community_projects!D1718</f>
        <v>Krammersluizen</v>
      </c>
      <c r="F1718" t="str">
        <f>community_projects!E1718</f>
        <v>Deltawind Zeeuwind/ Windpark Krammer (2018)</v>
      </c>
      <c r="G1718" t="str">
        <f>community_projects!G1718</f>
        <v>gerealiseerd</v>
      </c>
      <c r="H1718">
        <f>community_projects!H1718</f>
        <v>2018</v>
      </c>
      <c r="I1718" t="str">
        <f>community_projects!I1718</f>
        <v>wind</v>
      </c>
      <c r="J1718" t="str">
        <f>community_projects!J1718</f>
        <v>grootschalig</v>
      </c>
      <c r="K1718">
        <f>community_projects!K1718</f>
        <v>0</v>
      </c>
      <c r="L1718" t="str">
        <f>community_projects!L1718</f>
        <v>Deltawind/ Zeeuwind</v>
      </c>
      <c r="M1718">
        <f>community_projects!P1718</f>
        <v>35190</v>
      </c>
      <c r="N1718">
        <f>community_projects!R1718</f>
        <v>0.51</v>
      </c>
    </row>
    <row r="1719" spans="1:14" x14ac:dyDescent="0.3">
      <c r="A1719" t="str">
        <f>community_projects!A1719</f>
        <v>Zeeland</v>
      </c>
      <c r="B1719" t="str">
        <f>community_projects!B1719</f>
        <v>Zeeland</v>
      </c>
      <c r="C1719" t="str">
        <f>community_projects!C1719</f>
        <v>Schouwen-Duiveland</v>
      </c>
      <c r="D1719" t="str" cm="1">
        <f t="array" ref="D1719">INDEX(municipalities!B:B, MATCH(EC_projects!C1719,municipalities!C:C,0),0)</f>
        <v>GM1676</v>
      </c>
      <c r="E1719" t="str">
        <f>community_projects!D1719</f>
        <v>Krammersluizen</v>
      </c>
      <c r="F1719" t="str">
        <f>community_projects!E1719</f>
        <v>Deltawind Zeeuwind/ Windpark Krammer (2019)</v>
      </c>
      <c r="G1719" t="str">
        <f>community_projects!G1719</f>
        <v>gerealiseerd</v>
      </c>
      <c r="H1719">
        <f>community_projects!H1719</f>
        <v>2019</v>
      </c>
      <c r="I1719" t="str">
        <f>community_projects!I1719</f>
        <v>wind</v>
      </c>
      <c r="J1719" t="str">
        <f>community_projects!J1719</f>
        <v>grootschalig</v>
      </c>
      <c r="K1719">
        <f>community_projects!K1719</f>
        <v>0</v>
      </c>
      <c r="L1719" t="str">
        <f>community_projects!L1719</f>
        <v>Deltawind/ Zeeuwind</v>
      </c>
      <c r="M1719">
        <f>community_projects!P1719</f>
        <v>13770</v>
      </c>
      <c r="N1719">
        <f>community_projects!R1719</f>
        <v>0.51</v>
      </c>
    </row>
    <row r="1720" spans="1:14" x14ac:dyDescent="0.3">
      <c r="A1720" t="str">
        <f>community_projects!A1720</f>
        <v>Zeeland</v>
      </c>
      <c r="B1720" t="str">
        <f>community_projects!B1720</f>
        <v>Zeeland</v>
      </c>
      <c r="C1720" t="str">
        <f>community_projects!C1720</f>
        <v>Schouwen-Duiveland</v>
      </c>
      <c r="D1720" t="str" cm="1">
        <f t="array" ref="D1720">INDEX(municipalities!B:B, MATCH(EC_projects!C1720,municipalities!C:C,0),0)</f>
        <v>GM1676</v>
      </c>
      <c r="E1720" t="str">
        <f>community_projects!D1720</f>
        <v>Krammersluizen</v>
      </c>
      <c r="F1720" t="str">
        <f>community_projects!E1720</f>
        <v>Deltawind Zeeuwind/ Windpark Krammer (2020, naar 60% aandelen)</v>
      </c>
      <c r="G1720" t="str">
        <f>community_projects!G1720</f>
        <v>gerealiseerd</v>
      </c>
      <c r="H1720">
        <f>community_projects!H1720</f>
        <v>2020</v>
      </c>
      <c r="I1720" t="str">
        <f>community_projects!I1720</f>
        <v>wind</v>
      </c>
      <c r="J1720" t="str">
        <f>community_projects!J1720</f>
        <v>grootschalig</v>
      </c>
      <c r="K1720">
        <f>community_projects!K1720</f>
        <v>0</v>
      </c>
      <c r="L1720" t="str">
        <f>community_projects!L1720</f>
        <v>Deltawind/ Zeeuwind</v>
      </c>
      <c r="M1720">
        <f>community_projects!P1720</f>
        <v>9180</v>
      </c>
      <c r="N1720">
        <f>community_projects!R1720</f>
        <v>0.09</v>
      </c>
    </row>
    <row r="1721" spans="1:14" x14ac:dyDescent="0.3">
      <c r="A1721" t="str">
        <f>community_projects!A1721</f>
        <v>Zeeland</v>
      </c>
      <c r="B1721" t="str">
        <f>community_projects!B1721</f>
        <v>Zeeland</v>
      </c>
      <c r="C1721" t="str">
        <f>community_projects!C1721</f>
        <v>Schouwen-Duiveland</v>
      </c>
      <c r="D1721" t="str" cm="1">
        <f t="array" ref="D1721">INDEX(municipalities!B:B, MATCH(EC_projects!C1721,municipalities!C:C,0),0)</f>
        <v>GM1676</v>
      </c>
      <c r="E1721" t="str">
        <f>community_projects!D1721</f>
        <v>Dreischor</v>
      </c>
      <c r="F1721" t="str">
        <f>community_projects!E1721</f>
        <v>Zeeuwind/ Dreischor</v>
      </c>
      <c r="G1721" t="str">
        <f>community_projects!G1721</f>
        <v>gerealiseerd</v>
      </c>
      <c r="H1721">
        <f>community_projects!H1721</f>
        <v>1996</v>
      </c>
      <c r="I1721" t="str">
        <f>community_projects!I1721</f>
        <v>wind</v>
      </c>
      <c r="J1721" t="str">
        <f>community_projects!J1721</f>
        <v>grootschalig</v>
      </c>
      <c r="K1721">
        <f>community_projects!K1721</f>
        <v>0</v>
      </c>
      <c r="L1721" t="str">
        <f>community_projects!L1721</f>
        <v>Zeeuwind</v>
      </c>
      <c r="M1721">
        <f>community_projects!P1721</f>
        <v>900</v>
      </c>
      <c r="N1721">
        <f>community_projects!R1721</f>
        <v>1</v>
      </c>
    </row>
    <row r="1722" spans="1:14" x14ac:dyDescent="0.3">
      <c r="A1722" t="str">
        <f>community_projects!A1722</f>
        <v>Zeeland</v>
      </c>
      <c r="B1722" t="str">
        <f>community_projects!B1722</f>
        <v>Zeeland</v>
      </c>
      <c r="C1722" t="str">
        <f>community_projects!C1722</f>
        <v>Schouwen-Duiveland</v>
      </c>
      <c r="D1722" t="str" cm="1">
        <f t="array" ref="D1722">INDEX(municipalities!B:B, MATCH(EC_projects!C1722,municipalities!C:C,0),0)</f>
        <v>GM1676</v>
      </c>
      <c r="E1722" t="str">
        <f>community_projects!D1722</f>
        <v>Dreischor</v>
      </c>
      <c r="F1722" t="str">
        <f>community_projects!E1722</f>
        <v>Zeeuwind/ Dreischor (gesaneerd)</v>
      </c>
      <c r="G1722" t="str">
        <f>community_projects!G1722</f>
        <v>gesaneerd</v>
      </c>
      <c r="H1722">
        <f>community_projects!H1722</f>
        <v>2016</v>
      </c>
      <c r="I1722" t="str">
        <f>community_projects!I1722</f>
        <v>wind</v>
      </c>
      <c r="J1722" t="str">
        <f>community_projects!J1722</f>
        <v>grootschalig</v>
      </c>
      <c r="K1722">
        <f>community_projects!K1722</f>
        <v>0</v>
      </c>
      <c r="L1722" t="str">
        <f>community_projects!L1722</f>
        <v>Zeeuwind</v>
      </c>
      <c r="M1722">
        <f>community_projects!P1722</f>
        <v>0</v>
      </c>
      <c r="N1722">
        <f>community_projects!R1722</f>
        <v>1</v>
      </c>
    </row>
    <row r="1723" spans="1:14" x14ac:dyDescent="0.3">
      <c r="A1723" t="str">
        <f>community_projects!A1723</f>
        <v>Zeeland</v>
      </c>
      <c r="B1723" t="str">
        <f>community_projects!B1723</f>
        <v>Zeeland</v>
      </c>
      <c r="C1723" t="str">
        <f>community_projects!C1723</f>
        <v>Tholen</v>
      </c>
      <c r="D1723" t="str" cm="1">
        <f t="array" ref="D1723">INDEX(municipalities!B:B, MATCH(EC_projects!C1723,municipalities!C:C,0),0)</f>
        <v>GM0716</v>
      </c>
      <c r="E1723" t="str">
        <f>community_projects!D1723</f>
        <v>Stavenisse</v>
      </c>
      <c r="F1723" t="str">
        <f>community_projects!E1723</f>
        <v>Zeeuwind/ Stavenisse</v>
      </c>
      <c r="G1723" t="str">
        <f>community_projects!G1723</f>
        <v>gerealiseerd</v>
      </c>
      <c r="H1723">
        <f>community_projects!H1723</f>
        <v>1995</v>
      </c>
      <c r="I1723" t="str">
        <f>community_projects!I1723</f>
        <v>wind</v>
      </c>
      <c r="J1723" t="str">
        <f>community_projects!J1723</f>
        <v>grootschalig</v>
      </c>
      <c r="K1723">
        <f>community_projects!K1723</f>
        <v>0</v>
      </c>
      <c r="L1723" t="str">
        <f>community_projects!L1723</f>
        <v>Zeeuwind</v>
      </c>
      <c r="M1723">
        <f>community_projects!P1723</f>
        <v>675</v>
      </c>
      <c r="N1723">
        <f>community_projects!R1723</f>
        <v>1</v>
      </c>
    </row>
    <row r="1724" spans="1:14" x14ac:dyDescent="0.3">
      <c r="A1724" t="str">
        <f>community_projects!A1724</f>
        <v>Zeeland</v>
      </c>
      <c r="B1724" t="str">
        <f>community_projects!B1724</f>
        <v>Zeeland</v>
      </c>
      <c r="C1724" t="str">
        <f>community_projects!C1724</f>
        <v>Tholen</v>
      </c>
      <c r="D1724" t="str" cm="1">
        <f t="array" ref="D1724">INDEX(municipalities!B:B, MATCH(EC_projects!C1724,municipalities!C:C,0),0)</f>
        <v>GM0716</v>
      </c>
      <c r="E1724" t="str">
        <f>community_projects!D1724</f>
        <v>Sint-Maartensdijk</v>
      </c>
      <c r="F1724" t="str">
        <f>community_projects!E1724</f>
        <v>Zeeuwind/ Windpark Derde Dijk (verlengde Noordpolder)</v>
      </c>
      <c r="G1724" t="str">
        <f>community_projects!G1724</f>
        <v>gerealiseerd</v>
      </c>
      <c r="H1724">
        <f>community_projects!H1724</f>
        <v>2016</v>
      </c>
      <c r="I1724" t="str">
        <f>community_projects!I1724</f>
        <v>wind</v>
      </c>
      <c r="J1724" t="str">
        <f>community_projects!J1724</f>
        <v>grootschalig</v>
      </c>
      <c r="K1724">
        <f>community_projects!K1724</f>
        <v>0</v>
      </c>
      <c r="L1724" t="str">
        <f>community_projects!L1724</f>
        <v>Zeeuwind</v>
      </c>
      <c r="M1724">
        <f>community_projects!P1724</f>
        <v>1800</v>
      </c>
      <c r="N1724">
        <f>community_projects!R1724</f>
        <v>0.9</v>
      </c>
    </row>
    <row r="1725" spans="1:14" x14ac:dyDescent="0.3">
      <c r="A1725" t="str">
        <f>community_projects!A1725</f>
        <v>Zeeland</v>
      </c>
      <c r="B1725" t="str">
        <f>community_projects!B1725</f>
        <v>Zeeland</v>
      </c>
      <c r="C1725" t="str">
        <f>community_projects!C1725</f>
        <v>Tholen</v>
      </c>
      <c r="D1725" t="str" cm="1">
        <f t="array" ref="D1725">INDEX(municipalities!B:B, MATCH(EC_projects!C1725,municipalities!C:C,0),0)</f>
        <v>GM0716</v>
      </c>
      <c r="E1725" t="str">
        <f>community_projects!D1725</f>
        <v>Sint-Maartensdijk</v>
      </c>
      <c r="F1725" t="str">
        <f>community_projects!E1725</f>
        <v>Zeeuwind/ Windpark Noordpolder</v>
      </c>
      <c r="G1725" t="str">
        <f>community_projects!G1725</f>
        <v>gerealiseerd</v>
      </c>
      <c r="H1725">
        <f>community_projects!H1725</f>
        <v>2010</v>
      </c>
      <c r="I1725" t="str">
        <f>community_projects!I1725</f>
        <v>wind</v>
      </c>
      <c r="J1725" t="str">
        <f>community_projects!J1725</f>
        <v>grootschalig</v>
      </c>
      <c r="K1725">
        <f>community_projects!K1725</f>
        <v>0</v>
      </c>
      <c r="L1725" t="str">
        <f>community_projects!L1725</f>
        <v>Zeeuwind</v>
      </c>
      <c r="M1725">
        <f>community_projects!P1725</f>
        <v>4600</v>
      </c>
      <c r="N1725">
        <f>community_projects!R1725</f>
        <v>0.5</v>
      </c>
    </row>
    <row r="1726" spans="1:14" x14ac:dyDescent="0.3">
      <c r="A1726" t="str">
        <f>community_projects!A1726</f>
        <v>Zeeland</v>
      </c>
      <c r="B1726" t="str">
        <f>community_projects!B1726</f>
        <v>Zeeland</v>
      </c>
      <c r="C1726" t="str">
        <f>community_projects!C1726</f>
        <v>Tholen</v>
      </c>
      <c r="D1726" t="str" cm="1">
        <f t="array" ref="D1726">INDEX(municipalities!B:B, MATCH(EC_projects!C1726,municipalities!C:C,0),0)</f>
        <v>GM0716</v>
      </c>
      <c r="E1726" t="str">
        <f>community_projects!D1726</f>
        <v>Stavenisse</v>
      </c>
      <c r="F1726" t="str">
        <f>community_projects!E1726</f>
        <v>Zeeuwind/ Stavenisse (gesaneerd)</v>
      </c>
      <c r="G1726" t="str">
        <f>community_projects!G1726</f>
        <v>gesaneerd</v>
      </c>
      <c r="H1726">
        <f>community_projects!H1726</f>
        <v>2016</v>
      </c>
      <c r="I1726" t="str">
        <f>community_projects!I1726</f>
        <v>wind</v>
      </c>
      <c r="J1726" t="str">
        <f>community_projects!J1726</f>
        <v>grootschalig</v>
      </c>
      <c r="K1726">
        <f>community_projects!K1726</f>
        <v>0</v>
      </c>
      <c r="L1726" t="str">
        <f>community_projects!L1726</f>
        <v>Zeeuwind</v>
      </c>
      <c r="M1726">
        <f>community_projects!P1726</f>
        <v>0</v>
      </c>
      <c r="N1726">
        <f>community_projects!R1726</f>
        <v>1</v>
      </c>
    </row>
    <row r="1727" spans="1:14" x14ac:dyDescent="0.3">
      <c r="A1727" t="str">
        <f>community_projects!A1727</f>
        <v>Zeeland</v>
      </c>
      <c r="B1727" t="str">
        <f>community_projects!B1727</f>
        <v>Zeeland</v>
      </c>
      <c r="C1727" t="str">
        <f>community_projects!C1727</f>
        <v>Veere</v>
      </c>
      <c r="D1727" t="str" cm="1">
        <f t="array" ref="D1727">INDEX(municipalities!B:B, MATCH(EC_projects!C1727,municipalities!C:C,0),0)</f>
        <v>GM0717</v>
      </c>
      <c r="E1727" t="str">
        <f>community_projects!D1727</f>
        <v>Westkapelle</v>
      </c>
      <c r="F1727" t="str">
        <f>community_projects!E1727</f>
        <v>Zeeuwind/ WestKapelle</v>
      </c>
      <c r="G1727" t="str">
        <f>community_projects!G1727</f>
        <v>gerealiseerd</v>
      </c>
      <c r="H1727">
        <f>community_projects!H1727</f>
        <v>1992</v>
      </c>
      <c r="I1727" t="str">
        <f>community_projects!I1727</f>
        <v>wind</v>
      </c>
      <c r="J1727" t="str">
        <f>community_projects!J1727</f>
        <v>grootschalig</v>
      </c>
      <c r="K1727">
        <f>community_projects!K1727</f>
        <v>0</v>
      </c>
      <c r="L1727" t="str">
        <f>community_projects!L1727</f>
        <v>Zeeuwind</v>
      </c>
      <c r="M1727">
        <f>community_projects!P1727</f>
        <v>250</v>
      </c>
      <c r="N1727">
        <f>community_projects!R1727</f>
        <v>1</v>
      </c>
    </row>
    <row r="1728" spans="1:14" x14ac:dyDescent="0.3">
      <c r="A1728" t="str">
        <f>community_projects!A1728</f>
        <v>Zeeland</v>
      </c>
      <c r="B1728" t="str">
        <f>community_projects!B1728</f>
        <v>Zeeland</v>
      </c>
      <c r="C1728" t="str">
        <f>community_projects!C1728</f>
        <v>Veere</v>
      </c>
      <c r="D1728" t="str" cm="1">
        <f t="array" ref="D1728">INDEX(municipalities!B:B, MATCH(EC_projects!C1728,municipalities!C:C,0),0)</f>
        <v>GM0717</v>
      </c>
      <c r="E1728" t="str">
        <f>community_projects!D1728</f>
        <v>Oosterscheldekering</v>
      </c>
      <c r="F1728" t="str">
        <f>community_projects!E1728</f>
        <v>Zeeuwind/ Windpark Bouwdokken (Oosterscheldekering) - 2018</v>
      </c>
      <c r="G1728" t="str">
        <f>community_projects!G1728</f>
        <v>gerealiseerd</v>
      </c>
      <c r="H1728">
        <f>community_projects!H1728</f>
        <v>2018</v>
      </c>
      <c r="I1728" t="str">
        <f>community_projects!I1728</f>
        <v>wind</v>
      </c>
      <c r="J1728" t="str">
        <f>community_projects!J1728</f>
        <v>grootschalig</v>
      </c>
      <c r="K1728">
        <f>community_projects!K1728</f>
        <v>0</v>
      </c>
      <c r="L1728" t="str">
        <f>community_projects!L1728</f>
        <v>Zeeuwind</v>
      </c>
      <c r="M1728">
        <f>community_projects!P1728</f>
        <v>7350</v>
      </c>
      <c r="N1728">
        <f>community_projects!R1728</f>
        <v>0.25</v>
      </c>
    </row>
    <row r="1729" spans="1:14" x14ac:dyDescent="0.3">
      <c r="A1729" t="str">
        <f>community_projects!A1729</f>
        <v>Zeeland</v>
      </c>
      <c r="B1729" t="str">
        <f>community_projects!B1729</f>
        <v>Zeeland</v>
      </c>
      <c r="C1729" t="str">
        <f>community_projects!C1729</f>
        <v>Veere</v>
      </c>
      <c r="D1729" t="str" cm="1">
        <f t="array" ref="D1729">INDEX(municipalities!B:B, MATCH(EC_projects!C1729,municipalities!C:C,0),0)</f>
        <v>GM0717</v>
      </c>
      <c r="E1729" t="str">
        <f>community_projects!D1729</f>
        <v>Oosterscheldekering</v>
      </c>
      <c r="F1729" t="str">
        <f>community_projects!E1729</f>
        <v>Zeeuwind/ Windpark Bouwdokken (Oosterscheldekering) - 2020</v>
      </c>
      <c r="G1729" t="str">
        <f>community_projects!G1729</f>
        <v>gerealiseerd</v>
      </c>
      <c r="H1729">
        <f>community_projects!H1729</f>
        <v>2020</v>
      </c>
      <c r="I1729" t="str">
        <f>community_projects!I1729</f>
        <v>wind</v>
      </c>
      <c r="J1729" t="str">
        <f>community_projects!J1729</f>
        <v>grootschalig</v>
      </c>
      <c r="K1729">
        <f>community_projects!K1729</f>
        <v>0</v>
      </c>
      <c r="L1729" t="str">
        <f>community_projects!L1729</f>
        <v>Zeeuwind</v>
      </c>
      <c r="M1729">
        <f>community_projects!P1729</f>
        <v>2100</v>
      </c>
      <c r="N1729">
        <f>community_projects!R1729</f>
        <v>0.25</v>
      </c>
    </row>
    <row r="1730" spans="1:14" x14ac:dyDescent="0.3">
      <c r="A1730" t="str">
        <f>community_projects!A1730</f>
        <v>Zeeland</v>
      </c>
      <c r="B1730" t="str">
        <f>community_projects!B1730</f>
        <v>Zeeland</v>
      </c>
      <c r="C1730" t="str">
        <f>community_projects!C1730</f>
        <v>Veere</v>
      </c>
      <c r="D1730" t="str" cm="1">
        <f t="array" ref="D1730">INDEX(municipalities!B:B, MATCH(EC_projects!C1730,municipalities!C:C,0),0)</f>
        <v>GM0717</v>
      </c>
      <c r="E1730" t="str">
        <f>community_projects!D1730</f>
        <v>Oosterscheldekering</v>
      </c>
      <c r="F1730" t="str">
        <f>community_projects!E1730</f>
        <v>Zeeuwind/ Windpark Cluster  (Oosterscheldekering - Binnenhaven)</v>
      </c>
      <c r="G1730" t="str">
        <f>community_projects!G1730</f>
        <v>gerealiseerd</v>
      </c>
      <c r="H1730">
        <f>community_projects!H1730</f>
        <v>2021</v>
      </c>
      <c r="I1730" t="str">
        <f>community_projects!I1730</f>
        <v>wind</v>
      </c>
      <c r="J1730" t="str">
        <f>community_projects!J1730</f>
        <v>grootschalig</v>
      </c>
      <c r="K1730">
        <f>community_projects!K1730</f>
        <v>0</v>
      </c>
      <c r="L1730" t="str">
        <f>community_projects!L1730</f>
        <v>Zeeuwind</v>
      </c>
      <c r="M1730">
        <f>community_projects!P1730</f>
        <v>4500</v>
      </c>
      <c r="N1730">
        <f>community_projects!R1730</f>
        <v>0.25</v>
      </c>
    </row>
    <row r="1731" spans="1:14" x14ac:dyDescent="0.3">
      <c r="A1731" t="str">
        <f>community_projects!A1731</f>
        <v>Zeeland</v>
      </c>
      <c r="B1731" t="str">
        <f>community_projects!B1731</f>
        <v>Zeeland</v>
      </c>
      <c r="C1731" t="str">
        <f>community_projects!C1731</f>
        <v>Veere</v>
      </c>
      <c r="D1731" t="str" cm="1">
        <f t="array" ref="D1731">INDEX(municipalities!B:B, MATCH(EC_projects!C1731,municipalities!C:C,0),0)</f>
        <v>GM0717</v>
      </c>
      <c r="E1731" t="str">
        <f>community_projects!D1731</f>
        <v>Westkapelle</v>
      </c>
      <c r="F1731" t="str">
        <f>community_projects!E1731</f>
        <v>Zeeuwind/ WestKapelle (gesaneerd)</v>
      </c>
      <c r="G1731" t="str">
        <f>community_projects!G1731</f>
        <v>gesaneerd</v>
      </c>
      <c r="H1731">
        <f>community_projects!H1731</f>
        <v>2017</v>
      </c>
      <c r="I1731" t="str">
        <f>community_projects!I1731</f>
        <v>wind</v>
      </c>
      <c r="J1731" t="str">
        <f>community_projects!J1731</f>
        <v>grootschalig</v>
      </c>
      <c r="K1731">
        <f>community_projects!K1731</f>
        <v>0</v>
      </c>
      <c r="L1731" t="str">
        <f>community_projects!L1731</f>
        <v>Zeeuwind</v>
      </c>
      <c r="M1731">
        <f>community_projects!P1731</f>
        <v>0</v>
      </c>
      <c r="N1731">
        <f>community_projects!R1731</f>
        <v>1</v>
      </c>
    </row>
    <row r="1732" spans="1:14" x14ac:dyDescent="0.3">
      <c r="A1732" t="str">
        <f>community_projects!A1732</f>
        <v>Zuid-Holland</v>
      </c>
      <c r="B1732" t="str">
        <f>community_projects!B1732</f>
        <v>Regio Rotterdam-Den Haag</v>
      </c>
      <c r="C1732" t="str">
        <f>community_projects!C1732</f>
        <v>'s-Gravenhage</v>
      </c>
      <c r="D1732" t="str" cm="1">
        <f t="array" ref="D1732">INDEX(municipalities!B:B, MATCH(EC_projects!C1732,municipalities!C:C,0),0)</f>
        <v>GM0518</v>
      </c>
      <c r="E1732">
        <f>community_projects!D1732</f>
        <v>0</v>
      </c>
      <c r="F1732" t="str">
        <f>community_projects!E1732</f>
        <v>VogelWijkEnergiek (bestaande molen overgenomen 2012)</v>
      </c>
      <c r="G1732" t="str">
        <f>community_projects!G1732</f>
        <v>gerealiseerd</v>
      </c>
      <c r="H1732">
        <f>community_projects!H1732</f>
        <v>2012</v>
      </c>
      <c r="I1732" t="str">
        <f>community_projects!I1732</f>
        <v>wind</v>
      </c>
      <c r="J1732" t="str">
        <f>community_projects!J1732</f>
        <v>grootschalig</v>
      </c>
      <c r="K1732">
        <f>community_projects!K1732</f>
        <v>0</v>
      </c>
      <c r="L1732" t="str">
        <f>community_projects!L1732</f>
        <v>VogelwijkEnergiek</v>
      </c>
      <c r="M1732">
        <f>community_projects!P1732</f>
        <v>750</v>
      </c>
      <c r="N1732">
        <f>community_projects!R1732</f>
        <v>1</v>
      </c>
    </row>
    <row r="1733" spans="1:14" x14ac:dyDescent="0.3">
      <c r="A1733" t="str">
        <f>community_projects!A1733</f>
        <v>Zuid-Holland</v>
      </c>
      <c r="B1733" t="str">
        <f>community_projects!B1733</f>
        <v>Regio Rotterdam-Den Haag</v>
      </c>
      <c r="C1733" t="str">
        <f>community_projects!C1733</f>
        <v>'s-Gravenhage</v>
      </c>
      <c r="D1733" t="str" cm="1">
        <f t="array" ref="D1733">INDEX(municipalities!B:B, MATCH(EC_projects!C1733,municipalities!C:C,0),0)</f>
        <v>GM0518</v>
      </c>
      <c r="E1733">
        <f>community_projects!D1733</f>
        <v>0</v>
      </c>
      <c r="F1733" t="str">
        <f>community_projects!E1733</f>
        <v>VogelWijkEnergiek (gesaneerd)</v>
      </c>
      <c r="G1733" t="str">
        <f>community_projects!G1733</f>
        <v>gesaneerd</v>
      </c>
      <c r="H1733">
        <f>community_projects!H1733</f>
        <v>2015</v>
      </c>
      <c r="I1733" t="str">
        <f>community_projects!I1733</f>
        <v>wind</v>
      </c>
      <c r="J1733" t="str">
        <f>community_projects!J1733</f>
        <v>grootschalig</v>
      </c>
      <c r="K1733">
        <f>community_projects!K1733</f>
        <v>0</v>
      </c>
      <c r="L1733" t="str">
        <f>community_projects!L1733</f>
        <v>VogelwijkEnergiek</v>
      </c>
      <c r="M1733">
        <f>community_projects!P1733</f>
        <v>0</v>
      </c>
      <c r="N1733">
        <f>community_projects!R1733</f>
        <v>1</v>
      </c>
    </row>
    <row r="1734" spans="1:14" x14ac:dyDescent="0.3">
      <c r="A1734" t="str">
        <f>community_projects!A1734</f>
        <v>Zuid-Holland</v>
      </c>
      <c r="B1734" t="str">
        <f>community_projects!B1734</f>
        <v>Goeree-Overflakkee</v>
      </c>
      <c r="C1734" t="str">
        <f>community_projects!C1734</f>
        <v>Goeree-Overflakkee</v>
      </c>
      <c r="D1734" t="str" cm="1">
        <f t="array" ref="D1734">INDEX(municipalities!B:B, MATCH(EC_projects!C1734,municipalities!C:C,0),0)</f>
        <v>GM1924</v>
      </c>
      <c r="E1734">
        <f>community_projects!D1734</f>
        <v>0</v>
      </c>
      <c r="F1734" t="str">
        <f>community_projects!E1734</f>
        <v>Deltawind/  Battenoert (tot najaar 2015; daarna opschaling)</v>
      </c>
      <c r="G1734" t="str">
        <f>community_projects!G1734</f>
        <v>gerealiseerd</v>
      </c>
      <c r="H1734" t="str">
        <f>community_projects!H1734</f>
        <v>voor 2012</v>
      </c>
      <c r="I1734" t="str">
        <f>community_projects!I1734</f>
        <v>wind</v>
      </c>
      <c r="J1734" t="str">
        <f>community_projects!J1734</f>
        <v>grootschalig</v>
      </c>
      <c r="K1734">
        <f>community_projects!K1734</f>
        <v>0</v>
      </c>
      <c r="L1734" t="str">
        <f>community_projects!L1734</f>
        <v>Deltawind</v>
      </c>
      <c r="M1734">
        <f>community_projects!P1734</f>
        <v>4752</v>
      </c>
      <c r="N1734">
        <f>community_projects!R1734</f>
        <v>1</v>
      </c>
    </row>
    <row r="1735" spans="1:14" x14ac:dyDescent="0.3">
      <c r="A1735" t="str">
        <f>community_projects!A1735</f>
        <v>Zuid-Holland</v>
      </c>
      <c r="B1735" t="str">
        <f>community_projects!B1735</f>
        <v>Goeree-Overflakkee</v>
      </c>
      <c r="C1735" t="str">
        <f>community_projects!C1735</f>
        <v>Goeree-Overflakkee</v>
      </c>
      <c r="D1735" t="str" cm="1">
        <f t="array" ref="D1735">INDEX(municipalities!B:B, MATCH(EC_projects!C1735,municipalities!C:C,0),0)</f>
        <v>GM1924</v>
      </c>
      <c r="E1735">
        <f>community_projects!D1735</f>
        <v>0</v>
      </c>
      <c r="F1735" t="str">
        <f>community_projects!E1735</f>
        <v>Deltawind/  Windpark Piet de Wit II De Plaet (opschaling, vervangt I)</v>
      </c>
      <c r="G1735" t="str">
        <f>community_projects!G1735</f>
        <v>gerealiseerd</v>
      </c>
      <c r="H1735">
        <f>community_projects!H1735</f>
        <v>2021</v>
      </c>
      <c r="I1735" t="str">
        <f>community_projects!I1735</f>
        <v>wind</v>
      </c>
      <c r="J1735" t="str">
        <f>community_projects!J1735</f>
        <v>grootschalig</v>
      </c>
      <c r="K1735">
        <f>community_projects!K1735</f>
        <v>0</v>
      </c>
      <c r="L1735" t="str">
        <f>community_projects!L1735</f>
        <v>Deltawind</v>
      </c>
      <c r="M1735">
        <f>community_projects!P1735</f>
        <v>16625</v>
      </c>
      <c r="N1735">
        <f>community_projects!R1735</f>
        <v>0.5</v>
      </c>
    </row>
    <row r="1736" spans="1:14" x14ac:dyDescent="0.3">
      <c r="A1736" t="str">
        <f>community_projects!A1736</f>
        <v>Zuid-Holland</v>
      </c>
      <c r="B1736" t="str">
        <f>community_projects!B1736</f>
        <v>Goeree-Overflakkee</v>
      </c>
      <c r="C1736" t="str">
        <f>community_projects!C1736</f>
        <v>Goeree-Overflakkee</v>
      </c>
      <c r="D1736" t="str" cm="1">
        <f t="array" ref="D1736">INDEX(municipalities!B:B, MATCH(EC_projects!C1736,municipalities!C:C,0),0)</f>
        <v>GM1924</v>
      </c>
      <c r="E1736">
        <f>community_projects!D1736</f>
        <v>0</v>
      </c>
      <c r="F1736" t="str">
        <f>community_projects!E1736</f>
        <v xml:space="preserve">Deltawind/  Windpark Suyderlandt (uitbreiding) </v>
      </c>
      <c r="G1736" t="str">
        <f>community_projects!G1736</f>
        <v>gerealiseerd</v>
      </c>
      <c r="H1736">
        <f>community_projects!H1736</f>
        <v>2021</v>
      </c>
      <c r="I1736" t="str">
        <f>community_projects!I1736</f>
        <v>wind</v>
      </c>
      <c r="J1736" t="str">
        <f>community_projects!J1736</f>
        <v>grootschalig</v>
      </c>
      <c r="K1736">
        <f>community_projects!K1736</f>
        <v>0</v>
      </c>
      <c r="L1736" t="str">
        <f>community_projects!L1736</f>
        <v>Deltawind</v>
      </c>
      <c r="M1736">
        <f>community_projects!P1736</f>
        <v>5400</v>
      </c>
      <c r="N1736">
        <f>community_projects!R1736</f>
        <v>0.5</v>
      </c>
    </row>
    <row r="1737" spans="1:14" x14ac:dyDescent="0.3">
      <c r="A1737" t="str">
        <f>community_projects!A1737</f>
        <v>Zuid-Holland</v>
      </c>
      <c r="B1737" t="str">
        <f>community_projects!B1737</f>
        <v>Goeree-Overflakkee</v>
      </c>
      <c r="C1737" t="str">
        <f>community_projects!C1737</f>
        <v>Goeree-Overflakkee</v>
      </c>
      <c r="D1737" t="str" cm="1">
        <f t="array" ref="D1737">INDEX(municipalities!B:B, MATCH(EC_projects!C1737,municipalities!C:C,0),0)</f>
        <v>GM1924</v>
      </c>
      <c r="E1737">
        <f>community_projects!D1737</f>
        <v>0</v>
      </c>
      <c r="F1737" t="str">
        <f>community_projects!E1737</f>
        <v>Deltawind/ Battenoert (nieuwbouw/ opschaling)</v>
      </c>
      <c r="G1737" t="str">
        <f>community_projects!G1737</f>
        <v>gerealiseerd</v>
      </c>
      <c r="H1737">
        <f>community_projects!H1737</f>
        <v>2016</v>
      </c>
      <c r="I1737" t="str">
        <f>community_projects!I1737</f>
        <v>wind</v>
      </c>
      <c r="J1737" t="str">
        <f>community_projects!J1737</f>
        <v>grootschalig</v>
      </c>
      <c r="K1737">
        <f>community_projects!K1737</f>
        <v>0</v>
      </c>
      <c r="L1737" t="str">
        <f>community_projects!L1737</f>
        <v>Deltawind</v>
      </c>
      <c r="M1737">
        <f>community_projects!P1737</f>
        <v>12000</v>
      </c>
      <c r="N1737">
        <f>community_projects!R1737</f>
        <v>1</v>
      </c>
    </row>
    <row r="1738" spans="1:14" x14ac:dyDescent="0.3">
      <c r="A1738" t="str">
        <f>community_projects!A1738</f>
        <v>Zuid-Holland</v>
      </c>
      <c r="B1738" t="str">
        <f>community_projects!B1738</f>
        <v>Goeree-Overflakkee</v>
      </c>
      <c r="C1738" t="str">
        <f>community_projects!C1738</f>
        <v>Goeree-Overflakkee</v>
      </c>
      <c r="D1738" t="str" cm="1">
        <f t="array" ref="D1738">INDEX(municipalities!B:B, MATCH(EC_projects!C1738,municipalities!C:C,0),0)</f>
        <v>GM1924</v>
      </c>
      <c r="E1738" t="str">
        <f>community_projects!D1738</f>
        <v>Oude Tonge</v>
      </c>
      <c r="F1738" t="str">
        <f>community_projects!E1738</f>
        <v>Deltawind/ Oud Tonge (locatie Suyderlandt)</v>
      </c>
      <c r="G1738" t="str">
        <f>community_projects!G1738</f>
        <v>gerealiseerd</v>
      </c>
      <c r="H1738">
        <f>community_projects!H1738</f>
        <v>1993</v>
      </c>
      <c r="I1738" t="str">
        <f>community_projects!I1738</f>
        <v>wind</v>
      </c>
      <c r="J1738" t="str">
        <f>community_projects!J1738</f>
        <v>grootschalig</v>
      </c>
      <c r="K1738">
        <f>community_projects!K1738</f>
        <v>0</v>
      </c>
      <c r="L1738" t="str">
        <f>community_projects!L1738</f>
        <v>Deltawind</v>
      </c>
      <c r="M1738">
        <f>community_projects!P1738</f>
        <v>290</v>
      </c>
      <c r="N1738">
        <f>community_projects!R1738</f>
        <v>1</v>
      </c>
    </row>
    <row r="1739" spans="1:14" x14ac:dyDescent="0.3">
      <c r="A1739" t="str">
        <f>community_projects!A1739</f>
        <v>Zuid-Holland</v>
      </c>
      <c r="B1739" t="str">
        <f>community_projects!B1739</f>
        <v>Goeree-Overflakkee</v>
      </c>
      <c r="C1739" t="str">
        <f>community_projects!C1739</f>
        <v>Goeree-Overflakkee</v>
      </c>
      <c r="D1739" t="str" cm="1">
        <f t="array" ref="D1739">INDEX(municipalities!B:B, MATCH(EC_projects!C1739,municipalities!C:C,0),0)</f>
        <v>GM1924</v>
      </c>
      <c r="E1739">
        <f>community_projects!D1739</f>
        <v>0</v>
      </c>
      <c r="F1739" t="str">
        <f>community_projects!E1739</f>
        <v>Deltawind/ Windpark Blaakweg (2e lijn Battenoert)</v>
      </c>
      <c r="G1739" t="str">
        <f>community_projects!G1739</f>
        <v>gerealiseerd</v>
      </c>
      <c r="H1739">
        <f>community_projects!H1739</f>
        <v>2021</v>
      </c>
      <c r="I1739" t="str">
        <f>community_projects!I1739</f>
        <v>wind</v>
      </c>
      <c r="J1739" t="str">
        <f>community_projects!J1739</f>
        <v>grootschalig</v>
      </c>
      <c r="K1739">
        <f>community_projects!K1739</f>
        <v>0</v>
      </c>
      <c r="L1739" t="str">
        <f>community_projects!L1739</f>
        <v>Deltawind</v>
      </c>
      <c r="M1739">
        <f>community_projects!P1739</f>
        <v>5400</v>
      </c>
      <c r="N1739">
        <f>community_projects!R1739</f>
        <v>0.5</v>
      </c>
    </row>
    <row r="1740" spans="1:14" x14ac:dyDescent="0.3">
      <c r="A1740" t="str">
        <f>community_projects!A1740</f>
        <v>Zuid-Holland</v>
      </c>
      <c r="B1740" t="str">
        <f>community_projects!B1740</f>
        <v>Goeree-Overflakkee</v>
      </c>
      <c r="C1740" t="str">
        <f>community_projects!C1740</f>
        <v>Goeree-Overflakkee</v>
      </c>
      <c r="D1740" t="str" cm="1">
        <f t="array" ref="D1740">INDEX(municipalities!B:B, MATCH(EC_projects!C1740,municipalities!C:C,0),0)</f>
        <v>GM1924</v>
      </c>
      <c r="E1740">
        <f>community_projects!D1740</f>
        <v>0</v>
      </c>
      <c r="F1740" t="str">
        <f>community_projects!E1740</f>
        <v>Deltawind/ Windpark Piet de Wit De Plaet I</v>
      </c>
      <c r="G1740" t="str">
        <f>community_projects!G1740</f>
        <v>gerealiseerd</v>
      </c>
      <c r="H1740">
        <f>community_projects!H1740</f>
        <v>2003</v>
      </c>
      <c r="I1740" t="str">
        <f>community_projects!I1740</f>
        <v>wind</v>
      </c>
      <c r="J1740" t="str">
        <f>community_projects!J1740</f>
        <v>grootschalig</v>
      </c>
      <c r="K1740">
        <f>community_projects!K1740</f>
        <v>0</v>
      </c>
      <c r="L1740" t="str">
        <f>community_projects!L1740</f>
        <v>Deltawind</v>
      </c>
      <c r="M1740">
        <f>community_projects!P1740</f>
        <v>10500</v>
      </c>
      <c r="N1740">
        <f>community_projects!R1740</f>
        <v>0.5</v>
      </c>
    </row>
    <row r="1741" spans="1:14" x14ac:dyDescent="0.3">
      <c r="A1741" t="str">
        <f>community_projects!A1741</f>
        <v>Zuid-Holland</v>
      </c>
      <c r="B1741" t="str">
        <f>community_projects!B1741</f>
        <v>Goeree-Overflakkee</v>
      </c>
      <c r="C1741" t="str">
        <f>community_projects!C1741</f>
        <v>Goeree-Overflakkee</v>
      </c>
      <c r="D1741" t="str" cm="1">
        <f t="array" ref="D1741">INDEX(municipalities!B:B, MATCH(EC_projects!C1741,municipalities!C:C,0),0)</f>
        <v>GM1924</v>
      </c>
      <c r="E1741">
        <f>community_projects!D1741</f>
        <v>0</v>
      </c>
      <c r="F1741" t="str">
        <f>community_projects!E1741</f>
        <v>Deltawind/ Battenoert (gesaneerd)</v>
      </c>
      <c r="G1741" t="str">
        <f>community_projects!G1741</f>
        <v>gesaneerd</v>
      </c>
      <c r="H1741">
        <f>community_projects!H1741</f>
        <v>2016</v>
      </c>
      <c r="I1741" t="str">
        <f>community_projects!I1741</f>
        <v>wind</v>
      </c>
      <c r="J1741" t="str">
        <f>community_projects!J1741</f>
        <v>grootschalig</v>
      </c>
      <c r="K1741">
        <f>community_projects!K1741</f>
        <v>0</v>
      </c>
      <c r="L1741" t="str">
        <f>community_projects!L1741</f>
        <v>Deltawind</v>
      </c>
      <c r="M1741">
        <f>community_projects!P1741</f>
        <v>0</v>
      </c>
      <c r="N1741">
        <f>community_projects!R1741</f>
        <v>1</v>
      </c>
    </row>
    <row r="1742" spans="1:14" x14ac:dyDescent="0.3">
      <c r="A1742" t="str">
        <f>community_projects!A1742</f>
        <v>Zuid-Holland</v>
      </c>
      <c r="B1742" t="str">
        <f>community_projects!B1742</f>
        <v>Goeree-Overflakkee</v>
      </c>
      <c r="C1742" t="str">
        <f>community_projects!C1742</f>
        <v>Goeree-Overflakkee</v>
      </c>
      <c r="D1742" t="str" cm="1">
        <f t="array" ref="D1742">INDEX(municipalities!B:B, MATCH(EC_projects!C1742,municipalities!C:C,0),0)</f>
        <v>GM1924</v>
      </c>
      <c r="E1742">
        <f>community_projects!D1742</f>
        <v>0</v>
      </c>
      <c r="F1742" t="str">
        <f>community_projects!E1742</f>
        <v>Deltawind/ Windpark Piet de Wit De Plaet I (gesaneerd)</v>
      </c>
      <c r="G1742" t="str">
        <f>community_projects!G1742</f>
        <v>gesaneerd</v>
      </c>
      <c r="H1742">
        <f>community_projects!H1742</f>
        <v>2021</v>
      </c>
      <c r="I1742" t="str">
        <f>community_projects!I1742</f>
        <v>wind</v>
      </c>
      <c r="J1742" t="str">
        <f>community_projects!J1742</f>
        <v>grootschalig</v>
      </c>
      <c r="K1742">
        <f>community_projects!K1742</f>
        <v>0</v>
      </c>
      <c r="L1742" t="str">
        <f>community_projects!L1742</f>
        <v>Deltawind</v>
      </c>
      <c r="M1742">
        <f>community_projects!P1742</f>
        <v>0</v>
      </c>
      <c r="N1742">
        <f>community_projects!R1742</f>
        <v>0.5</v>
      </c>
    </row>
    <row r="1743" spans="1:14" x14ac:dyDescent="0.3">
      <c r="A1743" t="str">
        <f>community_projects!A1743</f>
        <v>Zuid-Holland</v>
      </c>
      <c r="B1743" t="str">
        <f>community_projects!B1743</f>
        <v>Midden-Holland</v>
      </c>
      <c r="C1743" t="str">
        <f>community_projects!C1743</f>
        <v>Gouda</v>
      </c>
      <c r="D1743" t="str" cm="1">
        <f t="array" ref="D1743">INDEX(municipalities!B:B, MATCH(EC_projects!C1743,municipalities!C:C,0),0)</f>
        <v>GM0513</v>
      </c>
      <c r="E1743" t="str">
        <f>community_projects!D1743</f>
        <v>Gouda, Bodegraven, Halsteren</v>
      </c>
      <c r="F1743" t="str">
        <f>community_projects!E1743</f>
        <v>Windvogel/ De Gouwevogel (vervanging 2019), De Windvogel/ De Volhouder  (stopgezet 2016)</v>
      </c>
      <c r="G1743" t="str">
        <f>community_projects!G1743</f>
        <v>gerealiseerd</v>
      </c>
      <c r="H1743" t="str">
        <f>community_projects!H1743</f>
        <v>voor 2012</v>
      </c>
      <c r="I1743" t="str">
        <f>community_projects!I1743</f>
        <v>wind</v>
      </c>
      <c r="J1743" t="str">
        <f>community_projects!J1743</f>
        <v>grootschalig</v>
      </c>
      <c r="K1743">
        <f>community_projects!K1743</f>
        <v>0</v>
      </c>
      <c r="L1743" t="str">
        <f>community_projects!L1743</f>
        <v>De Windvogel</v>
      </c>
      <c r="M1743">
        <f>community_projects!P1743</f>
        <v>600</v>
      </c>
      <c r="N1743">
        <f>community_projects!R1743</f>
        <v>1</v>
      </c>
    </row>
    <row r="1744" spans="1:14" x14ac:dyDescent="0.3">
      <c r="A1744" t="str">
        <f>community_projects!A1744</f>
        <v>Zuid-Holland</v>
      </c>
      <c r="B1744" t="str">
        <f>community_projects!B1744</f>
        <v>Goeree-Overflakkee</v>
      </c>
      <c r="C1744" t="str">
        <f>community_projects!C1744</f>
        <v>Goeree-Overflakkee</v>
      </c>
      <c r="D1744" t="str" cm="1">
        <f t="array" ref="D1744">INDEX(municipalities!B:B, MATCH(EC_projects!C1744,municipalities!C:C,0),0)</f>
        <v>GM1924</v>
      </c>
      <c r="E1744">
        <f>community_projects!D1744</f>
        <v>0</v>
      </c>
      <c r="F1744" t="str">
        <f>community_projects!E1744</f>
        <v>Qurrent/ Windpark Hellegatsplein  (coöperatief)</v>
      </c>
      <c r="G1744" t="str">
        <f>community_projects!G1744</f>
        <v>gerealiseerd</v>
      </c>
      <c r="H1744">
        <f>community_projects!H1744</f>
        <v>2016</v>
      </c>
      <c r="I1744" t="str">
        <f>community_projects!I1744</f>
        <v>wind</v>
      </c>
      <c r="J1744" t="str">
        <f>community_projects!J1744</f>
        <v>grootschalig</v>
      </c>
      <c r="K1744">
        <f>community_projects!K1744</f>
        <v>0</v>
      </c>
      <c r="L1744" t="str">
        <f>community_projects!L1744</f>
        <v>Qurrent</v>
      </c>
      <c r="M1744">
        <f>community_projects!P1744</f>
        <v>12000</v>
      </c>
      <c r="N1744">
        <f>community_projects!R1744</f>
        <v>1</v>
      </c>
    </row>
    <row r="1745" spans="1:14" x14ac:dyDescent="0.3">
      <c r="A1745" t="str">
        <f>community_projects!A1745</f>
        <v>Zuid-Holland</v>
      </c>
      <c r="B1745" t="str">
        <f>community_projects!B1745</f>
        <v>Goeree-Overflakkee</v>
      </c>
      <c r="C1745" t="str">
        <f>community_projects!C1745</f>
        <v>Goeree-Overflakkee</v>
      </c>
      <c r="D1745" t="str" cm="1">
        <f t="array" ref="D1745">INDEX(municipalities!B:B, MATCH(EC_projects!C1745,municipalities!C:C,0),0)</f>
        <v>GM1924</v>
      </c>
      <c r="E1745">
        <f>community_projects!D1745</f>
        <v>0</v>
      </c>
      <c r="F1745" t="str">
        <f>community_projects!E1745</f>
        <v xml:space="preserve">Qurrent/ Windpark Hellegatsplein (Greenchoice) </v>
      </c>
      <c r="G1745" t="str">
        <f>community_projects!G1745</f>
        <v>nieuwe eigenaar (niet coöperatief)</v>
      </c>
      <c r="H1745">
        <f>community_projects!H1745</f>
        <v>2019</v>
      </c>
      <c r="I1745" t="str">
        <f>community_projects!I1745</f>
        <v>wind</v>
      </c>
      <c r="J1745" t="str">
        <f>community_projects!J1745</f>
        <v>grootschalig</v>
      </c>
      <c r="K1745">
        <f>community_projects!K1745</f>
        <v>0</v>
      </c>
      <c r="L1745" t="str">
        <f>community_projects!L1745</f>
        <v>Qurrent</v>
      </c>
      <c r="M1745">
        <f>community_projects!P1745</f>
        <v>0</v>
      </c>
      <c r="N1745">
        <f>community_projects!R1745</f>
        <v>1</v>
      </c>
    </row>
    <row r="1746" spans="1:14" x14ac:dyDescent="0.3">
      <c r="A1746" t="str">
        <f>community_projects!A1746</f>
        <v>Zuid-Holland</v>
      </c>
      <c r="B1746" t="str">
        <f>community_projects!B1746</f>
        <v>Regio Rotterdam-Den Haag</v>
      </c>
      <c r="C1746" t="str">
        <f>community_projects!C1746</f>
        <v>Vlaardingen</v>
      </c>
      <c r="D1746" t="str" cm="1">
        <f t="array" ref="D1746">INDEX(municipalities!B:B, MATCH(EC_projects!C1746,municipalities!C:C,0),0)</f>
        <v>GM0622</v>
      </c>
      <c r="E1746">
        <f>community_projects!D1746</f>
        <v>0</v>
      </c>
      <c r="F1746" t="str">
        <f>community_projects!E1746</f>
        <v>VEC Vlaardingen/ Windvogel/ Windpark Oeverwind</v>
      </c>
      <c r="G1746" t="str">
        <f>community_projects!G1746</f>
        <v>gerealiseerd</v>
      </c>
      <c r="H1746">
        <f>community_projects!H1746</f>
        <v>2023</v>
      </c>
      <c r="I1746" t="str">
        <f>community_projects!I1746</f>
        <v>wind</v>
      </c>
      <c r="J1746" t="str">
        <f>community_projects!J1746</f>
        <v>grootschalig</v>
      </c>
      <c r="K1746">
        <f>community_projects!K1746</f>
        <v>0</v>
      </c>
      <c r="L1746" t="str">
        <f>community_projects!L1746</f>
        <v>VEC Vlaardingen</v>
      </c>
      <c r="M1746">
        <f>community_projects!P1746</f>
        <v>7200</v>
      </c>
      <c r="N1746">
        <f>community_projects!R1746</f>
        <v>1</v>
      </c>
    </row>
    <row r="1747" spans="1:14" x14ac:dyDescent="0.3">
      <c r="A1747" t="str">
        <f>community_projects!A1747</f>
        <v>Zuid-Holland</v>
      </c>
      <c r="B1747" t="str">
        <f>community_projects!B1747</f>
        <v>Holland Rijnland</v>
      </c>
      <c r="C1747" t="str">
        <f>community_projects!C1747</f>
        <v>Zoeterwoude</v>
      </c>
      <c r="D1747" t="str" cm="1">
        <f t="array" ref="D1747">INDEX(municipalities!B:B, MATCH(EC_projects!C1747,municipalities!C:C,0),0)</f>
        <v>GM0638</v>
      </c>
      <c r="E1747">
        <f>community_projects!D1747</f>
        <v>0</v>
      </c>
      <c r="F1747" t="str">
        <f>community_projects!E1747</f>
        <v>RijnlandEnergie/ Windpark Papemeer (overname)</v>
      </c>
      <c r="G1747" t="str">
        <f>community_projects!G1747</f>
        <v>gerealiseerd</v>
      </c>
      <c r="H1747">
        <f>community_projects!H1747</f>
        <v>2021</v>
      </c>
      <c r="I1747" t="str">
        <f>community_projects!I1747</f>
        <v>wind</v>
      </c>
      <c r="J1747" t="str">
        <f>community_projects!J1747</f>
        <v>grootschalig</v>
      </c>
      <c r="K1747">
        <f>community_projects!K1747</f>
        <v>0</v>
      </c>
      <c r="L1747" t="str">
        <f>community_projects!L1747</f>
        <v>Rijnland Energie: samenwerking 7 lokale coöperaties</v>
      </c>
      <c r="M1747">
        <f>community_projects!P1747</f>
        <v>6000</v>
      </c>
      <c r="N1747">
        <f>community_projects!R1747</f>
        <v>1</v>
      </c>
    </row>
    <row r="1748" spans="1:14" x14ac:dyDescent="0.3">
      <c r="A1748" t="str">
        <f>community_projects!A1748</f>
        <v>Flevoland</v>
      </c>
      <c r="B1748" t="str">
        <f>community_projects!B1748</f>
        <v>Flevoland</v>
      </c>
      <c r="C1748" t="str">
        <f>community_projects!C1748</f>
        <v>Zeewolde</v>
      </c>
      <c r="D1748" t="str" cm="1">
        <f t="array" ref="D1748">INDEX(municipalities!B:B, MATCH(EC_projects!C1748,municipalities!C:C,0),0)</f>
        <v>GM0050</v>
      </c>
      <c r="E1748">
        <f>community_projects!D1748</f>
        <v>0</v>
      </c>
      <c r="F1748" t="str">
        <f>community_projects!E1748</f>
        <v>Windpark Zeewolde - collectief agariërs (sanering windmolens)</v>
      </c>
      <c r="G1748" t="str">
        <f>community_projects!G1748</f>
        <v>gepland (WP Zeewolde)</v>
      </c>
      <c r="H1748">
        <f>community_projects!H1748</f>
        <v>2026</v>
      </c>
      <c r="I1748" t="str">
        <f>community_projects!I1748</f>
        <v>wind</v>
      </c>
      <c r="J1748" t="str">
        <f>community_projects!J1748</f>
        <v>grootschalig</v>
      </c>
      <c r="K1748">
        <f>community_projects!K1748</f>
        <v>0</v>
      </c>
      <c r="L1748">
        <f>community_projects!L1748</f>
        <v>0</v>
      </c>
      <c r="M1748">
        <f>community_projects!P1748</f>
        <v>0</v>
      </c>
      <c r="N1748">
        <f>community_projects!R1748</f>
        <v>0</v>
      </c>
    </row>
    <row r="1749" spans="1:14" x14ac:dyDescent="0.3">
      <c r="A1749" t="str">
        <f>community_projects!A1749</f>
        <v>Flevoland</v>
      </c>
      <c r="B1749" t="str">
        <f>community_projects!B1749</f>
        <v>Flevoland</v>
      </c>
      <c r="C1749" t="str">
        <f>community_projects!C1749</f>
        <v>Zeewolde</v>
      </c>
      <c r="D1749" t="str" cm="1">
        <f t="array" ref="D1749">INDEX(municipalities!B:B, MATCH(EC_projects!C1749,municipalities!C:C,0),0)</f>
        <v>GM0050</v>
      </c>
      <c r="E1749">
        <f>community_projects!D1749</f>
        <v>0</v>
      </c>
      <c r="F1749" t="str">
        <f>community_projects!E1749</f>
        <v>Windpark Zeewolde - Nieuwe Molenaars (sanering oude molen Gruttoweg)</v>
      </c>
      <c r="G1749" t="str">
        <f>community_projects!G1749</f>
        <v>gepland</v>
      </c>
      <c r="H1749">
        <f>community_projects!H1749</f>
        <v>2026</v>
      </c>
      <c r="I1749" t="str">
        <f>community_projects!I1749</f>
        <v>wind</v>
      </c>
      <c r="J1749" t="str">
        <f>community_projects!J1749</f>
        <v>grootschalig</v>
      </c>
      <c r="K1749">
        <f>community_projects!K1749</f>
        <v>0</v>
      </c>
      <c r="L1749">
        <f>community_projects!L1749</f>
        <v>0</v>
      </c>
      <c r="M1749">
        <f>community_projects!P1749</f>
        <v>0</v>
      </c>
      <c r="N1749">
        <f>community_projects!R1749</f>
        <v>1</v>
      </c>
    </row>
    <row r="1750" spans="1:14" x14ac:dyDescent="0.3">
      <c r="A1750" t="str">
        <f>community_projects!A1750</f>
        <v>Gelderland</v>
      </c>
      <c r="B1750" t="str">
        <f>community_projects!B1750</f>
        <v>Achterhoek</v>
      </c>
      <c r="C1750" t="str">
        <f>community_projects!C1750</f>
        <v>Berkelland</v>
      </c>
      <c r="D1750" t="str" cm="1">
        <f t="array" ref="D1750">INDEX(municipalities!B:B, MATCH(EC_projects!C1750,municipalities!C:C,0),0)</f>
        <v>GM1859</v>
      </c>
      <c r="E1750" t="str">
        <f>community_projects!D1750</f>
        <v>Neede (Avinkstuw)</v>
      </c>
      <c r="F1750" t="str">
        <f>community_projects!E1750</f>
        <v>AchterhoekseWindEnergie/ Windpark Avinkstuw (langs N18)</v>
      </c>
      <c r="G1750" t="str">
        <f>community_projects!G1750</f>
        <v>voorbereiding</v>
      </c>
      <c r="H1750">
        <f>community_projects!H1750</f>
        <v>2026</v>
      </c>
      <c r="I1750" t="str">
        <f>community_projects!I1750</f>
        <v>wind</v>
      </c>
      <c r="J1750" t="str">
        <f>community_projects!J1750</f>
        <v>grootschalig</v>
      </c>
      <c r="K1750">
        <f>community_projects!K1750</f>
        <v>0</v>
      </c>
      <c r="L1750">
        <f>community_projects!L1750</f>
        <v>0</v>
      </c>
      <c r="M1750">
        <f>community_projects!P1750</f>
        <v>0</v>
      </c>
      <c r="N1750">
        <f>community_projects!R1750</f>
        <v>0</v>
      </c>
    </row>
    <row r="1751" spans="1:14" x14ac:dyDescent="0.3">
      <c r="A1751" t="str">
        <f>community_projects!A1751</f>
        <v>Gelderland</v>
      </c>
      <c r="B1751" t="str">
        <f>community_projects!B1751</f>
        <v>Arnhem/ Nijmegen</v>
      </c>
      <c r="C1751" t="str">
        <f>community_projects!C1751</f>
        <v>Beuningen</v>
      </c>
      <c r="D1751" t="str" cm="1">
        <f t="array" ref="D1751">INDEX(municipalities!B:B, MATCH(EC_projects!C1751,municipalities!C:C,0),0)</f>
        <v>GM0209</v>
      </c>
      <c r="E1751">
        <f>community_projects!D1751</f>
        <v>0</v>
      </c>
      <c r="F1751" t="str">
        <f>community_projects!E1751</f>
        <v>EnergieVoorVier/ windproject Beuningen  (combinatie met zon)</v>
      </c>
      <c r="G1751" t="str">
        <f>community_projects!G1751</f>
        <v>voorbereiding</v>
      </c>
      <c r="H1751">
        <f>community_projects!H1751</f>
        <v>2030</v>
      </c>
      <c r="I1751" t="str">
        <f>community_projects!I1751</f>
        <v>wind</v>
      </c>
      <c r="J1751" t="str">
        <f>community_projects!J1751</f>
        <v>grootschalig</v>
      </c>
      <c r="K1751">
        <f>community_projects!K1751</f>
        <v>0</v>
      </c>
      <c r="L1751">
        <f>community_projects!L1751</f>
        <v>0</v>
      </c>
      <c r="M1751">
        <f>community_projects!P1751</f>
        <v>12500</v>
      </c>
      <c r="N1751">
        <f>community_projects!R1751</f>
        <v>0.5</v>
      </c>
    </row>
    <row r="1752" spans="1:14" x14ac:dyDescent="0.3">
      <c r="A1752" t="str">
        <f>community_projects!A1752</f>
        <v>Gelderland</v>
      </c>
      <c r="B1752" t="str">
        <f>community_projects!B1752</f>
        <v>Noord Veluwe</v>
      </c>
      <c r="C1752" t="str">
        <f>community_projects!C1752</f>
        <v>Ermelo</v>
      </c>
      <c r="D1752" t="str" cm="1">
        <f t="array" ref="D1752">INDEX(municipalities!B:B, MATCH(EC_projects!C1752,municipalities!C:C,0),0)</f>
        <v>GM0233</v>
      </c>
      <c r="E1752">
        <f>community_projects!D1752</f>
        <v>0</v>
      </c>
      <c r="F1752" t="str">
        <f>community_projects!E1752</f>
        <v xml:space="preserve">VeluweEnergie/ Windpark Horst &amp; Telg </v>
      </c>
      <c r="G1752" t="str">
        <f>community_projects!G1752</f>
        <v>voorbereiding</v>
      </c>
      <c r="H1752">
        <f>community_projects!H1752</f>
        <v>2026</v>
      </c>
      <c r="I1752" t="str">
        <f>community_projects!I1752</f>
        <v>wind</v>
      </c>
      <c r="J1752" t="str">
        <f>community_projects!J1752</f>
        <v>grootschalig</v>
      </c>
      <c r="K1752">
        <f>community_projects!K1752</f>
        <v>0</v>
      </c>
      <c r="L1752">
        <f>community_projects!L1752</f>
        <v>0</v>
      </c>
      <c r="M1752">
        <f>community_projects!P1752</f>
        <v>10500</v>
      </c>
      <c r="N1752">
        <f>community_projects!R1752</f>
        <v>0.25</v>
      </c>
    </row>
    <row r="1753" spans="1:14" x14ac:dyDescent="0.3">
      <c r="A1753" t="str">
        <f>community_projects!A1753</f>
        <v>Gelderland</v>
      </c>
      <c r="B1753" t="str">
        <f>community_projects!B1753</f>
        <v>Achterhoek</v>
      </c>
      <c r="C1753" t="str">
        <f>community_projects!C1753</f>
        <v>Lochem</v>
      </c>
      <c r="D1753" t="str" cm="1">
        <f t="array" ref="D1753">INDEX(municipalities!B:B, MATCH(EC_projects!C1753,municipalities!C:C,0),0)</f>
        <v>GM0262</v>
      </c>
      <c r="E1753">
        <f>community_projects!D1753</f>
        <v>0</v>
      </c>
      <c r="F1753" t="str">
        <f>community_projects!E1753</f>
        <v>LochemEnergie/ Windpark Papenslagweg</v>
      </c>
      <c r="G1753" t="str">
        <f>community_projects!G1753</f>
        <v>voorbereiding</v>
      </c>
      <c r="H1753">
        <f>community_projects!H1753</f>
        <v>2030</v>
      </c>
      <c r="I1753" t="str">
        <f>community_projects!I1753</f>
        <v>wind</v>
      </c>
      <c r="J1753" t="str">
        <f>community_projects!J1753</f>
        <v>grootschalig</v>
      </c>
      <c r="K1753">
        <f>community_projects!K1753</f>
        <v>0</v>
      </c>
      <c r="L1753">
        <f>community_projects!L1753</f>
        <v>0</v>
      </c>
      <c r="M1753">
        <f>community_projects!P1753</f>
        <v>0</v>
      </c>
      <c r="N1753">
        <f>community_projects!R1753</f>
        <v>0</v>
      </c>
    </row>
    <row r="1754" spans="1:14" x14ac:dyDescent="0.3">
      <c r="A1754" t="str">
        <f>community_projects!A1754</f>
        <v>Gelderland</v>
      </c>
      <c r="B1754" t="str">
        <f>community_projects!B1754</f>
        <v>Arnhem/ Nijmegen</v>
      </c>
      <c r="C1754" t="str">
        <f>community_projects!C1754</f>
        <v>Wijchen</v>
      </c>
      <c r="D1754" t="str" cm="1">
        <f t="array" ref="D1754">INDEX(municipalities!B:B, MATCH(EC_projects!C1754,municipalities!C:C,0),0)</f>
        <v>GM0296</v>
      </c>
      <c r="E1754">
        <f>community_projects!D1754</f>
        <v>0</v>
      </c>
      <c r="F1754" t="str">
        <f>community_projects!E1754</f>
        <v>Windcooperatie Wijchen/ Windpark Wijchen A50</v>
      </c>
      <c r="G1754" t="str">
        <f>community_projects!G1754</f>
        <v>voorbereiding</v>
      </c>
      <c r="H1754">
        <f>community_projects!H1754</f>
        <v>2026</v>
      </c>
      <c r="I1754" t="str">
        <f>community_projects!I1754</f>
        <v>wind</v>
      </c>
      <c r="J1754" t="str">
        <f>community_projects!J1754</f>
        <v>grootschalig</v>
      </c>
      <c r="K1754">
        <f>community_projects!K1754</f>
        <v>0</v>
      </c>
      <c r="L1754">
        <f>community_projects!L1754</f>
        <v>0</v>
      </c>
      <c r="M1754">
        <f>community_projects!P1754</f>
        <v>0</v>
      </c>
      <c r="N1754">
        <f>community_projects!R1754</f>
        <v>0</v>
      </c>
    </row>
    <row r="1755" spans="1:14" x14ac:dyDescent="0.3">
      <c r="A1755" t="str">
        <f>community_projects!A1755</f>
        <v>Gelderland</v>
      </c>
      <c r="B1755" t="str">
        <f>community_projects!B1755</f>
        <v>Arnhem/ Nijmegen</v>
      </c>
      <c r="C1755" t="str">
        <f>community_projects!C1755</f>
        <v>Wijchen</v>
      </c>
      <c r="D1755" t="str" cm="1">
        <f t="array" ref="D1755">INDEX(municipalities!B:B, MATCH(EC_projects!C1755,municipalities!C:C,0),0)</f>
        <v>GM0296</v>
      </c>
      <c r="E1755">
        <f>community_projects!D1755</f>
        <v>0</v>
      </c>
      <c r="F1755" t="str">
        <f>community_projects!E1755</f>
        <v>Windpark Bijsterhuizen</v>
      </c>
      <c r="G1755" t="str">
        <f>community_projects!G1755</f>
        <v>voorbereiding</v>
      </c>
      <c r="H1755">
        <f>community_projects!H1755</f>
        <v>2026</v>
      </c>
      <c r="I1755" t="str">
        <f>community_projects!I1755</f>
        <v>wind</v>
      </c>
      <c r="J1755" t="str">
        <f>community_projects!J1755</f>
        <v>grootschalig</v>
      </c>
      <c r="K1755">
        <f>community_projects!K1755</f>
        <v>0</v>
      </c>
      <c r="L1755">
        <f>community_projects!L1755</f>
        <v>0</v>
      </c>
      <c r="M1755">
        <f>community_projects!P1755</f>
        <v>0</v>
      </c>
      <c r="N1755">
        <f>community_projects!R1755</f>
        <v>0</v>
      </c>
    </row>
    <row r="1756" spans="1:14" x14ac:dyDescent="0.3">
      <c r="A1756" t="str">
        <f>community_projects!A1756</f>
        <v>Gelderland</v>
      </c>
      <c r="B1756" t="str">
        <f>community_projects!B1756</f>
        <v>Cleantech regio</v>
      </c>
      <c r="C1756" t="str">
        <f>community_projects!C1756</f>
        <v>Zutphen</v>
      </c>
      <c r="D1756" t="str" cm="1">
        <f t="array" ref="D1756">INDEX(municipalities!B:B, MATCH(EC_projects!C1756,municipalities!C:C,0),0)</f>
        <v>GM0301</v>
      </c>
      <c r="E1756">
        <f>community_projects!D1756</f>
        <v>0</v>
      </c>
      <c r="F1756" t="str">
        <f>community_projects!E1756</f>
        <v>IJsselwind/ Windpark IJsselwind De Mars Twentekanaal (4 coöperaties, waterschap)</v>
      </c>
      <c r="G1756" t="str">
        <f>community_projects!G1756</f>
        <v>afwachting Raad van State</v>
      </c>
      <c r="H1756">
        <f>community_projects!H1756</f>
        <v>2024</v>
      </c>
      <c r="I1756" t="str">
        <f>community_projects!I1756</f>
        <v>wind</v>
      </c>
      <c r="J1756" t="str">
        <f>community_projects!J1756</f>
        <v>grootschalig</v>
      </c>
      <c r="K1756">
        <f>community_projects!K1756</f>
        <v>0</v>
      </c>
      <c r="L1756">
        <f>community_projects!L1756</f>
        <v>0</v>
      </c>
      <c r="M1756">
        <f>community_projects!P1756</f>
        <v>5940</v>
      </c>
      <c r="N1756">
        <f>community_projects!R1756</f>
        <v>0.66</v>
      </c>
    </row>
    <row r="1757" spans="1:14" x14ac:dyDescent="0.3">
      <c r="A1757" t="str">
        <f>community_projects!A1757</f>
        <v>Groningen</v>
      </c>
      <c r="B1757" t="str">
        <f>community_projects!B1757</f>
        <v>Groningen</v>
      </c>
      <c r="C1757" t="str">
        <f>community_projects!C1757</f>
        <v>Het Hogeland</v>
      </c>
      <c r="D1757" t="str" cm="1">
        <f t="array" ref="D1757">INDEX(municipalities!B:B, MATCH(EC_projects!C1757,municipalities!C:C,0),0)</f>
        <v>GM1966</v>
      </c>
      <c r="E1757">
        <f>community_projects!D1757</f>
        <v>0</v>
      </c>
      <c r="F1757" t="str">
        <f>community_projects!E1757</f>
        <v>ECOudeschip/ Windpark Eemshaven West</v>
      </c>
      <c r="G1757" t="str">
        <f>community_projects!G1757</f>
        <v>voorbereiding</v>
      </c>
      <c r="H1757">
        <f>community_projects!H1757</f>
        <v>2025</v>
      </c>
      <c r="I1757" t="str">
        <f>community_projects!I1757</f>
        <v>wind</v>
      </c>
      <c r="J1757" t="str">
        <f>community_projects!J1757</f>
        <v>grootschalig</v>
      </c>
      <c r="K1757">
        <f>community_projects!K1757</f>
        <v>0</v>
      </c>
      <c r="L1757">
        <f>community_projects!L1757</f>
        <v>0</v>
      </c>
      <c r="M1757">
        <f>community_projects!P1757</f>
        <v>12200</v>
      </c>
      <c r="N1757">
        <f>community_projects!R1757</f>
        <v>0</v>
      </c>
    </row>
    <row r="1758" spans="1:14" x14ac:dyDescent="0.3">
      <c r="A1758" t="str">
        <f>community_projects!A1758</f>
        <v>Limburg</v>
      </c>
      <c r="B1758" t="str">
        <f>community_projects!B1758</f>
        <v>Noord en Midden Limburg</v>
      </c>
      <c r="C1758" t="str">
        <f>community_projects!C1758</f>
        <v>Nederweert</v>
      </c>
      <c r="D1758" t="str" cm="1">
        <f t="array" ref="D1758">INDEX(municipalities!B:B, MATCH(EC_projects!C1758,municipalities!C:C,0),0)</f>
        <v>GM0946</v>
      </c>
      <c r="E1758">
        <f>community_projects!D1758</f>
        <v>0</v>
      </c>
      <c r="F1758" t="str">
        <f>community_projects!E1758</f>
        <v>Zuidenwind/ Windpark Weerterbos</v>
      </c>
      <c r="G1758" t="str">
        <f>community_projects!G1758</f>
        <v>voorbereiding</v>
      </c>
      <c r="H1758">
        <f>community_projects!H1758</f>
        <v>2030</v>
      </c>
      <c r="I1758" t="str">
        <f>community_projects!I1758</f>
        <v>wind</v>
      </c>
      <c r="J1758" t="str">
        <f>community_projects!J1758</f>
        <v>grootschalig</v>
      </c>
      <c r="K1758">
        <f>community_projects!K1758</f>
        <v>0</v>
      </c>
      <c r="L1758">
        <f>community_projects!L1758</f>
        <v>0</v>
      </c>
      <c r="M1758">
        <f>community_projects!P1758</f>
        <v>0</v>
      </c>
      <c r="N1758">
        <f>community_projects!R1758</f>
        <v>0</v>
      </c>
    </row>
    <row r="1759" spans="1:14" x14ac:dyDescent="0.3">
      <c r="A1759" t="str">
        <f>community_projects!A1759</f>
        <v>Noord-Brabant</v>
      </c>
      <c r="B1759" t="str">
        <f>community_projects!B1759</f>
        <v>Metropoolregio Eindhoven</v>
      </c>
      <c r="C1759" t="str">
        <f>community_projects!C1759</f>
        <v>Bergeijk</v>
      </c>
      <c r="D1759" t="str" cm="1">
        <f t="array" ref="D1759">INDEX(municipalities!B:B, MATCH(EC_projects!C1759,municipalities!C:C,0),0)</f>
        <v>GM1724</v>
      </c>
      <c r="E1759">
        <f>community_projects!D1759</f>
        <v>0</v>
      </c>
      <c r="F1759" t="str">
        <f>community_projects!E1759</f>
        <v>Zuidenwind/ Windpark De Pielis</v>
      </c>
      <c r="G1759" t="str">
        <f>community_projects!G1759</f>
        <v>voorbereiding</v>
      </c>
      <c r="H1759">
        <f>community_projects!H1759</f>
        <v>2030</v>
      </c>
      <c r="I1759" t="str">
        <f>community_projects!I1759</f>
        <v>wind</v>
      </c>
      <c r="J1759" t="str">
        <f>community_projects!J1759</f>
        <v>grootschalig</v>
      </c>
      <c r="K1759">
        <f>community_projects!K1759</f>
        <v>0</v>
      </c>
      <c r="L1759">
        <f>community_projects!L1759</f>
        <v>0</v>
      </c>
      <c r="M1759">
        <f>community_projects!P1759</f>
        <v>0</v>
      </c>
      <c r="N1759">
        <f>community_projects!R1759</f>
        <v>0</v>
      </c>
    </row>
    <row r="1760" spans="1:14" x14ac:dyDescent="0.3">
      <c r="A1760" t="str">
        <f>community_projects!A1760</f>
        <v>Noord-Brabant</v>
      </c>
      <c r="B1760" t="str">
        <f>community_projects!B1760</f>
        <v>Noord-oost Brabant</v>
      </c>
      <c r="C1760" t="str">
        <f>community_projects!C1760</f>
        <v>Oss</v>
      </c>
      <c r="D1760" t="str" cm="1">
        <f t="array" ref="D1760">INDEX(municipalities!B:B, MATCH(EC_projects!C1760,municipalities!C:C,0),0)</f>
        <v>GM0828</v>
      </c>
      <c r="E1760">
        <f>community_projects!D1760</f>
        <v>0</v>
      </c>
      <c r="F1760" t="str">
        <f>community_projects!E1760</f>
        <v>ECO Oss/ Windpark Elzenburg- de Geer</v>
      </c>
      <c r="G1760" t="str">
        <f>community_projects!G1760</f>
        <v>afwachting Raad van State</v>
      </c>
      <c r="H1760">
        <f>community_projects!H1760</f>
        <v>2024</v>
      </c>
      <c r="I1760" t="str">
        <f>community_projects!I1760</f>
        <v>wind</v>
      </c>
      <c r="J1760" t="str">
        <f>community_projects!J1760</f>
        <v>grootschalig</v>
      </c>
      <c r="K1760">
        <f>community_projects!K1760</f>
        <v>0</v>
      </c>
      <c r="L1760">
        <f>community_projects!L1760</f>
        <v>0</v>
      </c>
      <c r="M1760">
        <f>community_projects!P1760</f>
        <v>7000</v>
      </c>
      <c r="N1760">
        <f>community_projects!R1760</f>
        <v>0.5</v>
      </c>
    </row>
    <row r="1761" spans="1:14" x14ac:dyDescent="0.3">
      <c r="A1761" t="str">
        <f>community_projects!A1761</f>
        <v>Noord-Brabant</v>
      </c>
      <c r="B1761" t="str">
        <f>community_projects!B1761</f>
        <v>Noord-oost Brabant</v>
      </c>
      <c r="C1761" t="str">
        <f>community_projects!C1761</f>
        <v>Oss</v>
      </c>
      <c r="D1761" t="str" cm="1">
        <f t="array" ref="D1761">INDEX(municipalities!B:B, MATCH(EC_projects!C1761,municipalities!C:C,0),0)</f>
        <v>GM0828</v>
      </c>
      <c r="E1761">
        <f>community_projects!D1761</f>
        <v>0</v>
      </c>
      <c r="F1761" t="str">
        <f>community_projects!E1761</f>
        <v xml:space="preserve">Eijgen Polder Energie/ Windpark Duurzame Polder </v>
      </c>
      <c r="G1761" t="str">
        <f>community_projects!G1761</f>
        <v>voorbereiding</v>
      </c>
      <c r="H1761">
        <f>community_projects!H1761</f>
        <v>2030</v>
      </c>
      <c r="I1761" t="str">
        <f>community_projects!I1761</f>
        <v>wind</v>
      </c>
      <c r="J1761" t="str">
        <f>community_projects!J1761</f>
        <v>grootschalig</v>
      </c>
      <c r="K1761">
        <f>community_projects!K1761</f>
        <v>0</v>
      </c>
      <c r="L1761">
        <f>community_projects!L1761</f>
        <v>0</v>
      </c>
      <c r="M1761">
        <f>community_projects!P1761</f>
        <v>0</v>
      </c>
      <c r="N1761">
        <f>community_projects!R1761</f>
        <v>0</v>
      </c>
    </row>
    <row r="1762" spans="1:14" x14ac:dyDescent="0.3">
      <c r="A1762" t="str">
        <f>community_projects!A1762</f>
        <v>Noord-Brabant</v>
      </c>
      <c r="B1762" t="str">
        <f>community_projects!B1762</f>
        <v>Metropoolregio Eindhoven</v>
      </c>
      <c r="C1762" t="str">
        <f>community_projects!C1762</f>
        <v>Someren</v>
      </c>
      <c r="D1762" t="str" cm="1">
        <f t="array" ref="D1762">INDEX(municipalities!B:B, MATCH(EC_projects!C1762,municipalities!C:C,0),0)</f>
        <v>GM0847</v>
      </c>
      <c r="E1762">
        <f>community_projects!D1762</f>
        <v>0</v>
      </c>
      <c r="F1762" t="str">
        <f>community_projects!E1762</f>
        <v>ZummerePower/ Sociaal Windpark Diepenhoek</v>
      </c>
      <c r="G1762" t="str">
        <f>community_projects!G1762</f>
        <v>voorbereiding</v>
      </c>
      <c r="H1762">
        <f>community_projects!H1762</f>
        <v>2025</v>
      </c>
      <c r="I1762" t="str">
        <f>community_projects!I1762</f>
        <v>wind</v>
      </c>
      <c r="J1762" t="str">
        <f>community_projects!J1762</f>
        <v>grootschalig</v>
      </c>
      <c r="K1762">
        <f>community_projects!K1762</f>
        <v>0</v>
      </c>
      <c r="L1762">
        <f>community_projects!L1762</f>
        <v>0</v>
      </c>
      <c r="M1762">
        <f>community_projects!P1762</f>
        <v>9405</v>
      </c>
      <c r="N1762">
        <f>community_projects!R1762</f>
        <v>0.33</v>
      </c>
    </row>
    <row r="1763" spans="1:14" x14ac:dyDescent="0.3">
      <c r="A1763" t="str">
        <f>community_projects!A1763</f>
        <v>Noord-Holland</v>
      </c>
      <c r="B1763" t="str">
        <f>community_projects!B1763</f>
        <v>Noord-Holland Zuid</v>
      </c>
      <c r="C1763" t="str">
        <f>community_projects!C1763</f>
        <v>Amsterdam</v>
      </c>
      <c r="D1763" t="str" cm="1">
        <f t="array" ref="D1763">INDEX(municipalities!B:B, MATCH(EC_projects!C1763,municipalities!C:C,0),0)</f>
        <v>GM0363</v>
      </c>
      <c r="E1763">
        <f>community_projects!D1763</f>
        <v>0</v>
      </c>
      <c r="F1763" t="str">
        <f>community_projects!E1763</f>
        <v>AmsterdamWind/ NDSM Energie/  Noorder IJplas Cornelis Douwesterrein (Westelijk havengebied)</v>
      </c>
      <c r="G1763" t="str">
        <f>community_projects!G1763</f>
        <v>voorbereiding</v>
      </c>
      <c r="H1763">
        <f>community_projects!H1763</f>
        <v>2030</v>
      </c>
      <c r="I1763" t="str">
        <f>community_projects!I1763</f>
        <v>wind</v>
      </c>
      <c r="J1763" t="str">
        <f>community_projects!J1763</f>
        <v>grootschalig</v>
      </c>
      <c r="K1763">
        <f>community_projects!K1763</f>
        <v>0</v>
      </c>
      <c r="L1763">
        <f>community_projects!L1763</f>
        <v>0</v>
      </c>
      <c r="M1763">
        <f>community_projects!P1763</f>
        <v>10500</v>
      </c>
      <c r="N1763">
        <f>community_projects!R1763</f>
        <v>1</v>
      </c>
    </row>
    <row r="1764" spans="1:14" x14ac:dyDescent="0.3">
      <c r="A1764" t="str">
        <f>community_projects!A1764</f>
        <v>Noord-Holland</v>
      </c>
      <c r="B1764" t="str">
        <f>community_projects!B1764</f>
        <v>Noord-Holland Zuid</v>
      </c>
      <c r="C1764" t="str">
        <f>community_projects!C1764</f>
        <v>Haarlemmermeer</v>
      </c>
      <c r="D1764" t="str" cm="1">
        <f t="array" ref="D1764">INDEX(municipalities!B:B, MATCH(EC_projects!C1764,municipalities!C:C,0),0)</f>
        <v>GM0394</v>
      </c>
      <c r="E1764" t="str">
        <f>community_projects!D1764</f>
        <v>Nieuw Vennep</v>
      </c>
      <c r="F1764" t="str">
        <f>community_projects!E1764</f>
        <v>Meerwind/ Windpark Waterwolf (Haarlemmermeer-Zuid)</v>
      </c>
      <c r="G1764" t="str">
        <f>community_projects!G1764</f>
        <v>voorbereiding</v>
      </c>
      <c r="H1764">
        <f>community_projects!H1764</f>
        <v>2030</v>
      </c>
      <c r="I1764" t="str">
        <f>community_projects!I1764</f>
        <v>wind</v>
      </c>
      <c r="J1764" t="str">
        <f>community_projects!J1764</f>
        <v>grootschalig</v>
      </c>
      <c r="K1764">
        <f>community_projects!K1764</f>
        <v>0</v>
      </c>
      <c r="L1764">
        <f>community_projects!L1764</f>
        <v>0</v>
      </c>
      <c r="M1764">
        <f>community_projects!P1764</f>
        <v>0</v>
      </c>
      <c r="N1764">
        <f>community_projects!R1764</f>
        <v>0</v>
      </c>
    </row>
    <row r="1765" spans="1:14" x14ac:dyDescent="0.3">
      <c r="A1765" t="str">
        <f>community_projects!A1765</f>
        <v>Noord-Holland</v>
      </c>
      <c r="B1765" t="str">
        <f>community_projects!B1765</f>
        <v>Noord-Holland Zuid</v>
      </c>
      <c r="C1765" t="str">
        <f>community_projects!C1765</f>
        <v>Ouder-Amstel</v>
      </c>
      <c r="D1765" t="str" cm="1">
        <f t="array" ref="D1765">INDEX(municipalities!B:B, MATCH(EC_projects!C1765,municipalities!C:C,0),0)</f>
        <v>GM0437</v>
      </c>
      <c r="E1765" t="str">
        <f>community_projects!D1765</f>
        <v>Oudekerk a/d Amstel</v>
      </c>
      <c r="F1765" t="str">
        <f>community_projects!E1765</f>
        <v>Windvogel/ Amsterdam Wind/ opschaling, nieuwe Amstelvogel</v>
      </c>
      <c r="G1765" t="str">
        <f>community_projects!G1765</f>
        <v>voorbereiding</v>
      </c>
      <c r="H1765">
        <f>community_projects!H1765</f>
        <v>2025</v>
      </c>
      <c r="I1765" t="str">
        <f>community_projects!I1765</f>
        <v>wind</v>
      </c>
      <c r="J1765" t="str">
        <f>community_projects!J1765</f>
        <v>grootschalig</v>
      </c>
      <c r="K1765">
        <f>community_projects!K1765</f>
        <v>0</v>
      </c>
      <c r="L1765">
        <f>community_projects!L1765</f>
        <v>0</v>
      </c>
      <c r="M1765">
        <f>community_projects!P1765</f>
        <v>0</v>
      </c>
      <c r="N1765">
        <f>community_projects!R1765</f>
        <v>1</v>
      </c>
    </row>
    <row r="1766" spans="1:14" x14ac:dyDescent="0.3">
      <c r="A1766" t="str">
        <f>community_projects!A1766</f>
        <v>Overijssel</v>
      </c>
      <c r="B1766" t="str">
        <f>community_projects!B1766</f>
        <v>Twente</v>
      </c>
      <c r="C1766" t="str">
        <f>community_projects!C1766</f>
        <v>Hellendoorn</v>
      </c>
      <c r="D1766" t="str" cm="1">
        <f t="array" ref="D1766">INDEX(municipalities!B:B, MATCH(EC_projects!C1766,municipalities!C:C,0),0)</f>
        <v>GM0163</v>
      </c>
      <c r="E1766">
        <f>community_projects!D1766</f>
        <v>0</v>
      </c>
      <c r="F1766" t="str">
        <f>community_projects!E1766</f>
        <v>Noaber&amp;co/ Energiepark Daarle</v>
      </c>
      <c r="G1766" t="str">
        <f>community_projects!G1766</f>
        <v>voorbereiding</v>
      </c>
      <c r="H1766">
        <f>community_projects!H1766</f>
        <v>2030</v>
      </c>
      <c r="I1766" t="str">
        <f>community_projects!I1766</f>
        <v>wind</v>
      </c>
      <c r="J1766" t="str">
        <f>community_projects!J1766</f>
        <v>grootschalig</v>
      </c>
      <c r="K1766">
        <f>community_projects!K1766</f>
        <v>0</v>
      </c>
      <c r="L1766">
        <f>community_projects!L1766</f>
        <v>0</v>
      </c>
      <c r="M1766">
        <f>community_projects!P1766</f>
        <v>0</v>
      </c>
      <c r="N1766">
        <f>community_projects!R1766</f>
        <v>0</v>
      </c>
    </row>
    <row r="1767" spans="1:14" x14ac:dyDescent="0.3">
      <c r="A1767" t="str">
        <f>community_projects!A1767</f>
        <v>Overijssel</v>
      </c>
      <c r="B1767" t="str">
        <f>community_projects!B1767</f>
        <v>Twente</v>
      </c>
      <c r="C1767" t="str">
        <f>community_projects!C1767</f>
        <v>Hof van Twente</v>
      </c>
      <c r="D1767" t="str" cm="1">
        <f t="array" ref="D1767">INDEX(municipalities!B:B, MATCH(EC_projects!C1767,municipalities!C:C,0),0)</f>
        <v>GM1735</v>
      </c>
      <c r="E1767" t="str">
        <f>community_projects!D1767</f>
        <v xml:space="preserve"> Ambt Delden</v>
      </c>
      <c r="F1767" t="str">
        <f>community_projects!E1767</f>
        <v xml:space="preserve">BorneEnergie/ Buren Energie ('Wind voor Buren') </v>
      </c>
      <c r="G1767" t="str">
        <f>community_projects!G1767</f>
        <v>voorbereiding</v>
      </c>
      <c r="H1767">
        <f>community_projects!H1767</f>
        <v>2030</v>
      </c>
      <c r="I1767" t="str">
        <f>community_projects!I1767</f>
        <v>wind</v>
      </c>
      <c r="J1767" t="str">
        <f>community_projects!J1767</f>
        <v>grootschalig</v>
      </c>
      <c r="K1767">
        <f>community_projects!K1767</f>
        <v>0</v>
      </c>
      <c r="L1767">
        <f>community_projects!L1767</f>
        <v>0</v>
      </c>
      <c r="M1767">
        <f>community_projects!P1767</f>
        <v>4000</v>
      </c>
      <c r="N1767">
        <f>community_projects!R1767</f>
        <v>0.5</v>
      </c>
    </row>
    <row r="1768" spans="1:14" x14ac:dyDescent="0.3">
      <c r="A1768" t="str">
        <f>community_projects!A1768</f>
        <v>Overijssel</v>
      </c>
      <c r="B1768" t="str">
        <f>community_projects!B1768</f>
        <v>Twente</v>
      </c>
      <c r="C1768" t="str">
        <f>community_projects!C1768</f>
        <v>Losser</v>
      </c>
      <c r="D1768" t="str" cm="1">
        <f t="array" ref="D1768">INDEX(municipalities!B:B, MATCH(EC_projects!C1768,municipalities!C:C,0),0)</f>
        <v>GM0168</v>
      </c>
      <c r="E1768" t="str">
        <f>community_projects!D1768</f>
        <v>Lutte</v>
      </c>
      <c r="F1768" t="str">
        <f>community_projects!E1768</f>
        <v>NO Twente/ Windpark De Lutte</v>
      </c>
      <c r="G1768" t="str">
        <f>community_projects!G1768</f>
        <v>voorbereiding</v>
      </c>
      <c r="H1768">
        <f>community_projects!H1768</f>
        <v>2030</v>
      </c>
      <c r="I1768" t="str">
        <f>community_projects!I1768</f>
        <v>wind</v>
      </c>
      <c r="J1768" t="str">
        <f>community_projects!J1768</f>
        <v>grootschalig</v>
      </c>
      <c r="K1768">
        <f>community_projects!K1768</f>
        <v>0</v>
      </c>
      <c r="L1768">
        <f>community_projects!L1768</f>
        <v>0</v>
      </c>
      <c r="M1768">
        <f>community_projects!P1768</f>
        <v>0</v>
      </c>
      <c r="N1768">
        <f>community_projects!R1768</f>
        <v>0</v>
      </c>
    </row>
    <row r="1769" spans="1:14" x14ac:dyDescent="0.3">
      <c r="A1769" t="str">
        <f>community_projects!A1769</f>
        <v>Overijssel</v>
      </c>
      <c r="B1769" t="str">
        <f>community_projects!B1769</f>
        <v>Twente</v>
      </c>
      <c r="C1769" t="str">
        <f>community_projects!C1769</f>
        <v>Tubbergen</v>
      </c>
      <c r="D1769" t="str" cm="1">
        <f t="array" ref="D1769">INDEX(municipalities!B:B, MATCH(EC_projects!C1769,municipalities!C:C,0),0)</f>
        <v>GM0183</v>
      </c>
      <c r="E1769">
        <f>community_projects!D1769</f>
        <v>0</v>
      </c>
      <c r="F1769" t="str">
        <f>community_projects!E1769</f>
        <v xml:space="preserve">NOTwente/ Windpark Langeveen </v>
      </c>
      <c r="G1769" t="str">
        <f>community_projects!G1769</f>
        <v>voorbereiding</v>
      </c>
      <c r="H1769">
        <f>community_projects!H1769</f>
        <v>2030</v>
      </c>
      <c r="I1769" t="str">
        <f>community_projects!I1769</f>
        <v>wind</v>
      </c>
      <c r="J1769" t="str">
        <f>community_projects!J1769</f>
        <v>grootschalig</v>
      </c>
      <c r="K1769">
        <f>community_projects!K1769</f>
        <v>0</v>
      </c>
      <c r="L1769">
        <f>community_projects!L1769</f>
        <v>0</v>
      </c>
      <c r="M1769">
        <f>community_projects!P1769</f>
        <v>0</v>
      </c>
      <c r="N1769">
        <f>community_projects!R1769</f>
        <v>0</v>
      </c>
    </row>
    <row r="1770" spans="1:14" x14ac:dyDescent="0.3">
      <c r="A1770" t="str">
        <f>community_projects!A1770</f>
        <v>Utrecht</v>
      </c>
      <c r="B1770" t="str">
        <f>community_projects!B1770</f>
        <v>Regio Amersfoort</v>
      </c>
      <c r="C1770" t="str">
        <f>community_projects!C1770</f>
        <v>Amersfoort</v>
      </c>
      <c r="D1770" t="str" cm="1">
        <f t="array" ref="D1770">INDEX(municipalities!B:B, MATCH(EC_projects!C1770,municipalities!C:C,0),0)</f>
        <v>GM0307</v>
      </c>
      <c r="E1770">
        <f>community_projects!D1770</f>
        <v>0</v>
      </c>
      <c r="F1770" t="str">
        <f>community_projects!E1770</f>
        <v>SamenEnergie Amersfoort/ Wind op Isselt (Soesterwijk Wiek)</v>
      </c>
      <c r="G1770" t="str">
        <f>community_projects!G1770</f>
        <v>voorbereiding</v>
      </c>
      <c r="H1770">
        <f>community_projects!H1770</f>
        <v>2030</v>
      </c>
      <c r="I1770" t="str">
        <f>community_projects!I1770</f>
        <v>wind</v>
      </c>
      <c r="J1770" t="str">
        <f>community_projects!J1770</f>
        <v>grootschalig</v>
      </c>
      <c r="K1770">
        <f>community_projects!K1770</f>
        <v>0</v>
      </c>
      <c r="L1770">
        <f>community_projects!L1770</f>
        <v>0</v>
      </c>
      <c r="M1770">
        <f>community_projects!P1770</f>
        <v>5000</v>
      </c>
      <c r="N1770">
        <f>community_projects!R1770</f>
        <v>1</v>
      </c>
    </row>
    <row r="1771" spans="1:14" x14ac:dyDescent="0.3">
      <c r="A1771" t="str">
        <f>community_projects!A1771</f>
        <v>Utrecht</v>
      </c>
      <c r="B1771" t="str">
        <f>community_projects!B1771</f>
        <v>Regio U16</v>
      </c>
      <c r="C1771" t="str">
        <f>community_projects!C1771</f>
        <v>Houten</v>
      </c>
      <c r="D1771" t="str" cm="1">
        <f t="array" ref="D1771">INDEX(municipalities!B:B, MATCH(EC_projects!C1771,municipalities!C:C,0),0)</f>
        <v>GM0321</v>
      </c>
      <c r="E1771">
        <f>community_projects!D1771</f>
        <v>0</v>
      </c>
      <c r="F1771" t="str">
        <f>community_projects!E1771</f>
        <v>Windpark Goyerbrug  (participatie/ geen betrokkenheid coöperaties)</v>
      </c>
      <c r="G1771" t="str">
        <f>community_projects!G1771</f>
        <v>voorbereiding</v>
      </c>
      <c r="H1771">
        <f>community_projects!H1771</f>
        <v>2024</v>
      </c>
      <c r="I1771" t="str">
        <f>community_projects!I1771</f>
        <v>wind</v>
      </c>
      <c r="J1771" t="str">
        <f>community_projects!J1771</f>
        <v>grootschalig</v>
      </c>
      <c r="K1771">
        <f>community_projects!K1771</f>
        <v>0</v>
      </c>
      <c r="L1771">
        <f>community_projects!L1771</f>
        <v>0</v>
      </c>
      <c r="M1771">
        <f>community_projects!P1771</f>
        <v>0</v>
      </c>
      <c r="N1771">
        <f>community_projects!R1771</f>
        <v>0</v>
      </c>
    </row>
    <row r="1772" spans="1:14" x14ac:dyDescent="0.3">
      <c r="A1772" t="str">
        <f>community_projects!A1772</f>
        <v>Utrecht</v>
      </c>
      <c r="B1772" t="str">
        <f>community_projects!B1772</f>
        <v>Regio U16</v>
      </c>
      <c r="C1772" t="str">
        <f>community_projects!C1772</f>
        <v>Lopik</v>
      </c>
      <c r="D1772" t="str" cm="1">
        <f t="array" ref="D1772">INDEX(municipalities!B:B, MATCH(EC_projects!C1772,municipalities!C:C,0),0)</f>
        <v>GM0331</v>
      </c>
      <c r="E1772">
        <f>community_projects!D1772</f>
        <v>0</v>
      </c>
      <c r="F1772" t="str">
        <f>community_projects!E1772</f>
        <v>Lek en IJsselstroom / Windpark De Copen (repowering 3 windturbines)</v>
      </c>
      <c r="G1772" t="str">
        <f>community_projects!G1772</f>
        <v>voorbereiding</v>
      </c>
      <c r="H1772">
        <f>community_projects!H1772</f>
        <v>2030</v>
      </c>
      <c r="I1772" t="str">
        <f>community_projects!I1772</f>
        <v>wind</v>
      </c>
      <c r="J1772" t="str">
        <f>community_projects!J1772</f>
        <v>grootschalig</v>
      </c>
      <c r="K1772">
        <f>community_projects!K1772</f>
        <v>0</v>
      </c>
      <c r="L1772">
        <f>community_projects!L1772</f>
        <v>0</v>
      </c>
      <c r="M1772">
        <f>community_projects!P1772</f>
        <v>0</v>
      </c>
      <c r="N1772">
        <f>community_projects!R1772</f>
        <v>0.5</v>
      </c>
    </row>
    <row r="1773" spans="1:14" x14ac:dyDescent="0.3">
      <c r="A1773" t="str">
        <f>community_projects!A1773</f>
        <v>Utrecht</v>
      </c>
      <c r="B1773" t="str">
        <f>community_projects!B1773</f>
        <v>Regio U16</v>
      </c>
      <c r="C1773" t="str">
        <f>community_projects!C1773</f>
        <v>Utrecht</v>
      </c>
      <c r="D1773" t="str" cm="1">
        <f t="array" ref="D1773">INDEX(municipalities!B:B, MATCH(EC_projects!C1773,municipalities!C:C,0),0)</f>
        <v>GM0344</v>
      </c>
      <c r="E1773">
        <f>community_projects!D1773</f>
        <v>0</v>
      </c>
      <c r="F1773" t="str">
        <f>community_projects!E1773</f>
        <v>RijneEnergie&amp;Windvogel/ Windpark Rijnenburg en Reijerscop</v>
      </c>
      <c r="G1773" t="str">
        <f>community_projects!G1773</f>
        <v>voorbereiding</v>
      </c>
      <c r="H1773">
        <f>community_projects!H1773</f>
        <v>2030</v>
      </c>
      <c r="I1773" t="str">
        <f>community_projects!I1773</f>
        <v>wind</v>
      </c>
      <c r="J1773" t="str">
        <f>community_projects!J1773</f>
        <v>grootschalig</v>
      </c>
      <c r="K1773">
        <f>community_projects!K1773</f>
        <v>0</v>
      </c>
      <c r="L1773">
        <f>community_projects!L1773</f>
        <v>0</v>
      </c>
      <c r="M1773">
        <f>community_projects!P1773</f>
        <v>13000</v>
      </c>
      <c r="N1773">
        <f>community_projects!R1773</f>
        <v>0.5</v>
      </c>
    </row>
    <row r="1774" spans="1:14" x14ac:dyDescent="0.3">
      <c r="A1774" t="str">
        <f>community_projects!A1774</f>
        <v>Zeeland</v>
      </c>
      <c r="B1774" t="str">
        <f>community_projects!B1774</f>
        <v>Zeeland</v>
      </c>
      <c r="C1774" t="str">
        <f>community_projects!C1774</f>
        <v>Kapelle</v>
      </c>
      <c r="D1774" t="str" cm="1">
        <f t="array" ref="D1774">INDEX(municipalities!B:B, MATCH(EC_projects!C1774,municipalities!C:C,0),0)</f>
        <v>GM0678</v>
      </c>
      <c r="E1774">
        <f>community_projects!D1774</f>
        <v>0</v>
      </c>
      <c r="F1774" t="str">
        <f>community_projects!E1774</f>
        <v xml:space="preserve">Zeeuwind/ Willem-Anna Polder I (sanering, vervanging door W.A.P II) </v>
      </c>
      <c r="G1774" t="str">
        <f>community_projects!G1774</f>
        <v>gepland</v>
      </c>
      <c r="H1774">
        <f>community_projects!H1774</f>
        <v>2025</v>
      </c>
      <c r="I1774" t="str">
        <f>community_projects!I1774</f>
        <v>wind</v>
      </c>
      <c r="J1774" t="str">
        <f>community_projects!J1774</f>
        <v>grootschalig</v>
      </c>
      <c r="K1774">
        <f>community_projects!K1774</f>
        <v>0</v>
      </c>
      <c r="L1774">
        <f>community_projects!L1774</f>
        <v>0</v>
      </c>
      <c r="M1774">
        <f>community_projects!P1774</f>
        <v>0</v>
      </c>
      <c r="N1774">
        <f>community_projects!R1774</f>
        <v>0.436</v>
      </c>
    </row>
    <row r="1775" spans="1:14" x14ac:dyDescent="0.3">
      <c r="A1775" t="str">
        <f>community_projects!A1775</f>
        <v>Zeeland</v>
      </c>
      <c r="B1775" t="str">
        <f>community_projects!B1775</f>
        <v>Zeeland</v>
      </c>
      <c r="C1775" t="str">
        <f>community_projects!C1775</f>
        <v>Kapelle</v>
      </c>
      <c r="D1775" t="str" cm="1">
        <f t="array" ref="D1775">INDEX(municipalities!B:B, MATCH(EC_projects!C1775,municipalities!C:C,0),0)</f>
        <v>GM0678</v>
      </c>
      <c r="E1775">
        <f>community_projects!D1775</f>
        <v>0</v>
      </c>
      <c r="F1775" t="str">
        <f>community_projects!E1775</f>
        <v>Zeeuwind/ Willem-Anna Polder II (ter vervanging van W.A.P)</v>
      </c>
      <c r="G1775" t="str">
        <f>community_projects!G1775</f>
        <v>gepland</v>
      </c>
      <c r="H1775">
        <f>community_projects!H1775</f>
        <v>2026</v>
      </c>
      <c r="I1775" t="str">
        <f>community_projects!I1775</f>
        <v>wind</v>
      </c>
      <c r="J1775" t="str">
        <f>community_projects!J1775</f>
        <v>grootschalig</v>
      </c>
      <c r="K1775">
        <f>community_projects!K1775</f>
        <v>0</v>
      </c>
      <c r="L1775">
        <f>community_projects!L1775</f>
        <v>0</v>
      </c>
      <c r="M1775">
        <f>community_projects!P1775</f>
        <v>8720</v>
      </c>
      <c r="N1775">
        <f>community_projects!R1775</f>
        <v>0.436</v>
      </c>
    </row>
    <row r="1776" spans="1:14" x14ac:dyDescent="0.3">
      <c r="A1776" t="str">
        <f>community_projects!A1776</f>
        <v>Zeeland</v>
      </c>
      <c r="B1776" t="str">
        <f>community_projects!B1776</f>
        <v>Zeeland</v>
      </c>
      <c r="C1776" t="str">
        <f>community_projects!C1776</f>
        <v>Reimerswaal</v>
      </c>
      <c r="D1776" t="str" cm="1">
        <f t="array" ref="D1776">INDEX(municipalities!B:B, MATCH(EC_projects!C1776,municipalities!C:C,0),0)</f>
        <v>GM0703</v>
      </c>
      <c r="E1776" t="str">
        <f>community_projects!D1776</f>
        <v>Bath</v>
      </c>
      <c r="F1776" t="str">
        <f>community_projects!E1776</f>
        <v>Zeeuwind/ Windpark Reimerswaal Bath II - sanering (vervangen door Ze-Bra)</v>
      </c>
      <c r="G1776" t="str">
        <f>community_projects!G1776</f>
        <v>gepland</v>
      </c>
      <c r="H1776">
        <f>community_projects!H1776</f>
        <v>2024</v>
      </c>
      <c r="I1776" t="str">
        <f>community_projects!I1776</f>
        <v>wind</v>
      </c>
      <c r="J1776" t="str">
        <f>community_projects!J1776</f>
        <v>grootschalig</v>
      </c>
      <c r="K1776">
        <f>community_projects!K1776</f>
        <v>0</v>
      </c>
      <c r="L1776">
        <f>community_projects!L1776</f>
        <v>0</v>
      </c>
      <c r="M1776">
        <f>community_projects!P1776</f>
        <v>0</v>
      </c>
      <c r="N1776">
        <f>community_projects!R1776</f>
        <v>1</v>
      </c>
    </row>
    <row r="1777" spans="1:14" x14ac:dyDescent="0.3">
      <c r="A1777" t="str">
        <f>community_projects!A1777</f>
        <v>Zeeland</v>
      </c>
      <c r="B1777" t="str">
        <f>community_projects!B1777</f>
        <v>Zeeland</v>
      </c>
      <c r="C1777" t="str">
        <f>community_projects!C1777</f>
        <v>Reimerswaal</v>
      </c>
      <c r="D1777" t="str" cm="1">
        <f t="array" ref="D1777">INDEX(municipalities!B:B, MATCH(EC_projects!C1777,municipalities!C:C,0),0)</f>
        <v>GM0703</v>
      </c>
      <c r="E1777">
        <f>community_projects!D1777</f>
        <v>0</v>
      </c>
      <c r="F1777" t="str">
        <f>community_projects!E1777</f>
        <v>Zeeuwind/ Windpark ZE-BRA (vervanging Reimerswaal Bath II)</v>
      </c>
      <c r="G1777" t="str">
        <f>community_projects!G1777</f>
        <v>gepland</v>
      </c>
      <c r="H1777">
        <f>community_projects!H1777</f>
        <v>2026</v>
      </c>
      <c r="I1777" t="str">
        <f>community_projects!I1777</f>
        <v>wind</v>
      </c>
      <c r="J1777" t="str">
        <f>community_projects!J1777</f>
        <v>grootschalig</v>
      </c>
      <c r="K1777">
        <f>community_projects!K1777</f>
        <v>0</v>
      </c>
      <c r="L1777">
        <f>community_projects!L1777</f>
        <v>0</v>
      </c>
      <c r="M1777">
        <f>community_projects!P1777</f>
        <v>14600</v>
      </c>
      <c r="N1777">
        <f>community_projects!R1777</f>
        <v>0.2</v>
      </c>
    </row>
    <row r="1778" spans="1:14" x14ac:dyDescent="0.3">
      <c r="A1778" t="str">
        <f>community_projects!A1778</f>
        <v>Zeeland</v>
      </c>
      <c r="B1778" t="str">
        <f>community_projects!B1778</f>
        <v>Zeeland</v>
      </c>
      <c r="C1778" t="str">
        <f>community_projects!C1778</f>
        <v>Reimerswaal</v>
      </c>
      <c r="D1778" t="str" cm="1">
        <f t="array" ref="D1778">INDEX(municipalities!B:B, MATCH(EC_projects!C1778,municipalities!C:C,0),0)</f>
        <v>GM0703</v>
      </c>
      <c r="E1778">
        <f>community_projects!D1778</f>
        <v>0</v>
      </c>
      <c r="F1778" t="str">
        <f>community_projects!E1778</f>
        <v>Zeeuwind/ Windpark Limagrain</v>
      </c>
      <c r="G1778" t="str">
        <f>community_projects!G1778</f>
        <v>voorbereiding</v>
      </c>
      <c r="H1778">
        <f>community_projects!H1778</f>
        <v>2027</v>
      </c>
      <c r="I1778" t="str">
        <f>community_projects!I1778</f>
        <v>wind</v>
      </c>
      <c r="J1778" t="str">
        <f>community_projects!J1778</f>
        <v>grootschalig</v>
      </c>
      <c r="K1778">
        <f>community_projects!K1778</f>
        <v>0</v>
      </c>
      <c r="L1778">
        <f>community_projects!L1778</f>
        <v>0</v>
      </c>
      <c r="M1778">
        <f>community_projects!P1778</f>
        <v>2000</v>
      </c>
      <c r="N1778">
        <f>community_projects!R1778</f>
        <v>1</v>
      </c>
    </row>
    <row r="1779" spans="1:14" x14ac:dyDescent="0.3">
      <c r="A1779" t="str">
        <f>community_projects!A1779</f>
        <v>Zeeland</v>
      </c>
      <c r="B1779" t="str">
        <f>community_projects!B1779</f>
        <v>Zeeland</v>
      </c>
      <c r="C1779" t="str">
        <f>community_projects!C1779</f>
        <v>Terneuzen</v>
      </c>
      <c r="D1779" t="str" cm="1">
        <f t="array" ref="D1779">INDEX(municipalities!B:B, MATCH(EC_projects!C1779,municipalities!C:C,0),0)</f>
        <v>GM0715</v>
      </c>
      <c r="E1779" t="str">
        <f>community_projects!D1779</f>
        <v>Sluiskil</v>
      </c>
      <c r="F1779" t="str">
        <f>community_projects!E1779</f>
        <v>Zeeuwind/ Windpark Axelsevlakte</v>
      </c>
      <c r="G1779" t="str">
        <f>community_projects!G1779</f>
        <v>voorbereiding</v>
      </c>
      <c r="H1779">
        <f>community_projects!H1779</f>
        <v>2030</v>
      </c>
      <c r="I1779" t="str">
        <f>community_projects!I1779</f>
        <v>wind</v>
      </c>
      <c r="J1779" t="str">
        <f>community_projects!J1779</f>
        <v>grootschalig</v>
      </c>
      <c r="K1779">
        <f>community_projects!K1779</f>
        <v>0</v>
      </c>
      <c r="L1779">
        <f>community_projects!L1779</f>
        <v>0</v>
      </c>
      <c r="M1779">
        <f>community_projects!P1779</f>
        <v>4200</v>
      </c>
      <c r="N1779">
        <f>community_projects!R1779</f>
        <v>1</v>
      </c>
    </row>
    <row r="1780" spans="1:14" x14ac:dyDescent="0.3">
      <c r="A1780" t="str">
        <f>community_projects!A1780</f>
        <v>Zeeland</v>
      </c>
      <c r="B1780" t="str">
        <f>community_projects!B1780</f>
        <v>Zeeland</v>
      </c>
      <c r="C1780" t="str">
        <f>community_projects!C1780</f>
        <v>Vlissingen</v>
      </c>
      <c r="D1780" t="str" cm="1">
        <f t="array" ref="D1780">INDEX(municipalities!B:B, MATCH(EC_projects!C1780,municipalities!C:C,0),0)</f>
        <v>GM0718</v>
      </c>
      <c r="E1780" t="str">
        <f>community_projects!D1780</f>
        <v>Vlissingen-Oost</v>
      </c>
      <c r="F1780" t="str">
        <f>community_projects!E1780</f>
        <v>Zeeuwind/ Windpark Century</v>
      </c>
      <c r="G1780" t="str">
        <f>community_projects!G1780</f>
        <v>gepland</v>
      </c>
      <c r="H1780">
        <f>community_projects!H1780</f>
        <v>2026</v>
      </c>
      <c r="I1780" t="str">
        <f>community_projects!I1780</f>
        <v>wind</v>
      </c>
      <c r="J1780" t="str">
        <f>community_projects!J1780</f>
        <v>grootschalig</v>
      </c>
      <c r="K1780">
        <f>community_projects!K1780</f>
        <v>0</v>
      </c>
      <c r="L1780">
        <f>community_projects!L1780</f>
        <v>0</v>
      </c>
      <c r="M1780">
        <f>community_projects!P1780</f>
        <v>4200</v>
      </c>
      <c r="N1780">
        <f>community_projects!R1780</f>
        <v>1</v>
      </c>
    </row>
    <row r="1781" spans="1:14" x14ac:dyDescent="0.3">
      <c r="A1781" t="str">
        <f>community_projects!A1781</f>
        <v>Zeeland</v>
      </c>
      <c r="B1781" t="str">
        <f>community_projects!B1781</f>
        <v>Zeeland</v>
      </c>
      <c r="C1781" t="str">
        <f>community_projects!C1781</f>
        <v>Vlissingen</v>
      </c>
      <c r="D1781" t="str" cm="1">
        <f t="array" ref="D1781">INDEX(municipalities!B:B, MATCH(EC_projects!C1781,municipalities!C:C,0),0)</f>
        <v>GM0718</v>
      </c>
      <c r="E1781" t="str">
        <f>community_projects!D1781</f>
        <v>Vlissingen-Oost</v>
      </c>
      <c r="F1781" t="str">
        <f>community_projects!E1781</f>
        <v>Zeeuwind/ Windpark Zalco</v>
      </c>
      <c r="G1781" t="str">
        <f>community_projects!G1781</f>
        <v>gepland</v>
      </c>
      <c r="H1781">
        <f>community_projects!H1781</f>
        <v>2026</v>
      </c>
      <c r="I1781" t="str">
        <f>community_projects!I1781</f>
        <v>wind</v>
      </c>
      <c r="J1781" t="str">
        <f>community_projects!J1781</f>
        <v>grootschalig</v>
      </c>
      <c r="K1781">
        <f>community_projects!K1781</f>
        <v>0</v>
      </c>
      <c r="L1781">
        <f>community_projects!L1781</f>
        <v>0</v>
      </c>
      <c r="M1781">
        <f>community_projects!P1781</f>
        <v>4200</v>
      </c>
      <c r="N1781">
        <f>community_projects!R1781</f>
        <v>1</v>
      </c>
    </row>
    <row r="1782" spans="1:14" x14ac:dyDescent="0.3">
      <c r="A1782" t="str">
        <f>community_projects!A1782</f>
        <v>Zuid-Holland</v>
      </c>
      <c r="B1782" t="str">
        <f>community_projects!B1782</f>
        <v>Alblasserwaard</v>
      </c>
      <c r="C1782" t="str">
        <f>community_projects!C1782</f>
        <v>Gorinchem</v>
      </c>
      <c r="D1782" t="str" cm="1">
        <f t="array" ref="D1782">INDEX(municipalities!B:B, MATCH(EC_projects!C1782,municipalities!C:C,0),0)</f>
        <v>GM0512</v>
      </c>
      <c r="E1782">
        <f>community_projects!D1782</f>
        <v>0</v>
      </c>
      <c r="F1782" t="str">
        <f>community_projects!E1782</f>
        <v xml:space="preserve">Knotwilg/ Windpark Groote Haar </v>
      </c>
      <c r="G1782" t="str">
        <f>community_projects!G1782</f>
        <v>afwachting Raad van State</v>
      </c>
      <c r="H1782">
        <f>community_projects!H1782</f>
        <v>2024</v>
      </c>
      <c r="I1782" t="str">
        <f>community_projects!I1782</f>
        <v>wind</v>
      </c>
      <c r="J1782" t="str">
        <f>community_projects!J1782</f>
        <v>grootschalig</v>
      </c>
      <c r="K1782">
        <f>community_projects!K1782</f>
        <v>0</v>
      </c>
      <c r="L1782">
        <f>community_projects!L1782</f>
        <v>0</v>
      </c>
      <c r="M1782">
        <f>community_projects!P1782</f>
        <v>4000</v>
      </c>
      <c r="N1782">
        <f>community_projects!R1782</f>
        <v>0.5</v>
      </c>
    </row>
    <row r="1783" spans="1:14" x14ac:dyDescent="0.3">
      <c r="A1783" t="str">
        <f>community_projects!A1783</f>
        <v>Zuid-Holland</v>
      </c>
      <c r="B1783" t="str">
        <f>community_projects!B1783</f>
        <v>Regio Rotterdam-Den Haag</v>
      </c>
      <c r="C1783" t="str">
        <f>community_projects!C1783</f>
        <v>Maassluis</v>
      </c>
      <c r="D1783" t="str" cm="1">
        <f t="array" ref="D1783">INDEX(municipalities!B:B, MATCH(EC_projects!C1783,municipalities!C:C,0),0)</f>
        <v>GM0556</v>
      </c>
      <c r="E1783">
        <f>community_projects!D1783</f>
        <v>0</v>
      </c>
      <c r="F1783" t="str">
        <f>community_projects!E1783</f>
        <v>EC Waterweg/ Windpark  Landtong Rozenburg Waterweg (uitbreiding mogelijk financiële participatie EnecoWindopbrengst)</v>
      </c>
      <c r="G1783" t="str">
        <f>community_projects!G1783</f>
        <v>voorbereidimg</v>
      </c>
      <c r="H1783">
        <f>community_projects!H1783</f>
        <v>2025</v>
      </c>
      <c r="I1783" t="str">
        <f>community_projects!I1783</f>
        <v>wind</v>
      </c>
      <c r="J1783" t="str">
        <f>community_projects!J1783</f>
        <v>grootschalig</v>
      </c>
      <c r="K1783">
        <f>community_projects!K1783</f>
        <v>0</v>
      </c>
      <c r="L1783">
        <f>community_projects!L1783</f>
        <v>0</v>
      </c>
      <c r="M1783">
        <f>community_projects!P1783</f>
        <v>0</v>
      </c>
      <c r="N1783">
        <f>community_projects!R1783</f>
        <v>0</v>
      </c>
    </row>
    <row r="1784" spans="1:14" x14ac:dyDescent="0.3">
      <c r="A1784" t="str">
        <f>community_projects!A1784</f>
        <v>Zuid-Holland</v>
      </c>
      <c r="B1784" t="str">
        <f>community_projects!B1784</f>
        <v>Regio Rotterdam-Den Haag</v>
      </c>
      <c r="C1784" t="str">
        <f>community_projects!C1784</f>
        <v>Nissewaard</v>
      </c>
      <c r="D1784" t="str" cm="1">
        <f t="array" ref="D1784">INDEX(municipalities!B:B, MATCH(EC_projects!C1784,municipalities!C:C,0),0)</f>
        <v>GM1930</v>
      </c>
      <c r="E1784">
        <f>community_projects!D1784</f>
        <v>0</v>
      </c>
      <c r="F1784" t="str">
        <f>community_projects!E1784</f>
        <v>VPE VoornePutten/ Windpark Brielse Maasdijk</v>
      </c>
      <c r="G1784" t="str">
        <f>community_projects!G1784</f>
        <v>voorbereiding</v>
      </c>
      <c r="H1784">
        <f>community_projects!H1784</f>
        <v>2025</v>
      </c>
      <c r="I1784" t="str">
        <f>community_projects!I1784</f>
        <v>wind</v>
      </c>
      <c r="J1784" t="str">
        <f>community_projects!J1784</f>
        <v>grootschalig</v>
      </c>
      <c r="K1784">
        <f>community_projects!K1784</f>
        <v>0</v>
      </c>
      <c r="L1784">
        <f>community_projects!L1784</f>
        <v>0</v>
      </c>
      <c r="M1784">
        <f>community_projects!P1784</f>
        <v>6250</v>
      </c>
      <c r="N1784">
        <f>community_projects!R1784</f>
        <v>0.25</v>
      </c>
    </row>
    <row r="1785" spans="1:14" x14ac:dyDescent="0.3">
      <c r="A1785" t="str">
        <f>community_projects!A1785</f>
        <v>Zuid-Holland</v>
      </c>
      <c r="B1785" t="str">
        <f>community_projects!B1785</f>
        <v>Regio Rotterdam-Den Haag</v>
      </c>
      <c r="C1785" t="str">
        <f>community_projects!C1785</f>
        <v>Schiedam</v>
      </c>
      <c r="D1785" t="str" cm="1">
        <f t="array" ref="D1785">INDEX(municipalities!B:B, MATCH(EC_projects!C1785,municipalities!C:C,0),0)</f>
        <v>GM0606</v>
      </c>
      <c r="E1785">
        <f>community_projects!D1785</f>
        <v>0</v>
      </c>
      <c r="F1785" t="str">
        <f>community_projects!E1785</f>
        <v>EnergiekSchiedam/ Wind op Vijfsluizen (Beneluxtunnel 1)</v>
      </c>
      <c r="G1785" t="str">
        <f>community_projects!G1785</f>
        <v>voorbereiding</v>
      </c>
      <c r="H1785">
        <f>community_projects!H1785</f>
        <v>2025</v>
      </c>
      <c r="I1785" t="str">
        <f>community_projects!I1785</f>
        <v>wind</v>
      </c>
      <c r="J1785" t="str">
        <f>community_projects!J1785</f>
        <v>grootschalig</v>
      </c>
      <c r="K1785">
        <f>community_projects!K1785</f>
        <v>0</v>
      </c>
      <c r="L1785">
        <f>community_projects!L1785</f>
        <v>0</v>
      </c>
      <c r="M1785">
        <f>community_projects!P1785</f>
        <v>3500</v>
      </c>
      <c r="N1785">
        <f>community_projects!R1785</f>
        <v>1</v>
      </c>
    </row>
    <row r="1786" spans="1:14" x14ac:dyDescent="0.3">
      <c r="A1786" t="str">
        <f>community_projects!A1786</f>
        <v>Zuid-Holland</v>
      </c>
      <c r="B1786" t="str">
        <f>community_projects!B1786</f>
        <v>Regio Rotterdam-Den Haag</v>
      </c>
      <c r="C1786" t="str">
        <f>community_projects!C1786</f>
        <v>Voorne aan Zee</v>
      </c>
      <c r="D1786" t="str" cm="1">
        <f t="array" ref="D1786">INDEX(municipalities!B:B, MATCH(EC_projects!C1786,municipalities!C:C,0),0)</f>
        <v>GM1992</v>
      </c>
      <c r="E1786">
        <f>community_projects!D1786</f>
        <v>0</v>
      </c>
      <c r="F1786" t="str">
        <f>community_projects!E1786</f>
        <v>VPE VoornePutten/ Windpark Noordzeeboulevard</v>
      </c>
      <c r="G1786" t="str">
        <f>community_projects!G1786</f>
        <v>voorbereiding</v>
      </c>
      <c r="H1786">
        <f>community_projects!H1786</f>
        <v>2025</v>
      </c>
      <c r="I1786" t="str">
        <f>community_projects!I1786</f>
        <v>wind</v>
      </c>
      <c r="J1786" t="str">
        <f>community_projects!J1786</f>
        <v>grootschalig</v>
      </c>
      <c r="K1786">
        <f>community_projects!K1786</f>
        <v>0</v>
      </c>
      <c r="L1786">
        <f>community_projects!L1786</f>
        <v>0</v>
      </c>
      <c r="M1786">
        <f>community_projects!P1786</f>
        <v>3000</v>
      </c>
      <c r="N1786">
        <f>community_projects!R1786</f>
        <v>0.5</v>
      </c>
    </row>
    <row r="1787" spans="1:14" x14ac:dyDescent="0.3">
      <c r="A1787" t="str">
        <f>community_projects!A1787</f>
        <v>Friesland</v>
      </c>
      <c r="B1787" t="str">
        <f>community_projects!B1787</f>
        <v>Friesland</v>
      </c>
      <c r="C1787" t="str">
        <f>community_projects!C1787</f>
        <v>Waadhoeke</v>
      </c>
      <c r="D1787" t="str" cm="1">
        <f t="array" ref="D1787">INDEX(municipalities!B:B, MATCH(EC_projects!C1787,municipalities!C:C,0),0)</f>
        <v>GM1949</v>
      </c>
      <c r="E1787" t="str">
        <f>community_projects!D1787</f>
        <v>Tzum</v>
      </c>
      <c r="F1787" t="str">
        <f>community_projects!E1787</f>
        <v>Coöperatie TOER/ dorpsmolen Tzum (nieuwe molen, vervanging)</v>
      </c>
      <c r="G1787" t="str">
        <f>community_projects!G1787</f>
        <v>gerealiseerd</v>
      </c>
      <c r="H1787">
        <f>community_projects!H1787</f>
        <v>2023</v>
      </c>
      <c r="I1787" t="str">
        <f>community_projects!I1787</f>
        <v>wind</v>
      </c>
      <c r="J1787" t="str">
        <f>community_projects!J1787</f>
        <v>dorpsmolen</v>
      </c>
      <c r="K1787">
        <f>community_projects!K1787</f>
        <v>0</v>
      </c>
      <c r="L1787">
        <f>community_projects!L1787</f>
        <v>0</v>
      </c>
      <c r="M1787">
        <f>community_projects!P1787</f>
        <v>1000</v>
      </c>
      <c r="N1787">
        <f>community_projects!R1787</f>
        <v>1</v>
      </c>
    </row>
    <row r="1788" spans="1:14" x14ac:dyDescent="0.3">
      <c r="A1788" t="str">
        <f>community_projects!A1788</f>
        <v>Friesland</v>
      </c>
      <c r="B1788" t="str">
        <f>community_projects!B1788</f>
        <v>Friesland</v>
      </c>
      <c r="C1788" t="str">
        <f>community_projects!C1788</f>
        <v>Súdwest-Fryslân</v>
      </c>
      <c r="D1788" t="str" cm="1">
        <f t="array" ref="D1788">INDEX(municipalities!B:B, MATCH(EC_projects!C1788,municipalities!C:C,0),0)</f>
        <v>GM1900</v>
      </c>
      <c r="E1788">
        <f>community_projects!D1788</f>
        <v>0</v>
      </c>
      <c r="F1788" t="str">
        <f>community_projects!E1788</f>
        <v>Dorpsmolen Dearsum</v>
      </c>
      <c r="G1788" t="str">
        <f>community_projects!G1788</f>
        <v>gerealiseerd</v>
      </c>
      <c r="H1788" t="str">
        <f>community_projects!H1788</f>
        <v>voor 2012</v>
      </c>
      <c r="I1788" t="str">
        <f>community_projects!I1788</f>
        <v>wind</v>
      </c>
      <c r="J1788" t="str">
        <f>community_projects!J1788</f>
        <v>dorpsmolen</v>
      </c>
      <c r="K1788">
        <f>community_projects!K1788</f>
        <v>0</v>
      </c>
      <c r="L1788">
        <f>community_projects!L1788</f>
        <v>0</v>
      </c>
      <c r="M1788">
        <f>community_projects!P1788</f>
        <v>0</v>
      </c>
      <c r="N1788">
        <f>community_projects!R1788</f>
        <v>1</v>
      </c>
    </row>
    <row r="1789" spans="1:14" x14ac:dyDescent="0.3">
      <c r="A1789" t="str">
        <f>community_projects!A1789</f>
        <v>Friesland</v>
      </c>
      <c r="B1789" t="str">
        <f>community_projects!B1789</f>
        <v>Friesland</v>
      </c>
      <c r="C1789" t="str">
        <f>community_projects!C1789</f>
        <v>Súdwest-Fryslân</v>
      </c>
      <c r="D1789" t="str" cm="1">
        <f t="array" ref="D1789">INDEX(municipalities!B:B, MATCH(EC_projects!C1789,municipalities!C:C,0),0)</f>
        <v>GM1900</v>
      </c>
      <c r="E1789">
        <f>community_projects!D1789</f>
        <v>0</v>
      </c>
      <c r="F1789" t="str">
        <f>community_projects!E1789</f>
        <v>Dorpsmolen Skuzum te Skuzum</v>
      </c>
      <c r="G1789" t="str">
        <f>community_projects!G1789</f>
        <v>gerealiseerd</v>
      </c>
      <c r="H1789" t="str">
        <f>community_projects!H1789</f>
        <v>voor 2012</v>
      </c>
      <c r="I1789" t="str">
        <f>community_projects!I1789</f>
        <v>wind</v>
      </c>
      <c r="J1789" t="str">
        <f>community_projects!J1789</f>
        <v>dorpsmolen</v>
      </c>
      <c r="K1789">
        <f>community_projects!K1789</f>
        <v>0</v>
      </c>
      <c r="L1789">
        <f>community_projects!L1789</f>
        <v>0</v>
      </c>
      <c r="M1789">
        <f>community_projects!P1789</f>
        <v>0</v>
      </c>
      <c r="N1789">
        <f>community_projects!R1789</f>
        <v>1</v>
      </c>
    </row>
    <row r="1790" spans="1:14" x14ac:dyDescent="0.3">
      <c r="A1790" t="str">
        <f>community_projects!A1790</f>
        <v>Friesland</v>
      </c>
      <c r="B1790" t="str">
        <f>community_projects!B1790</f>
        <v>Friesland</v>
      </c>
      <c r="C1790" t="str">
        <f>community_projects!C1790</f>
        <v>Noardeast-Fryslân</v>
      </c>
      <c r="D1790" t="str" cm="1">
        <f t="array" ref="D1790">INDEX(municipalities!B:B, MATCH(EC_projects!C1790,municipalities!C:C,0),0)</f>
        <v>GM1970</v>
      </c>
      <c r="E1790">
        <f>community_projects!D1790</f>
        <v>0</v>
      </c>
      <c r="F1790" t="str">
        <f>community_projects!E1790</f>
        <v>Dorpsmolen Tenaard</v>
      </c>
      <c r="G1790" t="str">
        <f>community_projects!G1790</f>
        <v>gerealiseerd</v>
      </c>
      <c r="H1790" t="str">
        <f>community_projects!H1790</f>
        <v>voor 2012</v>
      </c>
      <c r="I1790" t="str">
        <f>community_projects!I1790</f>
        <v>wind</v>
      </c>
      <c r="J1790" t="str">
        <f>community_projects!J1790</f>
        <v>dorpsmolen</v>
      </c>
      <c r="K1790">
        <f>community_projects!K1790</f>
        <v>0</v>
      </c>
      <c r="L1790">
        <f>community_projects!L1790</f>
        <v>0</v>
      </c>
      <c r="M1790">
        <f>community_projects!P1790</f>
        <v>0</v>
      </c>
      <c r="N1790">
        <f>community_projects!R1790</f>
        <v>1</v>
      </c>
    </row>
    <row r="1791" spans="1:14" x14ac:dyDescent="0.3">
      <c r="A1791" t="str">
        <f>community_projects!A1791</f>
        <v>Friesland</v>
      </c>
      <c r="B1791" t="str">
        <f>community_projects!B1791</f>
        <v>Friesland</v>
      </c>
      <c r="C1791" t="str">
        <f>community_projects!C1791</f>
        <v>Súdwest-Fryslân</v>
      </c>
      <c r="D1791" t="str" cm="1">
        <f t="array" ref="D1791">INDEX(municipalities!B:B, MATCH(EC_projects!C1791,municipalities!C:C,0),0)</f>
        <v>GM1900</v>
      </c>
      <c r="E1791">
        <f>community_projects!D1791</f>
        <v>0</v>
      </c>
      <c r="F1791" t="str">
        <f>community_projects!E1791</f>
        <v>Dorpsmolen Tjerkweerd</v>
      </c>
      <c r="G1791" t="str">
        <f>community_projects!G1791</f>
        <v>gerealiseerd</v>
      </c>
      <c r="H1791" t="str">
        <f>community_projects!H1791</f>
        <v>voor 2012</v>
      </c>
      <c r="I1791" t="str">
        <f>community_projects!I1791</f>
        <v>wind</v>
      </c>
      <c r="J1791" t="str">
        <f>community_projects!J1791</f>
        <v>dorpsmolen</v>
      </c>
      <c r="K1791">
        <f>community_projects!K1791</f>
        <v>0</v>
      </c>
      <c r="L1791">
        <f>community_projects!L1791</f>
        <v>0</v>
      </c>
      <c r="M1791">
        <f>community_projects!P1791</f>
        <v>0</v>
      </c>
      <c r="N1791">
        <f>community_projects!R1791</f>
        <v>1</v>
      </c>
    </row>
    <row r="1792" spans="1:14" x14ac:dyDescent="0.3">
      <c r="A1792" t="str">
        <f>community_projects!A1792</f>
        <v>Friesland</v>
      </c>
      <c r="B1792" t="str">
        <f>community_projects!B1792</f>
        <v>Friesland</v>
      </c>
      <c r="C1792" t="str">
        <f>community_projects!C1792</f>
        <v>Súdwest-Fryslân</v>
      </c>
      <c r="D1792" t="str" cm="1">
        <f t="array" ref="D1792">INDEX(municipalities!B:B, MATCH(EC_projects!C1792,municipalities!C:C,0),0)</f>
        <v>GM1900</v>
      </c>
      <c r="E1792" t="str">
        <f>community_projects!D1792</f>
        <v>Wommels</v>
      </c>
      <c r="F1792" t="str">
        <f>community_projects!E1792</f>
        <v>F.K.W.W.I. Wommels/ dorpsmolen</v>
      </c>
      <c r="G1792" t="str">
        <f>community_projects!G1792</f>
        <v>gerealiseerd</v>
      </c>
      <c r="H1792" t="str">
        <f>community_projects!H1792</f>
        <v>voor 2012</v>
      </c>
      <c r="I1792" t="str">
        <f>community_projects!I1792</f>
        <v>wind</v>
      </c>
      <c r="J1792" t="str">
        <f>community_projects!J1792</f>
        <v>dorpsmolen</v>
      </c>
      <c r="K1792">
        <f>community_projects!K1792</f>
        <v>0</v>
      </c>
      <c r="L1792">
        <f>community_projects!L1792</f>
        <v>0</v>
      </c>
      <c r="M1792">
        <f>community_projects!P1792</f>
        <v>0</v>
      </c>
      <c r="N1792">
        <f>community_projects!R1792</f>
        <v>1</v>
      </c>
    </row>
    <row r="1793" spans="1:14" x14ac:dyDescent="0.3">
      <c r="A1793" t="str">
        <f>community_projects!A1793</f>
        <v>Friesland</v>
      </c>
      <c r="B1793" t="str">
        <f>community_projects!B1793</f>
        <v>Friesland</v>
      </c>
      <c r="C1793" t="str">
        <f>community_projects!C1793</f>
        <v>Tytsjerksteradiel</v>
      </c>
      <c r="D1793" t="str" cm="1">
        <f t="array" ref="D1793">INDEX(municipalities!B:B, MATCH(EC_projects!C1793,municipalities!C:C,0),0)</f>
        <v>GM0737</v>
      </c>
      <c r="E1793" t="str">
        <f>community_projects!D1793</f>
        <v>Wyns</v>
      </c>
      <c r="F1793" t="str">
        <f>community_projects!E1793</f>
        <v>Fereining Doarpsmunen Wyns, Bartlehiem, Tergreft</v>
      </c>
      <c r="G1793" t="str">
        <f>community_projects!G1793</f>
        <v>gerealiseerd</v>
      </c>
      <c r="H1793" t="str">
        <f>community_projects!H1793</f>
        <v>voor 2012</v>
      </c>
      <c r="I1793" t="str">
        <f>community_projects!I1793</f>
        <v>wind</v>
      </c>
      <c r="J1793" t="str">
        <f>community_projects!J1793</f>
        <v>dorpsmolen</v>
      </c>
      <c r="K1793">
        <f>community_projects!K1793</f>
        <v>0</v>
      </c>
      <c r="L1793">
        <f>community_projects!L1793</f>
        <v>0</v>
      </c>
      <c r="M1793">
        <f>community_projects!P1793</f>
        <v>0</v>
      </c>
      <c r="N1793">
        <f>community_projects!R1793</f>
        <v>1</v>
      </c>
    </row>
    <row r="1794" spans="1:14" x14ac:dyDescent="0.3">
      <c r="A1794" t="str">
        <f>community_projects!A1794</f>
        <v>Friesland</v>
      </c>
      <c r="B1794" t="str">
        <f>community_projects!B1794</f>
        <v>Friesland</v>
      </c>
      <c r="C1794" t="str">
        <f>community_projects!C1794</f>
        <v>Waadhoeke</v>
      </c>
      <c r="D1794" t="str" cm="1">
        <f t="array" ref="D1794">INDEX(municipalities!B:B, MATCH(EC_projects!C1794,municipalities!C:C,0),0)</f>
        <v>GM1949</v>
      </c>
      <c r="E1794" t="str">
        <f>community_projects!D1794</f>
        <v>Hitzum</v>
      </c>
      <c r="F1794" t="str">
        <f>community_projects!E1794</f>
        <v>Moleferiening uté Lyte/ dorpsmolen</v>
      </c>
      <c r="G1794" t="str">
        <f>community_projects!G1794</f>
        <v>gerealiseerd</v>
      </c>
      <c r="H1794" t="str">
        <f>community_projects!H1794</f>
        <v>voor 2012</v>
      </c>
      <c r="I1794" t="str">
        <f>community_projects!I1794</f>
        <v>wind</v>
      </c>
      <c r="J1794" t="str">
        <f>community_projects!J1794</f>
        <v>dorpsmolen</v>
      </c>
      <c r="K1794">
        <f>community_projects!K1794</f>
        <v>0</v>
      </c>
      <c r="L1794">
        <f>community_projects!L1794</f>
        <v>0</v>
      </c>
      <c r="M1794">
        <f>community_projects!P1794</f>
        <v>0</v>
      </c>
      <c r="N1794">
        <f>community_projects!R1794</f>
        <v>1</v>
      </c>
    </row>
    <row r="1795" spans="1:14" x14ac:dyDescent="0.3">
      <c r="A1795" t="str">
        <f>community_projects!A1795</f>
        <v>Friesland</v>
      </c>
      <c r="B1795" t="str">
        <f>community_projects!B1795</f>
        <v>Friesland</v>
      </c>
      <c r="C1795" t="str">
        <f>community_projects!C1795</f>
        <v>Waadhoeke</v>
      </c>
      <c r="D1795" t="str" cm="1">
        <f t="array" ref="D1795">INDEX(municipalities!B:B, MATCH(EC_projects!C1795,municipalities!C:C,0),0)</f>
        <v>GM1949</v>
      </c>
      <c r="E1795" t="str">
        <f>community_projects!D1795</f>
        <v>Hitzum</v>
      </c>
      <c r="F1795" t="str">
        <f>community_projects!E1795</f>
        <v>Moleferiening uté Lyte/ dorpsmolen (nieuw molen of deelname WP Froonacker)</v>
      </c>
      <c r="G1795" t="str">
        <f>community_projects!G1795</f>
        <v>gerealiseerd</v>
      </c>
      <c r="H1795" t="str">
        <f>community_projects!H1795</f>
        <v>voor 2012</v>
      </c>
      <c r="I1795" t="str">
        <f>community_projects!I1795</f>
        <v>wind</v>
      </c>
      <c r="J1795" t="str">
        <f>community_projects!J1795</f>
        <v>dorpsmolen</v>
      </c>
      <c r="K1795">
        <f>community_projects!K1795</f>
        <v>0</v>
      </c>
      <c r="L1795">
        <f>community_projects!L1795</f>
        <v>0</v>
      </c>
      <c r="M1795">
        <f>community_projects!P1795</f>
        <v>0</v>
      </c>
      <c r="N1795">
        <f>community_projects!R1795</f>
        <v>0</v>
      </c>
    </row>
    <row r="1796" spans="1:14" x14ac:dyDescent="0.3">
      <c r="A1796" t="str">
        <f>community_projects!A1796</f>
        <v>Friesland</v>
      </c>
      <c r="B1796" t="str">
        <f>community_projects!B1796</f>
        <v>Friesland</v>
      </c>
      <c r="C1796" t="str">
        <f>community_projects!C1796</f>
        <v>Súdwest-Fryslân</v>
      </c>
      <c r="D1796" t="str" cm="1">
        <f t="array" ref="D1796">INDEX(municipalities!B:B, MATCH(EC_projects!C1796,municipalities!C:C,0),0)</f>
        <v>GM1900</v>
      </c>
      <c r="E1796" t="str">
        <f>community_projects!D1796</f>
        <v>Reahus</v>
      </c>
      <c r="F1796" t="str">
        <f>community_projects!E1796</f>
        <v>Stichting Doarpsmune Reahus (naar WindPostCodeRoos-coöperatie)</v>
      </c>
      <c r="G1796" t="str">
        <f>community_projects!G1796</f>
        <v>gerealiseerd</v>
      </c>
      <c r="H1796" t="str">
        <f>community_projects!H1796</f>
        <v>voor 2012</v>
      </c>
      <c r="I1796" t="str">
        <f>community_projects!I1796</f>
        <v>wind</v>
      </c>
      <c r="J1796" t="str">
        <f>community_projects!J1796</f>
        <v>dorpsmolen</v>
      </c>
      <c r="K1796">
        <f>community_projects!K1796</f>
        <v>0</v>
      </c>
      <c r="L1796">
        <f>community_projects!L1796</f>
        <v>0</v>
      </c>
      <c r="M1796">
        <f>community_projects!P1796</f>
        <v>0</v>
      </c>
      <c r="N1796">
        <f>community_projects!R1796</f>
        <v>1</v>
      </c>
    </row>
    <row r="1797" spans="1:14" x14ac:dyDescent="0.3">
      <c r="A1797" t="str">
        <f>community_projects!A1797</f>
        <v>Friesland</v>
      </c>
      <c r="B1797" t="str">
        <f>community_projects!B1797</f>
        <v>Friesland</v>
      </c>
      <c r="C1797" t="str">
        <f>community_projects!C1797</f>
        <v>Waadhoeke</v>
      </c>
      <c r="D1797" t="str" cm="1">
        <f t="array" ref="D1797">INDEX(municipalities!B:B, MATCH(EC_projects!C1797,municipalities!C:C,0),0)</f>
        <v>GM1949</v>
      </c>
      <c r="E1797" t="str">
        <f>community_projects!D1797</f>
        <v>Tzum</v>
      </c>
      <c r="F1797" t="str">
        <f>community_projects!E1797</f>
        <v xml:space="preserve">Stichting MAST/ Dorpsmolen Tzum (oude molen) </v>
      </c>
      <c r="G1797" t="str">
        <f>community_projects!G1797</f>
        <v>gerealiseerd</v>
      </c>
      <c r="H1797" t="str">
        <f>community_projects!H1797</f>
        <v>voor 2012</v>
      </c>
      <c r="I1797" t="str">
        <f>community_projects!I1797</f>
        <v>wind</v>
      </c>
      <c r="J1797" t="str">
        <f>community_projects!J1797</f>
        <v>dorpsmolen</v>
      </c>
      <c r="K1797">
        <f>community_projects!K1797</f>
        <v>0</v>
      </c>
      <c r="L1797">
        <f>community_projects!L1797</f>
        <v>0</v>
      </c>
      <c r="M1797">
        <f>community_projects!P1797</f>
        <v>225</v>
      </c>
      <c r="N1797">
        <f>community_projects!R1797</f>
        <v>1</v>
      </c>
    </row>
    <row r="1798" spans="1:14" x14ac:dyDescent="0.3">
      <c r="A1798" t="str">
        <f>community_projects!A1798</f>
        <v>Friesland</v>
      </c>
      <c r="B1798" t="str">
        <f>community_projects!B1798</f>
        <v>Friesland</v>
      </c>
      <c r="C1798" t="str">
        <f>community_projects!C1798</f>
        <v>Súdwest-Fryslân</v>
      </c>
      <c r="D1798" t="str" cm="1">
        <f t="array" ref="D1798">INDEX(municipalities!B:B, MATCH(EC_projects!C1798,municipalities!C:C,0),0)</f>
        <v>GM1900</v>
      </c>
      <c r="E1798" t="str">
        <f>community_projects!D1798</f>
        <v>Kubaard</v>
      </c>
      <c r="F1798" t="str">
        <f>community_projects!E1798</f>
        <v>Stichting WIEK (Windenergie Kubaard)</v>
      </c>
      <c r="G1798" t="str">
        <f>community_projects!G1798</f>
        <v>gerealiseerd</v>
      </c>
      <c r="H1798">
        <f>community_projects!H1798</f>
        <v>2004</v>
      </c>
      <c r="I1798" t="str">
        <f>community_projects!I1798</f>
        <v>wind</v>
      </c>
      <c r="J1798" t="str">
        <f>community_projects!J1798</f>
        <v>dorpsmolen</v>
      </c>
      <c r="K1798">
        <f>community_projects!K1798</f>
        <v>0</v>
      </c>
      <c r="L1798">
        <f>community_projects!L1798</f>
        <v>0</v>
      </c>
      <c r="M1798">
        <f>community_projects!P1798</f>
        <v>1500</v>
      </c>
      <c r="N1798">
        <f>community_projects!R1798</f>
        <v>1</v>
      </c>
    </row>
    <row r="1799" spans="1:14" x14ac:dyDescent="0.3">
      <c r="A1799" t="str">
        <f>community_projects!A1799</f>
        <v>Friesland</v>
      </c>
      <c r="B1799" t="str">
        <f>community_projects!B1799</f>
        <v>Friesland</v>
      </c>
      <c r="C1799" t="str">
        <f>community_projects!C1799</f>
        <v>Súdwest-Fryslân</v>
      </c>
      <c r="D1799" t="str" cm="1">
        <f t="array" ref="D1799">INDEX(municipalities!B:B, MATCH(EC_projects!C1799,municipalities!C:C,0),0)</f>
        <v>GM1900</v>
      </c>
      <c r="E1799">
        <f>community_projects!D1799</f>
        <v>0</v>
      </c>
      <c r="F1799" t="str">
        <f>community_projects!E1799</f>
        <v>Stichting Wynturbine De Twa Doarpen te Wiewerd</v>
      </c>
      <c r="G1799" t="str">
        <f>community_projects!G1799</f>
        <v>gerealiseerd</v>
      </c>
      <c r="H1799" t="str">
        <f>community_projects!H1799</f>
        <v>voor 2012</v>
      </c>
      <c r="I1799" t="str">
        <f>community_projects!I1799</f>
        <v>wind</v>
      </c>
      <c r="J1799" t="str">
        <f>community_projects!J1799</f>
        <v>dorpsmolen</v>
      </c>
      <c r="K1799">
        <f>community_projects!K1799</f>
        <v>0</v>
      </c>
      <c r="L1799">
        <f>community_projects!L1799</f>
        <v>0</v>
      </c>
      <c r="M1799">
        <f>community_projects!P1799</f>
        <v>0</v>
      </c>
      <c r="N1799">
        <f>community_projects!R1799</f>
        <v>1</v>
      </c>
    </row>
    <row r="1800" spans="1:14" x14ac:dyDescent="0.3">
      <c r="A1800" t="str">
        <f>community_projects!A1800</f>
        <v>Groningen</v>
      </c>
      <c r="B1800" t="str">
        <f>community_projects!B1800</f>
        <v>Groningen</v>
      </c>
      <c r="C1800" t="str">
        <f>community_projects!C1800</f>
        <v>Groningen</v>
      </c>
      <c r="D1800" t="str" cm="1">
        <f t="array" ref="D1800">INDEX(municipalities!B:B, MATCH(EC_projects!C1800,municipalities!C:C,0),0)</f>
        <v>GM0014</v>
      </c>
      <c r="E1800" t="str">
        <f>community_projects!D1800</f>
        <v>Woltersum</v>
      </c>
      <c r="F1800" t="str">
        <f>community_projects!E1800</f>
        <v>Woltersumse EC/ Dorpsmolen Frimtid Eemskanaal Noordzijde</v>
      </c>
      <c r="G1800" t="str">
        <f>community_projects!G1800</f>
        <v>gerealiseerd</v>
      </c>
      <c r="H1800">
        <f>community_projects!H1800</f>
        <v>2023</v>
      </c>
      <c r="I1800" t="str">
        <f>community_projects!I1800</f>
        <v>wind</v>
      </c>
      <c r="J1800" t="str">
        <f>community_projects!J1800</f>
        <v>dorpsmolen</v>
      </c>
      <c r="K1800">
        <f>community_projects!K1800</f>
        <v>0</v>
      </c>
      <c r="L1800">
        <f>community_projects!L1800</f>
        <v>0</v>
      </c>
      <c r="M1800">
        <f>community_projects!P1800</f>
        <v>25</v>
      </c>
      <c r="N1800">
        <f>community_projects!R1800</f>
        <v>1</v>
      </c>
    </row>
    <row r="1801" spans="1:14" x14ac:dyDescent="0.3">
      <c r="A1801" t="str">
        <f>community_projects!A1801</f>
        <v>Groningen</v>
      </c>
      <c r="B1801" t="str">
        <f>community_projects!B1801</f>
        <v>Groningen</v>
      </c>
      <c r="C1801" t="str">
        <f>community_projects!C1801</f>
        <v>Midden-Groningen</v>
      </c>
      <c r="D1801" t="str" cm="1">
        <f t="array" ref="D1801">INDEX(municipalities!B:B, MATCH(EC_projects!C1801,municipalities!C:C,0),0)</f>
        <v>GM1952</v>
      </c>
      <c r="E1801" t="str">
        <f>community_projects!D1801</f>
        <v>Noordbroek</v>
      </c>
      <c r="F1801" t="str">
        <f>community_projects!E1801</f>
        <v>Broukster Energie Coöperatie / E.A.Z. windmolen</v>
      </c>
      <c r="G1801" t="str">
        <f>community_projects!G1801</f>
        <v>gerealiseerd</v>
      </c>
      <c r="H1801">
        <f>community_projects!H1801</f>
        <v>2020</v>
      </c>
      <c r="I1801" t="str">
        <f>community_projects!I1801</f>
        <v>wind</v>
      </c>
      <c r="J1801" t="str">
        <f>community_projects!J1801</f>
        <v>EAZ/ lokale coöperatie</v>
      </c>
      <c r="K1801">
        <f>community_projects!K1801</f>
        <v>0</v>
      </c>
      <c r="L1801">
        <f>community_projects!L1801</f>
        <v>0</v>
      </c>
      <c r="M1801">
        <f>community_projects!P1801</f>
        <v>10</v>
      </c>
      <c r="N1801">
        <f>community_projects!R1801</f>
        <v>1</v>
      </c>
    </row>
    <row r="1802" spans="1:14" x14ac:dyDescent="0.3">
      <c r="A1802" t="str">
        <f>community_projects!A1802</f>
        <v>Groningen</v>
      </c>
      <c r="B1802" t="str">
        <f>community_projects!B1802</f>
        <v>Groningen</v>
      </c>
      <c r="C1802" t="str">
        <f>community_projects!C1802</f>
        <v>Midden-Groningen</v>
      </c>
      <c r="D1802" t="str" cm="1">
        <f t="array" ref="D1802">INDEX(municipalities!B:B, MATCH(EC_projects!C1802,municipalities!C:C,0),0)</f>
        <v>GM1952</v>
      </c>
      <c r="E1802" t="str">
        <f>community_projects!D1802</f>
        <v>Schildwolde</v>
      </c>
      <c r="F1802" t="str">
        <f>community_projects!E1802</f>
        <v>DuurzaamDuurswold/ E.A.Z. windmolen (in combinatie met zonnedak)  (PCR) in combinatie zonnedak</v>
      </c>
      <c r="G1802" t="str">
        <f>community_projects!G1802</f>
        <v>gerealiseerd</v>
      </c>
      <c r="H1802">
        <f>community_projects!H1802</f>
        <v>2017</v>
      </c>
      <c r="I1802" t="str">
        <f>community_projects!I1802</f>
        <v>wind</v>
      </c>
      <c r="J1802" t="str">
        <f>community_projects!J1802</f>
        <v>EAZ/ lokale coöperatie</v>
      </c>
      <c r="K1802">
        <f>community_projects!K1802</f>
        <v>0</v>
      </c>
      <c r="L1802">
        <f>community_projects!L1802</f>
        <v>0</v>
      </c>
      <c r="M1802">
        <f>community_projects!P1802</f>
        <v>10</v>
      </c>
      <c r="N1802">
        <f>community_projects!R1802</f>
        <v>1</v>
      </c>
    </row>
    <row r="1803" spans="1:14" x14ac:dyDescent="0.3">
      <c r="A1803" t="str">
        <f>community_projects!A1803</f>
        <v>Groningen</v>
      </c>
      <c r="B1803" t="str">
        <f>community_projects!B1803</f>
        <v>Groningen</v>
      </c>
      <c r="C1803" t="str">
        <f>community_projects!C1803</f>
        <v>Eemsdelta</v>
      </c>
      <c r="D1803" t="str" cm="1">
        <f t="array" ref="D1803">INDEX(municipalities!B:B, MATCH(EC_projects!C1803,municipalities!C:C,0),0)</f>
        <v>GM1979</v>
      </c>
      <c r="E1803">
        <f>community_projects!D1803</f>
        <v>0</v>
      </c>
      <c r="F1803" t="str">
        <f>community_projects!E1803</f>
        <v>LOPEC/ E.A.Z. windmolen</v>
      </c>
      <c r="G1803" t="str">
        <f>community_projects!G1803</f>
        <v>gerealiseerd</v>
      </c>
      <c r="H1803">
        <f>community_projects!H1803</f>
        <v>2018</v>
      </c>
      <c r="I1803" t="str">
        <f>community_projects!I1803</f>
        <v>wind</v>
      </c>
      <c r="J1803" t="str">
        <f>community_projects!J1803</f>
        <v>EAZ/ lokale coöperatie</v>
      </c>
      <c r="K1803">
        <f>community_projects!K1803</f>
        <v>0</v>
      </c>
      <c r="L1803">
        <f>community_projects!L1803</f>
        <v>0</v>
      </c>
      <c r="M1803">
        <f>community_projects!P1803</f>
        <v>10</v>
      </c>
      <c r="N1803">
        <f>community_projects!R1803</f>
        <v>1</v>
      </c>
    </row>
    <row r="1804" spans="1:14" x14ac:dyDescent="0.3">
      <c r="A1804" t="str">
        <f>community_projects!A1804</f>
        <v>Groningen</v>
      </c>
      <c r="B1804" t="str">
        <f>community_projects!B1804</f>
        <v>Groningen</v>
      </c>
      <c r="C1804" t="str">
        <f>community_projects!C1804</f>
        <v>Westerkwartier</v>
      </c>
      <c r="D1804" t="str" cm="1">
        <f t="array" ref="D1804">INDEX(municipalities!B:B, MATCH(EC_projects!C1804,municipalities!C:C,0),0)</f>
        <v>GM1969</v>
      </c>
      <c r="E1804" t="str">
        <f>community_projects!D1804</f>
        <v>Midwolde/ Niekerk</v>
      </c>
      <c r="F1804" t="str">
        <f>community_projects!E1804</f>
        <v>Midwolde/ E.A.Z. windmolen</v>
      </c>
      <c r="G1804" t="str">
        <f>community_projects!G1804</f>
        <v>gerealiseerd</v>
      </c>
      <c r="H1804">
        <f>community_projects!H1804</f>
        <v>2018</v>
      </c>
      <c r="I1804" t="str">
        <f>community_projects!I1804</f>
        <v>wind</v>
      </c>
      <c r="J1804" t="str">
        <f>community_projects!J1804</f>
        <v>EAZ/ lokale coöperatie</v>
      </c>
      <c r="K1804">
        <f>community_projects!K1804</f>
        <v>0</v>
      </c>
      <c r="L1804">
        <f>community_projects!L1804</f>
        <v>0</v>
      </c>
      <c r="M1804">
        <f>community_projects!P1804</f>
        <v>10</v>
      </c>
      <c r="N1804">
        <f>community_projects!R1804</f>
        <v>1</v>
      </c>
    </row>
    <row r="1805" spans="1:14" x14ac:dyDescent="0.3">
      <c r="A1805" t="str">
        <f>community_projects!A1805</f>
        <v>Groningen</v>
      </c>
      <c r="B1805" t="str">
        <f>community_projects!B1805</f>
        <v>Groningen</v>
      </c>
      <c r="C1805" t="str">
        <f>community_projects!C1805</f>
        <v>Westerkwartier</v>
      </c>
      <c r="D1805" t="str" cm="1">
        <f t="array" ref="D1805">INDEX(municipalities!B:B, MATCH(EC_projects!C1805,municipalities!C:C,0),0)</f>
        <v>GM1969</v>
      </c>
      <c r="E1805" t="str">
        <f>community_projects!D1805</f>
        <v>Midwolde/ Niekerk</v>
      </c>
      <c r="F1805" t="str">
        <f>community_projects!E1805</f>
        <v>Midwolde/ E.A.Z. windmolen 1</v>
      </c>
      <c r="G1805" t="str">
        <f>community_projects!G1805</f>
        <v>gerealiseerd</v>
      </c>
      <c r="H1805">
        <f>community_projects!H1805</f>
        <v>2018</v>
      </c>
      <c r="I1805" t="str">
        <f>community_projects!I1805</f>
        <v>wind</v>
      </c>
      <c r="J1805" t="str">
        <f>community_projects!J1805</f>
        <v>EAZ/ lokale coöperatie</v>
      </c>
      <c r="K1805">
        <f>community_projects!K1805</f>
        <v>0</v>
      </c>
      <c r="L1805">
        <f>community_projects!L1805</f>
        <v>0</v>
      </c>
      <c r="M1805">
        <f>community_projects!P1805</f>
        <v>10</v>
      </c>
      <c r="N1805">
        <f>community_projects!R1805</f>
        <v>1</v>
      </c>
    </row>
    <row r="1806" spans="1:14" x14ac:dyDescent="0.3">
      <c r="A1806" t="str">
        <f>community_projects!A1806</f>
        <v>Groningen</v>
      </c>
      <c r="B1806" t="str">
        <f>community_projects!B1806</f>
        <v>Groningen</v>
      </c>
      <c r="C1806" t="str">
        <f>community_projects!C1806</f>
        <v>Westerkwartier</v>
      </c>
      <c r="D1806" t="str" cm="1">
        <f t="array" ref="D1806">INDEX(municipalities!B:B, MATCH(EC_projects!C1806,municipalities!C:C,0),0)</f>
        <v>GM1969</v>
      </c>
      <c r="E1806" t="str">
        <f>community_projects!D1806</f>
        <v>Midwolde/ Niekerk</v>
      </c>
      <c r="F1806" t="str">
        <f>community_projects!E1806</f>
        <v>Midwolde/ E.A.Z. windmolen 2</v>
      </c>
      <c r="G1806" t="str">
        <f>community_projects!G1806</f>
        <v>gerealiseerd</v>
      </c>
      <c r="H1806">
        <f>community_projects!H1806</f>
        <v>2019</v>
      </c>
      <c r="I1806" t="str">
        <f>community_projects!I1806</f>
        <v>wind</v>
      </c>
      <c r="J1806" t="str">
        <f>community_projects!J1806</f>
        <v>EAZ/ lokale coöperatie</v>
      </c>
      <c r="K1806">
        <f>community_projects!K1806</f>
        <v>0</v>
      </c>
      <c r="L1806">
        <f>community_projects!L1806</f>
        <v>0</v>
      </c>
      <c r="M1806">
        <f>community_projects!P1806</f>
        <v>10</v>
      </c>
      <c r="N1806">
        <f>community_projects!R1806</f>
        <v>1</v>
      </c>
    </row>
    <row r="1807" spans="1:14" x14ac:dyDescent="0.3">
      <c r="A1807" t="str">
        <f>community_projects!A1807</f>
        <v>Groningen</v>
      </c>
      <c r="B1807" t="str">
        <f>community_projects!B1807</f>
        <v>Groningen</v>
      </c>
      <c r="C1807" t="str">
        <f>community_projects!C1807</f>
        <v>Het Hogeland</v>
      </c>
      <c r="D1807" t="str" cm="1">
        <f t="array" ref="D1807">INDEX(municipalities!B:B, MATCH(EC_projects!C1807,municipalities!C:C,0),0)</f>
        <v>GM1966</v>
      </c>
      <c r="E1807" t="str">
        <f>community_projects!D1807</f>
        <v>Tinallinge</v>
      </c>
      <c r="F1807" t="str">
        <f>community_projects!E1807</f>
        <v>Samenwind Tinallinge/ EAZ windmolen (PCR)</v>
      </c>
      <c r="G1807" t="str">
        <f>community_projects!G1807</f>
        <v>gerealiseerd</v>
      </c>
      <c r="H1807">
        <f>community_projects!H1807</f>
        <v>2018</v>
      </c>
      <c r="I1807" t="str">
        <f>community_projects!I1807</f>
        <v>wind</v>
      </c>
      <c r="J1807" t="str">
        <f>community_projects!J1807</f>
        <v>EAZ/ lokale coöperatie</v>
      </c>
      <c r="K1807">
        <f>community_projects!K1807</f>
        <v>0</v>
      </c>
      <c r="L1807">
        <f>community_projects!L1807</f>
        <v>0</v>
      </c>
      <c r="M1807">
        <f>community_projects!P1807</f>
        <v>20</v>
      </c>
      <c r="N1807">
        <f>community_projects!R1807</f>
        <v>1</v>
      </c>
    </row>
    <row r="1808" spans="1:14" x14ac:dyDescent="0.3">
      <c r="A1808" t="str">
        <f>community_projects!A1808</f>
        <v>Groningen</v>
      </c>
      <c r="B1808" t="str">
        <f>community_projects!B1808</f>
        <v>Groningen</v>
      </c>
      <c r="C1808" t="str">
        <f>community_projects!C1808</f>
        <v>Het Hogeland</v>
      </c>
      <c r="D1808" t="str" cm="1">
        <f t="array" ref="D1808">INDEX(municipalities!B:B, MATCH(EC_projects!C1808,municipalities!C:C,0),0)</f>
        <v>GM1966</v>
      </c>
      <c r="E1808" t="str">
        <f>community_projects!D1808</f>
        <v>Winsum</v>
      </c>
      <c r="F1808" t="str">
        <f>community_projects!E1808</f>
        <v>WinsumDuurzaam/ E.A.Z. windmolens (2 stuks, in combinatie met zonnedak)</v>
      </c>
      <c r="G1808" t="str">
        <f>community_projects!G1808</f>
        <v>gerealiseerd</v>
      </c>
      <c r="H1808">
        <f>community_projects!H1808</f>
        <v>2020</v>
      </c>
      <c r="I1808" t="str">
        <f>community_projects!I1808</f>
        <v>wind</v>
      </c>
      <c r="J1808" t="str">
        <f>community_projects!J1808</f>
        <v>EAZ/ lokale coöperatie</v>
      </c>
      <c r="K1808">
        <f>community_projects!K1808</f>
        <v>0</v>
      </c>
      <c r="L1808">
        <f>community_projects!L1808</f>
        <v>0</v>
      </c>
      <c r="M1808">
        <f>community_projects!P1808</f>
        <v>30</v>
      </c>
      <c r="N1808">
        <f>community_projects!R1808</f>
        <v>1</v>
      </c>
    </row>
    <row r="1809" spans="1:14" x14ac:dyDescent="0.3">
      <c r="A1809" t="str">
        <f>community_projects!A1809</f>
        <v>Friesland</v>
      </c>
      <c r="B1809" t="str">
        <f>community_projects!B1809</f>
        <v>Friesland</v>
      </c>
      <c r="C1809" t="str">
        <f>community_projects!C1809</f>
        <v>Waadhoeke</v>
      </c>
      <c r="D1809" t="str" cm="1">
        <f t="array" ref="D1809">INDEX(municipalities!B:B, MATCH(EC_projects!C1809,municipalities!C:C,0),0)</f>
        <v>GM1949</v>
      </c>
      <c r="E1809" t="str">
        <f>community_projects!D1809</f>
        <v>Herbaijum</v>
      </c>
      <c r="F1809" t="str">
        <f>community_projects!E1809</f>
        <v>Buurtmolen Herbaijum</v>
      </c>
      <c r="G1809" t="str">
        <f>community_projects!G1809</f>
        <v>gerealiseerd</v>
      </c>
      <c r="H1809">
        <f>community_projects!H1809</f>
        <v>2018</v>
      </c>
      <c r="I1809" t="str">
        <f>community_projects!I1809</f>
        <v>wind</v>
      </c>
      <c r="J1809" t="str">
        <f>community_projects!J1809</f>
        <v>projectcoöperatie</v>
      </c>
      <c r="K1809">
        <f>community_projects!K1809</f>
        <v>0</v>
      </c>
      <c r="L1809">
        <f>community_projects!L1809</f>
        <v>0</v>
      </c>
      <c r="M1809">
        <f>community_projects!P1809</f>
        <v>900</v>
      </c>
      <c r="N1809">
        <f>community_projects!R1809</f>
        <v>1</v>
      </c>
    </row>
    <row r="1810" spans="1:14" x14ac:dyDescent="0.3">
      <c r="A1810" t="str">
        <f>community_projects!A1810</f>
        <v>Friesland</v>
      </c>
      <c r="B1810" t="str">
        <f>community_projects!B1810</f>
        <v>Friesland</v>
      </c>
      <c r="C1810" t="str">
        <f>community_projects!C1810</f>
        <v>Leeuwarden</v>
      </c>
      <c r="D1810" t="str" cm="1">
        <f t="array" ref="D1810">INDEX(municipalities!B:B, MATCH(EC_projects!C1810,municipalities!C:C,0),0)</f>
        <v>GM0080</v>
      </c>
      <c r="E1810" t="str">
        <f>community_projects!D1810</f>
        <v>Reduzum</v>
      </c>
      <c r="F1810" t="str">
        <f>community_projects!E1810</f>
        <v>DoarsmuneReduzum/ Wynmole Reduzum (nieuwe molen, vervanging)</v>
      </c>
      <c r="G1810" t="str">
        <f>community_projects!G1810</f>
        <v>gerealiseerd</v>
      </c>
      <c r="H1810">
        <f>community_projects!H1810</f>
        <v>2022</v>
      </c>
      <c r="I1810" t="str">
        <f>community_projects!I1810</f>
        <v>wind</v>
      </c>
      <c r="J1810" t="str">
        <f>community_projects!J1810</f>
        <v>windcoöperatie</v>
      </c>
      <c r="K1810">
        <f>community_projects!K1810</f>
        <v>0</v>
      </c>
      <c r="L1810">
        <f>community_projects!L1810</f>
        <v>0</v>
      </c>
      <c r="M1810">
        <f>community_projects!P1810</f>
        <v>1000</v>
      </c>
      <c r="N1810">
        <f>community_projects!R1810</f>
        <v>1</v>
      </c>
    </row>
    <row r="1811" spans="1:14" x14ac:dyDescent="0.3">
      <c r="A1811" t="str">
        <f>community_projects!A1811</f>
        <v>Friesland</v>
      </c>
      <c r="B1811" t="str">
        <f>community_projects!B1811</f>
        <v>Friesland</v>
      </c>
      <c r="C1811" t="str">
        <f>community_projects!C1811</f>
        <v>Leeuwarden</v>
      </c>
      <c r="D1811" t="str" cm="1">
        <f t="array" ref="D1811">INDEX(municipalities!B:B, MATCH(EC_projects!C1811,municipalities!C:C,0),0)</f>
        <v>GM0080</v>
      </c>
      <c r="E1811" t="str">
        <f>community_projects!D1811</f>
        <v>Reduzum</v>
      </c>
      <c r="F1811" t="str">
        <f>community_projects!E1811</f>
        <v>DoarsmuneReduzum/ Wynmole Reduzum oude molen</v>
      </c>
      <c r="G1811" t="str">
        <f>community_projects!G1811</f>
        <v>gerealiseerd</v>
      </c>
      <c r="H1811" t="str">
        <f>community_projects!H1811</f>
        <v>voor 2012</v>
      </c>
      <c r="I1811" t="str">
        <f>community_projects!I1811</f>
        <v>wind</v>
      </c>
      <c r="J1811" t="str">
        <f>community_projects!J1811</f>
        <v>windcoöperatie</v>
      </c>
      <c r="K1811">
        <f>community_projects!K1811</f>
        <v>0</v>
      </c>
      <c r="L1811">
        <f>community_projects!L1811</f>
        <v>0</v>
      </c>
      <c r="M1811">
        <f>community_projects!P1811</f>
        <v>225</v>
      </c>
      <c r="N1811">
        <f>community_projects!R1811</f>
        <v>1</v>
      </c>
    </row>
    <row r="1812" spans="1:14" x14ac:dyDescent="0.3">
      <c r="A1812" t="str">
        <f>community_projects!A1812</f>
        <v>Noord-Holland</v>
      </c>
      <c r="B1812" t="str">
        <f>community_projects!B1812</f>
        <v>Noord-Holland Noord</v>
      </c>
      <c r="C1812" t="str">
        <f>community_projects!C1812</f>
        <v>Schagen</v>
      </c>
      <c r="D1812" t="str" cm="1">
        <f t="array" ref="D1812">INDEX(municipalities!B:B, MATCH(EC_projects!C1812,municipalities!C:C,0),0)</f>
        <v>GM0441</v>
      </c>
      <c r="E1812" t="str">
        <f>community_projects!D1812</f>
        <v>Burgerbrug/ Zijpe</v>
      </c>
      <c r="F1812" t="str">
        <f>community_projects!E1812</f>
        <v>KW Volksmolen Zijpe (vervanging 1 windmolen WP Zijpe) - Windpostcoderoos</v>
      </c>
      <c r="G1812" t="str">
        <f>community_projects!G1812</f>
        <v>gerealiseerd</v>
      </c>
      <c r="H1812">
        <f>community_projects!H1812</f>
        <v>2019</v>
      </c>
      <c r="I1812" t="str">
        <f>community_projects!I1812</f>
        <v>wind</v>
      </c>
      <c r="J1812" t="str">
        <f>community_projects!J1812</f>
        <v>windcoöperatie</v>
      </c>
      <c r="K1812">
        <f>community_projects!K1812</f>
        <v>0</v>
      </c>
      <c r="L1812">
        <f>community_projects!L1812</f>
        <v>0</v>
      </c>
      <c r="M1812">
        <f>community_projects!P1812</f>
        <v>80</v>
      </c>
      <c r="N1812">
        <f>community_projects!R1812</f>
        <v>1</v>
      </c>
    </row>
    <row r="1813" spans="1:14" x14ac:dyDescent="0.3">
      <c r="A1813" t="str">
        <f>community_projects!A1813</f>
        <v>Groningen</v>
      </c>
      <c r="B1813" t="str">
        <f>community_projects!B1813</f>
        <v>Groningen</v>
      </c>
      <c r="C1813" t="str">
        <f>community_projects!C1813</f>
        <v>Westerkwartier</v>
      </c>
      <c r="D1813" t="str" cm="1">
        <f t="array" ref="D1813">INDEX(municipalities!B:B, MATCH(EC_projects!C1813,municipalities!C:C,0),0)</f>
        <v>GM1969</v>
      </c>
      <c r="E1813">
        <f>community_projects!D1813</f>
        <v>0</v>
      </c>
      <c r="F1813" t="str">
        <f>community_projects!E1813</f>
        <v>EnergiebosBoerakker/ Dorpsmolen</v>
      </c>
      <c r="G1813" t="str">
        <f>community_projects!G1813</f>
        <v>gepland</v>
      </c>
      <c r="H1813">
        <f>community_projects!H1813</f>
        <v>2024</v>
      </c>
      <c r="I1813" t="str">
        <f>community_projects!I1813</f>
        <v>wind</v>
      </c>
      <c r="J1813" t="str">
        <f>community_projects!J1813</f>
        <v>dorpsmolen</v>
      </c>
      <c r="K1813">
        <f>community_projects!K1813</f>
        <v>0</v>
      </c>
      <c r="L1813">
        <f>community_projects!L1813</f>
        <v>0</v>
      </c>
      <c r="M1813">
        <f>community_projects!P1813</f>
        <v>80</v>
      </c>
      <c r="N1813">
        <f>community_projects!R1813</f>
        <v>1</v>
      </c>
    </row>
    <row r="1814" spans="1:14" x14ac:dyDescent="0.3">
      <c r="A1814" t="str">
        <f>community_projects!A1814</f>
        <v>Friesland</v>
      </c>
      <c r="B1814" t="str">
        <f>community_projects!B1814</f>
        <v>Friesland</v>
      </c>
      <c r="C1814" t="str">
        <f>community_projects!C1814</f>
        <v>Waadhoeke</v>
      </c>
      <c r="D1814" t="str" cm="1">
        <f t="array" ref="D1814">INDEX(municipalities!B:B, MATCH(EC_projects!C1814,municipalities!C:C,0),0)</f>
        <v>GM1949</v>
      </c>
      <c r="E1814" t="str">
        <f>community_projects!D1814</f>
        <v>Franeker</v>
      </c>
      <c r="F1814" t="str">
        <f>community_projects!E1814</f>
        <v>Windpark Froonacker (deelnames Tzum, Hitzum, Frsyslan foar de Wyn)</v>
      </c>
      <c r="G1814" t="str">
        <f>community_projects!G1814</f>
        <v>voorbereiding</v>
      </c>
      <c r="H1814">
        <f>community_projects!H1814</f>
        <v>2025</v>
      </c>
      <c r="I1814" t="str">
        <f>community_projects!I1814</f>
        <v>wind</v>
      </c>
      <c r="J1814" t="str">
        <f>community_projects!J1814</f>
        <v>dorpsmolen</v>
      </c>
      <c r="K1814">
        <f>community_projects!K1814</f>
        <v>0</v>
      </c>
      <c r="L1814">
        <f>community_projects!L1814</f>
        <v>0</v>
      </c>
      <c r="M1814">
        <f>community_projects!P1814</f>
        <v>0</v>
      </c>
      <c r="N1814">
        <f>community_projects!R1814</f>
        <v>0</v>
      </c>
    </row>
    <row r="1815" spans="1:14" x14ac:dyDescent="0.3">
      <c r="A1815" t="str">
        <f>community_projects!A1815</f>
        <v>Groningen</v>
      </c>
      <c r="B1815" t="str">
        <f>community_projects!B1815</f>
        <v>Groningen</v>
      </c>
      <c r="C1815" t="str">
        <f>community_projects!C1815</f>
        <v>Groningen</v>
      </c>
      <c r="D1815" t="str" cm="1">
        <f t="array" ref="D1815">INDEX(municipalities!B:B, MATCH(EC_projects!C1815,municipalities!C:C,0),0)</f>
        <v>GM0014</v>
      </c>
      <c r="E1815">
        <f>community_projects!D1815</f>
        <v>0</v>
      </c>
      <c r="F1815" t="str">
        <f>community_projects!E1815</f>
        <v>GOED/Wijkwindmolens Westerkwartier (EAZ)</v>
      </c>
      <c r="G1815" t="str">
        <f>community_projects!G1815</f>
        <v>voorbereiding</v>
      </c>
      <c r="H1815">
        <f>community_projects!H1815</f>
        <v>2025</v>
      </c>
      <c r="I1815" t="str">
        <f>community_projects!I1815</f>
        <v>wind</v>
      </c>
      <c r="J1815" t="str">
        <f>community_projects!J1815</f>
        <v>EAZ/ lokale coöperatie</v>
      </c>
      <c r="K1815">
        <f>community_projects!K1815</f>
        <v>0</v>
      </c>
      <c r="L1815">
        <f>community_projects!L1815</f>
        <v>0</v>
      </c>
      <c r="M1815">
        <f>community_projects!P1815</f>
        <v>20</v>
      </c>
      <c r="N1815">
        <f>community_projects!R1815</f>
        <v>1</v>
      </c>
    </row>
    <row r="1816" spans="1:14" x14ac:dyDescent="0.3">
      <c r="A1816" t="str">
        <f>community_projects!A1816</f>
        <v>Friesland</v>
      </c>
      <c r="B1816" t="str">
        <f>community_projects!B1816</f>
        <v>Friesland</v>
      </c>
      <c r="C1816" t="str">
        <f>community_projects!C1816</f>
        <v>Leeuwarden</v>
      </c>
      <c r="D1816" t="str" cm="1">
        <f t="array" ref="D1816">INDEX(municipalities!B:B, MATCH(EC_projects!C1816,municipalities!C:C,0),0)</f>
        <v>GM0080</v>
      </c>
      <c r="E1816" t="str">
        <f>community_projects!D1816</f>
        <v>Baard en omstreken</v>
      </c>
      <c r="F1816" t="str">
        <f>community_projects!E1816</f>
        <v>Grieneko/ vervanging windmolen</v>
      </c>
      <c r="G1816" t="str">
        <f>community_projects!G1816</f>
        <v>voorbereiding</v>
      </c>
      <c r="H1816">
        <f>community_projects!H1816</f>
        <v>2025</v>
      </c>
      <c r="I1816" t="str">
        <f>community_projects!I1816</f>
        <v>wind</v>
      </c>
      <c r="J1816" t="str">
        <f>community_projects!J1816</f>
        <v>EAZ/ lokale coöperatie</v>
      </c>
      <c r="K1816">
        <f>community_projects!K1816</f>
        <v>0</v>
      </c>
      <c r="L1816">
        <f>community_projects!L1816</f>
        <v>0</v>
      </c>
      <c r="M1816">
        <f>community_projects!P1816</f>
        <v>0</v>
      </c>
      <c r="N1816">
        <f>community_projects!R1816</f>
        <v>1</v>
      </c>
    </row>
    <row r="1817" spans="1:14" x14ac:dyDescent="0.3">
      <c r="A1817" t="str">
        <f>community_projects!A1817</f>
        <v>Zeeland</v>
      </c>
      <c r="B1817" t="str">
        <f>community_projects!B1817</f>
        <v>Zeeland</v>
      </c>
      <c r="C1817" t="str">
        <f>community_projects!C1817</f>
        <v>Tholen</v>
      </c>
      <c r="D1817" t="str" cm="1">
        <f t="array" ref="D1817">INDEX(municipalities!B:B, MATCH(EC_projects!C1817,municipalities!C:C,0),0)</f>
        <v>GM0716</v>
      </c>
      <c r="E1817">
        <f>community_projects!D1817</f>
        <v>0</v>
      </c>
      <c r="F1817" t="str">
        <f>community_projects!E1817</f>
        <v>Dorpsmolen Sint Philipsland</v>
      </c>
      <c r="G1817" t="str">
        <f>community_projects!G1817</f>
        <v>stopgezet</v>
      </c>
      <c r="H1817">
        <f>community_projects!H1817</f>
        <v>0</v>
      </c>
      <c r="I1817" t="str">
        <f>community_projects!I1817</f>
        <v>wind</v>
      </c>
      <c r="J1817" t="str">
        <f>community_projects!J1817</f>
        <v>dorpsmolen</v>
      </c>
      <c r="K1817">
        <f>community_projects!K1817</f>
        <v>0</v>
      </c>
      <c r="L1817">
        <f>community_projects!L1817</f>
        <v>0</v>
      </c>
      <c r="M1817">
        <f>community_projects!P1817</f>
        <v>2000</v>
      </c>
      <c r="N1817">
        <f>community_projects!R1817</f>
        <v>1</v>
      </c>
    </row>
    <row r="1818" spans="1:14" x14ac:dyDescent="0.3">
      <c r="A1818" t="str">
        <f>community_projects!A1818</f>
        <v>Groningen</v>
      </c>
      <c r="B1818" t="str">
        <f>community_projects!B1818</f>
        <v>Groningen</v>
      </c>
      <c r="C1818" t="str">
        <f>community_projects!C1818</f>
        <v>Midden-Groningen</v>
      </c>
      <c r="D1818" t="str" cm="1">
        <f t="array" ref="D1818">INDEX(municipalities!B:B, MATCH(EC_projects!C1818,municipalities!C:C,0),0)</f>
        <v>GM1952</v>
      </c>
      <c r="E1818" t="str">
        <f>community_projects!D1818</f>
        <v>Zuidwolde</v>
      </c>
      <c r="F1818" t="str">
        <f>community_projects!E1818</f>
        <v>Duurzaam Menterwolde/ E.A.Z. windmolen</v>
      </c>
      <c r="G1818" t="str">
        <f>community_projects!G1818</f>
        <v>stopgezet</v>
      </c>
      <c r="H1818">
        <f>community_projects!H1818</f>
        <v>0</v>
      </c>
      <c r="I1818" t="str">
        <f>community_projects!I1818</f>
        <v>wind</v>
      </c>
      <c r="J1818" t="str">
        <f>community_projects!J1818</f>
        <v>EAZ/ lokale coöperatie</v>
      </c>
      <c r="K1818">
        <f>community_projects!K1818</f>
        <v>0</v>
      </c>
      <c r="L1818">
        <f>community_projects!L1818</f>
        <v>0</v>
      </c>
      <c r="M1818">
        <f>community_projects!P1818</f>
        <v>10</v>
      </c>
      <c r="N1818">
        <f>community_projects!R1818</f>
        <v>1</v>
      </c>
    </row>
    <row r="1819" spans="1:14" x14ac:dyDescent="0.3">
      <c r="A1819" t="str">
        <f>community_projects!A1819</f>
        <v>Groningen</v>
      </c>
      <c r="B1819" t="str">
        <f>community_projects!B1819</f>
        <v>Groningen</v>
      </c>
      <c r="C1819" t="str">
        <f>community_projects!C1819</f>
        <v>Midden-Groningen</v>
      </c>
      <c r="D1819" t="str" cm="1">
        <f t="array" ref="D1819">INDEX(municipalities!B:B, MATCH(EC_projects!C1819,municipalities!C:C,0),0)</f>
        <v>GM1952</v>
      </c>
      <c r="E1819" t="str">
        <f>community_projects!D1819</f>
        <v>Steendam</v>
      </c>
      <c r="F1819" t="str">
        <f>community_projects!E1819</f>
        <v>EC Steendam/ E.A.Z. windmolens</v>
      </c>
      <c r="G1819" t="str">
        <f>community_projects!G1819</f>
        <v>stopgezet</v>
      </c>
      <c r="H1819">
        <f>community_projects!H1819</f>
        <v>0</v>
      </c>
      <c r="I1819" t="str">
        <f>community_projects!I1819</f>
        <v>wind</v>
      </c>
      <c r="J1819" t="str">
        <f>community_projects!J1819</f>
        <v>EAZ/ lokale coöperatie</v>
      </c>
      <c r="K1819">
        <f>community_projects!K1819</f>
        <v>0</v>
      </c>
      <c r="L1819">
        <f>community_projects!L1819</f>
        <v>0</v>
      </c>
      <c r="M1819">
        <f>community_projects!P1819</f>
        <v>10</v>
      </c>
      <c r="N1819">
        <f>community_projects!R1819</f>
        <v>0</v>
      </c>
    </row>
    <row r="1820" spans="1:14" x14ac:dyDescent="0.3">
      <c r="A1820" t="str">
        <f>community_projects!A1820</f>
        <v>Groningen</v>
      </c>
      <c r="B1820" t="str">
        <f>community_projects!B1820</f>
        <v>Groningen</v>
      </c>
      <c r="C1820" t="str">
        <f>community_projects!C1820</f>
        <v>Het Hogeland</v>
      </c>
      <c r="D1820" t="str" cm="1">
        <f t="array" ref="D1820">INDEX(municipalities!B:B, MATCH(EC_projects!C1820,municipalities!C:C,0),0)</f>
        <v>GM1966</v>
      </c>
      <c r="E1820" t="str">
        <f>community_projects!D1820</f>
        <v>Eemsmond (Kantens)</v>
      </c>
      <c r="F1820" t="str">
        <f>community_projects!E1820</f>
        <v>EIK Kantens/ 3 E.A.Z. windmolens</v>
      </c>
      <c r="G1820" t="str">
        <f>community_projects!G1820</f>
        <v>stopgezet</v>
      </c>
      <c r="H1820">
        <f>community_projects!H1820</f>
        <v>0</v>
      </c>
      <c r="I1820" t="str">
        <f>community_projects!I1820</f>
        <v>wind</v>
      </c>
      <c r="J1820" t="str">
        <f>community_projects!J1820</f>
        <v>EAZ/ lokale coöperatie</v>
      </c>
      <c r="K1820">
        <f>community_projects!K1820</f>
        <v>0</v>
      </c>
      <c r="L1820">
        <f>community_projects!L1820</f>
        <v>0</v>
      </c>
      <c r="M1820">
        <f>community_projects!P1820</f>
        <v>30</v>
      </c>
      <c r="N1820">
        <f>community_projects!R1820</f>
        <v>1</v>
      </c>
    </row>
    <row r="1821" spans="1:14" x14ac:dyDescent="0.3">
      <c r="A1821" t="str">
        <f>community_projects!A1821</f>
        <v>Groningen</v>
      </c>
      <c r="B1821" t="str">
        <f>community_projects!B1821</f>
        <v>Groningen</v>
      </c>
      <c r="C1821" t="str">
        <f>community_projects!C1821</f>
        <v>Groningen</v>
      </c>
      <c r="D1821" t="str" cm="1">
        <f t="array" ref="D1821">INDEX(municipalities!B:B, MATCH(EC_projects!C1821,municipalities!C:C,0),0)</f>
        <v>GM0014</v>
      </c>
      <c r="E1821">
        <f>community_projects!D1821</f>
        <v>0</v>
      </c>
      <c r="F1821" t="str">
        <f>community_projects!E1821</f>
        <v>GrunnegerPower/ E.A.Z. wijkwindmolens Dorkwerdersluis</v>
      </c>
      <c r="G1821" t="str">
        <f>community_projects!G1821</f>
        <v>stopgezet</v>
      </c>
      <c r="H1821">
        <f>community_projects!H1821</f>
        <v>0</v>
      </c>
      <c r="I1821" t="str">
        <f>community_projects!I1821</f>
        <v>wind</v>
      </c>
      <c r="J1821" t="str">
        <f>community_projects!J1821</f>
        <v>EAZ/ lokale coöperatie</v>
      </c>
      <c r="K1821">
        <f>community_projects!K1821</f>
        <v>0</v>
      </c>
      <c r="L1821">
        <f>community_projects!L1821</f>
        <v>0</v>
      </c>
      <c r="M1821">
        <f>community_projects!P1821</f>
        <v>10</v>
      </c>
      <c r="N1821">
        <f>community_projects!R1821</f>
        <v>0</v>
      </c>
    </row>
    <row r="1822" spans="1:14" x14ac:dyDescent="0.3">
      <c r="A1822" t="str">
        <f>community_projects!A1822</f>
        <v>Groningen</v>
      </c>
      <c r="B1822" t="str">
        <f>community_projects!B1822</f>
        <v>Groningen</v>
      </c>
      <c r="C1822" t="str">
        <f>community_projects!C1822</f>
        <v>Het Hogeland</v>
      </c>
      <c r="D1822" t="str" cm="1">
        <f t="array" ref="D1822">INDEX(municipalities!B:B, MATCH(EC_projects!C1822,municipalities!C:C,0),0)</f>
        <v>GM1966</v>
      </c>
      <c r="E1822">
        <f>community_projects!D1822</f>
        <v>0</v>
      </c>
      <c r="F1822" t="str">
        <f>community_projects!E1822</f>
        <v xml:space="preserve">Hogelandster EC/ E.A.Z. windmolen Wehe Den Hoorn </v>
      </c>
      <c r="G1822" t="str">
        <f>community_projects!G1822</f>
        <v>stopgezet</v>
      </c>
      <c r="H1822">
        <f>community_projects!H1822</f>
        <v>0</v>
      </c>
      <c r="I1822" t="str">
        <f>community_projects!I1822</f>
        <v>wind</v>
      </c>
      <c r="J1822" t="str">
        <f>community_projects!J1822</f>
        <v>EAZ/ lokale coöperatie</v>
      </c>
      <c r="K1822">
        <f>community_projects!K1822</f>
        <v>0</v>
      </c>
      <c r="L1822">
        <f>community_projects!L1822</f>
        <v>0</v>
      </c>
      <c r="M1822">
        <f>community_projects!P1822</f>
        <v>10</v>
      </c>
      <c r="N1822">
        <f>community_projects!R1822</f>
        <v>0</v>
      </c>
    </row>
    <row r="1823" spans="1:14" x14ac:dyDescent="0.3">
      <c r="A1823" t="str">
        <f>community_projects!A1823</f>
        <v>Groningen</v>
      </c>
      <c r="B1823" t="str">
        <f>community_projects!B1823</f>
        <v>Groningen</v>
      </c>
      <c r="C1823" t="str">
        <f>community_projects!C1823</f>
        <v>Groningen</v>
      </c>
      <c r="D1823" t="str" cm="1">
        <f t="array" ref="D1823">INDEX(municipalities!B:B, MATCH(EC_projects!C1823,municipalities!C:C,0),0)</f>
        <v>GM0014</v>
      </c>
      <c r="E1823" t="str">
        <f>community_projects!D1823</f>
        <v>Meerstad</v>
      </c>
      <c r="F1823" t="str">
        <f>community_projects!E1823</f>
        <v xml:space="preserve">Meerkracht/ E.A.Z. windmolens MeerstadWind </v>
      </c>
      <c r="G1823" t="str">
        <f>community_projects!G1823</f>
        <v>stopgezet</v>
      </c>
      <c r="H1823">
        <f>community_projects!H1823</f>
        <v>0</v>
      </c>
      <c r="I1823" t="str">
        <f>community_projects!I1823</f>
        <v>wind</v>
      </c>
      <c r="J1823" t="str">
        <f>community_projects!J1823</f>
        <v>EAZ/ lokale coöperatie</v>
      </c>
      <c r="K1823">
        <f>community_projects!K1823</f>
        <v>0</v>
      </c>
      <c r="L1823">
        <f>community_projects!L1823</f>
        <v>0</v>
      </c>
      <c r="M1823">
        <f>community_projects!P1823</f>
        <v>10</v>
      </c>
      <c r="N1823">
        <f>community_projects!R1823</f>
        <v>1</v>
      </c>
    </row>
    <row r="1824" spans="1:14" x14ac:dyDescent="0.3">
      <c r="A1824" t="str">
        <f>community_projects!A1824</f>
        <v>Groningen</v>
      </c>
      <c r="B1824" t="str">
        <f>community_projects!B1824</f>
        <v>Groningen</v>
      </c>
      <c r="C1824" t="str">
        <f>community_projects!C1824</f>
        <v>Midden-Groningen</v>
      </c>
      <c r="D1824" t="str" cm="1">
        <f t="array" ref="D1824">INDEX(municipalities!B:B, MATCH(EC_projects!C1824,municipalities!C:C,0),0)</f>
        <v>GM1952</v>
      </c>
      <c r="E1824" t="str">
        <f>community_projects!D1824</f>
        <v>Overschild</v>
      </c>
      <c r="F1824" t="str">
        <f>community_projects!E1824</f>
        <v>Overschild/ E.A.Z windmolen en zonnedaken Op de Tip</v>
      </c>
      <c r="G1824" t="str">
        <f>community_projects!G1824</f>
        <v>stopgezet</v>
      </c>
      <c r="H1824">
        <f>community_projects!H1824</f>
        <v>0</v>
      </c>
      <c r="I1824" t="str">
        <f>community_projects!I1824</f>
        <v>wind</v>
      </c>
      <c r="J1824" t="str">
        <f>community_projects!J1824</f>
        <v>EAZ/ lokale coöperatie</v>
      </c>
      <c r="K1824">
        <f>community_projects!K1824</f>
        <v>0</v>
      </c>
      <c r="L1824">
        <f>community_projects!L1824</f>
        <v>0</v>
      </c>
      <c r="M1824">
        <f>community_projects!P1824</f>
        <v>10</v>
      </c>
      <c r="N1824">
        <f>community_projects!R1824</f>
        <v>1</v>
      </c>
    </row>
    <row r="1825" spans="1:14" x14ac:dyDescent="0.3">
      <c r="A1825" t="str">
        <f>community_projects!A1825</f>
        <v>Groningen</v>
      </c>
      <c r="B1825" t="str">
        <f>community_projects!B1825</f>
        <v>Groningen</v>
      </c>
      <c r="C1825" t="str">
        <f>community_projects!C1825</f>
        <v>Groningen</v>
      </c>
      <c r="D1825" t="str" cm="1">
        <f t="array" ref="D1825">INDEX(municipalities!B:B, MATCH(EC_projects!C1825,municipalities!C:C,0),0)</f>
        <v>GM0014</v>
      </c>
      <c r="E1825">
        <f>community_projects!D1825</f>
        <v>0</v>
      </c>
      <c r="F1825" t="str">
        <f>community_projects!E1825</f>
        <v>PaddepoelEnergiek/Wijkwindmolens Westerkwartier (EAZ)</v>
      </c>
      <c r="G1825" t="str">
        <f>community_projects!G1825</f>
        <v>stopgezet</v>
      </c>
      <c r="H1825">
        <f>community_projects!H1825</f>
        <v>2023</v>
      </c>
      <c r="I1825" t="str">
        <f>community_projects!I1825</f>
        <v>wind</v>
      </c>
      <c r="J1825" t="str">
        <f>community_projects!J1825</f>
        <v>EAZ/ lokale coöperatie</v>
      </c>
      <c r="K1825">
        <f>community_projects!K1825</f>
        <v>0</v>
      </c>
      <c r="L1825">
        <f>community_projects!L1825</f>
        <v>0</v>
      </c>
      <c r="M1825">
        <f>community_projects!P1825</f>
        <v>120</v>
      </c>
      <c r="N1825">
        <f>community_projects!R1825</f>
        <v>1</v>
      </c>
    </row>
    <row r="1826" spans="1:14" x14ac:dyDescent="0.3">
      <c r="A1826" t="str">
        <f>community_projects!A1826</f>
        <v>Groningen</v>
      </c>
      <c r="B1826" t="str">
        <f>community_projects!B1826</f>
        <v>Groningen</v>
      </c>
      <c r="C1826" t="str">
        <f>community_projects!C1826</f>
        <v>Pekela</v>
      </c>
      <c r="D1826" t="str" cm="1">
        <f t="array" ref="D1826">INDEX(municipalities!B:B, MATCH(EC_projects!C1826,municipalities!C:C,0),0)</f>
        <v>GM0765</v>
      </c>
      <c r="E1826">
        <f>community_projects!D1826</f>
        <v>0</v>
      </c>
      <c r="F1826" t="str">
        <f>community_projects!E1826</f>
        <v>PekelaDuurzaam/ E.A.Z. windmolens</v>
      </c>
      <c r="G1826" t="str">
        <f>community_projects!G1826</f>
        <v>stopgezet</v>
      </c>
      <c r="H1826">
        <f>community_projects!H1826</f>
        <v>0</v>
      </c>
      <c r="I1826" t="str">
        <f>community_projects!I1826</f>
        <v>wind</v>
      </c>
      <c r="J1826" t="str">
        <f>community_projects!J1826</f>
        <v>EAZ/ lokale coöperatie</v>
      </c>
      <c r="K1826">
        <f>community_projects!K1826</f>
        <v>0</v>
      </c>
      <c r="L1826">
        <f>community_projects!L1826</f>
        <v>0</v>
      </c>
      <c r="M1826">
        <f>community_projects!P1826</f>
        <v>10</v>
      </c>
      <c r="N1826">
        <f>community_projects!R1826</f>
        <v>1</v>
      </c>
    </row>
    <row r="1827" spans="1:14" x14ac:dyDescent="0.3">
      <c r="A1827" t="str">
        <f>community_projects!A1827</f>
        <v>Drenthe</v>
      </c>
      <c r="B1827" t="str">
        <f>community_projects!B1827</f>
        <v>Drenthe</v>
      </c>
      <c r="C1827" t="str">
        <f>community_projects!C1827</f>
        <v>Den Wolden</v>
      </c>
      <c r="D1827" t="e" cm="1">
        <f t="array" ref="D1827">INDEX(municipalities!B:B, MATCH(EC_projects!C1827,municipalities!C:C,0),0)</f>
        <v>#N/A</v>
      </c>
      <c r="E1827">
        <f>community_projects!D1827</f>
        <v>0</v>
      </c>
      <c r="F1827" t="str">
        <f>community_projects!E1827</f>
        <v>Reestdal/  E.A.Z. windmolen (PCR)</v>
      </c>
      <c r="G1827" t="str">
        <f>community_projects!G1827</f>
        <v>stopgezet</v>
      </c>
      <c r="H1827">
        <f>community_projects!H1827</f>
        <v>0</v>
      </c>
      <c r="I1827" t="str">
        <f>community_projects!I1827</f>
        <v>wind</v>
      </c>
      <c r="J1827" t="str">
        <f>community_projects!J1827</f>
        <v>EAZ/ lokale coöperatie</v>
      </c>
      <c r="K1827">
        <f>community_projects!K1827</f>
        <v>0</v>
      </c>
      <c r="L1827">
        <f>community_projects!L1827</f>
        <v>0</v>
      </c>
      <c r="M1827">
        <f>community_projects!P1827</f>
        <v>10</v>
      </c>
      <c r="N1827">
        <f>community_projects!R1827</f>
        <v>1</v>
      </c>
    </row>
    <row r="1828" spans="1:14" x14ac:dyDescent="0.3">
      <c r="A1828" t="str">
        <f>community_projects!A1828</f>
        <v>Noord-Holland</v>
      </c>
      <c r="B1828" t="str">
        <f>community_projects!B1828</f>
        <v>Noord-Holland Noord</v>
      </c>
      <c r="C1828" t="str">
        <f>community_projects!C1828</f>
        <v>Medemblik</v>
      </c>
      <c r="D1828" t="str" cm="1">
        <f t="array" ref="D1828">INDEX(municipalities!B:B, MATCH(EC_projects!C1828,municipalities!C:C,0),0)</f>
        <v>GM0420</v>
      </c>
      <c r="E1828" t="str">
        <f>community_projects!D1828</f>
        <v>Andijk</v>
      </c>
      <c r="F1828" t="str">
        <f>community_projects!E1828</f>
        <v>Windpostcoderoos/ Andijk  (vervanging van WWC Adelaar)</v>
      </c>
      <c r="G1828" t="str">
        <f>community_projects!G1828</f>
        <v>stopgezet</v>
      </c>
      <c r="H1828">
        <f>community_projects!H1828</f>
        <v>0</v>
      </c>
      <c r="I1828" t="str">
        <f>community_projects!I1828</f>
        <v>wind</v>
      </c>
      <c r="J1828" t="str">
        <f>community_projects!J1828</f>
        <v>projectcoöperatie</v>
      </c>
      <c r="K1828">
        <f>community_projects!K1828</f>
        <v>0</v>
      </c>
      <c r="L1828">
        <f>community_projects!L1828</f>
        <v>0</v>
      </c>
      <c r="M1828">
        <f>community_projects!P1828</f>
        <v>90</v>
      </c>
      <c r="N1828">
        <f>community_projects!R1828</f>
        <v>1</v>
      </c>
    </row>
    <row r="1829" spans="1:14" x14ac:dyDescent="0.3">
      <c r="A1829" t="str">
        <f>community_projects!A1829</f>
        <v>Friesland</v>
      </c>
      <c r="B1829" t="str">
        <f>community_projects!B1829</f>
        <v>Friesland</v>
      </c>
      <c r="C1829" t="str">
        <f>community_projects!C1829</f>
        <v>Súdwest-Fryslân</v>
      </c>
      <c r="D1829" t="str" cm="1">
        <f t="array" ref="D1829">INDEX(municipalities!B:B, MATCH(EC_projects!C1829,municipalities!C:C,0),0)</f>
        <v>GM1900</v>
      </c>
      <c r="E1829" t="str">
        <f>community_projects!D1829</f>
        <v>Reahus</v>
      </c>
      <c r="F1829" t="str">
        <f>community_projects!E1829</f>
        <v xml:space="preserve">Windpostcoderoos/ DE Wynroas Fan Reahus </v>
      </c>
      <c r="G1829" t="str">
        <f>community_projects!G1829</f>
        <v>stopgezet</v>
      </c>
      <c r="H1829">
        <f>community_projects!H1829</f>
        <v>0</v>
      </c>
      <c r="I1829" t="str">
        <f>community_projects!I1829</f>
        <v>wind</v>
      </c>
      <c r="J1829" t="str">
        <f>community_projects!J1829</f>
        <v>projectcoöperatie</v>
      </c>
      <c r="K1829">
        <f>community_projects!K1829</f>
        <v>0</v>
      </c>
      <c r="L1829">
        <f>community_projects!L1829</f>
        <v>0</v>
      </c>
      <c r="M1829">
        <f>community_projects!P1829</f>
        <v>0</v>
      </c>
      <c r="N1829">
        <f>community_projects!R1829</f>
        <v>0</v>
      </c>
    </row>
    <row r="1830" spans="1:14" x14ac:dyDescent="0.3">
      <c r="A1830" t="str">
        <f>community_projects!A1830</f>
        <v>Friesland</v>
      </c>
      <c r="B1830" t="str">
        <f>community_projects!B1830</f>
        <v>Friesland</v>
      </c>
      <c r="C1830" t="str">
        <f>community_projects!C1830</f>
        <v>Súdwest-Fryslân</v>
      </c>
      <c r="D1830" t="str" cm="1">
        <f t="array" ref="D1830">INDEX(municipalities!B:B, MATCH(EC_projects!C1830,municipalities!C:C,0),0)</f>
        <v>GM1900</v>
      </c>
      <c r="E1830" t="str">
        <f>community_projects!D1830</f>
        <v>Kornwerderzand</v>
      </c>
      <c r="F1830" t="str">
        <f>community_projects!E1830</f>
        <v>Windpostcoderoos/ Volksmolen Kornwerderzand (vervanging bestaande molen)</v>
      </c>
      <c r="G1830" t="str">
        <f>community_projects!G1830</f>
        <v>stopgezet</v>
      </c>
      <c r="H1830">
        <f>community_projects!H1830</f>
        <v>0</v>
      </c>
      <c r="I1830" t="str">
        <f>community_projects!I1830</f>
        <v>wind</v>
      </c>
      <c r="J1830" t="str">
        <f>community_projects!J1830</f>
        <v>projectcoöperatie</v>
      </c>
      <c r="K1830">
        <f>community_projects!K1830</f>
        <v>0</v>
      </c>
      <c r="L1830">
        <f>community_projects!L1830</f>
        <v>0</v>
      </c>
      <c r="M1830">
        <f>community_projects!P1830</f>
        <v>80</v>
      </c>
      <c r="N1830">
        <f>community_projects!R1830</f>
        <v>1</v>
      </c>
    </row>
    <row r="1831" spans="1:14" x14ac:dyDescent="0.3">
      <c r="A1831" t="str">
        <f>community_projects!A1831</f>
        <v>Friesland</v>
      </c>
      <c r="B1831" t="str">
        <f>community_projects!B1831</f>
        <v>Friesland</v>
      </c>
      <c r="C1831" t="str">
        <f>community_projects!C1831</f>
        <v>Waadhoeke</v>
      </c>
      <c r="D1831" t="str" cm="1">
        <f t="array" ref="D1831">INDEX(municipalities!B:B, MATCH(EC_projects!C1831,municipalities!C:C,0),0)</f>
        <v>GM1949</v>
      </c>
      <c r="E1831" t="str">
        <f>community_projects!D1831</f>
        <v>Tzum</v>
      </c>
      <c r="F1831" t="str">
        <f>community_projects!E1831</f>
        <v>Stichting MAST/ Dorpsmolen Tzum (sanering oude molen)</v>
      </c>
      <c r="G1831" t="str">
        <f>community_projects!G1831</f>
        <v>gesaneerd</v>
      </c>
      <c r="H1831">
        <f>community_projects!H1831</f>
        <v>2016</v>
      </c>
      <c r="I1831" t="str">
        <f>community_projects!I1831</f>
        <v>wind</v>
      </c>
      <c r="J1831" t="str">
        <f>community_projects!J1831</f>
        <v>dorpsmolen</v>
      </c>
      <c r="K1831">
        <f>community_projects!K1831</f>
        <v>0</v>
      </c>
      <c r="L1831">
        <f>community_projects!L1831</f>
        <v>0</v>
      </c>
      <c r="M1831">
        <f>community_projects!P1831</f>
        <v>0</v>
      </c>
      <c r="N1831">
        <f>community_projects!R1831</f>
        <v>1</v>
      </c>
    </row>
    <row r="1832" spans="1:14" x14ac:dyDescent="0.3">
      <c r="A1832" t="str">
        <f>community_projects!A1832</f>
        <v>Friesland</v>
      </c>
      <c r="B1832" t="str">
        <f>community_projects!B1832</f>
        <v>Friesland</v>
      </c>
      <c r="C1832" t="str">
        <f>community_projects!C1832</f>
        <v>Leeuwarden</v>
      </c>
      <c r="D1832" t="str" cm="1">
        <f t="array" ref="D1832">INDEX(municipalities!B:B, MATCH(EC_projects!C1832,municipalities!C:C,0),0)</f>
        <v>GM0080</v>
      </c>
      <c r="E1832" t="str">
        <f>community_projects!D1832</f>
        <v>Reduzum</v>
      </c>
      <c r="F1832" t="str">
        <f>community_projects!E1832</f>
        <v xml:space="preserve">DoarsmuneReduzum/ Wynmole Reduzum (sanering oude molen) </v>
      </c>
      <c r="G1832" t="str">
        <f>community_projects!G1832</f>
        <v>gesaneerd</v>
      </c>
      <c r="H1832">
        <f>community_projects!H1832</f>
        <v>2022</v>
      </c>
      <c r="I1832" t="str">
        <f>community_projects!I1832</f>
        <v>wind</v>
      </c>
      <c r="J1832" t="str">
        <f>community_projects!J1832</f>
        <v>windcoöperatie</v>
      </c>
      <c r="K1832">
        <f>community_projects!K1832</f>
        <v>0</v>
      </c>
      <c r="L1832">
        <f>community_projects!L1832</f>
        <v>0</v>
      </c>
      <c r="M1832">
        <f>community_projects!P1832</f>
        <v>0</v>
      </c>
      <c r="N1832">
        <f>community_projects!R1832</f>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F2D4E-574F-4622-AE39-1AA85BA733D5}">
  <dimension ref="A1:AP1633"/>
  <sheetViews>
    <sheetView tabSelected="1" zoomScaleNormal="100" workbookViewId="0">
      <selection activeCell="AJ8" sqref="AJ8"/>
    </sheetView>
  </sheetViews>
  <sheetFormatPr defaultRowHeight="14.4" x14ac:dyDescent="0.3"/>
  <cols>
    <col min="17" max="17" width="10" bestFit="1" customWidth="1"/>
    <col min="42" max="42" width="10" bestFit="1" customWidth="1"/>
  </cols>
  <sheetData>
    <row r="1" spans="1:42" x14ac:dyDescent="0.3">
      <c r="A1" cm="1">
        <f t="array" ref="A1:A1633">_xlfn._xlws.FILTER(EC_projects!M:M, (EC_projects!M:M&gt;0) * (EC_projects!M:M&lt;10000))</f>
        <v>59.5</v>
      </c>
      <c r="B1" cm="1">
        <f t="array" ref="B1:B1511">_xlfn._xlws.FILTER(EC_projects!M:M, (EC_projects!M:M&gt;0) * (EC_projects!M:M&lt;2000))</f>
        <v>59.5</v>
      </c>
      <c r="C1">
        <v>59.5</v>
      </c>
    </row>
    <row r="2" spans="1:42" x14ac:dyDescent="0.3">
      <c r="A2">
        <v>55.38</v>
      </c>
      <c r="B2">
        <v>55.38</v>
      </c>
      <c r="C2">
        <v>55.38</v>
      </c>
      <c r="F2">
        <v>20</v>
      </c>
    </row>
    <row r="3" spans="1:42" x14ac:dyDescent="0.3">
      <c r="A3">
        <v>108.78</v>
      </c>
      <c r="B3">
        <v>108.78</v>
      </c>
      <c r="C3">
        <v>108.78</v>
      </c>
      <c r="F3">
        <v>100</v>
      </c>
    </row>
    <row r="4" spans="1:42" x14ac:dyDescent="0.3">
      <c r="A4">
        <v>26.04</v>
      </c>
      <c r="B4">
        <v>26.04</v>
      </c>
      <c r="C4">
        <v>26.04</v>
      </c>
      <c r="F4">
        <v>500</v>
      </c>
    </row>
    <row r="5" spans="1:42" x14ac:dyDescent="0.3">
      <c r="A5">
        <v>21.06</v>
      </c>
      <c r="B5">
        <v>21.06</v>
      </c>
      <c r="C5">
        <v>21.06</v>
      </c>
      <c r="F5">
        <v>1000</v>
      </c>
    </row>
    <row r="6" spans="1:42" x14ac:dyDescent="0.3">
      <c r="A6">
        <v>60</v>
      </c>
      <c r="B6">
        <v>60</v>
      </c>
      <c r="C6">
        <v>60</v>
      </c>
    </row>
    <row r="7" spans="1:42" x14ac:dyDescent="0.3">
      <c r="A7">
        <v>44.444444444444443</v>
      </c>
      <c r="B7">
        <v>44.444444444444443</v>
      </c>
      <c r="C7">
        <v>44.444444444444443</v>
      </c>
      <c r="E7" t="s">
        <v>6945</v>
      </c>
      <c r="F7">
        <v>0</v>
      </c>
      <c r="G7">
        <v>1</v>
      </c>
      <c r="H7">
        <f>G8+1</f>
        <v>21</v>
      </c>
      <c r="I7">
        <f t="shared" ref="I7:AT7" si="0">H8+1</f>
        <v>41</v>
      </c>
      <c r="J7">
        <f t="shared" si="0"/>
        <v>61</v>
      </c>
      <c r="K7">
        <f t="shared" si="0"/>
        <v>81</v>
      </c>
      <c r="L7">
        <f t="shared" si="0"/>
        <v>101</v>
      </c>
      <c r="M7">
        <f t="shared" si="0"/>
        <v>121</v>
      </c>
      <c r="N7">
        <f t="shared" si="0"/>
        <v>141</v>
      </c>
      <c r="O7">
        <f t="shared" si="0"/>
        <v>161</v>
      </c>
      <c r="P7">
        <f t="shared" si="0"/>
        <v>181</v>
      </c>
      <c r="Q7">
        <f t="shared" si="0"/>
        <v>201</v>
      </c>
      <c r="R7">
        <f t="shared" si="0"/>
        <v>221</v>
      </c>
      <c r="S7">
        <f>R8+1</f>
        <v>241</v>
      </c>
      <c r="T7">
        <f t="shared" si="0"/>
        <v>261</v>
      </c>
      <c r="U7">
        <f t="shared" si="0"/>
        <v>281</v>
      </c>
      <c r="V7">
        <f t="shared" si="0"/>
        <v>301</v>
      </c>
      <c r="W7">
        <f t="shared" si="0"/>
        <v>401</v>
      </c>
      <c r="X7">
        <f t="shared" si="0"/>
        <v>501</v>
      </c>
      <c r="Y7">
        <f t="shared" si="0"/>
        <v>601</v>
      </c>
      <c r="Z7">
        <f t="shared" si="0"/>
        <v>701</v>
      </c>
      <c r="AA7">
        <f t="shared" si="0"/>
        <v>801</v>
      </c>
      <c r="AB7">
        <f t="shared" si="0"/>
        <v>901</v>
      </c>
      <c r="AC7">
        <f t="shared" si="0"/>
        <v>1001</v>
      </c>
      <c r="AD7">
        <f t="shared" si="0"/>
        <v>1501</v>
      </c>
      <c r="AE7">
        <f t="shared" si="0"/>
        <v>2001</v>
      </c>
      <c r="AF7">
        <f t="shared" si="0"/>
        <v>2501</v>
      </c>
      <c r="AG7">
        <f t="shared" si="0"/>
        <v>3001</v>
      </c>
      <c r="AH7">
        <f t="shared" si="0"/>
        <v>3501</v>
      </c>
      <c r="AI7">
        <f t="shared" si="0"/>
        <v>4001</v>
      </c>
      <c r="AJ7">
        <f t="shared" si="0"/>
        <v>4501</v>
      </c>
      <c r="AK7">
        <f t="shared" si="0"/>
        <v>5001</v>
      </c>
      <c r="AL7">
        <f t="shared" si="0"/>
        <v>6001</v>
      </c>
      <c r="AM7">
        <f t="shared" si="0"/>
        <v>7001</v>
      </c>
      <c r="AN7">
        <f t="shared" si="0"/>
        <v>8001</v>
      </c>
      <c r="AO7">
        <f t="shared" si="0"/>
        <v>9001</v>
      </c>
      <c r="AP7">
        <f t="shared" si="0"/>
        <v>10001</v>
      </c>
    </row>
    <row r="8" spans="1:42" x14ac:dyDescent="0.3">
      <c r="A8">
        <v>66</v>
      </c>
      <c r="B8">
        <v>66</v>
      </c>
      <c r="C8">
        <v>66</v>
      </c>
      <c r="E8" t="s">
        <v>6946</v>
      </c>
      <c r="F8">
        <v>0</v>
      </c>
      <c r="G8">
        <v>20</v>
      </c>
      <c r="H8">
        <f>G8+$G$8</f>
        <v>40</v>
      </c>
      <c r="I8">
        <f t="shared" ref="I8:R8" si="1">H8+$G$8</f>
        <v>60</v>
      </c>
      <c r="J8">
        <f t="shared" si="1"/>
        <v>80</v>
      </c>
      <c r="K8">
        <f t="shared" si="1"/>
        <v>100</v>
      </c>
      <c r="L8">
        <f t="shared" si="1"/>
        <v>120</v>
      </c>
      <c r="M8">
        <f t="shared" si="1"/>
        <v>140</v>
      </c>
      <c r="N8">
        <f t="shared" si="1"/>
        <v>160</v>
      </c>
      <c r="O8">
        <f t="shared" si="1"/>
        <v>180</v>
      </c>
      <c r="P8">
        <f t="shared" si="1"/>
        <v>200</v>
      </c>
      <c r="Q8">
        <f t="shared" si="1"/>
        <v>220</v>
      </c>
      <c r="R8">
        <f t="shared" si="1"/>
        <v>240</v>
      </c>
      <c r="S8">
        <f>R8+$G$8</f>
        <v>260</v>
      </c>
      <c r="T8">
        <f t="shared" ref="T8:U8" si="2">S8+$G$8</f>
        <v>280</v>
      </c>
      <c r="U8">
        <f t="shared" si="2"/>
        <v>300</v>
      </c>
      <c r="V8">
        <f>U8+$F$3</f>
        <v>400</v>
      </c>
      <c r="W8">
        <f>V8+$F$3</f>
        <v>500</v>
      </c>
      <c r="X8">
        <f>W8+$F$3</f>
        <v>600</v>
      </c>
      <c r="Y8">
        <f>X8+$F$3</f>
        <v>700</v>
      </c>
      <c r="Z8">
        <f>Y8+$F$3</f>
        <v>800</v>
      </c>
      <c r="AA8">
        <f>Z8+$F$3</f>
        <v>900</v>
      </c>
      <c r="AB8">
        <f>AA8+$F$3</f>
        <v>1000</v>
      </c>
      <c r="AC8">
        <f>AB8+$F$4</f>
        <v>1500</v>
      </c>
      <c r="AD8">
        <f>AC8+$F$4</f>
        <v>2000</v>
      </c>
      <c r="AE8">
        <f>AD8+$F$4</f>
        <v>2500</v>
      </c>
      <c r="AF8">
        <f>AE8+$F$4</f>
        <v>3000</v>
      </c>
      <c r="AG8">
        <f>AF8+$F$4</f>
        <v>3500</v>
      </c>
      <c r="AH8">
        <f>AG8+$F$4</f>
        <v>4000</v>
      </c>
      <c r="AI8">
        <f>AH8+$F$4</f>
        <v>4500</v>
      </c>
      <c r="AJ8">
        <f>AI8+$F$4</f>
        <v>5000</v>
      </c>
      <c r="AK8">
        <f>AJ8+$F$5</f>
        <v>6000</v>
      </c>
      <c r="AL8">
        <f t="shared" ref="AL8:AT8" si="3">AK8+$F$5</f>
        <v>7000</v>
      </c>
      <c r="AM8">
        <f t="shared" si="3"/>
        <v>8000</v>
      </c>
      <c r="AN8">
        <f t="shared" si="3"/>
        <v>9000</v>
      </c>
      <c r="AO8">
        <f t="shared" si="3"/>
        <v>10000</v>
      </c>
      <c r="AP8">
        <f>100000</f>
        <v>100000</v>
      </c>
    </row>
    <row r="9" spans="1:42" x14ac:dyDescent="0.3">
      <c r="A9">
        <v>166.4</v>
      </c>
      <c r="B9">
        <v>166.4</v>
      </c>
      <c r="C9">
        <v>166.4</v>
      </c>
      <c r="E9" t="s">
        <v>6947</v>
      </c>
      <c r="F9">
        <f>COUNTIFS(community_projects!$P:$P, "&gt;=" &amp; project_size!F7,community_projects!$P:$P, "&lt;=" &amp; project_size!F8)</f>
        <v>160</v>
      </c>
      <c r="G9">
        <f>COUNTIFS(community_projects!$P:$P, "&gt;=" &amp; project_size!G7,community_projects!$P:$P, "&lt;=" &amp; project_size!G8)</f>
        <v>57</v>
      </c>
      <c r="H9">
        <f>COUNTIFS(community_projects!$P:$P, "&gt;=" &amp; project_size!H7,community_projects!$P:$P, "&lt;=" &amp; project_size!H8)</f>
        <v>112</v>
      </c>
      <c r="I9">
        <f>COUNTIFS(community_projects!$P:$P, "&gt;=" &amp; project_size!I7,community_projects!$P:$P, "&lt;=" &amp; project_size!I8)</f>
        <v>234</v>
      </c>
      <c r="J9">
        <f>COUNTIFS(community_projects!$P:$P, "&gt;=" &amp; project_size!J7,community_projects!$P:$P, "&lt;=" &amp; project_size!J8)</f>
        <v>337</v>
      </c>
      <c r="K9">
        <f>COUNTIFS(community_projects!$P:$P, "&gt;=" &amp; project_size!K7,community_projects!$P:$P, "&lt;=" &amp; project_size!K8)</f>
        <v>231</v>
      </c>
      <c r="L9">
        <f>COUNTIFS(community_projects!$P:$P, "&gt;=" &amp; project_size!L7,community_projects!$P:$P, "&lt;=" &amp; project_size!L8)</f>
        <v>58</v>
      </c>
      <c r="M9">
        <f>COUNTIFS(community_projects!$P:$P, "&gt;=" &amp; project_size!M7,community_projects!$P:$P, "&lt;=" &amp; project_size!M8)</f>
        <v>46</v>
      </c>
      <c r="N9">
        <f>COUNTIFS(community_projects!$P:$P, "&gt;=" &amp; project_size!N7,community_projects!$P:$P, "&lt;=" &amp; project_size!N8)</f>
        <v>32</v>
      </c>
      <c r="O9">
        <f>COUNTIFS(community_projects!$P:$P, "&gt;=" &amp; project_size!O7,community_projects!$P:$P, "&lt;=" &amp; project_size!O8)</f>
        <v>38</v>
      </c>
      <c r="P9">
        <f>COUNTIFS(community_projects!$P:$P, "&gt;=" &amp; project_size!P7,community_projects!$P:$P, "&lt;=" &amp; project_size!P8)</f>
        <v>30</v>
      </c>
      <c r="Q9">
        <f>COUNTIFS(community_projects!$P:$P, "&gt;=" &amp; project_size!Q7,community_projects!$P:$P, "&lt;=" &amp; project_size!Q8)</f>
        <v>27</v>
      </c>
      <c r="R9">
        <f>COUNTIFS(community_projects!$P:$P, "&gt;=" &amp; project_size!R7,community_projects!$P:$P, "&lt;=" &amp; project_size!R8)</f>
        <v>24</v>
      </c>
      <c r="S9">
        <f>COUNTIFS(community_projects!$P:$P, "&gt;=" &amp; project_size!S7,community_projects!$P:$P, "&lt;=" &amp; project_size!S8)</f>
        <v>28</v>
      </c>
      <c r="T9">
        <f>COUNTIFS(community_projects!$P:$P, "&gt;=" &amp; project_size!T7,community_projects!$P:$P, "&lt;=" &amp; project_size!T8)</f>
        <v>16</v>
      </c>
      <c r="U9">
        <f>COUNTIFS(community_projects!$P:$P, "&gt;=" &amp; project_size!U7,community_projects!$P:$P, "&lt;=" &amp; project_size!U8)</f>
        <v>14</v>
      </c>
      <c r="V9">
        <f>COUNTIFS(community_projects!$P:$P, "&gt;=" &amp; project_size!V7,community_projects!$P:$P, "&lt;=" &amp; project_size!V8)</f>
        <v>33</v>
      </c>
      <c r="W9">
        <f>COUNTIFS(community_projects!$P:$P, "&gt;=" &amp; project_size!W7,community_projects!$P:$P, "&lt;=" &amp; project_size!W8)</f>
        <v>44</v>
      </c>
      <c r="X9">
        <f>COUNTIFS(community_projects!$P:$P, "&gt;=" &amp; project_size!X7,community_projects!$P:$P, "&lt;=" &amp; project_size!X8)</f>
        <v>17</v>
      </c>
      <c r="Y9">
        <f>COUNTIFS(community_projects!$P:$P, "&gt;=" &amp; project_size!Y7,community_projects!$P:$P, "&lt;=" &amp; project_size!Y8)</f>
        <v>10</v>
      </c>
      <c r="Z9">
        <f>COUNTIFS(community_projects!$P:$P, "&gt;=" &amp; project_size!Z7,community_projects!$P:$P, "&lt;=" &amp; project_size!Z8)</f>
        <v>7</v>
      </c>
      <c r="AA9">
        <f>COUNTIFS(community_projects!$P:$P, "&gt;=" &amp; project_size!AA7,community_projects!$P:$P, "&lt;=" &amp; project_size!AA8)</f>
        <v>16</v>
      </c>
      <c r="AB9">
        <f>COUNTIFS(community_projects!$P:$P, "&gt;=" &amp; project_size!AB7,community_projects!$P:$P, "&lt;=" &amp; project_size!AB8)</f>
        <v>12</v>
      </c>
      <c r="AC9">
        <f>COUNTIFS(community_projects!$P:$P, "&gt;=" &amp; project_size!AC7,community_projects!$P:$P, "&lt;=" &amp; project_size!AC8)</f>
        <v>31</v>
      </c>
      <c r="AD9">
        <f>COUNTIFS(community_projects!$P:$P, "&gt;=" &amp; project_size!AD7,community_projects!$P:$P, "&lt;=" &amp; project_size!AD8)</f>
        <v>23</v>
      </c>
      <c r="AE9">
        <f>COUNTIFS(community_projects!$P:$P, "&gt;=" &amp; project_size!AE7,community_projects!$P:$P, "&lt;=" &amp; project_size!AE8)</f>
        <v>26</v>
      </c>
      <c r="AF9">
        <f>COUNTIFS(community_projects!$P:$P, "&gt;=" &amp; project_size!AF7,community_projects!$P:$P, "&lt;=" &amp; project_size!AF8)</f>
        <v>7</v>
      </c>
      <c r="AG9">
        <f>COUNTIFS(community_projects!$P:$P, "&gt;=" &amp; project_size!AG7,community_projects!$P:$P, "&lt;=" &amp; project_size!AG8)</f>
        <v>12</v>
      </c>
      <c r="AH9">
        <f>COUNTIFS(community_projects!$P:$P, "&gt;=" &amp; project_size!AH7,community_projects!$P:$P, "&lt;=" &amp; project_size!AH8)</f>
        <v>13</v>
      </c>
      <c r="AI9">
        <f>COUNTIFS(community_projects!$P:$P, "&gt;=" &amp; project_size!AI7,community_projects!$P:$P, "&lt;=" &amp; project_size!AI8)</f>
        <v>8</v>
      </c>
      <c r="AJ9">
        <f>COUNTIFS(community_projects!$P:$P, "&gt;=" &amp; project_size!AJ7,community_projects!$P:$P, "&lt;=" &amp; project_size!AJ8)</f>
        <v>9</v>
      </c>
      <c r="AK9">
        <f>COUNTIFS(community_projects!$P:$P, "&gt;=" &amp; project_size!AK7,community_projects!$P:$P, "&lt;=" &amp; project_size!AK8)</f>
        <v>9</v>
      </c>
      <c r="AL9">
        <f>COUNTIFS(community_projects!$P:$P, "&gt;=" &amp; project_size!AL7,community_projects!$P:$P, "&lt;=" &amp; project_size!AL8)</f>
        <v>6</v>
      </c>
      <c r="AM9">
        <f>COUNTIFS(community_projects!$P:$P, "&gt;=" &amp; project_size!AM7,community_projects!$P:$P, "&lt;=" &amp; project_size!AM8)</f>
        <v>9</v>
      </c>
      <c r="AN9">
        <f>COUNTIFS(community_projects!$P:$P, "&gt;=" &amp; project_size!AN7,community_projects!$P:$P, "&lt;=" &amp; project_size!AN8)</f>
        <v>9</v>
      </c>
      <c r="AO9">
        <f>COUNTIFS(community_projects!$P:$P, "&gt;=" &amp; project_size!AO7,community_projects!$P:$P, "&lt;=" &amp; project_size!AO8)</f>
        <v>9</v>
      </c>
      <c r="AP9">
        <f>COUNTIFS(community_projects!$P:$P, "&gt;=" &amp; project_size!AP7,community_projects!$P:$P, "&lt;=" &amp; project_size!AP8)</f>
        <v>36</v>
      </c>
    </row>
    <row r="10" spans="1:42" x14ac:dyDescent="0.3">
      <c r="A10">
        <v>104</v>
      </c>
      <c r="B10">
        <v>104</v>
      </c>
      <c r="C10">
        <v>104</v>
      </c>
    </row>
    <row r="11" spans="1:42" x14ac:dyDescent="0.3">
      <c r="A11">
        <v>70.400000000000006</v>
      </c>
      <c r="B11">
        <v>70.400000000000006</v>
      </c>
      <c r="C11">
        <v>70.400000000000006</v>
      </c>
    </row>
    <row r="12" spans="1:42" x14ac:dyDescent="0.3">
      <c r="A12">
        <v>52.800000000000004</v>
      </c>
      <c r="B12">
        <v>52.800000000000004</v>
      </c>
      <c r="C12">
        <v>52.800000000000004</v>
      </c>
    </row>
    <row r="13" spans="1:42" x14ac:dyDescent="0.3">
      <c r="A13">
        <v>278.10999999999996</v>
      </c>
      <c r="B13">
        <v>278.10999999999996</v>
      </c>
      <c r="C13">
        <v>278.10999999999996</v>
      </c>
    </row>
    <row r="14" spans="1:42" x14ac:dyDescent="0.3">
      <c r="A14">
        <v>76</v>
      </c>
      <c r="B14">
        <v>76</v>
      </c>
      <c r="C14">
        <v>76</v>
      </c>
    </row>
    <row r="15" spans="1:42" x14ac:dyDescent="0.3">
      <c r="A15">
        <v>2233</v>
      </c>
      <c r="B15">
        <v>45</v>
      </c>
      <c r="C15">
        <v>45</v>
      </c>
    </row>
    <row r="16" spans="1:42" x14ac:dyDescent="0.3">
      <c r="A16">
        <v>45</v>
      </c>
      <c r="B16">
        <v>18.900000000000002</v>
      </c>
      <c r="C16">
        <v>18.900000000000002</v>
      </c>
    </row>
    <row r="17" spans="1:3" x14ac:dyDescent="0.3">
      <c r="A17">
        <v>18.900000000000002</v>
      </c>
      <c r="B17">
        <v>54.6</v>
      </c>
      <c r="C17">
        <v>54.6</v>
      </c>
    </row>
    <row r="18" spans="1:3" x14ac:dyDescent="0.3">
      <c r="A18">
        <v>54.6</v>
      </c>
      <c r="B18">
        <v>30</v>
      </c>
      <c r="C18">
        <v>30</v>
      </c>
    </row>
    <row r="19" spans="1:3" x14ac:dyDescent="0.3">
      <c r="A19">
        <v>30</v>
      </c>
      <c r="B19">
        <v>37.699999999999996</v>
      </c>
      <c r="C19">
        <v>37.699999999999996</v>
      </c>
    </row>
    <row r="20" spans="1:3" x14ac:dyDescent="0.3">
      <c r="A20">
        <v>37.699999999999996</v>
      </c>
      <c r="B20">
        <v>28.999999999999996</v>
      </c>
      <c r="C20">
        <v>28.999999999999996</v>
      </c>
    </row>
    <row r="21" spans="1:3" x14ac:dyDescent="0.3">
      <c r="A21">
        <v>28.999999999999996</v>
      </c>
      <c r="B21">
        <v>41.76</v>
      </c>
      <c r="C21">
        <v>41.76</v>
      </c>
    </row>
    <row r="22" spans="1:3" x14ac:dyDescent="0.3">
      <c r="A22">
        <v>41.76</v>
      </c>
      <c r="B22">
        <v>52.199999999999996</v>
      </c>
      <c r="C22">
        <v>52.199999999999996</v>
      </c>
    </row>
    <row r="23" spans="1:3" x14ac:dyDescent="0.3">
      <c r="A23">
        <v>52.199999999999996</v>
      </c>
      <c r="B23">
        <v>39.15</v>
      </c>
      <c r="C23">
        <v>39.15</v>
      </c>
    </row>
    <row r="24" spans="1:3" x14ac:dyDescent="0.3">
      <c r="A24">
        <v>39.15</v>
      </c>
      <c r="B24">
        <v>53.65</v>
      </c>
      <c r="C24">
        <v>53.65</v>
      </c>
    </row>
    <row r="25" spans="1:3" x14ac:dyDescent="0.3">
      <c r="A25">
        <v>53.65</v>
      </c>
      <c r="B25">
        <v>56.55</v>
      </c>
      <c r="C25">
        <v>56.55</v>
      </c>
    </row>
    <row r="26" spans="1:3" x14ac:dyDescent="0.3">
      <c r="A26">
        <v>56.55</v>
      </c>
      <c r="B26">
        <v>41.6</v>
      </c>
      <c r="C26">
        <v>41.6</v>
      </c>
    </row>
    <row r="27" spans="1:3" x14ac:dyDescent="0.3">
      <c r="A27">
        <v>41.6</v>
      </c>
      <c r="B27">
        <v>43.16</v>
      </c>
      <c r="C27">
        <v>43.16</v>
      </c>
    </row>
    <row r="28" spans="1:3" x14ac:dyDescent="0.3">
      <c r="A28">
        <v>43.16</v>
      </c>
      <c r="B28">
        <v>46.8</v>
      </c>
      <c r="C28">
        <v>46.8</v>
      </c>
    </row>
    <row r="29" spans="1:3" x14ac:dyDescent="0.3">
      <c r="A29">
        <v>46.8</v>
      </c>
      <c r="B29">
        <v>39</v>
      </c>
      <c r="C29">
        <v>39</v>
      </c>
    </row>
    <row r="30" spans="1:3" x14ac:dyDescent="0.3">
      <c r="A30">
        <v>39</v>
      </c>
      <c r="B30">
        <v>133.5</v>
      </c>
      <c r="C30">
        <v>133.5</v>
      </c>
    </row>
    <row r="31" spans="1:3" x14ac:dyDescent="0.3">
      <c r="A31">
        <v>133.5</v>
      </c>
      <c r="B31">
        <v>174.9</v>
      </c>
      <c r="C31">
        <v>174.9</v>
      </c>
    </row>
    <row r="32" spans="1:3" x14ac:dyDescent="0.3">
      <c r="A32">
        <v>174.9</v>
      </c>
      <c r="B32">
        <v>446.98499999999996</v>
      </c>
      <c r="C32">
        <v>446.98499999999996</v>
      </c>
    </row>
    <row r="33" spans="1:3" x14ac:dyDescent="0.3">
      <c r="A33">
        <v>446.98499999999996</v>
      </c>
      <c r="B33">
        <v>540</v>
      </c>
      <c r="C33">
        <v>540</v>
      </c>
    </row>
    <row r="34" spans="1:3" x14ac:dyDescent="0.3">
      <c r="A34">
        <v>540</v>
      </c>
      <c r="B34">
        <v>64</v>
      </c>
      <c r="C34">
        <v>64</v>
      </c>
    </row>
    <row r="35" spans="1:3" x14ac:dyDescent="0.3">
      <c r="A35">
        <v>64</v>
      </c>
      <c r="B35">
        <v>63.8</v>
      </c>
      <c r="C35">
        <v>63.8</v>
      </c>
    </row>
    <row r="36" spans="1:3" x14ac:dyDescent="0.3">
      <c r="A36">
        <v>63.8</v>
      </c>
      <c r="B36">
        <v>261</v>
      </c>
      <c r="C36">
        <v>261</v>
      </c>
    </row>
    <row r="37" spans="1:3" x14ac:dyDescent="0.3">
      <c r="A37">
        <v>261</v>
      </c>
      <c r="B37">
        <v>55.000000000000007</v>
      </c>
      <c r="C37">
        <v>55.000000000000007</v>
      </c>
    </row>
    <row r="38" spans="1:3" x14ac:dyDescent="0.3">
      <c r="A38">
        <v>55.000000000000007</v>
      </c>
      <c r="B38">
        <v>100.80000000000001</v>
      </c>
      <c r="C38">
        <v>100.80000000000001</v>
      </c>
    </row>
    <row r="39" spans="1:3" x14ac:dyDescent="0.3">
      <c r="A39">
        <v>100.80000000000001</v>
      </c>
      <c r="B39">
        <v>100</v>
      </c>
      <c r="C39">
        <v>100</v>
      </c>
    </row>
    <row r="40" spans="1:3" x14ac:dyDescent="0.3">
      <c r="A40">
        <v>100</v>
      </c>
      <c r="B40">
        <v>53.75</v>
      </c>
      <c r="C40">
        <v>53.75</v>
      </c>
    </row>
    <row r="41" spans="1:3" x14ac:dyDescent="0.3">
      <c r="A41">
        <v>53.75</v>
      </c>
      <c r="B41">
        <v>57</v>
      </c>
      <c r="C41">
        <v>57</v>
      </c>
    </row>
    <row r="42" spans="1:3" x14ac:dyDescent="0.3">
      <c r="A42">
        <v>57</v>
      </c>
      <c r="B42">
        <v>63</v>
      </c>
      <c r="C42">
        <v>63</v>
      </c>
    </row>
    <row r="43" spans="1:3" x14ac:dyDescent="0.3">
      <c r="A43">
        <v>63</v>
      </c>
      <c r="B43">
        <v>55.125</v>
      </c>
      <c r="C43">
        <v>55.125</v>
      </c>
    </row>
    <row r="44" spans="1:3" x14ac:dyDescent="0.3">
      <c r="A44">
        <v>55.125</v>
      </c>
      <c r="B44">
        <v>54.76</v>
      </c>
      <c r="C44">
        <v>54.76</v>
      </c>
    </row>
    <row r="45" spans="1:3" x14ac:dyDescent="0.3">
      <c r="A45">
        <v>54.76</v>
      </c>
      <c r="B45">
        <v>68</v>
      </c>
      <c r="C45">
        <v>68</v>
      </c>
    </row>
    <row r="46" spans="1:3" x14ac:dyDescent="0.3">
      <c r="A46">
        <v>68</v>
      </c>
      <c r="B46">
        <v>68.399999999999991</v>
      </c>
      <c r="C46">
        <v>68.399999999999991</v>
      </c>
    </row>
    <row r="47" spans="1:3" x14ac:dyDescent="0.3">
      <c r="A47">
        <v>68.399999999999991</v>
      </c>
      <c r="B47">
        <v>65.55</v>
      </c>
      <c r="C47">
        <v>65.55</v>
      </c>
    </row>
    <row r="48" spans="1:3" x14ac:dyDescent="0.3">
      <c r="A48">
        <v>65.55</v>
      </c>
      <c r="B48">
        <v>2.2879999999999998</v>
      </c>
      <c r="C48">
        <v>2.2879999999999998</v>
      </c>
    </row>
    <row r="49" spans="1:3" x14ac:dyDescent="0.3">
      <c r="A49">
        <v>2.2879999999999998</v>
      </c>
      <c r="B49">
        <v>52</v>
      </c>
      <c r="C49">
        <v>52</v>
      </c>
    </row>
    <row r="50" spans="1:3" x14ac:dyDescent="0.3">
      <c r="A50">
        <v>52</v>
      </c>
      <c r="B50">
        <v>30.779999999999998</v>
      </c>
      <c r="C50">
        <v>30.779999999999998</v>
      </c>
    </row>
    <row r="51" spans="1:3" x14ac:dyDescent="0.3">
      <c r="A51">
        <v>30.779999999999998</v>
      </c>
      <c r="B51">
        <v>57</v>
      </c>
      <c r="C51">
        <v>57</v>
      </c>
    </row>
    <row r="52" spans="1:3" x14ac:dyDescent="0.3">
      <c r="A52">
        <v>57</v>
      </c>
      <c r="B52">
        <v>269.09999999999997</v>
      </c>
      <c r="C52">
        <v>269.09999999999997</v>
      </c>
    </row>
    <row r="53" spans="1:3" x14ac:dyDescent="0.3">
      <c r="A53">
        <v>269.09999999999997</v>
      </c>
      <c r="B53">
        <v>1686.8999999999999</v>
      </c>
      <c r="C53">
        <v>1686.8999999999999</v>
      </c>
    </row>
    <row r="54" spans="1:3" x14ac:dyDescent="0.3">
      <c r="A54">
        <v>1686.8999999999999</v>
      </c>
      <c r="B54">
        <v>50</v>
      </c>
      <c r="C54">
        <v>50</v>
      </c>
    </row>
    <row r="55" spans="1:3" x14ac:dyDescent="0.3">
      <c r="A55">
        <v>50</v>
      </c>
      <c r="B55">
        <v>60</v>
      </c>
      <c r="C55">
        <v>60</v>
      </c>
    </row>
    <row r="56" spans="1:3" x14ac:dyDescent="0.3">
      <c r="A56">
        <v>60</v>
      </c>
      <c r="B56">
        <v>54.6</v>
      </c>
      <c r="C56">
        <v>54.6</v>
      </c>
    </row>
    <row r="57" spans="1:3" x14ac:dyDescent="0.3">
      <c r="A57">
        <v>54.6</v>
      </c>
      <c r="B57">
        <v>99</v>
      </c>
      <c r="C57">
        <v>99</v>
      </c>
    </row>
    <row r="58" spans="1:3" x14ac:dyDescent="0.3">
      <c r="A58">
        <v>99</v>
      </c>
      <c r="B58">
        <v>101</v>
      </c>
      <c r="C58">
        <v>101</v>
      </c>
    </row>
    <row r="59" spans="1:3" x14ac:dyDescent="0.3">
      <c r="A59">
        <v>101</v>
      </c>
      <c r="B59">
        <v>86</v>
      </c>
      <c r="C59">
        <v>86</v>
      </c>
    </row>
    <row r="60" spans="1:3" x14ac:dyDescent="0.3">
      <c r="A60">
        <v>86</v>
      </c>
      <c r="B60">
        <v>161</v>
      </c>
      <c r="C60">
        <v>161</v>
      </c>
    </row>
    <row r="61" spans="1:3" x14ac:dyDescent="0.3">
      <c r="A61">
        <v>161</v>
      </c>
      <c r="B61">
        <v>91</v>
      </c>
      <c r="C61">
        <v>91</v>
      </c>
    </row>
    <row r="62" spans="1:3" x14ac:dyDescent="0.3">
      <c r="A62">
        <v>91</v>
      </c>
      <c r="B62">
        <v>24</v>
      </c>
      <c r="C62">
        <v>24</v>
      </c>
    </row>
    <row r="63" spans="1:3" x14ac:dyDescent="0.3">
      <c r="A63">
        <v>24</v>
      </c>
      <c r="B63">
        <v>73.8</v>
      </c>
      <c r="C63">
        <v>73.8</v>
      </c>
    </row>
    <row r="64" spans="1:3" x14ac:dyDescent="0.3">
      <c r="A64">
        <v>73.8</v>
      </c>
      <c r="B64">
        <v>73.8</v>
      </c>
      <c r="C64">
        <v>73.8</v>
      </c>
    </row>
    <row r="65" spans="1:3" x14ac:dyDescent="0.3">
      <c r="A65">
        <v>73.8</v>
      </c>
      <c r="B65">
        <v>55.000000000000007</v>
      </c>
      <c r="C65">
        <v>55.000000000000007</v>
      </c>
    </row>
    <row r="66" spans="1:3" x14ac:dyDescent="0.3">
      <c r="A66">
        <v>55.000000000000007</v>
      </c>
      <c r="B66">
        <v>69.75</v>
      </c>
      <c r="C66">
        <v>69.75</v>
      </c>
    </row>
    <row r="67" spans="1:3" x14ac:dyDescent="0.3">
      <c r="A67">
        <v>69.75</v>
      </c>
      <c r="B67">
        <v>50.440000000000005</v>
      </c>
      <c r="C67">
        <v>50.440000000000005</v>
      </c>
    </row>
    <row r="68" spans="1:3" x14ac:dyDescent="0.3">
      <c r="A68">
        <v>50.440000000000005</v>
      </c>
      <c r="B68">
        <v>69.325000000000003</v>
      </c>
      <c r="C68">
        <v>69.325000000000003</v>
      </c>
    </row>
    <row r="69" spans="1:3" x14ac:dyDescent="0.3">
      <c r="A69">
        <v>69.325000000000003</v>
      </c>
      <c r="B69">
        <v>59</v>
      </c>
      <c r="C69">
        <v>59</v>
      </c>
    </row>
    <row r="70" spans="1:3" x14ac:dyDescent="0.3">
      <c r="A70">
        <v>59</v>
      </c>
      <c r="B70">
        <v>73</v>
      </c>
      <c r="C70">
        <v>73</v>
      </c>
    </row>
    <row r="71" spans="1:3" x14ac:dyDescent="0.3">
      <c r="A71">
        <v>73</v>
      </c>
      <c r="B71">
        <v>59.625</v>
      </c>
      <c r="C71">
        <v>59.625</v>
      </c>
    </row>
    <row r="72" spans="1:3" x14ac:dyDescent="0.3">
      <c r="A72">
        <v>59.625</v>
      </c>
      <c r="B72">
        <v>53</v>
      </c>
      <c r="C72">
        <v>53</v>
      </c>
    </row>
    <row r="73" spans="1:3" x14ac:dyDescent="0.3">
      <c r="A73">
        <v>53</v>
      </c>
      <c r="B73">
        <v>55.000000000000007</v>
      </c>
      <c r="C73">
        <v>55.000000000000007</v>
      </c>
    </row>
    <row r="74" spans="1:3" x14ac:dyDescent="0.3">
      <c r="A74">
        <v>55.000000000000007</v>
      </c>
      <c r="B74">
        <v>52.800000000000004</v>
      </c>
      <c r="C74">
        <v>52.800000000000004</v>
      </c>
    </row>
    <row r="75" spans="1:3" x14ac:dyDescent="0.3">
      <c r="A75">
        <v>52.800000000000004</v>
      </c>
      <c r="B75">
        <v>42</v>
      </c>
      <c r="C75">
        <v>42</v>
      </c>
    </row>
    <row r="76" spans="1:3" x14ac:dyDescent="0.3">
      <c r="A76">
        <v>42</v>
      </c>
      <c r="B76">
        <v>70</v>
      </c>
      <c r="C76">
        <v>70</v>
      </c>
    </row>
    <row r="77" spans="1:3" x14ac:dyDescent="0.3">
      <c r="A77">
        <v>70</v>
      </c>
      <c r="B77">
        <v>99.8</v>
      </c>
      <c r="C77">
        <v>99.8</v>
      </c>
    </row>
    <row r="78" spans="1:3" x14ac:dyDescent="0.3">
      <c r="A78">
        <v>99.8</v>
      </c>
      <c r="B78">
        <v>505.2</v>
      </c>
      <c r="C78">
        <v>505.2</v>
      </c>
    </row>
    <row r="79" spans="1:3" x14ac:dyDescent="0.3">
      <c r="A79">
        <v>505.2</v>
      </c>
      <c r="B79">
        <v>77</v>
      </c>
      <c r="C79">
        <v>77</v>
      </c>
    </row>
    <row r="80" spans="1:3" x14ac:dyDescent="0.3">
      <c r="A80">
        <v>77</v>
      </c>
      <c r="B80">
        <v>62.22</v>
      </c>
      <c r="C80">
        <v>62.22</v>
      </c>
    </row>
    <row r="81" spans="1:3" x14ac:dyDescent="0.3">
      <c r="A81">
        <v>62.22</v>
      </c>
      <c r="B81">
        <v>58.139999999999993</v>
      </c>
      <c r="C81">
        <v>58.139999999999993</v>
      </c>
    </row>
    <row r="82" spans="1:3" x14ac:dyDescent="0.3">
      <c r="A82">
        <v>58.139999999999993</v>
      </c>
      <c r="B82">
        <v>58.139999999999993</v>
      </c>
      <c r="C82">
        <v>58.139999999999993</v>
      </c>
    </row>
    <row r="83" spans="1:3" x14ac:dyDescent="0.3">
      <c r="A83">
        <v>58.139999999999993</v>
      </c>
      <c r="B83">
        <v>56.58</v>
      </c>
      <c r="C83">
        <v>56.58</v>
      </c>
    </row>
    <row r="84" spans="1:3" x14ac:dyDescent="0.3">
      <c r="A84">
        <v>56.58</v>
      </c>
      <c r="B84">
        <v>53.550000000000004</v>
      </c>
      <c r="C84">
        <v>53.550000000000004</v>
      </c>
    </row>
    <row r="85" spans="1:3" x14ac:dyDescent="0.3">
      <c r="A85">
        <v>53.550000000000004</v>
      </c>
      <c r="B85">
        <v>70.125</v>
      </c>
      <c r="C85">
        <v>70.125</v>
      </c>
    </row>
    <row r="86" spans="1:3" x14ac:dyDescent="0.3">
      <c r="A86">
        <v>70.125</v>
      </c>
      <c r="B86">
        <v>67.2</v>
      </c>
      <c r="C86">
        <v>67.2</v>
      </c>
    </row>
    <row r="87" spans="1:3" x14ac:dyDescent="0.3">
      <c r="A87">
        <v>67.2</v>
      </c>
      <c r="B87">
        <v>75.75</v>
      </c>
      <c r="C87">
        <v>75.75</v>
      </c>
    </row>
    <row r="88" spans="1:3" x14ac:dyDescent="0.3">
      <c r="A88">
        <v>75.75</v>
      </c>
      <c r="B88">
        <v>96</v>
      </c>
      <c r="C88">
        <v>96</v>
      </c>
    </row>
    <row r="89" spans="1:3" x14ac:dyDescent="0.3">
      <c r="A89">
        <v>96</v>
      </c>
      <c r="B89">
        <v>59</v>
      </c>
      <c r="C89">
        <v>59</v>
      </c>
    </row>
    <row r="90" spans="1:3" x14ac:dyDescent="0.3">
      <c r="A90">
        <v>59</v>
      </c>
      <c r="B90">
        <v>55.000000000000007</v>
      </c>
      <c r="C90">
        <v>55.000000000000007</v>
      </c>
    </row>
    <row r="91" spans="1:3" x14ac:dyDescent="0.3">
      <c r="A91">
        <v>55.000000000000007</v>
      </c>
      <c r="B91">
        <v>112</v>
      </c>
      <c r="C91">
        <v>112</v>
      </c>
    </row>
    <row r="92" spans="1:3" x14ac:dyDescent="0.3">
      <c r="A92">
        <v>112</v>
      </c>
      <c r="B92">
        <v>72.38</v>
      </c>
      <c r="C92">
        <v>72.38</v>
      </c>
    </row>
    <row r="93" spans="1:3" x14ac:dyDescent="0.3">
      <c r="A93">
        <v>72.38</v>
      </c>
      <c r="B93">
        <v>98</v>
      </c>
      <c r="C93">
        <v>98</v>
      </c>
    </row>
    <row r="94" spans="1:3" x14ac:dyDescent="0.3">
      <c r="A94">
        <v>98</v>
      </c>
      <c r="B94">
        <v>100</v>
      </c>
      <c r="C94">
        <v>100</v>
      </c>
    </row>
    <row r="95" spans="1:3" x14ac:dyDescent="0.3">
      <c r="A95">
        <v>100</v>
      </c>
      <c r="B95">
        <v>140.6</v>
      </c>
      <c r="C95">
        <v>140.6</v>
      </c>
    </row>
    <row r="96" spans="1:3" x14ac:dyDescent="0.3">
      <c r="A96">
        <v>140.6</v>
      </c>
      <c r="B96">
        <v>102</v>
      </c>
      <c r="C96">
        <v>102</v>
      </c>
    </row>
    <row r="97" spans="1:3" x14ac:dyDescent="0.3">
      <c r="A97">
        <v>102</v>
      </c>
      <c r="B97">
        <v>66.75</v>
      </c>
      <c r="C97">
        <v>66.75</v>
      </c>
    </row>
    <row r="98" spans="1:3" x14ac:dyDescent="0.3">
      <c r="A98">
        <v>66.75</v>
      </c>
      <c r="B98">
        <v>97.679999999999993</v>
      </c>
      <c r="C98">
        <v>97.679999999999993</v>
      </c>
    </row>
    <row r="99" spans="1:3" x14ac:dyDescent="0.3">
      <c r="A99">
        <v>97.679999999999993</v>
      </c>
      <c r="B99">
        <v>1152.03</v>
      </c>
      <c r="C99">
        <v>1152.03</v>
      </c>
    </row>
    <row r="100" spans="1:3" x14ac:dyDescent="0.3">
      <c r="A100">
        <v>1152.03</v>
      </c>
      <c r="B100">
        <v>45.36</v>
      </c>
      <c r="C100">
        <v>45.36</v>
      </c>
    </row>
    <row r="101" spans="1:3" x14ac:dyDescent="0.3">
      <c r="A101">
        <v>45.36</v>
      </c>
      <c r="B101">
        <v>44.800000000000004</v>
      </c>
      <c r="C101">
        <v>44.800000000000004</v>
      </c>
    </row>
    <row r="102" spans="1:3" x14ac:dyDescent="0.3">
      <c r="A102">
        <v>44.800000000000004</v>
      </c>
      <c r="B102">
        <v>28</v>
      </c>
      <c r="C102">
        <v>28</v>
      </c>
    </row>
    <row r="103" spans="1:3" x14ac:dyDescent="0.3">
      <c r="A103">
        <v>28</v>
      </c>
      <c r="B103">
        <v>57.6</v>
      </c>
      <c r="C103">
        <v>57.6</v>
      </c>
    </row>
    <row r="104" spans="1:3" x14ac:dyDescent="0.3">
      <c r="A104">
        <v>57.6</v>
      </c>
      <c r="B104">
        <v>59</v>
      </c>
      <c r="C104">
        <v>59</v>
      </c>
    </row>
    <row r="105" spans="1:3" x14ac:dyDescent="0.3">
      <c r="A105">
        <v>59</v>
      </c>
      <c r="B105">
        <v>166.5</v>
      </c>
      <c r="C105">
        <v>166.5</v>
      </c>
    </row>
    <row r="106" spans="1:3" x14ac:dyDescent="0.3">
      <c r="A106">
        <v>166.5</v>
      </c>
      <c r="B106">
        <v>99.75</v>
      </c>
      <c r="C106">
        <v>99.75</v>
      </c>
    </row>
    <row r="107" spans="1:3" x14ac:dyDescent="0.3">
      <c r="A107">
        <v>99.75</v>
      </c>
      <c r="B107">
        <v>55.199999999999996</v>
      </c>
      <c r="C107">
        <v>55.199999999999996</v>
      </c>
    </row>
    <row r="108" spans="1:3" x14ac:dyDescent="0.3">
      <c r="A108">
        <v>55.199999999999996</v>
      </c>
      <c r="B108">
        <v>54</v>
      </c>
      <c r="C108">
        <v>54</v>
      </c>
    </row>
    <row r="109" spans="1:3" x14ac:dyDescent="0.3">
      <c r="A109">
        <v>54</v>
      </c>
      <c r="B109">
        <v>54.45</v>
      </c>
      <c r="C109">
        <v>54.45</v>
      </c>
    </row>
    <row r="110" spans="1:3" x14ac:dyDescent="0.3">
      <c r="A110">
        <v>54.45</v>
      </c>
      <c r="B110">
        <v>99.8</v>
      </c>
      <c r="C110">
        <v>99.8</v>
      </c>
    </row>
    <row r="111" spans="1:3" x14ac:dyDescent="0.3">
      <c r="A111">
        <v>99.8</v>
      </c>
      <c r="B111">
        <v>38.475000000000001</v>
      </c>
      <c r="C111">
        <v>38.475000000000001</v>
      </c>
    </row>
    <row r="112" spans="1:3" x14ac:dyDescent="0.3">
      <c r="A112">
        <v>38.475000000000001</v>
      </c>
      <c r="B112">
        <v>66.08</v>
      </c>
      <c r="C112">
        <v>66.08</v>
      </c>
    </row>
    <row r="113" spans="1:3" x14ac:dyDescent="0.3">
      <c r="A113">
        <v>66.08</v>
      </c>
      <c r="B113">
        <v>10.4</v>
      </c>
      <c r="C113">
        <v>10.4</v>
      </c>
    </row>
    <row r="114" spans="1:3" x14ac:dyDescent="0.3">
      <c r="A114">
        <v>10.4</v>
      </c>
      <c r="B114">
        <v>34.299999999999997</v>
      </c>
      <c r="C114">
        <v>34.299999999999997</v>
      </c>
    </row>
    <row r="115" spans="1:3" x14ac:dyDescent="0.3">
      <c r="A115">
        <v>34.299999999999997</v>
      </c>
      <c r="B115">
        <v>33</v>
      </c>
      <c r="C115">
        <v>33</v>
      </c>
    </row>
    <row r="116" spans="1:3" x14ac:dyDescent="0.3">
      <c r="A116">
        <v>33</v>
      </c>
      <c r="B116">
        <v>63</v>
      </c>
      <c r="C116">
        <v>63</v>
      </c>
    </row>
    <row r="117" spans="1:3" x14ac:dyDescent="0.3">
      <c r="A117">
        <v>63</v>
      </c>
      <c r="B117">
        <v>186</v>
      </c>
      <c r="C117">
        <v>186</v>
      </c>
    </row>
    <row r="118" spans="1:3" x14ac:dyDescent="0.3">
      <c r="A118">
        <v>186</v>
      </c>
      <c r="B118">
        <v>312</v>
      </c>
      <c r="C118">
        <v>312</v>
      </c>
    </row>
    <row r="119" spans="1:3" x14ac:dyDescent="0.3">
      <c r="A119">
        <v>312</v>
      </c>
      <c r="B119">
        <v>41.25</v>
      </c>
      <c r="C119">
        <v>41.25</v>
      </c>
    </row>
    <row r="120" spans="1:3" x14ac:dyDescent="0.3">
      <c r="A120">
        <v>41.25</v>
      </c>
      <c r="B120">
        <v>68.34</v>
      </c>
      <c r="C120">
        <v>68.34</v>
      </c>
    </row>
    <row r="121" spans="1:3" x14ac:dyDescent="0.3">
      <c r="A121">
        <v>68.34</v>
      </c>
      <c r="B121">
        <v>61.64</v>
      </c>
      <c r="C121">
        <v>61.64</v>
      </c>
    </row>
    <row r="122" spans="1:3" x14ac:dyDescent="0.3">
      <c r="A122">
        <v>61.64</v>
      </c>
      <c r="B122">
        <v>54</v>
      </c>
      <c r="C122">
        <v>54</v>
      </c>
    </row>
    <row r="123" spans="1:3" x14ac:dyDescent="0.3">
      <c r="A123">
        <v>54</v>
      </c>
      <c r="B123">
        <v>130</v>
      </c>
      <c r="C123">
        <v>130</v>
      </c>
    </row>
    <row r="124" spans="1:3" x14ac:dyDescent="0.3">
      <c r="A124">
        <v>130</v>
      </c>
      <c r="B124">
        <v>291.72000000000003</v>
      </c>
      <c r="C124">
        <v>291.72000000000003</v>
      </c>
    </row>
    <row r="125" spans="1:3" x14ac:dyDescent="0.3">
      <c r="A125">
        <v>291.72000000000003</v>
      </c>
      <c r="B125">
        <v>62.92</v>
      </c>
      <c r="C125">
        <v>62.92</v>
      </c>
    </row>
    <row r="126" spans="1:3" x14ac:dyDescent="0.3">
      <c r="A126">
        <v>62.92</v>
      </c>
      <c r="B126">
        <v>56.16</v>
      </c>
      <c r="C126">
        <v>56.16</v>
      </c>
    </row>
    <row r="127" spans="1:3" x14ac:dyDescent="0.3">
      <c r="A127">
        <v>56.16</v>
      </c>
      <c r="B127">
        <v>129</v>
      </c>
      <c r="C127">
        <v>129</v>
      </c>
    </row>
    <row r="128" spans="1:3" x14ac:dyDescent="0.3">
      <c r="A128">
        <v>129</v>
      </c>
      <c r="B128">
        <v>41.23</v>
      </c>
      <c r="C128">
        <v>41.23</v>
      </c>
    </row>
    <row r="129" spans="1:3" x14ac:dyDescent="0.3">
      <c r="A129">
        <v>41.23</v>
      </c>
      <c r="B129">
        <v>90.83</v>
      </c>
      <c r="C129">
        <v>90.83</v>
      </c>
    </row>
    <row r="130" spans="1:3" x14ac:dyDescent="0.3">
      <c r="A130">
        <v>90.83</v>
      </c>
      <c r="B130">
        <v>56.1</v>
      </c>
      <c r="C130">
        <v>56.1</v>
      </c>
    </row>
    <row r="131" spans="1:3" x14ac:dyDescent="0.3">
      <c r="A131">
        <v>56.1</v>
      </c>
      <c r="B131">
        <v>53.04</v>
      </c>
      <c r="C131">
        <v>53.04</v>
      </c>
    </row>
    <row r="132" spans="1:3" x14ac:dyDescent="0.3">
      <c r="A132">
        <v>53.04</v>
      </c>
      <c r="B132">
        <v>56.1</v>
      </c>
      <c r="C132">
        <v>56.1</v>
      </c>
    </row>
    <row r="133" spans="1:3" x14ac:dyDescent="0.3">
      <c r="A133">
        <v>56.1</v>
      </c>
      <c r="B133">
        <v>57.98</v>
      </c>
      <c r="C133">
        <v>57.98</v>
      </c>
    </row>
    <row r="134" spans="1:3" x14ac:dyDescent="0.3">
      <c r="A134">
        <v>57.98</v>
      </c>
      <c r="B134">
        <v>578</v>
      </c>
      <c r="C134">
        <v>578</v>
      </c>
    </row>
    <row r="135" spans="1:3" x14ac:dyDescent="0.3">
      <c r="A135">
        <v>578</v>
      </c>
      <c r="B135">
        <v>901.5</v>
      </c>
      <c r="C135">
        <v>901.5</v>
      </c>
    </row>
    <row r="136" spans="1:3" x14ac:dyDescent="0.3">
      <c r="A136">
        <v>901.5</v>
      </c>
      <c r="B136">
        <v>37</v>
      </c>
      <c r="C136">
        <v>37</v>
      </c>
    </row>
    <row r="137" spans="1:3" x14ac:dyDescent="0.3">
      <c r="A137">
        <v>37</v>
      </c>
      <c r="B137">
        <v>68.319999999999993</v>
      </c>
      <c r="C137">
        <v>68.319999999999993</v>
      </c>
    </row>
    <row r="138" spans="1:3" x14ac:dyDescent="0.3">
      <c r="A138">
        <v>68.319999999999993</v>
      </c>
      <c r="B138">
        <v>171.6</v>
      </c>
      <c r="C138">
        <v>171.6</v>
      </c>
    </row>
    <row r="139" spans="1:3" x14ac:dyDescent="0.3">
      <c r="A139">
        <v>171.6</v>
      </c>
      <c r="B139">
        <v>8.32</v>
      </c>
      <c r="C139">
        <v>8.32</v>
      </c>
    </row>
    <row r="140" spans="1:3" x14ac:dyDescent="0.3">
      <c r="A140">
        <v>8.32</v>
      </c>
      <c r="B140">
        <v>108</v>
      </c>
      <c r="C140">
        <v>108</v>
      </c>
    </row>
    <row r="141" spans="1:3" x14ac:dyDescent="0.3">
      <c r="A141">
        <v>108</v>
      </c>
      <c r="B141">
        <v>56.68</v>
      </c>
      <c r="C141">
        <v>56.68</v>
      </c>
    </row>
    <row r="142" spans="1:3" x14ac:dyDescent="0.3">
      <c r="A142">
        <v>56.68</v>
      </c>
      <c r="B142">
        <v>34</v>
      </c>
      <c r="C142">
        <v>34</v>
      </c>
    </row>
    <row r="143" spans="1:3" x14ac:dyDescent="0.3">
      <c r="A143">
        <v>34</v>
      </c>
      <c r="B143">
        <v>54.34</v>
      </c>
      <c r="C143">
        <v>54.34</v>
      </c>
    </row>
    <row r="144" spans="1:3" x14ac:dyDescent="0.3">
      <c r="A144">
        <v>54.34</v>
      </c>
      <c r="B144">
        <v>62</v>
      </c>
      <c r="C144">
        <v>62</v>
      </c>
    </row>
    <row r="145" spans="1:3" x14ac:dyDescent="0.3">
      <c r="A145">
        <v>62</v>
      </c>
      <c r="B145">
        <v>243.00000000000003</v>
      </c>
      <c r="C145">
        <v>243.00000000000003</v>
      </c>
    </row>
    <row r="146" spans="1:3" x14ac:dyDescent="0.3">
      <c r="A146">
        <v>243.00000000000003</v>
      </c>
      <c r="B146">
        <v>72.625</v>
      </c>
      <c r="C146">
        <v>72.625</v>
      </c>
    </row>
    <row r="147" spans="1:3" x14ac:dyDescent="0.3">
      <c r="A147">
        <v>72.625</v>
      </c>
      <c r="B147">
        <v>33.6</v>
      </c>
      <c r="C147">
        <v>33.6</v>
      </c>
    </row>
    <row r="148" spans="1:3" x14ac:dyDescent="0.3">
      <c r="A148">
        <v>33.6</v>
      </c>
      <c r="B148">
        <v>39</v>
      </c>
      <c r="C148">
        <v>39</v>
      </c>
    </row>
    <row r="149" spans="1:3" x14ac:dyDescent="0.3">
      <c r="A149">
        <v>39</v>
      </c>
      <c r="B149">
        <v>72</v>
      </c>
      <c r="C149">
        <v>72</v>
      </c>
    </row>
    <row r="150" spans="1:3" x14ac:dyDescent="0.3">
      <c r="A150">
        <v>72</v>
      </c>
      <c r="B150">
        <v>60</v>
      </c>
      <c r="C150">
        <v>60</v>
      </c>
    </row>
    <row r="151" spans="1:3" x14ac:dyDescent="0.3">
      <c r="A151">
        <v>60</v>
      </c>
      <c r="B151">
        <v>53.699999999999996</v>
      </c>
      <c r="C151">
        <v>53.699999999999996</v>
      </c>
    </row>
    <row r="152" spans="1:3" x14ac:dyDescent="0.3">
      <c r="A152">
        <v>53.699999999999996</v>
      </c>
      <c r="B152">
        <v>130.79999999999998</v>
      </c>
      <c r="C152">
        <v>130.79999999999998</v>
      </c>
    </row>
    <row r="153" spans="1:3" x14ac:dyDescent="0.3">
      <c r="A153">
        <v>130.79999999999998</v>
      </c>
      <c r="B153">
        <v>46.8</v>
      </c>
      <c r="C153">
        <v>46.8</v>
      </c>
    </row>
    <row r="154" spans="1:3" x14ac:dyDescent="0.3">
      <c r="A154">
        <v>46.8</v>
      </c>
      <c r="B154">
        <v>21.84</v>
      </c>
      <c r="C154">
        <v>21.84</v>
      </c>
    </row>
    <row r="155" spans="1:3" x14ac:dyDescent="0.3">
      <c r="A155">
        <v>21.84</v>
      </c>
      <c r="B155">
        <v>169</v>
      </c>
      <c r="C155">
        <v>169</v>
      </c>
    </row>
    <row r="156" spans="1:3" x14ac:dyDescent="0.3">
      <c r="A156">
        <v>169</v>
      </c>
      <c r="B156">
        <v>142.19999999999999</v>
      </c>
      <c r="C156">
        <v>142.19999999999999</v>
      </c>
    </row>
    <row r="157" spans="1:3" x14ac:dyDescent="0.3">
      <c r="A157">
        <v>142.19999999999999</v>
      </c>
      <c r="B157">
        <v>113.39999999999999</v>
      </c>
      <c r="C157">
        <v>113.39999999999999</v>
      </c>
    </row>
    <row r="158" spans="1:3" x14ac:dyDescent="0.3">
      <c r="A158">
        <v>113.39999999999999</v>
      </c>
      <c r="B158">
        <v>167.77</v>
      </c>
      <c r="C158">
        <v>167.77</v>
      </c>
    </row>
    <row r="159" spans="1:3" x14ac:dyDescent="0.3">
      <c r="A159">
        <v>167.77</v>
      </c>
      <c r="B159">
        <v>100</v>
      </c>
      <c r="C159">
        <v>100</v>
      </c>
    </row>
    <row r="160" spans="1:3" x14ac:dyDescent="0.3">
      <c r="A160">
        <v>100</v>
      </c>
      <c r="B160">
        <v>100</v>
      </c>
      <c r="C160">
        <v>100</v>
      </c>
    </row>
    <row r="161" spans="1:3" x14ac:dyDescent="0.3">
      <c r="A161">
        <v>100</v>
      </c>
      <c r="B161">
        <v>222.29999999999998</v>
      </c>
      <c r="C161">
        <v>222.29999999999998</v>
      </c>
    </row>
    <row r="162" spans="1:3" x14ac:dyDescent="0.3">
      <c r="A162">
        <v>222.29999999999998</v>
      </c>
      <c r="B162">
        <v>78</v>
      </c>
      <c r="C162">
        <v>78</v>
      </c>
    </row>
    <row r="163" spans="1:3" x14ac:dyDescent="0.3">
      <c r="A163">
        <v>78</v>
      </c>
      <c r="B163">
        <v>85</v>
      </c>
      <c r="C163">
        <v>85</v>
      </c>
    </row>
    <row r="164" spans="1:3" x14ac:dyDescent="0.3">
      <c r="A164">
        <v>85</v>
      </c>
      <c r="B164">
        <v>50.4</v>
      </c>
      <c r="C164">
        <v>50.4</v>
      </c>
    </row>
    <row r="165" spans="1:3" x14ac:dyDescent="0.3">
      <c r="A165">
        <v>50.4</v>
      </c>
      <c r="B165">
        <v>299.25</v>
      </c>
      <c r="C165">
        <v>299.25</v>
      </c>
    </row>
    <row r="166" spans="1:3" x14ac:dyDescent="0.3">
      <c r="A166">
        <v>299.25</v>
      </c>
      <c r="B166">
        <v>60.480000000000004</v>
      </c>
      <c r="C166">
        <v>60.480000000000004</v>
      </c>
    </row>
    <row r="167" spans="1:3" x14ac:dyDescent="0.3">
      <c r="A167">
        <v>60.480000000000004</v>
      </c>
      <c r="B167">
        <v>68.040000000000006</v>
      </c>
      <c r="C167">
        <v>68.040000000000006</v>
      </c>
    </row>
    <row r="168" spans="1:3" x14ac:dyDescent="0.3">
      <c r="A168">
        <v>68.040000000000006</v>
      </c>
      <c r="B168">
        <v>67.2</v>
      </c>
      <c r="C168">
        <v>67.2</v>
      </c>
    </row>
    <row r="169" spans="1:3" x14ac:dyDescent="0.3">
      <c r="A169">
        <v>67.2</v>
      </c>
      <c r="B169">
        <v>55.8</v>
      </c>
      <c r="C169">
        <v>55.8</v>
      </c>
    </row>
    <row r="170" spans="1:3" x14ac:dyDescent="0.3">
      <c r="A170">
        <v>55.8</v>
      </c>
      <c r="B170">
        <v>34.840000000000003</v>
      </c>
      <c r="C170">
        <v>34.840000000000003</v>
      </c>
    </row>
    <row r="171" spans="1:3" x14ac:dyDescent="0.3">
      <c r="A171">
        <v>34.840000000000003</v>
      </c>
      <c r="B171">
        <v>195.75</v>
      </c>
      <c r="C171">
        <v>195.75</v>
      </c>
    </row>
    <row r="172" spans="1:3" x14ac:dyDescent="0.3">
      <c r="A172">
        <v>195.75</v>
      </c>
      <c r="B172">
        <v>476.7</v>
      </c>
      <c r="C172">
        <v>476.7</v>
      </c>
    </row>
    <row r="173" spans="1:3" x14ac:dyDescent="0.3">
      <c r="A173">
        <v>476.7</v>
      </c>
      <c r="B173">
        <v>202.21</v>
      </c>
      <c r="C173">
        <v>202.21</v>
      </c>
    </row>
    <row r="174" spans="1:3" x14ac:dyDescent="0.3">
      <c r="A174">
        <v>202.21</v>
      </c>
      <c r="B174">
        <v>83.3</v>
      </c>
      <c r="C174">
        <v>83.3</v>
      </c>
    </row>
    <row r="175" spans="1:3" x14ac:dyDescent="0.3">
      <c r="A175">
        <v>83.3</v>
      </c>
      <c r="B175">
        <v>27</v>
      </c>
      <c r="C175">
        <v>27</v>
      </c>
    </row>
    <row r="176" spans="1:3" x14ac:dyDescent="0.3">
      <c r="A176">
        <v>27</v>
      </c>
      <c r="B176">
        <v>472.5</v>
      </c>
      <c r="C176">
        <v>472.5</v>
      </c>
    </row>
    <row r="177" spans="1:3" x14ac:dyDescent="0.3">
      <c r="A177">
        <v>472.5</v>
      </c>
      <c r="B177">
        <v>225.61999999999998</v>
      </c>
      <c r="C177">
        <v>225.61999999999998</v>
      </c>
    </row>
    <row r="178" spans="1:3" x14ac:dyDescent="0.3">
      <c r="A178">
        <v>225.61999999999998</v>
      </c>
      <c r="B178">
        <v>8.32</v>
      </c>
      <c r="C178">
        <v>8.32</v>
      </c>
    </row>
    <row r="179" spans="1:3" x14ac:dyDescent="0.3">
      <c r="A179">
        <v>8.32</v>
      </c>
      <c r="B179">
        <v>38</v>
      </c>
      <c r="C179">
        <v>38</v>
      </c>
    </row>
    <row r="180" spans="1:3" x14ac:dyDescent="0.3">
      <c r="A180">
        <v>38</v>
      </c>
      <c r="B180">
        <v>49</v>
      </c>
      <c r="C180">
        <v>49</v>
      </c>
    </row>
    <row r="181" spans="1:3" x14ac:dyDescent="0.3">
      <c r="A181">
        <v>49</v>
      </c>
      <c r="B181">
        <v>47</v>
      </c>
      <c r="C181">
        <v>47</v>
      </c>
    </row>
    <row r="182" spans="1:3" x14ac:dyDescent="0.3">
      <c r="A182">
        <v>47</v>
      </c>
      <c r="B182">
        <v>162.80000000000001</v>
      </c>
      <c r="C182">
        <v>162.80000000000001</v>
      </c>
    </row>
    <row r="183" spans="1:3" x14ac:dyDescent="0.3">
      <c r="A183">
        <v>162.80000000000001</v>
      </c>
      <c r="B183">
        <v>154.70000000000002</v>
      </c>
      <c r="C183">
        <v>154.70000000000002</v>
      </c>
    </row>
    <row r="184" spans="1:3" x14ac:dyDescent="0.3">
      <c r="A184">
        <v>154.70000000000002</v>
      </c>
      <c r="B184">
        <v>18</v>
      </c>
      <c r="C184">
        <v>18</v>
      </c>
    </row>
    <row r="185" spans="1:3" x14ac:dyDescent="0.3">
      <c r="A185">
        <v>18</v>
      </c>
      <c r="B185">
        <v>118.04</v>
      </c>
      <c r="C185">
        <v>118.04</v>
      </c>
    </row>
    <row r="186" spans="1:3" x14ac:dyDescent="0.3">
      <c r="A186">
        <v>118.04</v>
      </c>
      <c r="B186">
        <v>180</v>
      </c>
      <c r="C186">
        <v>180</v>
      </c>
    </row>
    <row r="187" spans="1:3" x14ac:dyDescent="0.3">
      <c r="A187">
        <v>180</v>
      </c>
      <c r="B187">
        <v>99</v>
      </c>
      <c r="C187">
        <v>99</v>
      </c>
    </row>
    <row r="188" spans="1:3" x14ac:dyDescent="0.3">
      <c r="A188">
        <v>99</v>
      </c>
      <c r="B188">
        <v>448.5</v>
      </c>
      <c r="C188">
        <v>448.5</v>
      </c>
    </row>
    <row r="189" spans="1:3" x14ac:dyDescent="0.3">
      <c r="A189">
        <v>448.5</v>
      </c>
      <c r="B189">
        <v>75.625</v>
      </c>
      <c r="C189">
        <v>75.625</v>
      </c>
    </row>
    <row r="190" spans="1:3" x14ac:dyDescent="0.3">
      <c r="A190">
        <v>75.625</v>
      </c>
      <c r="B190">
        <v>76.260000000000005</v>
      </c>
      <c r="C190">
        <v>76.260000000000005</v>
      </c>
    </row>
    <row r="191" spans="1:3" x14ac:dyDescent="0.3">
      <c r="A191">
        <v>76.260000000000005</v>
      </c>
      <c r="B191">
        <v>58.5</v>
      </c>
      <c r="C191">
        <v>58.5</v>
      </c>
    </row>
    <row r="192" spans="1:3" x14ac:dyDescent="0.3">
      <c r="A192">
        <v>58.5</v>
      </c>
      <c r="B192">
        <v>191.52</v>
      </c>
      <c r="C192">
        <v>191.52</v>
      </c>
    </row>
    <row r="193" spans="1:3" x14ac:dyDescent="0.3">
      <c r="A193">
        <v>191.52</v>
      </c>
      <c r="B193">
        <v>206.64</v>
      </c>
      <c r="C193">
        <v>206.64</v>
      </c>
    </row>
    <row r="194" spans="1:3" x14ac:dyDescent="0.3">
      <c r="A194">
        <v>206.64</v>
      </c>
      <c r="B194">
        <v>393.36</v>
      </c>
      <c r="C194">
        <v>393.36</v>
      </c>
    </row>
    <row r="195" spans="1:3" x14ac:dyDescent="0.3">
      <c r="A195">
        <v>393.36</v>
      </c>
      <c r="B195">
        <v>71.759999999999991</v>
      </c>
      <c r="C195">
        <v>71.759999999999991</v>
      </c>
    </row>
    <row r="196" spans="1:3" x14ac:dyDescent="0.3">
      <c r="A196">
        <v>71.759999999999991</v>
      </c>
      <c r="B196">
        <v>31.2</v>
      </c>
      <c r="C196">
        <v>31.2</v>
      </c>
    </row>
    <row r="197" spans="1:3" x14ac:dyDescent="0.3">
      <c r="A197">
        <v>31.2</v>
      </c>
      <c r="B197">
        <v>496.37500000000006</v>
      </c>
      <c r="C197">
        <v>496.37500000000006</v>
      </c>
    </row>
    <row r="198" spans="1:3" x14ac:dyDescent="0.3">
      <c r="A198">
        <v>496.37500000000006</v>
      </c>
      <c r="B198">
        <v>199.65</v>
      </c>
      <c r="C198">
        <v>199.65</v>
      </c>
    </row>
    <row r="199" spans="1:3" x14ac:dyDescent="0.3">
      <c r="A199">
        <v>199.65</v>
      </c>
      <c r="B199">
        <v>203.125</v>
      </c>
      <c r="C199">
        <v>203.125</v>
      </c>
    </row>
    <row r="200" spans="1:3" x14ac:dyDescent="0.3">
      <c r="A200">
        <v>203.125</v>
      </c>
      <c r="B200">
        <v>385.125</v>
      </c>
      <c r="C200">
        <v>385.125</v>
      </c>
    </row>
    <row r="201" spans="1:3" x14ac:dyDescent="0.3">
      <c r="A201">
        <v>385.125</v>
      </c>
      <c r="B201">
        <v>274.96000000000004</v>
      </c>
      <c r="C201">
        <v>274.96000000000004</v>
      </c>
    </row>
    <row r="202" spans="1:3" x14ac:dyDescent="0.3">
      <c r="A202">
        <v>274.96000000000004</v>
      </c>
      <c r="B202">
        <v>105</v>
      </c>
      <c r="C202">
        <v>105</v>
      </c>
    </row>
    <row r="203" spans="1:3" x14ac:dyDescent="0.3">
      <c r="A203">
        <v>105</v>
      </c>
      <c r="B203">
        <v>61.2</v>
      </c>
      <c r="C203">
        <v>61.2</v>
      </c>
    </row>
    <row r="204" spans="1:3" x14ac:dyDescent="0.3">
      <c r="A204">
        <v>61.2</v>
      </c>
      <c r="B204">
        <v>64.48</v>
      </c>
      <c r="C204">
        <v>64.48</v>
      </c>
    </row>
    <row r="205" spans="1:3" x14ac:dyDescent="0.3">
      <c r="A205">
        <v>64.48</v>
      </c>
      <c r="B205">
        <v>26.4</v>
      </c>
      <c r="C205">
        <v>26.4</v>
      </c>
    </row>
    <row r="206" spans="1:3" x14ac:dyDescent="0.3">
      <c r="A206">
        <v>26.4</v>
      </c>
      <c r="B206">
        <v>89.28</v>
      </c>
      <c r="C206">
        <v>89.28</v>
      </c>
    </row>
    <row r="207" spans="1:3" x14ac:dyDescent="0.3">
      <c r="A207">
        <v>89.28</v>
      </c>
      <c r="B207">
        <v>56.4</v>
      </c>
      <c r="C207">
        <v>56.4</v>
      </c>
    </row>
    <row r="208" spans="1:3" x14ac:dyDescent="0.3">
      <c r="A208">
        <v>56.4</v>
      </c>
      <c r="B208">
        <v>70.5</v>
      </c>
      <c r="C208">
        <v>70.5</v>
      </c>
    </row>
    <row r="209" spans="1:3" x14ac:dyDescent="0.3">
      <c r="A209">
        <v>70.5</v>
      </c>
      <c r="B209">
        <v>59.4</v>
      </c>
      <c r="C209">
        <v>59.4</v>
      </c>
    </row>
    <row r="210" spans="1:3" x14ac:dyDescent="0.3">
      <c r="A210">
        <v>59.4</v>
      </c>
      <c r="B210">
        <v>78.7</v>
      </c>
      <c r="C210">
        <v>78.7</v>
      </c>
    </row>
    <row r="211" spans="1:3" x14ac:dyDescent="0.3">
      <c r="A211">
        <v>78.7</v>
      </c>
      <c r="B211">
        <v>271.5</v>
      </c>
      <c r="C211">
        <v>271.5</v>
      </c>
    </row>
    <row r="212" spans="1:3" x14ac:dyDescent="0.3">
      <c r="A212">
        <v>271.5</v>
      </c>
      <c r="B212">
        <v>75</v>
      </c>
      <c r="C212">
        <v>75</v>
      </c>
    </row>
    <row r="213" spans="1:3" x14ac:dyDescent="0.3">
      <c r="A213">
        <v>75</v>
      </c>
      <c r="B213">
        <v>112.22500000000001</v>
      </c>
      <c r="C213">
        <v>112.22500000000001</v>
      </c>
    </row>
    <row r="214" spans="1:3" x14ac:dyDescent="0.3">
      <c r="A214">
        <v>112.22500000000001</v>
      </c>
      <c r="B214">
        <v>64.8</v>
      </c>
      <c r="C214">
        <v>64.8</v>
      </c>
    </row>
    <row r="215" spans="1:3" x14ac:dyDescent="0.3">
      <c r="A215">
        <v>64.8</v>
      </c>
      <c r="B215">
        <v>52</v>
      </c>
      <c r="C215">
        <v>52</v>
      </c>
    </row>
    <row r="216" spans="1:3" x14ac:dyDescent="0.3">
      <c r="A216">
        <v>52</v>
      </c>
      <c r="B216">
        <v>53.3</v>
      </c>
      <c r="C216">
        <v>53.3</v>
      </c>
    </row>
    <row r="217" spans="1:3" x14ac:dyDescent="0.3">
      <c r="A217">
        <v>53.3</v>
      </c>
      <c r="B217">
        <v>33.799999999999997</v>
      </c>
      <c r="C217">
        <v>33.799999999999997</v>
      </c>
    </row>
    <row r="218" spans="1:3" x14ac:dyDescent="0.3">
      <c r="A218">
        <v>33.799999999999997</v>
      </c>
      <c r="B218">
        <v>5.2</v>
      </c>
      <c r="C218">
        <v>5.2</v>
      </c>
    </row>
    <row r="219" spans="1:3" x14ac:dyDescent="0.3">
      <c r="A219">
        <v>5.2</v>
      </c>
      <c r="B219">
        <v>161.19999999999999</v>
      </c>
      <c r="C219">
        <v>161.19999999999999</v>
      </c>
    </row>
    <row r="220" spans="1:3" x14ac:dyDescent="0.3">
      <c r="A220">
        <v>161.19999999999999</v>
      </c>
      <c r="B220">
        <v>21.84</v>
      </c>
      <c r="C220">
        <v>21.84</v>
      </c>
    </row>
    <row r="221" spans="1:3" x14ac:dyDescent="0.3">
      <c r="A221">
        <v>21.84</v>
      </c>
      <c r="B221">
        <v>60.39</v>
      </c>
      <c r="C221">
        <v>60.39</v>
      </c>
    </row>
    <row r="222" spans="1:3" x14ac:dyDescent="0.3">
      <c r="A222">
        <v>60.39</v>
      </c>
      <c r="B222">
        <v>67</v>
      </c>
      <c r="C222">
        <v>67</v>
      </c>
    </row>
    <row r="223" spans="1:3" x14ac:dyDescent="0.3">
      <c r="A223">
        <v>67</v>
      </c>
      <c r="B223">
        <v>56.999999999999993</v>
      </c>
      <c r="C223">
        <v>56.999999999999993</v>
      </c>
    </row>
    <row r="224" spans="1:3" x14ac:dyDescent="0.3">
      <c r="A224">
        <v>56.999999999999993</v>
      </c>
      <c r="B224">
        <v>75</v>
      </c>
      <c r="C224">
        <v>75</v>
      </c>
    </row>
    <row r="225" spans="1:3" x14ac:dyDescent="0.3">
      <c r="A225">
        <v>75</v>
      </c>
      <c r="B225">
        <v>78</v>
      </c>
      <c r="C225">
        <v>78</v>
      </c>
    </row>
    <row r="226" spans="1:3" x14ac:dyDescent="0.3">
      <c r="A226">
        <v>78</v>
      </c>
      <c r="B226">
        <v>125.55</v>
      </c>
      <c r="C226">
        <v>125.55</v>
      </c>
    </row>
    <row r="227" spans="1:3" x14ac:dyDescent="0.3">
      <c r="A227">
        <v>125.55</v>
      </c>
      <c r="B227">
        <v>131.625</v>
      </c>
      <c r="C227">
        <v>131.625</v>
      </c>
    </row>
    <row r="228" spans="1:3" x14ac:dyDescent="0.3">
      <c r="A228">
        <v>131.625</v>
      </c>
      <c r="B228">
        <v>38.675000000000004</v>
      </c>
      <c r="C228">
        <v>38.675000000000004</v>
      </c>
    </row>
    <row r="229" spans="1:3" x14ac:dyDescent="0.3">
      <c r="A229">
        <v>38.675000000000004</v>
      </c>
      <c r="B229">
        <v>65</v>
      </c>
      <c r="C229">
        <v>65</v>
      </c>
    </row>
    <row r="230" spans="1:3" x14ac:dyDescent="0.3">
      <c r="A230">
        <v>65</v>
      </c>
      <c r="B230">
        <v>65</v>
      </c>
      <c r="C230">
        <v>65</v>
      </c>
    </row>
    <row r="231" spans="1:3" x14ac:dyDescent="0.3">
      <c r="A231">
        <v>65</v>
      </c>
      <c r="B231">
        <v>99.8</v>
      </c>
      <c r="C231">
        <v>99.8</v>
      </c>
    </row>
    <row r="232" spans="1:3" x14ac:dyDescent="0.3">
      <c r="A232">
        <v>99.8</v>
      </c>
      <c r="B232">
        <v>23.92</v>
      </c>
      <c r="C232">
        <v>23.92</v>
      </c>
    </row>
    <row r="233" spans="1:3" x14ac:dyDescent="0.3">
      <c r="A233">
        <v>23.92</v>
      </c>
      <c r="B233">
        <v>14.56</v>
      </c>
      <c r="C233">
        <v>14.56</v>
      </c>
    </row>
    <row r="234" spans="1:3" x14ac:dyDescent="0.3">
      <c r="A234">
        <v>14.56</v>
      </c>
      <c r="B234">
        <v>70.2</v>
      </c>
      <c r="C234">
        <v>70.2</v>
      </c>
    </row>
    <row r="235" spans="1:3" x14ac:dyDescent="0.3">
      <c r="A235">
        <v>70.2</v>
      </c>
      <c r="B235">
        <v>21.32</v>
      </c>
      <c r="C235">
        <v>21.32</v>
      </c>
    </row>
    <row r="236" spans="1:3" x14ac:dyDescent="0.3">
      <c r="A236">
        <v>21.32</v>
      </c>
      <c r="B236">
        <v>123.28</v>
      </c>
      <c r="C236">
        <v>123.28</v>
      </c>
    </row>
    <row r="237" spans="1:3" x14ac:dyDescent="0.3">
      <c r="A237">
        <v>123.28</v>
      </c>
      <c r="B237">
        <v>67.760000000000005</v>
      </c>
      <c r="C237">
        <v>67.760000000000005</v>
      </c>
    </row>
    <row r="238" spans="1:3" x14ac:dyDescent="0.3">
      <c r="A238">
        <v>67.760000000000005</v>
      </c>
      <c r="B238">
        <v>72</v>
      </c>
      <c r="C238">
        <v>72</v>
      </c>
    </row>
    <row r="239" spans="1:3" x14ac:dyDescent="0.3">
      <c r="A239">
        <v>72</v>
      </c>
      <c r="B239">
        <v>54.06</v>
      </c>
      <c r="C239">
        <v>54.06</v>
      </c>
    </row>
    <row r="240" spans="1:3" x14ac:dyDescent="0.3">
      <c r="A240">
        <v>54.06</v>
      </c>
      <c r="B240">
        <v>54</v>
      </c>
      <c r="C240">
        <v>54</v>
      </c>
    </row>
    <row r="241" spans="1:3" x14ac:dyDescent="0.3">
      <c r="A241">
        <v>54</v>
      </c>
      <c r="B241">
        <v>147.84</v>
      </c>
      <c r="C241">
        <v>147.84</v>
      </c>
    </row>
    <row r="242" spans="1:3" x14ac:dyDescent="0.3">
      <c r="A242">
        <v>147.84</v>
      </c>
      <c r="B242">
        <v>72.5</v>
      </c>
      <c r="C242">
        <v>72.5</v>
      </c>
    </row>
    <row r="243" spans="1:3" x14ac:dyDescent="0.3">
      <c r="A243">
        <v>72.5</v>
      </c>
      <c r="B243">
        <v>53.760000000000005</v>
      </c>
      <c r="C243">
        <v>53.760000000000005</v>
      </c>
    </row>
    <row r="244" spans="1:3" x14ac:dyDescent="0.3">
      <c r="A244">
        <v>53.760000000000005</v>
      </c>
      <c r="B244">
        <v>75.900000000000006</v>
      </c>
      <c r="C244">
        <v>75.900000000000006</v>
      </c>
    </row>
    <row r="245" spans="1:3" x14ac:dyDescent="0.3">
      <c r="A245">
        <v>75.900000000000006</v>
      </c>
      <c r="B245">
        <v>67.5</v>
      </c>
      <c r="C245">
        <v>67.5</v>
      </c>
    </row>
    <row r="246" spans="1:3" x14ac:dyDescent="0.3">
      <c r="A246">
        <v>67.5</v>
      </c>
      <c r="B246">
        <v>72</v>
      </c>
      <c r="C246">
        <v>72</v>
      </c>
    </row>
    <row r="247" spans="1:3" x14ac:dyDescent="0.3">
      <c r="A247">
        <v>72</v>
      </c>
      <c r="B247">
        <v>1193</v>
      </c>
      <c r="C247">
        <v>1193</v>
      </c>
    </row>
    <row r="248" spans="1:3" x14ac:dyDescent="0.3">
      <c r="A248">
        <v>1193</v>
      </c>
      <c r="B248">
        <v>67.34</v>
      </c>
      <c r="C248">
        <v>67.34</v>
      </c>
    </row>
    <row r="249" spans="1:3" x14ac:dyDescent="0.3">
      <c r="A249">
        <v>67.34</v>
      </c>
      <c r="B249">
        <v>95.42</v>
      </c>
      <c r="C249">
        <v>95.42</v>
      </c>
    </row>
    <row r="250" spans="1:3" x14ac:dyDescent="0.3">
      <c r="A250">
        <v>95.42</v>
      </c>
      <c r="B250">
        <v>48</v>
      </c>
      <c r="C250">
        <v>48</v>
      </c>
    </row>
    <row r="251" spans="1:3" x14ac:dyDescent="0.3">
      <c r="A251">
        <v>48</v>
      </c>
      <c r="B251">
        <v>198</v>
      </c>
      <c r="C251">
        <v>198</v>
      </c>
    </row>
    <row r="252" spans="1:3" x14ac:dyDescent="0.3">
      <c r="A252">
        <v>198</v>
      </c>
      <c r="B252">
        <v>91</v>
      </c>
      <c r="C252">
        <v>91</v>
      </c>
    </row>
    <row r="253" spans="1:3" x14ac:dyDescent="0.3">
      <c r="A253">
        <v>91</v>
      </c>
      <c r="B253">
        <v>104</v>
      </c>
      <c r="C253">
        <v>104</v>
      </c>
    </row>
    <row r="254" spans="1:3" x14ac:dyDescent="0.3">
      <c r="A254">
        <v>104</v>
      </c>
      <c r="B254">
        <v>91</v>
      </c>
      <c r="C254">
        <v>91</v>
      </c>
    </row>
    <row r="255" spans="1:3" x14ac:dyDescent="0.3">
      <c r="A255">
        <v>91</v>
      </c>
      <c r="B255">
        <v>181.12</v>
      </c>
      <c r="C255">
        <v>181.12</v>
      </c>
    </row>
    <row r="256" spans="1:3" x14ac:dyDescent="0.3">
      <c r="A256">
        <v>181.12</v>
      </c>
      <c r="B256">
        <v>65.52</v>
      </c>
      <c r="C256">
        <v>65.52</v>
      </c>
    </row>
    <row r="257" spans="1:3" x14ac:dyDescent="0.3">
      <c r="A257">
        <v>65.52</v>
      </c>
      <c r="B257">
        <v>129.36000000000001</v>
      </c>
      <c r="C257">
        <v>129.36000000000001</v>
      </c>
    </row>
    <row r="258" spans="1:3" x14ac:dyDescent="0.3">
      <c r="A258">
        <v>129.36000000000001</v>
      </c>
      <c r="B258">
        <v>123.48000000000002</v>
      </c>
      <c r="C258">
        <v>123.48000000000002</v>
      </c>
    </row>
    <row r="259" spans="1:3" x14ac:dyDescent="0.3">
      <c r="A259">
        <v>123.48000000000002</v>
      </c>
      <c r="B259">
        <v>145.84200000000001</v>
      </c>
      <c r="C259">
        <v>145.84200000000001</v>
      </c>
    </row>
    <row r="260" spans="1:3" x14ac:dyDescent="0.3">
      <c r="A260">
        <v>145.84200000000001</v>
      </c>
      <c r="B260">
        <v>67.709999999999994</v>
      </c>
      <c r="C260">
        <v>67.709999999999994</v>
      </c>
    </row>
    <row r="261" spans="1:3" x14ac:dyDescent="0.3">
      <c r="A261">
        <v>67.709999999999994</v>
      </c>
      <c r="B261">
        <v>77.5</v>
      </c>
      <c r="C261">
        <v>77.5</v>
      </c>
    </row>
    <row r="262" spans="1:3" x14ac:dyDescent="0.3">
      <c r="A262">
        <v>77.5</v>
      </c>
      <c r="B262">
        <v>97.679999999999993</v>
      </c>
      <c r="C262">
        <v>97.679999999999993</v>
      </c>
    </row>
    <row r="263" spans="1:3" x14ac:dyDescent="0.3">
      <c r="A263">
        <v>97.679999999999993</v>
      </c>
      <c r="B263">
        <v>77.7</v>
      </c>
      <c r="C263">
        <v>77.7</v>
      </c>
    </row>
    <row r="264" spans="1:3" x14ac:dyDescent="0.3">
      <c r="A264">
        <v>77.7</v>
      </c>
      <c r="B264">
        <v>99</v>
      </c>
      <c r="C264">
        <v>99</v>
      </c>
    </row>
    <row r="265" spans="1:3" x14ac:dyDescent="0.3">
      <c r="A265">
        <v>99</v>
      </c>
      <c r="B265">
        <v>75.600000000000009</v>
      </c>
      <c r="C265">
        <v>75.600000000000009</v>
      </c>
    </row>
    <row r="266" spans="1:3" x14ac:dyDescent="0.3">
      <c r="A266">
        <v>75.600000000000009</v>
      </c>
      <c r="B266">
        <v>449.90000000000003</v>
      </c>
      <c r="C266">
        <v>449.90000000000003</v>
      </c>
    </row>
    <row r="267" spans="1:3" x14ac:dyDescent="0.3">
      <c r="A267">
        <v>449.90000000000003</v>
      </c>
      <c r="B267">
        <v>66</v>
      </c>
      <c r="C267">
        <v>66</v>
      </c>
    </row>
    <row r="268" spans="1:3" x14ac:dyDescent="0.3">
      <c r="A268">
        <v>66</v>
      </c>
      <c r="B268">
        <v>63</v>
      </c>
      <c r="C268">
        <v>63</v>
      </c>
    </row>
    <row r="269" spans="1:3" x14ac:dyDescent="0.3">
      <c r="A269">
        <v>63</v>
      </c>
      <c r="B269">
        <v>60.750000000000007</v>
      </c>
      <c r="C269">
        <v>60.750000000000007</v>
      </c>
    </row>
    <row r="270" spans="1:3" x14ac:dyDescent="0.3">
      <c r="A270">
        <v>60.750000000000007</v>
      </c>
      <c r="B270">
        <v>83.62</v>
      </c>
      <c r="C270">
        <v>83.62</v>
      </c>
    </row>
    <row r="271" spans="1:3" x14ac:dyDescent="0.3">
      <c r="A271">
        <v>83.62</v>
      </c>
      <c r="B271">
        <v>127.68</v>
      </c>
      <c r="C271">
        <v>127.68</v>
      </c>
    </row>
    <row r="272" spans="1:3" x14ac:dyDescent="0.3">
      <c r="A272">
        <v>127.68</v>
      </c>
      <c r="B272">
        <v>300</v>
      </c>
      <c r="C272">
        <v>300</v>
      </c>
    </row>
    <row r="273" spans="1:3" x14ac:dyDescent="0.3">
      <c r="A273">
        <v>300</v>
      </c>
      <c r="B273">
        <v>23.14</v>
      </c>
      <c r="C273">
        <v>23.14</v>
      </c>
    </row>
    <row r="274" spans="1:3" x14ac:dyDescent="0.3">
      <c r="A274">
        <v>23.14</v>
      </c>
      <c r="B274">
        <v>460.79999999999995</v>
      </c>
      <c r="C274">
        <v>460.79999999999995</v>
      </c>
    </row>
    <row r="275" spans="1:3" x14ac:dyDescent="0.3">
      <c r="A275">
        <v>460.79999999999995</v>
      </c>
      <c r="B275">
        <v>36.85</v>
      </c>
      <c r="C275">
        <v>36.85</v>
      </c>
    </row>
    <row r="276" spans="1:3" x14ac:dyDescent="0.3">
      <c r="A276">
        <v>36.85</v>
      </c>
      <c r="B276">
        <v>77.349999999999994</v>
      </c>
      <c r="C276">
        <v>77.349999999999994</v>
      </c>
    </row>
    <row r="277" spans="1:3" x14ac:dyDescent="0.3">
      <c r="A277">
        <v>77.349999999999994</v>
      </c>
      <c r="B277">
        <v>45.76</v>
      </c>
      <c r="C277">
        <v>45.76</v>
      </c>
    </row>
    <row r="278" spans="1:3" x14ac:dyDescent="0.3">
      <c r="A278">
        <v>45.76</v>
      </c>
      <c r="B278">
        <v>8.84</v>
      </c>
      <c r="C278">
        <v>8.84</v>
      </c>
    </row>
    <row r="279" spans="1:3" x14ac:dyDescent="0.3">
      <c r="A279">
        <v>8.84</v>
      </c>
      <c r="B279">
        <v>60.06</v>
      </c>
      <c r="C279">
        <v>60.06</v>
      </c>
    </row>
    <row r="280" spans="1:3" x14ac:dyDescent="0.3">
      <c r="A280">
        <v>60.06</v>
      </c>
      <c r="B280">
        <v>100</v>
      </c>
      <c r="C280">
        <v>100</v>
      </c>
    </row>
    <row r="281" spans="1:3" x14ac:dyDescent="0.3">
      <c r="A281">
        <v>100</v>
      </c>
      <c r="B281">
        <v>55.000000000000007</v>
      </c>
      <c r="C281">
        <v>55.000000000000007</v>
      </c>
    </row>
    <row r="282" spans="1:3" x14ac:dyDescent="0.3">
      <c r="A282">
        <v>55.000000000000007</v>
      </c>
      <c r="B282">
        <v>113.39999999999999</v>
      </c>
      <c r="C282">
        <v>113.39999999999999</v>
      </c>
    </row>
    <row r="283" spans="1:3" x14ac:dyDescent="0.3">
      <c r="A283">
        <v>113.39999999999999</v>
      </c>
      <c r="B283">
        <v>145.5</v>
      </c>
      <c r="C283">
        <v>145.5</v>
      </c>
    </row>
    <row r="284" spans="1:3" x14ac:dyDescent="0.3">
      <c r="A284">
        <v>145.5</v>
      </c>
      <c r="B284">
        <v>155.4</v>
      </c>
      <c r="C284">
        <v>155.4</v>
      </c>
    </row>
    <row r="285" spans="1:3" x14ac:dyDescent="0.3">
      <c r="A285">
        <v>155.4</v>
      </c>
      <c r="B285">
        <v>3.12</v>
      </c>
      <c r="C285">
        <v>3.12</v>
      </c>
    </row>
    <row r="286" spans="1:3" x14ac:dyDescent="0.3">
      <c r="A286">
        <v>3.12</v>
      </c>
      <c r="B286">
        <v>39</v>
      </c>
      <c r="C286">
        <v>39</v>
      </c>
    </row>
    <row r="287" spans="1:3" x14ac:dyDescent="0.3">
      <c r="A287">
        <v>39</v>
      </c>
      <c r="B287">
        <v>298.08000000000004</v>
      </c>
      <c r="C287">
        <v>298.08000000000004</v>
      </c>
    </row>
    <row r="288" spans="1:3" x14ac:dyDescent="0.3">
      <c r="A288">
        <v>298.08000000000004</v>
      </c>
      <c r="B288">
        <v>272.25</v>
      </c>
      <c r="C288">
        <v>272.25</v>
      </c>
    </row>
    <row r="289" spans="1:3" x14ac:dyDescent="0.3">
      <c r="A289">
        <v>272.25</v>
      </c>
      <c r="B289">
        <v>198.55</v>
      </c>
      <c r="C289">
        <v>198.55</v>
      </c>
    </row>
    <row r="290" spans="1:3" x14ac:dyDescent="0.3">
      <c r="A290">
        <v>198.55</v>
      </c>
      <c r="B290">
        <v>100</v>
      </c>
      <c r="C290">
        <v>100</v>
      </c>
    </row>
    <row r="291" spans="1:3" x14ac:dyDescent="0.3">
      <c r="A291">
        <v>100</v>
      </c>
      <c r="B291">
        <v>85</v>
      </c>
      <c r="C291">
        <v>85</v>
      </c>
    </row>
    <row r="292" spans="1:3" x14ac:dyDescent="0.3">
      <c r="A292">
        <v>85</v>
      </c>
      <c r="B292">
        <v>90</v>
      </c>
      <c r="C292">
        <v>90</v>
      </c>
    </row>
    <row r="293" spans="1:3" x14ac:dyDescent="0.3">
      <c r="A293">
        <v>90</v>
      </c>
      <c r="B293">
        <v>73</v>
      </c>
      <c r="C293">
        <v>73</v>
      </c>
    </row>
    <row r="294" spans="1:3" x14ac:dyDescent="0.3">
      <c r="A294">
        <v>73</v>
      </c>
      <c r="B294">
        <v>22.62</v>
      </c>
      <c r="C294">
        <v>22.62</v>
      </c>
    </row>
    <row r="295" spans="1:3" x14ac:dyDescent="0.3">
      <c r="A295">
        <v>22.62</v>
      </c>
      <c r="B295">
        <v>138.6</v>
      </c>
      <c r="C295">
        <v>138.6</v>
      </c>
    </row>
    <row r="296" spans="1:3" x14ac:dyDescent="0.3">
      <c r="A296">
        <v>138.6</v>
      </c>
      <c r="B296">
        <v>199.66000000000003</v>
      </c>
      <c r="C296">
        <v>199.66000000000003</v>
      </c>
    </row>
    <row r="297" spans="1:3" x14ac:dyDescent="0.3">
      <c r="A297">
        <v>199.66000000000003</v>
      </c>
      <c r="B297">
        <v>347.548</v>
      </c>
      <c r="C297">
        <v>347.548</v>
      </c>
    </row>
    <row r="298" spans="1:3" x14ac:dyDescent="0.3">
      <c r="A298">
        <v>347.548</v>
      </c>
      <c r="B298">
        <v>105</v>
      </c>
      <c r="C298">
        <v>105</v>
      </c>
    </row>
    <row r="299" spans="1:3" x14ac:dyDescent="0.3">
      <c r="A299">
        <v>105</v>
      </c>
      <c r="B299">
        <v>208.6</v>
      </c>
      <c r="C299">
        <v>208.6</v>
      </c>
    </row>
    <row r="300" spans="1:3" x14ac:dyDescent="0.3">
      <c r="A300">
        <v>208.6</v>
      </c>
      <c r="B300">
        <v>138.6</v>
      </c>
      <c r="C300">
        <v>138.6</v>
      </c>
    </row>
    <row r="301" spans="1:3" x14ac:dyDescent="0.3">
      <c r="A301">
        <v>138.6</v>
      </c>
      <c r="B301">
        <v>70.2</v>
      </c>
      <c r="C301">
        <v>70.2</v>
      </c>
    </row>
    <row r="302" spans="1:3" x14ac:dyDescent="0.3">
      <c r="A302">
        <v>70.2</v>
      </c>
      <c r="B302">
        <v>75.599999999999994</v>
      </c>
      <c r="C302">
        <v>75.599999999999994</v>
      </c>
    </row>
    <row r="303" spans="1:3" x14ac:dyDescent="0.3">
      <c r="A303">
        <v>75.599999999999994</v>
      </c>
      <c r="B303">
        <v>55</v>
      </c>
      <c r="C303">
        <v>55</v>
      </c>
    </row>
    <row r="304" spans="1:3" x14ac:dyDescent="0.3">
      <c r="A304">
        <v>55</v>
      </c>
      <c r="B304">
        <v>54</v>
      </c>
      <c r="C304">
        <v>54</v>
      </c>
    </row>
    <row r="305" spans="1:3" x14ac:dyDescent="0.3">
      <c r="A305">
        <v>54</v>
      </c>
      <c r="B305">
        <v>36</v>
      </c>
      <c r="C305">
        <v>36</v>
      </c>
    </row>
    <row r="306" spans="1:3" x14ac:dyDescent="0.3">
      <c r="A306">
        <v>36</v>
      </c>
      <c r="B306">
        <v>112.5</v>
      </c>
      <c r="C306">
        <v>112.5</v>
      </c>
    </row>
    <row r="307" spans="1:3" x14ac:dyDescent="0.3">
      <c r="A307">
        <v>112.5</v>
      </c>
      <c r="B307">
        <v>37</v>
      </c>
      <c r="C307">
        <v>37</v>
      </c>
    </row>
    <row r="308" spans="1:3" x14ac:dyDescent="0.3">
      <c r="A308">
        <v>37</v>
      </c>
      <c r="B308">
        <v>115.50000000000001</v>
      </c>
      <c r="C308">
        <v>115.50000000000001</v>
      </c>
    </row>
    <row r="309" spans="1:3" x14ac:dyDescent="0.3">
      <c r="A309">
        <v>115.50000000000001</v>
      </c>
      <c r="B309">
        <v>149</v>
      </c>
      <c r="C309">
        <v>149</v>
      </c>
    </row>
    <row r="310" spans="1:3" x14ac:dyDescent="0.3">
      <c r="A310">
        <v>149</v>
      </c>
      <c r="B310">
        <v>59.400000000000006</v>
      </c>
      <c r="C310">
        <v>59.400000000000006</v>
      </c>
    </row>
    <row r="311" spans="1:3" x14ac:dyDescent="0.3">
      <c r="A311">
        <v>59.400000000000006</v>
      </c>
      <c r="B311">
        <v>107.25000000000001</v>
      </c>
      <c r="C311">
        <v>107.25000000000001</v>
      </c>
    </row>
    <row r="312" spans="1:3" x14ac:dyDescent="0.3">
      <c r="A312">
        <v>107.25000000000001</v>
      </c>
      <c r="B312">
        <v>164.45000000000002</v>
      </c>
      <c r="C312">
        <v>164.45000000000002</v>
      </c>
    </row>
    <row r="313" spans="1:3" x14ac:dyDescent="0.3">
      <c r="A313">
        <v>164.45000000000002</v>
      </c>
      <c r="B313">
        <v>159.5</v>
      </c>
      <c r="C313">
        <v>159.5</v>
      </c>
    </row>
    <row r="314" spans="1:3" x14ac:dyDescent="0.3">
      <c r="A314">
        <v>159.5</v>
      </c>
      <c r="B314">
        <v>81.600000000000009</v>
      </c>
      <c r="C314">
        <v>81.600000000000009</v>
      </c>
    </row>
    <row r="315" spans="1:3" x14ac:dyDescent="0.3">
      <c r="A315">
        <v>81.600000000000009</v>
      </c>
      <c r="B315">
        <v>50.49</v>
      </c>
      <c r="C315">
        <v>50.49</v>
      </c>
    </row>
    <row r="316" spans="1:3" x14ac:dyDescent="0.3">
      <c r="A316">
        <v>50.49</v>
      </c>
      <c r="B316">
        <v>76.5</v>
      </c>
      <c r="C316">
        <v>76.5</v>
      </c>
    </row>
    <row r="317" spans="1:3" x14ac:dyDescent="0.3">
      <c r="A317">
        <v>76.5</v>
      </c>
      <c r="B317">
        <v>67.5</v>
      </c>
      <c r="C317">
        <v>67.5</v>
      </c>
    </row>
    <row r="318" spans="1:3" x14ac:dyDescent="0.3">
      <c r="A318">
        <v>67.5</v>
      </c>
      <c r="B318">
        <v>100.03999999999999</v>
      </c>
      <c r="C318">
        <v>100.03999999999999</v>
      </c>
    </row>
    <row r="319" spans="1:3" x14ac:dyDescent="0.3">
      <c r="A319">
        <v>100.03999999999999</v>
      </c>
      <c r="B319">
        <v>54</v>
      </c>
      <c r="C319">
        <v>54</v>
      </c>
    </row>
    <row r="320" spans="1:3" x14ac:dyDescent="0.3">
      <c r="A320">
        <v>54</v>
      </c>
      <c r="B320">
        <v>100</v>
      </c>
      <c r="C320">
        <v>100</v>
      </c>
    </row>
    <row r="321" spans="1:3" x14ac:dyDescent="0.3">
      <c r="A321">
        <v>100</v>
      </c>
      <c r="B321">
        <v>184.67999999999998</v>
      </c>
      <c r="C321">
        <v>184.67999999999998</v>
      </c>
    </row>
    <row r="322" spans="1:3" x14ac:dyDescent="0.3">
      <c r="A322">
        <v>184.67999999999998</v>
      </c>
      <c r="B322">
        <v>51.8</v>
      </c>
      <c r="C322">
        <v>51.8</v>
      </c>
    </row>
    <row r="323" spans="1:3" x14ac:dyDescent="0.3">
      <c r="A323">
        <v>51.8</v>
      </c>
      <c r="B323">
        <v>56.615000000000002</v>
      </c>
      <c r="C323">
        <v>56.615000000000002</v>
      </c>
    </row>
    <row r="324" spans="1:3" x14ac:dyDescent="0.3">
      <c r="A324">
        <v>56.615000000000002</v>
      </c>
      <c r="B324">
        <v>138</v>
      </c>
      <c r="C324">
        <v>138</v>
      </c>
    </row>
    <row r="325" spans="1:3" x14ac:dyDescent="0.3">
      <c r="A325">
        <v>138</v>
      </c>
      <c r="B325">
        <v>48.675000000000004</v>
      </c>
      <c r="C325">
        <v>48.675000000000004</v>
      </c>
    </row>
    <row r="326" spans="1:3" x14ac:dyDescent="0.3">
      <c r="A326">
        <v>48.675000000000004</v>
      </c>
      <c r="B326">
        <v>76</v>
      </c>
      <c r="C326">
        <v>76</v>
      </c>
    </row>
    <row r="327" spans="1:3" x14ac:dyDescent="0.3">
      <c r="A327">
        <v>76</v>
      </c>
      <c r="B327">
        <v>42</v>
      </c>
      <c r="C327">
        <v>42</v>
      </c>
    </row>
    <row r="328" spans="1:3" x14ac:dyDescent="0.3">
      <c r="A328">
        <v>42</v>
      </c>
      <c r="B328">
        <v>90</v>
      </c>
      <c r="C328">
        <v>90</v>
      </c>
    </row>
    <row r="329" spans="1:3" x14ac:dyDescent="0.3">
      <c r="A329">
        <v>90</v>
      </c>
      <c r="B329">
        <v>9.84</v>
      </c>
      <c r="C329">
        <v>9.84</v>
      </c>
    </row>
    <row r="330" spans="1:3" x14ac:dyDescent="0.3">
      <c r="A330">
        <v>9.84</v>
      </c>
      <c r="B330">
        <v>246.52499999999998</v>
      </c>
      <c r="C330">
        <v>246.52499999999998</v>
      </c>
    </row>
    <row r="331" spans="1:3" x14ac:dyDescent="0.3">
      <c r="A331">
        <v>246.52499999999998</v>
      </c>
      <c r="B331">
        <v>91.52</v>
      </c>
      <c r="C331">
        <v>91.52</v>
      </c>
    </row>
    <row r="332" spans="1:3" x14ac:dyDescent="0.3">
      <c r="A332">
        <v>91.52</v>
      </c>
      <c r="B332">
        <v>63.8</v>
      </c>
      <c r="C332">
        <v>63.8</v>
      </c>
    </row>
    <row r="333" spans="1:3" x14ac:dyDescent="0.3">
      <c r="A333">
        <v>63.8</v>
      </c>
      <c r="B333">
        <v>274</v>
      </c>
      <c r="C333">
        <v>274</v>
      </c>
    </row>
    <row r="334" spans="1:3" x14ac:dyDescent="0.3">
      <c r="A334">
        <v>274</v>
      </c>
      <c r="B334">
        <v>114.48</v>
      </c>
      <c r="C334">
        <v>114.48</v>
      </c>
    </row>
    <row r="335" spans="1:3" x14ac:dyDescent="0.3">
      <c r="A335">
        <v>114.48</v>
      </c>
      <c r="B335">
        <v>68.399999999999991</v>
      </c>
      <c r="C335">
        <v>68.399999999999991</v>
      </c>
    </row>
    <row r="336" spans="1:3" x14ac:dyDescent="0.3">
      <c r="A336">
        <v>68.399999999999991</v>
      </c>
      <c r="B336">
        <v>63.000000000000007</v>
      </c>
      <c r="C336">
        <v>63.000000000000007</v>
      </c>
    </row>
    <row r="337" spans="1:3" x14ac:dyDescent="0.3">
      <c r="A337">
        <v>63.000000000000007</v>
      </c>
      <c r="B337">
        <v>87.779999999999987</v>
      </c>
      <c r="C337">
        <v>87.779999999999987</v>
      </c>
    </row>
    <row r="338" spans="1:3" x14ac:dyDescent="0.3">
      <c r="A338">
        <v>87.779999999999987</v>
      </c>
      <c r="B338">
        <v>50.4</v>
      </c>
      <c r="C338">
        <v>50.4</v>
      </c>
    </row>
    <row r="339" spans="1:3" x14ac:dyDescent="0.3">
      <c r="A339">
        <v>50.4</v>
      </c>
      <c r="B339">
        <v>22.5</v>
      </c>
      <c r="C339">
        <v>22.5</v>
      </c>
    </row>
    <row r="340" spans="1:3" x14ac:dyDescent="0.3">
      <c r="A340">
        <v>22.5</v>
      </c>
      <c r="B340">
        <v>7.15</v>
      </c>
      <c r="C340">
        <v>7.15</v>
      </c>
    </row>
    <row r="341" spans="1:3" x14ac:dyDescent="0.3">
      <c r="A341">
        <v>7.15</v>
      </c>
      <c r="B341">
        <v>54</v>
      </c>
      <c r="C341">
        <v>54</v>
      </c>
    </row>
    <row r="342" spans="1:3" x14ac:dyDescent="0.3">
      <c r="A342">
        <v>54</v>
      </c>
      <c r="B342">
        <v>77.72</v>
      </c>
      <c r="C342">
        <v>77.72</v>
      </c>
    </row>
    <row r="343" spans="1:3" x14ac:dyDescent="0.3">
      <c r="A343">
        <v>77.72</v>
      </c>
      <c r="B343">
        <v>99.8</v>
      </c>
      <c r="C343">
        <v>99.8</v>
      </c>
    </row>
    <row r="344" spans="1:3" x14ac:dyDescent="0.3">
      <c r="A344">
        <v>99.8</v>
      </c>
      <c r="B344">
        <v>159</v>
      </c>
      <c r="C344">
        <v>159</v>
      </c>
    </row>
    <row r="345" spans="1:3" x14ac:dyDescent="0.3">
      <c r="A345">
        <v>159</v>
      </c>
      <c r="B345">
        <v>143</v>
      </c>
      <c r="C345">
        <v>143</v>
      </c>
    </row>
    <row r="346" spans="1:3" x14ac:dyDescent="0.3">
      <c r="A346">
        <v>143</v>
      </c>
      <c r="B346">
        <v>48.96</v>
      </c>
      <c r="C346">
        <v>48.96</v>
      </c>
    </row>
    <row r="347" spans="1:3" x14ac:dyDescent="0.3">
      <c r="A347">
        <v>48.96</v>
      </c>
      <c r="B347">
        <v>51</v>
      </c>
      <c r="C347">
        <v>51</v>
      </c>
    </row>
    <row r="348" spans="1:3" x14ac:dyDescent="0.3">
      <c r="A348">
        <v>51</v>
      </c>
      <c r="B348">
        <v>51</v>
      </c>
      <c r="C348">
        <v>51</v>
      </c>
    </row>
    <row r="349" spans="1:3" x14ac:dyDescent="0.3">
      <c r="A349">
        <v>51</v>
      </c>
      <c r="B349">
        <v>214.50000000000003</v>
      </c>
      <c r="C349">
        <v>214.50000000000003</v>
      </c>
    </row>
    <row r="350" spans="1:3" x14ac:dyDescent="0.3">
      <c r="A350">
        <v>214.50000000000003</v>
      </c>
      <c r="B350">
        <v>36.96</v>
      </c>
      <c r="C350">
        <v>36.96</v>
      </c>
    </row>
    <row r="351" spans="1:3" x14ac:dyDescent="0.3">
      <c r="A351">
        <v>36.96</v>
      </c>
      <c r="B351">
        <v>34.199999999999996</v>
      </c>
      <c r="C351">
        <v>34.199999999999996</v>
      </c>
    </row>
    <row r="352" spans="1:3" x14ac:dyDescent="0.3">
      <c r="A352">
        <v>34.199999999999996</v>
      </c>
      <c r="B352">
        <v>78</v>
      </c>
      <c r="C352">
        <v>78</v>
      </c>
    </row>
    <row r="353" spans="1:3" x14ac:dyDescent="0.3">
      <c r="A353">
        <v>78</v>
      </c>
      <c r="B353">
        <v>215.45999999999998</v>
      </c>
      <c r="C353">
        <v>215.45999999999998</v>
      </c>
    </row>
    <row r="354" spans="1:3" x14ac:dyDescent="0.3">
      <c r="A354">
        <v>215.45999999999998</v>
      </c>
      <c r="B354">
        <v>226.79999999999998</v>
      </c>
      <c r="C354">
        <v>226.79999999999998</v>
      </c>
    </row>
    <row r="355" spans="1:3" x14ac:dyDescent="0.3">
      <c r="A355">
        <v>226.79999999999998</v>
      </c>
      <c r="B355">
        <v>58.994999999999997</v>
      </c>
      <c r="C355">
        <v>58.994999999999997</v>
      </c>
    </row>
    <row r="356" spans="1:3" x14ac:dyDescent="0.3">
      <c r="A356">
        <v>58.994999999999997</v>
      </c>
      <c r="B356">
        <v>280</v>
      </c>
      <c r="C356">
        <v>280</v>
      </c>
    </row>
    <row r="357" spans="1:3" x14ac:dyDescent="0.3">
      <c r="A357">
        <v>280</v>
      </c>
      <c r="B357">
        <v>66</v>
      </c>
      <c r="C357">
        <v>66</v>
      </c>
    </row>
    <row r="358" spans="1:3" x14ac:dyDescent="0.3">
      <c r="A358">
        <v>66</v>
      </c>
      <c r="B358">
        <v>96.464999999999989</v>
      </c>
      <c r="C358">
        <v>96.464999999999989</v>
      </c>
    </row>
    <row r="359" spans="1:3" x14ac:dyDescent="0.3">
      <c r="A359">
        <v>96.464999999999989</v>
      </c>
      <c r="B359">
        <v>58</v>
      </c>
      <c r="C359">
        <v>58</v>
      </c>
    </row>
    <row r="360" spans="1:3" x14ac:dyDescent="0.3">
      <c r="A360">
        <v>58</v>
      </c>
      <c r="B360">
        <v>85</v>
      </c>
      <c r="C360">
        <v>85</v>
      </c>
    </row>
    <row r="361" spans="1:3" x14ac:dyDescent="0.3">
      <c r="A361">
        <v>85</v>
      </c>
      <c r="B361">
        <v>100.125</v>
      </c>
      <c r="C361">
        <v>100.125</v>
      </c>
    </row>
    <row r="362" spans="1:3" x14ac:dyDescent="0.3">
      <c r="A362">
        <v>100.125</v>
      </c>
      <c r="B362">
        <v>168.85000000000002</v>
      </c>
      <c r="C362">
        <v>168.85000000000002</v>
      </c>
    </row>
    <row r="363" spans="1:3" x14ac:dyDescent="0.3">
      <c r="A363">
        <v>168.85000000000002</v>
      </c>
      <c r="B363">
        <v>56.000000000000007</v>
      </c>
      <c r="C363">
        <v>56.000000000000007</v>
      </c>
    </row>
    <row r="364" spans="1:3" x14ac:dyDescent="0.3">
      <c r="A364">
        <v>56.000000000000007</v>
      </c>
      <c r="B364">
        <v>75</v>
      </c>
      <c r="C364">
        <v>75</v>
      </c>
    </row>
    <row r="365" spans="1:3" x14ac:dyDescent="0.3">
      <c r="A365">
        <v>75</v>
      </c>
      <c r="B365">
        <v>90.72</v>
      </c>
      <c r="C365">
        <v>90.72</v>
      </c>
    </row>
    <row r="366" spans="1:3" x14ac:dyDescent="0.3">
      <c r="A366">
        <v>90.72</v>
      </c>
      <c r="B366">
        <v>99.75</v>
      </c>
      <c r="C366">
        <v>99.75</v>
      </c>
    </row>
    <row r="367" spans="1:3" x14ac:dyDescent="0.3">
      <c r="A367">
        <v>99.75</v>
      </c>
      <c r="B367">
        <v>78.75</v>
      </c>
      <c r="C367">
        <v>78.75</v>
      </c>
    </row>
    <row r="368" spans="1:3" x14ac:dyDescent="0.3">
      <c r="A368">
        <v>78.75</v>
      </c>
      <c r="B368">
        <v>57</v>
      </c>
      <c r="C368">
        <v>57</v>
      </c>
    </row>
    <row r="369" spans="1:3" x14ac:dyDescent="0.3">
      <c r="A369">
        <v>57</v>
      </c>
      <c r="B369">
        <v>37</v>
      </c>
      <c r="C369">
        <v>37</v>
      </c>
    </row>
    <row r="370" spans="1:3" x14ac:dyDescent="0.3">
      <c r="A370">
        <v>37</v>
      </c>
      <c r="B370">
        <v>17.16</v>
      </c>
      <c r="C370">
        <v>17.16</v>
      </c>
    </row>
    <row r="371" spans="1:3" x14ac:dyDescent="0.3">
      <c r="A371">
        <v>17.16</v>
      </c>
      <c r="B371">
        <v>16.64</v>
      </c>
      <c r="C371">
        <v>16.64</v>
      </c>
    </row>
    <row r="372" spans="1:3" x14ac:dyDescent="0.3">
      <c r="A372">
        <v>16.64</v>
      </c>
      <c r="B372">
        <v>71</v>
      </c>
      <c r="C372">
        <v>71</v>
      </c>
    </row>
    <row r="373" spans="1:3" x14ac:dyDescent="0.3">
      <c r="A373">
        <v>71</v>
      </c>
      <c r="B373">
        <v>108.16</v>
      </c>
      <c r="C373">
        <v>108.16</v>
      </c>
    </row>
    <row r="374" spans="1:3" x14ac:dyDescent="0.3">
      <c r="A374">
        <v>108.16</v>
      </c>
      <c r="B374">
        <v>74</v>
      </c>
      <c r="C374">
        <v>74</v>
      </c>
    </row>
    <row r="375" spans="1:3" x14ac:dyDescent="0.3">
      <c r="A375">
        <v>74</v>
      </c>
      <c r="B375">
        <v>80</v>
      </c>
      <c r="C375">
        <v>80</v>
      </c>
    </row>
    <row r="376" spans="1:3" x14ac:dyDescent="0.3">
      <c r="A376">
        <v>80</v>
      </c>
      <c r="B376">
        <v>213.2</v>
      </c>
      <c r="C376">
        <v>213.2</v>
      </c>
    </row>
    <row r="377" spans="1:3" x14ac:dyDescent="0.3">
      <c r="A377">
        <v>213.2</v>
      </c>
      <c r="B377">
        <v>56.1</v>
      </c>
      <c r="C377">
        <v>56.1</v>
      </c>
    </row>
    <row r="378" spans="1:3" x14ac:dyDescent="0.3">
      <c r="A378">
        <v>56.1</v>
      </c>
      <c r="B378">
        <v>101</v>
      </c>
      <c r="C378">
        <v>101</v>
      </c>
    </row>
    <row r="379" spans="1:3" x14ac:dyDescent="0.3">
      <c r="A379">
        <v>101</v>
      </c>
      <c r="B379">
        <v>80</v>
      </c>
      <c r="C379">
        <v>80</v>
      </c>
    </row>
    <row r="380" spans="1:3" x14ac:dyDescent="0.3">
      <c r="A380">
        <v>80</v>
      </c>
      <c r="B380">
        <v>60</v>
      </c>
      <c r="C380">
        <v>60</v>
      </c>
    </row>
    <row r="381" spans="1:3" x14ac:dyDescent="0.3">
      <c r="A381">
        <v>60</v>
      </c>
      <c r="B381">
        <v>114.18</v>
      </c>
      <c r="C381">
        <v>114.18</v>
      </c>
    </row>
    <row r="382" spans="1:3" x14ac:dyDescent="0.3">
      <c r="A382">
        <v>114.18</v>
      </c>
      <c r="B382">
        <v>54</v>
      </c>
      <c r="C382">
        <v>54</v>
      </c>
    </row>
    <row r="383" spans="1:3" x14ac:dyDescent="0.3">
      <c r="A383">
        <v>54</v>
      </c>
      <c r="B383">
        <v>28.499999999999996</v>
      </c>
      <c r="C383">
        <v>28.499999999999996</v>
      </c>
    </row>
    <row r="384" spans="1:3" x14ac:dyDescent="0.3">
      <c r="A384">
        <v>28.499999999999996</v>
      </c>
      <c r="B384">
        <v>73.440000000000012</v>
      </c>
      <c r="C384">
        <v>73.440000000000012</v>
      </c>
    </row>
    <row r="385" spans="1:3" x14ac:dyDescent="0.3">
      <c r="A385">
        <v>73.440000000000012</v>
      </c>
      <c r="B385">
        <v>86.45</v>
      </c>
      <c r="C385">
        <v>86.45</v>
      </c>
    </row>
    <row r="386" spans="1:3" x14ac:dyDescent="0.3">
      <c r="A386">
        <v>86.45</v>
      </c>
      <c r="B386">
        <v>83.72</v>
      </c>
      <c r="C386">
        <v>83.72</v>
      </c>
    </row>
    <row r="387" spans="1:3" x14ac:dyDescent="0.3">
      <c r="A387">
        <v>83.72</v>
      </c>
      <c r="B387">
        <v>409.76</v>
      </c>
      <c r="C387">
        <v>409.76</v>
      </c>
    </row>
    <row r="388" spans="1:3" x14ac:dyDescent="0.3">
      <c r="A388">
        <v>409.76</v>
      </c>
      <c r="B388">
        <v>177.66000000000003</v>
      </c>
      <c r="C388">
        <v>177.66000000000003</v>
      </c>
    </row>
    <row r="389" spans="1:3" x14ac:dyDescent="0.3">
      <c r="A389">
        <v>177.66000000000003</v>
      </c>
      <c r="B389">
        <v>79.680000000000007</v>
      </c>
      <c r="C389">
        <v>79.680000000000007</v>
      </c>
    </row>
    <row r="390" spans="1:3" x14ac:dyDescent="0.3">
      <c r="A390">
        <v>79.680000000000007</v>
      </c>
      <c r="B390">
        <v>99.8</v>
      </c>
      <c r="C390">
        <v>99.8</v>
      </c>
    </row>
    <row r="391" spans="1:3" x14ac:dyDescent="0.3">
      <c r="A391">
        <v>99.8</v>
      </c>
      <c r="B391">
        <v>99.8</v>
      </c>
      <c r="C391">
        <v>99.8</v>
      </c>
    </row>
    <row r="392" spans="1:3" x14ac:dyDescent="0.3">
      <c r="A392">
        <v>99.8</v>
      </c>
      <c r="B392">
        <v>156.75</v>
      </c>
      <c r="C392">
        <v>156.75</v>
      </c>
    </row>
    <row r="393" spans="1:3" x14ac:dyDescent="0.3">
      <c r="A393">
        <v>156.75</v>
      </c>
      <c r="B393">
        <v>181.17000000000002</v>
      </c>
      <c r="C393">
        <v>181.17000000000002</v>
      </c>
    </row>
    <row r="394" spans="1:3" x14ac:dyDescent="0.3">
      <c r="A394">
        <v>181.17000000000002</v>
      </c>
      <c r="B394">
        <v>51</v>
      </c>
      <c r="C394">
        <v>51</v>
      </c>
    </row>
    <row r="395" spans="1:3" x14ac:dyDescent="0.3">
      <c r="A395">
        <v>51</v>
      </c>
      <c r="B395">
        <v>100.5</v>
      </c>
      <c r="C395">
        <v>100.5</v>
      </c>
    </row>
    <row r="396" spans="1:3" x14ac:dyDescent="0.3">
      <c r="A396">
        <v>100.5</v>
      </c>
      <c r="B396">
        <v>99</v>
      </c>
      <c r="C396">
        <v>99</v>
      </c>
    </row>
    <row r="397" spans="1:3" x14ac:dyDescent="0.3">
      <c r="A397">
        <v>99</v>
      </c>
      <c r="B397">
        <v>60</v>
      </c>
      <c r="C397">
        <v>60</v>
      </c>
    </row>
    <row r="398" spans="1:3" x14ac:dyDescent="0.3">
      <c r="A398">
        <v>60</v>
      </c>
      <c r="B398">
        <v>60</v>
      </c>
      <c r="C398">
        <v>60</v>
      </c>
    </row>
    <row r="399" spans="1:3" x14ac:dyDescent="0.3">
      <c r="A399">
        <v>60</v>
      </c>
      <c r="B399">
        <v>105.4</v>
      </c>
      <c r="C399">
        <v>105.4</v>
      </c>
    </row>
    <row r="400" spans="1:3" x14ac:dyDescent="0.3">
      <c r="A400">
        <v>105.4</v>
      </c>
      <c r="B400">
        <v>1430.3999999999999</v>
      </c>
      <c r="C400">
        <v>1430.3999999999999</v>
      </c>
    </row>
    <row r="401" spans="1:3" x14ac:dyDescent="0.3">
      <c r="A401">
        <v>1430.3999999999999</v>
      </c>
      <c r="B401">
        <v>77</v>
      </c>
      <c r="C401">
        <v>77</v>
      </c>
    </row>
    <row r="402" spans="1:3" x14ac:dyDescent="0.3">
      <c r="A402">
        <v>77</v>
      </c>
      <c r="B402">
        <v>80.190000000000012</v>
      </c>
      <c r="C402">
        <v>80.190000000000012</v>
      </c>
    </row>
    <row r="403" spans="1:3" x14ac:dyDescent="0.3">
      <c r="A403">
        <v>80.190000000000012</v>
      </c>
      <c r="B403">
        <v>42.75</v>
      </c>
      <c r="C403">
        <v>42.75</v>
      </c>
    </row>
    <row r="404" spans="1:3" x14ac:dyDescent="0.3">
      <c r="A404">
        <v>42.75</v>
      </c>
      <c r="B404">
        <v>71.25</v>
      </c>
      <c r="C404">
        <v>71.25</v>
      </c>
    </row>
    <row r="405" spans="1:3" x14ac:dyDescent="0.3">
      <c r="A405">
        <v>71.25</v>
      </c>
      <c r="B405">
        <v>35.64</v>
      </c>
      <c r="C405">
        <v>35.64</v>
      </c>
    </row>
    <row r="406" spans="1:3" x14ac:dyDescent="0.3">
      <c r="A406">
        <v>35.64</v>
      </c>
      <c r="B406">
        <v>553</v>
      </c>
      <c r="C406">
        <v>553</v>
      </c>
    </row>
    <row r="407" spans="1:3" x14ac:dyDescent="0.3">
      <c r="A407">
        <v>553</v>
      </c>
      <c r="B407">
        <v>115.99999999999999</v>
      </c>
      <c r="C407">
        <v>115.99999999999999</v>
      </c>
    </row>
    <row r="408" spans="1:3" x14ac:dyDescent="0.3">
      <c r="A408">
        <v>115.99999999999999</v>
      </c>
      <c r="B408">
        <v>31</v>
      </c>
      <c r="C408">
        <v>31</v>
      </c>
    </row>
    <row r="409" spans="1:3" x14ac:dyDescent="0.3">
      <c r="A409">
        <v>31</v>
      </c>
      <c r="B409">
        <v>56.999999999999993</v>
      </c>
      <c r="C409">
        <v>56.999999999999993</v>
      </c>
    </row>
    <row r="410" spans="1:3" x14ac:dyDescent="0.3">
      <c r="A410">
        <v>56.999999999999993</v>
      </c>
      <c r="B410">
        <v>260</v>
      </c>
      <c r="C410">
        <v>260</v>
      </c>
    </row>
    <row r="411" spans="1:3" x14ac:dyDescent="0.3">
      <c r="A411">
        <v>260</v>
      </c>
      <c r="B411">
        <v>29.2</v>
      </c>
      <c r="C411">
        <v>29.2</v>
      </c>
    </row>
    <row r="412" spans="1:3" x14ac:dyDescent="0.3">
      <c r="A412">
        <v>29.2</v>
      </c>
      <c r="B412">
        <v>130.5</v>
      </c>
      <c r="C412">
        <v>130.5</v>
      </c>
    </row>
    <row r="413" spans="1:3" x14ac:dyDescent="0.3">
      <c r="A413">
        <v>130.5</v>
      </c>
      <c r="B413">
        <v>92.784999999999997</v>
      </c>
      <c r="C413">
        <v>92.784999999999997</v>
      </c>
    </row>
    <row r="414" spans="1:3" x14ac:dyDescent="0.3">
      <c r="A414">
        <v>92.784999999999997</v>
      </c>
      <c r="B414">
        <v>67.5</v>
      </c>
      <c r="C414">
        <v>67.5</v>
      </c>
    </row>
    <row r="415" spans="1:3" x14ac:dyDescent="0.3">
      <c r="A415">
        <v>67.5</v>
      </c>
      <c r="B415">
        <v>97.99</v>
      </c>
      <c r="C415">
        <v>97.99</v>
      </c>
    </row>
    <row r="416" spans="1:3" x14ac:dyDescent="0.3">
      <c r="A416">
        <v>97.99</v>
      </c>
      <c r="B416">
        <v>237.6</v>
      </c>
      <c r="C416">
        <v>237.6</v>
      </c>
    </row>
    <row r="417" spans="1:3" x14ac:dyDescent="0.3">
      <c r="A417">
        <v>237.6</v>
      </c>
      <c r="B417">
        <v>160.80000000000001</v>
      </c>
      <c r="C417">
        <v>160.80000000000001</v>
      </c>
    </row>
    <row r="418" spans="1:3" x14ac:dyDescent="0.3">
      <c r="A418">
        <v>160.80000000000001</v>
      </c>
      <c r="B418">
        <v>812.5</v>
      </c>
      <c r="C418">
        <v>812.5</v>
      </c>
    </row>
    <row r="419" spans="1:3" x14ac:dyDescent="0.3">
      <c r="A419">
        <v>812.5</v>
      </c>
      <c r="B419">
        <v>75</v>
      </c>
      <c r="C419">
        <v>75</v>
      </c>
    </row>
    <row r="420" spans="1:3" x14ac:dyDescent="0.3">
      <c r="A420">
        <v>75</v>
      </c>
      <c r="B420">
        <v>100</v>
      </c>
      <c r="C420">
        <v>100</v>
      </c>
    </row>
    <row r="421" spans="1:3" x14ac:dyDescent="0.3">
      <c r="A421">
        <v>100</v>
      </c>
      <c r="B421">
        <v>68.75</v>
      </c>
      <c r="C421">
        <v>68.75</v>
      </c>
    </row>
    <row r="422" spans="1:3" x14ac:dyDescent="0.3">
      <c r="A422">
        <v>68.75</v>
      </c>
      <c r="B422">
        <v>27.500000000000004</v>
      </c>
      <c r="C422">
        <v>27.500000000000004</v>
      </c>
    </row>
    <row r="423" spans="1:3" x14ac:dyDescent="0.3">
      <c r="A423">
        <v>27.500000000000004</v>
      </c>
      <c r="B423">
        <v>620</v>
      </c>
      <c r="C423">
        <v>620</v>
      </c>
    </row>
    <row r="424" spans="1:3" x14ac:dyDescent="0.3">
      <c r="A424">
        <v>620</v>
      </c>
      <c r="B424">
        <v>72.849999999999994</v>
      </c>
      <c r="C424">
        <v>72.849999999999994</v>
      </c>
    </row>
    <row r="425" spans="1:3" x14ac:dyDescent="0.3">
      <c r="A425">
        <v>72.849999999999994</v>
      </c>
      <c r="B425">
        <v>185.76000000000002</v>
      </c>
      <c r="C425">
        <v>185.76000000000002</v>
      </c>
    </row>
    <row r="426" spans="1:3" x14ac:dyDescent="0.3">
      <c r="A426">
        <v>185.76000000000002</v>
      </c>
      <c r="B426">
        <v>107.92</v>
      </c>
      <c r="C426">
        <v>107.92</v>
      </c>
    </row>
    <row r="427" spans="1:3" x14ac:dyDescent="0.3">
      <c r="A427">
        <v>107.92</v>
      </c>
      <c r="B427">
        <v>51.2</v>
      </c>
      <c r="C427">
        <v>51.2</v>
      </c>
    </row>
    <row r="428" spans="1:3" x14ac:dyDescent="0.3">
      <c r="A428">
        <v>51.2</v>
      </c>
      <c r="B428">
        <v>52.93</v>
      </c>
      <c r="C428">
        <v>52.93</v>
      </c>
    </row>
    <row r="429" spans="1:3" x14ac:dyDescent="0.3">
      <c r="A429">
        <v>52.93</v>
      </c>
      <c r="B429">
        <v>79.5</v>
      </c>
      <c r="C429">
        <v>79.5</v>
      </c>
    </row>
    <row r="430" spans="1:3" x14ac:dyDescent="0.3">
      <c r="A430">
        <v>79.5</v>
      </c>
      <c r="B430">
        <v>73.5</v>
      </c>
      <c r="C430">
        <v>73.5</v>
      </c>
    </row>
    <row r="431" spans="1:3" x14ac:dyDescent="0.3">
      <c r="A431">
        <v>73.5</v>
      </c>
      <c r="B431">
        <v>116.16000000000001</v>
      </c>
      <c r="C431">
        <v>116.16000000000001</v>
      </c>
    </row>
    <row r="432" spans="1:3" x14ac:dyDescent="0.3">
      <c r="A432">
        <v>116.16000000000001</v>
      </c>
      <c r="B432">
        <v>87.48</v>
      </c>
      <c r="C432">
        <v>87.48</v>
      </c>
    </row>
    <row r="433" spans="1:3" x14ac:dyDescent="0.3">
      <c r="A433">
        <v>87.48</v>
      </c>
      <c r="B433">
        <v>85.499999999999986</v>
      </c>
      <c r="C433">
        <v>85.499999999999986</v>
      </c>
    </row>
    <row r="434" spans="1:3" x14ac:dyDescent="0.3">
      <c r="A434">
        <v>85.499999999999986</v>
      </c>
      <c r="B434">
        <v>76.38</v>
      </c>
      <c r="C434">
        <v>76.38</v>
      </c>
    </row>
    <row r="435" spans="1:3" x14ac:dyDescent="0.3">
      <c r="A435">
        <v>76.38</v>
      </c>
      <c r="B435">
        <v>396.00000000000006</v>
      </c>
      <c r="C435">
        <v>396.00000000000006</v>
      </c>
    </row>
    <row r="436" spans="1:3" x14ac:dyDescent="0.3">
      <c r="A436">
        <v>396.00000000000006</v>
      </c>
      <c r="B436">
        <v>69.58</v>
      </c>
      <c r="C436">
        <v>69.58</v>
      </c>
    </row>
    <row r="437" spans="1:3" x14ac:dyDescent="0.3">
      <c r="A437">
        <v>69.58</v>
      </c>
      <c r="B437">
        <v>92.8</v>
      </c>
      <c r="C437">
        <v>92.8</v>
      </c>
    </row>
    <row r="438" spans="1:3" x14ac:dyDescent="0.3">
      <c r="A438">
        <v>92.8</v>
      </c>
      <c r="B438">
        <v>243</v>
      </c>
      <c r="C438">
        <v>243</v>
      </c>
    </row>
    <row r="439" spans="1:3" x14ac:dyDescent="0.3">
      <c r="A439">
        <v>243</v>
      </c>
      <c r="B439">
        <v>168.655</v>
      </c>
      <c r="C439">
        <v>168.655</v>
      </c>
    </row>
    <row r="440" spans="1:3" x14ac:dyDescent="0.3">
      <c r="A440">
        <v>168.655</v>
      </c>
      <c r="B440">
        <v>75</v>
      </c>
      <c r="C440">
        <v>75</v>
      </c>
    </row>
    <row r="441" spans="1:3" x14ac:dyDescent="0.3">
      <c r="A441">
        <v>75</v>
      </c>
      <c r="B441">
        <v>294.89999999999998</v>
      </c>
      <c r="C441">
        <v>294.89999999999998</v>
      </c>
    </row>
    <row r="442" spans="1:3" x14ac:dyDescent="0.3">
      <c r="A442">
        <v>294.89999999999998</v>
      </c>
      <c r="B442">
        <v>91.26</v>
      </c>
      <c r="C442">
        <v>91.26</v>
      </c>
    </row>
    <row r="443" spans="1:3" x14ac:dyDescent="0.3">
      <c r="A443">
        <v>91.26</v>
      </c>
      <c r="B443">
        <v>47.84</v>
      </c>
      <c r="C443">
        <v>47.84</v>
      </c>
    </row>
    <row r="444" spans="1:3" x14ac:dyDescent="0.3">
      <c r="A444">
        <v>47.84</v>
      </c>
      <c r="B444">
        <v>56</v>
      </c>
      <c r="C444">
        <v>56</v>
      </c>
    </row>
    <row r="445" spans="1:3" x14ac:dyDescent="0.3">
      <c r="A445">
        <v>56</v>
      </c>
      <c r="B445">
        <v>70.490000000000009</v>
      </c>
      <c r="C445">
        <v>70.490000000000009</v>
      </c>
    </row>
    <row r="446" spans="1:3" x14ac:dyDescent="0.3">
      <c r="A446">
        <v>70.490000000000009</v>
      </c>
      <c r="B446">
        <v>118.27499999999999</v>
      </c>
      <c r="C446">
        <v>118.27499999999999</v>
      </c>
    </row>
    <row r="447" spans="1:3" x14ac:dyDescent="0.3">
      <c r="A447">
        <v>118.27499999999999</v>
      </c>
      <c r="B447">
        <v>8.75</v>
      </c>
      <c r="C447">
        <v>8.75</v>
      </c>
    </row>
    <row r="448" spans="1:3" x14ac:dyDescent="0.3">
      <c r="A448">
        <v>8.75</v>
      </c>
      <c r="B448">
        <v>81.600000000000009</v>
      </c>
      <c r="C448">
        <v>81.600000000000009</v>
      </c>
    </row>
    <row r="449" spans="1:3" x14ac:dyDescent="0.3">
      <c r="A449">
        <v>81.600000000000009</v>
      </c>
      <c r="B449">
        <v>81.600000000000009</v>
      </c>
      <c r="C449">
        <v>81.600000000000009</v>
      </c>
    </row>
    <row r="450" spans="1:3" x14ac:dyDescent="0.3">
      <c r="A450">
        <v>81.600000000000009</v>
      </c>
      <c r="B450">
        <v>30</v>
      </c>
      <c r="C450">
        <v>30</v>
      </c>
    </row>
    <row r="451" spans="1:3" x14ac:dyDescent="0.3">
      <c r="A451">
        <v>30</v>
      </c>
      <c r="B451">
        <v>44.4</v>
      </c>
      <c r="C451">
        <v>44.4</v>
      </c>
    </row>
    <row r="452" spans="1:3" x14ac:dyDescent="0.3">
      <c r="A452">
        <v>44.4</v>
      </c>
      <c r="B452">
        <v>71.25</v>
      </c>
      <c r="C452">
        <v>71.25</v>
      </c>
    </row>
    <row r="453" spans="1:3" x14ac:dyDescent="0.3">
      <c r="A453">
        <v>71.25</v>
      </c>
      <c r="B453">
        <v>73.529999999999987</v>
      </c>
      <c r="C453">
        <v>73.529999999999987</v>
      </c>
    </row>
    <row r="454" spans="1:3" x14ac:dyDescent="0.3">
      <c r="A454">
        <v>73.529999999999987</v>
      </c>
      <c r="B454">
        <v>77</v>
      </c>
      <c r="C454">
        <v>77</v>
      </c>
    </row>
    <row r="455" spans="1:3" x14ac:dyDescent="0.3">
      <c r="A455">
        <v>77</v>
      </c>
      <c r="B455">
        <v>65</v>
      </c>
      <c r="C455">
        <v>65</v>
      </c>
    </row>
    <row r="456" spans="1:3" x14ac:dyDescent="0.3">
      <c r="A456">
        <v>65</v>
      </c>
      <c r="B456">
        <v>114.67999999999999</v>
      </c>
      <c r="C456">
        <v>114.67999999999999</v>
      </c>
    </row>
    <row r="457" spans="1:3" x14ac:dyDescent="0.3">
      <c r="A457">
        <v>114.67999999999999</v>
      </c>
      <c r="B457">
        <v>57</v>
      </c>
      <c r="C457">
        <v>57</v>
      </c>
    </row>
    <row r="458" spans="1:3" x14ac:dyDescent="0.3">
      <c r="A458">
        <v>57</v>
      </c>
      <c r="B458">
        <v>497.61</v>
      </c>
      <c r="C458">
        <v>497.61</v>
      </c>
    </row>
    <row r="459" spans="1:3" x14ac:dyDescent="0.3">
      <c r="A459">
        <v>497.61</v>
      </c>
      <c r="B459">
        <v>44.2</v>
      </c>
      <c r="C459">
        <v>44.2</v>
      </c>
    </row>
    <row r="460" spans="1:3" x14ac:dyDescent="0.3">
      <c r="A460">
        <v>44.2</v>
      </c>
      <c r="B460">
        <v>240</v>
      </c>
      <c r="C460">
        <v>240</v>
      </c>
    </row>
    <row r="461" spans="1:3" x14ac:dyDescent="0.3">
      <c r="A461">
        <v>240</v>
      </c>
      <c r="B461">
        <v>178.20000000000002</v>
      </c>
      <c r="C461">
        <v>178.20000000000002</v>
      </c>
    </row>
    <row r="462" spans="1:3" x14ac:dyDescent="0.3">
      <c r="A462">
        <v>178.20000000000002</v>
      </c>
      <c r="B462">
        <v>115.29</v>
      </c>
      <c r="C462">
        <v>115.29</v>
      </c>
    </row>
    <row r="463" spans="1:3" x14ac:dyDescent="0.3">
      <c r="A463">
        <v>115.29</v>
      </c>
      <c r="B463">
        <v>120</v>
      </c>
      <c r="C463">
        <v>120</v>
      </c>
    </row>
    <row r="464" spans="1:3" x14ac:dyDescent="0.3">
      <c r="A464">
        <v>120</v>
      </c>
      <c r="B464">
        <v>52.5</v>
      </c>
      <c r="C464">
        <v>52.5</v>
      </c>
    </row>
    <row r="465" spans="1:3" x14ac:dyDescent="0.3">
      <c r="A465">
        <v>52.5</v>
      </c>
      <c r="B465">
        <v>97.44</v>
      </c>
      <c r="C465">
        <v>97.44</v>
      </c>
    </row>
    <row r="466" spans="1:3" x14ac:dyDescent="0.3">
      <c r="A466">
        <v>97.44</v>
      </c>
      <c r="B466">
        <v>29.12</v>
      </c>
      <c r="C466">
        <v>29.12</v>
      </c>
    </row>
    <row r="467" spans="1:3" x14ac:dyDescent="0.3">
      <c r="A467">
        <v>29.12</v>
      </c>
      <c r="B467">
        <v>16.8</v>
      </c>
      <c r="C467">
        <v>16.8</v>
      </c>
    </row>
    <row r="468" spans="1:3" x14ac:dyDescent="0.3">
      <c r="A468">
        <v>16.8</v>
      </c>
      <c r="B468">
        <v>81.2</v>
      </c>
      <c r="C468">
        <v>81.2</v>
      </c>
    </row>
    <row r="469" spans="1:3" x14ac:dyDescent="0.3">
      <c r="A469">
        <v>81.2</v>
      </c>
      <c r="B469">
        <v>162</v>
      </c>
      <c r="C469">
        <v>162</v>
      </c>
    </row>
    <row r="470" spans="1:3" x14ac:dyDescent="0.3">
      <c r="A470">
        <v>162</v>
      </c>
      <c r="B470">
        <v>81</v>
      </c>
      <c r="C470">
        <v>81</v>
      </c>
    </row>
    <row r="471" spans="1:3" x14ac:dyDescent="0.3">
      <c r="A471">
        <v>81</v>
      </c>
      <c r="B471">
        <v>99</v>
      </c>
      <c r="C471">
        <v>99</v>
      </c>
    </row>
    <row r="472" spans="1:3" x14ac:dyDescent="0.3">
      <c r="A472">
        <v>99</v>
      </c>
      <c r="B472">
        <v>91</v>
      </c>
      <c r="C472">
        <v>91</v>
      </c>
    </row>
    <row r="473" spans="1:3" x14ac:dyDescent="0.3">
      <c r="A473">
        <v>91</v>
      </c>
      <c r="B473">
        <v>157.19999999999999</v>
      </c>
      <c r="C473">
        <v>157.19999999999999</v>
      </c>
    </row>
    <row r="474" spans="1:3" x14ac:dyDescent="0.3">
      <c r="A474">
        <v>157.19999999999999</v>
      </c>
      <c r="B474">
        <v>84.6</v>
      </c>
      <c r="C474">
        <v>84.6</v>
      </c>
    </row>
    <row r="475" spans="1:3" x14ac:dyDescent="0.3">
      <c r="A475">
        <v>84.6</v>
      </c>
      <c r="B475">
        <v>54</v>
      </c>
      <c r="C475">
        <v>54</v>
      </c>
    </row>
    <row r="476" spans="1:3" x14ac:dyDescent="0.3">
      <c r="A476">
        <v>54</v>
      </c>
      <c r="B476">
        <v>54</v>
      </c>
      <c r="C476">
        <v>54</v>
      </c>
    </row>
    <row r="477" spans="1:3" x14ac:dyDescent="0.3">
      <c r="A477">
        <v>54</v>
      </c>
      <c r="B477">
        <v>144.18</v>
      </c>
      <c r="C477">
        <v>144.18</v>
      </c>
    </row>
    <row r="478" spans="1:3" x14ac:dyDescent="0.3">
      <c r="A478">
        <v>144.18</v>
      </c>
      <c r="B478">
        <v>80.7</v>
      </c>
      <c r="C478">
        <v>80.7</v>
      </c>
    </row>
    <row r="479" spans="1:3" x14ac:dyDescent="0.3">
      <c r="A479">
        <v>80.7</v>
      </c>
      <c r="B479">
        <v>184.005</v>
      </c>
      <c r="C479">
        <v>184.005</v>
      </c>
    </row>
    <row r="480" spans="1:3" x14ac:dyDescent="0.3">
      <c r="A480">
        <v>184.005</v>
      </c>
      <c r="B480">
        <v>418</v>
      </c>
      <c r="C480">
        <v>418</v>
      </c>
    </row>
    <row r="481" spans="1:3" x14ac:dyDescent="0.3">
      <c r="A481">
        <v>418</v>
      </c>
      <c r="B481">
        <v>166.4</v>
      </c>
      <c r="C481">
        <v>166.4</v>
      </c>
    </row>
    <row r="482" spans="1:3" x14ac:dyDescent="0.3">
      <c r="A482">
        <v>166.4</v>
      </c>
      <c r="B482">
        <v>97.28</v>
      </c>
      <c r="C482">
        <v>97.28</v>
      </c>
    </row>
    <row r="483" spans="1:3" x14ac:dyDescent="0.3">
      <c r="A483">
        <v>97.28</v>
      </c>
      <c r="B483">
        <v>98.8</v>
      </c>
      <c r="C483">
        <v>98.8</v>
      </c>
    </row>
    <row r="484" spans="1:3" x14ac:dyDescent="0.3">
      <c r="A484">
        <v>98.8</v>
      </c>
      <c r="B484">
        <v>5.5</v>
      </c>
      <c r="C484">
        <v>5.5</v>
      </c>
    </row>
    <row r="485" spans="1:3" x14ac:dyDescent="0.3">
      <c r="A485">
        <v>5.5</v>
      </c>
      <c r="B485">
        <v>72.5</v>
      </c>
      <c r="C485">
        <v>72.5</v>
      </c>
    </row>
    <row r="486" spans="1:3" x14ac:dyDescent="0.3">
      <c r="A486">
        <v>72.5</v>
      </c>
      <c r="B486">
        <v>140.29999999999998</v>
      </c>
      <c r="C486">
        <v>140.29999999999998</v>
      </c>
    </row>
    <row r="487" spans="1:3" x14ac:dyDescent="0.3">
      <c r="A487">
        <v>140.29999999999998</v>
      </c>
      <c r="B487">
        <v>99</v>
      </c>
      <c r="C487">
        <v>99</v>
      </c>
    </row>
    <row r="488" spans="1:3" x14ac:dyDescent="0.3">
      <c r="A488">
        <v>99</v>
      </c>
      <c r="B488">
        <v>48.36</v>
      </c>
      <c r="C488">
        <v>48.36</v>
      </c>
    </row>
    <row r="489" spans="1:3" x14ac:dyDescent="0.3">
      <c r="A489">
        <v>48.36</v>
      </c>
      <c r="B489">
        <v>52.525000000000006</v>
      </c>
      <c r="C489">
        <v>52.525000000000006</v>
      </c>
    </row>
    <row r="490" spans="1:3" x14ac:dyDescent="0.3">
      <c r="A490">
        <v>52.525000000000006</v>
      </c>
      <c r="B490">
        <v>60</v>
      </c>
      <c r="C490">
        <v>60</v>
      </c>
    </row>
    <row r="491" spans="1:3" x14ac:dyDescent="0.3">
      <c r="A491">
        <v>60</v>
      </c>
      <c r="B491">
        <v>60</v>
      </c>
      <c r="C491">
        <v>60</v>
      </c>
    </row>
    <row r="492" spans="1:3" x14ac:dyDescent="0.3">
      <c r="A492">
        <v>60</v>
      </c>
      <c r="B492">
        <v>112.32</v>
      </c>
      <c r="C492">
        <v>112.32</v>
      </c>
    </row>
    <row r="493" spans="1:3" x14ac:dyDescent="0.3">
      <c r="A493">
        <v>112.32</v>
      </c>
      <c r="B493">
        <v>67.2</v>
      </c>
      <c r="C493">
        <v>67.2</v>
      </c>
    </row>
    <row r="494" spans="1:3" x14ac:dyDescent="0.3">
      <c r="A494">
        <v>67.2</v>
      </c>
      <c r="B494">
        <v>82.17</v>
      </c>
      <c r="C494">
        <v>82.17</v>
      </c>
    </row>
    <row r="495" spans="1:3" x14ac:dyDescent="0.3">
      <c r="A495">
        <v>82.17</v>
      </c>
      <c r="B495">
        <v>62.720000000000006</v>
      </c>
      <c r="C495">
        <v>62.720000000000006</v>
      </c>
    </row>
    <row r="496" spans="1:3" x14ac:dyDescent="0.3">
      <c r="A496">
        <v>62.720000000000006</v>
      </c>
      <c r="B496">
        <v>61.600000000000009</v>
      </c>
      <c r="C496">
        <v>61.600000000000009</v>
      </c>
    </row>
    <row r="497" spans="1:3" x14ac:dyDescent="0.3">
      <c r="A497">
        <v>61.600000000000009</v>
      </c>
      <c r="B497">
        <v>480</v>
      </c>
      <c r="C497">
        <v>480</v>
      </c>
    </row>
    <row r="498" spans="1:3" x14ac:dyDescent="0.3">
      <c r="A498">
        <v>480</v>
      </c>
      <c r="B498">
        <v>347.68</v>
      </c>
      <c r="C498">
        <v>347.68</v>
      </c>
    </row>
    <row r="499" spans="1:3" x14ac:dyDescent="0.3">
      <c r="A499">
        <v>347.68</v>
      </c>
      <c r="B499">
        <v>56.43</v>
      </c>
      <c r="C499">
        <v>56.43</v>
      </c>
    </row>
    <row r="500" spans="1:3" x14ac:dyDescent="0.3">
      <c r="A500">
        <v>56.43</v>
      </c>
      <c r="B500">
        <v>102.00000000000001</v>
      </c>
      <c r="C500">
        <v>102.00000000000001</v>
      </c>
    </row>
    <row r="501" spans="1:3" x14ac:dyDescent="0.3">
      <c r="A501">
        <v>102.00000000000001</v>
      </c>
      <c r="B501">
        <v>201.6</v>
      </c>
      <c r="C501">
        <v>201.6</v>
      </c>
    </row>
    <row r="502" spans="1:3" x14ac:dyDescent="0.3">
      <c r="A502">
        <v>201.6</v>
      </c>
      <c r="B502">
        <v>74.400000000000006</v>
      </c>
      <c r="C502">
        <v>74.400000000000006</v>
      </c>
    </row>
    <row r="503" spans="1:3" x14ac:dyDescent="0.3">
      <c r="A503">
        <v>74.400000000000006</v>
      </c>
      <c r="B503">
        <v>70.5</v>
      </c>
      <c r="C503">
        <v>70.5</v>
      </c>
    </row>
    <row r="504" spans="1:3" x14ac:dyDescent="0.3">
      <c r="A504">
        <v>70.5</v>
      </c>
      <c r="B504">
        <v>99.4</v>
      </c>
      <c r="C504">
        <v>99.4</v>
      </c>
    </row>
    <row r="505" spans="1:3" x14ac:dyDescent="0.3">
      <c r="A505">
        <v>99.4</v>
      </c>
      <c r="B505">
        <v>97.5</v>
      </c>
      <c r="C505">
        <v>97.5</v>
      </c>
    </row>
    <row r="506" spans="1:3" x14ac:dyDescent="0.3">
      <c r="A506">
        <v>97.5</v>
      </c>
      <c r="B506">
        <v>74.400000000000006</v>
      </c>
      <c r="C506">
        <v>74.400000000000006</v>
      </c>
    </row>
    <row r="507" spans="1:3" x14ac:dyDescent="0.3">
      <c r="A507">
        <v>74.400000000000006</v>
      </c>
      <c r="B507">
        <v>68.2</v>
      </c>
      <c r="C507">
        <v>68.2</v>
      </c>
    </row>
    <row r="508" spans="1:3" x14ac:dyDescent="0.3">
      <c r="A508">
        <v>68.2</v>
      </c>
      <c r="B508">
        <v>97.5</v>
      </c>
      <c r="C508">
        <v>97.5</v>
      </c>
    </row>
    <row r="509" spans="1:3" x14ac:dyDescent="0.3">
      <c r="A509">
        <v>97.5</v>
      </c>
      <c r="B509">
        <v>92.96</v>
      </c>
      <c r="C509">
        <v>92.96</v>
      </c>
    </row>
    <row r="510" spans="1:3" x14ac:dyDescent="0.3">
      <c r="A510">
        <v>92.96</v>
      </c>
      <c r="B510">
        <v>515</v>
      </c>
      <c r="C510">
        <v>515</v>
      </c>
    </row>
    <row r="511" spans="1:3" x14ac:dyDescent="0.3">
      <c r="A511">
        <v>515</v>
      </c>
      <c r="B511">
        <v>161.5</v>
      </c>
      <c r="C511">
        <v>161.5</v>
      </c>
    </row>
    <row r="512" spans="1:3" x14ac:dyDescent="0.3">
      <c r="A512">
        <v>161.5</v>
      </c>
      <c r="B512">
        <v>428.09999999999997</v>
      </c>
      <c r="C512">
        <v>428.09999999999997</v>
      </c>
    </row>
    <row r="513" spans="1:3" x14ac:dyDescent="0.3">
      <c r="A513">
        <v>428.09999999999997</v>
      </c>
      <c r="B513">
        <v>728</v>
      </c>
      <c r="C513">
        <v>728</v>
      </c>
    </row>
    <row r="514" spans="1:3" x14ac:dyDescent="0.3">
      <c r="A514">
        <v>728</v>
      </c>
      <c r="B514">
        <v>931</v>
      </c>
      <c r="C514">
        <v>931</v>
      </c>
    </row>
    <row r="515" spans="1:3" x14ac:dyDescent="0.3">
      <c r="A515">
        <v>931</v>
      </c>
      <c r="B515">
        <v>56</v>
      </c>
      <c r="C515">
        <v>56</v>
      </c>
    </row>
    <row r="516" spans="1:3" x14ac:dyDescent="0.3">
      <c r="A516">
        <v>56</v>
      </c>
      <c r="B516">
        <v>55.199999999999996</v>
      </c>
      <c r="C516">
        <v>55.199999999999996</v>
      </c>
    </row>
    <row r="517" spans="1:3" x14ac:dyDescent="0.3">
      <c r="A517">
        <v>55.199999999999996</v>
      </c>
      <c r="B517">
        <v>555.29999999999995</v>
      </c>
      <c r="C517">
        <v>555.29999999999995</v>
      </c>
    </row>
    <row r="518" spans="1:3" x14ac:dyDescent="0.3">
      <c r="A518">
        <v>555.29999999999995</v>
      </c>
      <c r="B518">
        <v>140</v>
      </c>
      <c r="C518">
        <v>140</v>
      </c>
    </row>
    <row r="519" spans="1:3" x14ac:dyDescent="0.3">
      <c r="A519">
        <v>140</v>
      </c>
      <c r="B519">
        <v>104</v>
      </c>
      <c r="C519">
        <v>104</v>
      </c>
    </row>
    <row r="520" spans="1:3" x14ac:dyDescent="0.3">
      <c r="A520">
        <v>104</v>
      </c>
      <c r="B520">
        <v>411.59999999999997</v>
      </c>
      <c r="C520">
        <v>411.59999999999997</v>
      </c>
    </row>
    <row r="521" spans="1:3" x14ac:dyDescent="0.3">
      <c r="A521">
        <v>411.59999999999997</v>
      </c>
      <c r="B521">
        <v>47.1</v>
      </c>
      <c r="C521">
        <v>47.1</v>
      </c>
    </row>
    <row r="522" spans="1:3" x14ac:dyDescent="0.3">
      <c r="A522">
        <v>47.1</v>
      </c>
      <c r="B522">
        <v>15</v>
      </c>
      <c r="C522">
        <v>15</v>
      </c>
    </row>
    <row r="523" spans="1:3" x14ac:dyDescent="0.3">
      <c r="A523">
        <v>15</v>
      </c>
      <c r="B523">
        <v>98</v>
      </c>
      <c r="C523">
        <v>98</v>
      </c>
    </row>
    <row r="524" spans="1:3" x14ac:dyDescent="0.3">
      <c r="A524">
        <v>98</v>
      </c>
      <c r="B524">
        <v>88.2</v>
      </c>
      <c r="C524">
        <v>88.2</v>
      </c>
    </row>
    <row r="525" spans="1:3" x14ac:dyDescent="0.3">
      <c r="A525">
        <v>88.2</v>
      </c>
      <c r="B525">
        <v>76</v>
      </c>
      <c r="C525">
        <v>76</v>
      </c>
    </row>
    <row r="526" spans="1:3" x14ac:dyDescent="0.3">
      <c r="A526">
        <v>76</v>
      </c>
      <c r="B526">
        <v>90</v>
      </c>
      <c r="C526">
        <v>90</v>
      </c>
    </row>
    <row r="527" spans="1:3" x14ac:dyDescent="0.3">
      <c r="A527">
        <v>90</v>
      </c>
      <c r="B527">
        <v>205.8</v>
      </c>
      <c r="C527">
        <v>205.8</v>
      </c>
    </row>
    <row r="528" spans="1:3" x14ac:dyDescent="0.3">
      <c r="A528">
        <v>205.8</v>
      </c>
      <c r="B528">
        <v>40.96</v>
      </c>
      <c r="C528">
        <v>40.96</v>
      </c>
    </row>
    <row r="529" spans="1:3" x14ac:dyDescent="0.3">
      <c r="A529">
        <v>40.96</v>
      </c>
      <c r="B529">
        <v>99.2</v>
      </c>
      <c r="C529">
        <v>99.2</v>
      </c>
    </row>
    <row r="530" spans="1:3" x14ac:dyDescent="0.3">
      <c r="A530">
        <v>99.2</v>
      </c>
      <c r="B530">
        <v>144</v>
      </c>
      <c r="C530">
        <v>144</v>
      </c>
    </row>
    <row r="531" spans="1:3" x14ac:dyDescent="0.3">
      <c r="A531">
        <v>144</v>
      </c>
      <c r="B531">
        <v>59.4</v>
      </c>
      <c r="C531">
        <v>59.4</v>
      </c>
    </row>
    <row r="532" spans="1:3" x14ac:dyDescent="0.3">
      <c r="A532">
        <v>59.4</v>
      </c>
      <c r="B532">
        <v>91</v>
      </c>
      <c r="C532">
        <v>91</v>
      </c>
    </row>
    <row r="533" spans="1:3" x14ac:dyDescent="0.3">
      <c r="A533">
        <v>91</v>
      </c>
      <c r="B533">
        <v>83.2</v>
      </c>
      <c r="C533">
        <v>83.2</v>
      </c>
    </row>
    <row r="534" spans="1:3" x14ac:dyDescent="0.3">
      <c r="A534">
        <v>83.2</v>
      </c>
      <c r="B534">
        <v>90.72</v>
      </c>
      <c r="C534">
        <v>90.72</v>
      </c>
    </row>
    <row r="535" spans="1:3" x14ac:dyDescent="0.3">
      <c r="A535">
        <v>90.72</v>
      </c>
      <c r="B535">
        <v>28</v>
      </c>
      <c r="C535">
        <v>28</v>
      </c>
    </row>
    <row r="536" spans="1:3" x14ac:dyDescent="0.3">
      <c r="A536">
        <v>28</v>
      </c>
      <c r="B536">
        <v>67.5</v>
      </c>
      <c r="C536">
        <v>67.5</v>
      </c>
    </row>
    <row r="537" spans="1:3" x14ac:dyDescent="0.3">
      <c r="A537">
        <v>67.5</v>
      </c>
      <c r="B537">
        <v>41.08</v>
      </c>
      <c r="C537">
        <v>41.08</v>
      </c>
    </row>
    <row r="538" spans="1:3" x14ac:dyDescent="0.3">
      <c r="A538">
        <v>41.08</v>
      </c>
      <c r="B538">
        <v>1743</v>
      </c>
      <c r="C538">
        <v>1743</v>
      </c>
    </row>
    <row r="539" spans="1:3" x14ac:dyDescent="0.3">
      <c r="A539">
        <v>1743</v>
      </c>
      <c r="B539">
        <v>512</v>
      </c>
      <c r="C539">
        <v>512</v>
      </c>
    </row>
    <row r="540" spans="1:3" x14ac:dyDescent="0.3">
      <c r="A540">
        <v>512</v>
      </c>
      <c r="B540">
        <v>1347</v>
      </c>
      <c r="C540">
        <v>1347</v>
      </c>
    </row>
    <row r="541" spans="1:3" x14ac:dyDescent="0.3">
      <c r="A541">
        <v>1347</v>
      </c>
      <c r="B541">
        <v>357</v>
      </c>
      <c r="C541">
        <v>357</v>
      </c>
    </row>
    <row r="542" spans="1:3" x14ac:dyDescent="0.3">
      <c r="A542">
        <v>357</v>
      </c>
      <c r="B542">
        <v>308</v>
      </c>
      <c r="C542">
        <v>308</v>
      </c>
    </row>
    <row r="543" spans="1:3" x14ac:dyDescent="0.3">
      <c r="A543">
        <v>308</v>
      </c>
      <c r="B543">
        <v>89.910000000000011</v>
      </c>
      <c r="C543">
        <v>89.910000000000011</v>
      </c>
    </row>
    <row r="544" spans="1:3" x14ac:dyDescent="0.3">
      <c r="A544">
        <v>89.910000000000011</v>
      </c>
      <c r="B544">
        <v>129.6</v>
      </c>
      <c r="C544">
        <v>129.6</v>
      </c>
    </row>
    <row r="545" spans="1:3" x14ac:dyDescent="0.3">
      <c r="A545">
        <v>129.6</v>
      </c>
      <c r="B545">
        <v>79.2</v>
      </c>
      <c r="C545">
        <v>79.2</v>
      </c>
    </row>
    <row r="546" spans="1:3" x14ac:dyDescent="0.3">
      <c r="A546">
        <v>79.2</v>
      </c>
      <c r="B546">
        <v>38</v>
      </c>
      <c r="C546">
        <v>38</v>
      </c>
    </row>
    <row r="547" spans="1:3" x14ac:dyDescent="0.3">
      <c r="A547">
        <v>38</v>
      </c>
      <c r="B547">
        <v>5.46</v>
      </c>
      <c r="C547">
        <v>5.46</v>
      </c>
    </row>
    <row r="548" spans="1:3" x14ac:dyDescent="0.3">
      <c r="A548">
        <v>5.46</v>
      </c>
      <c r="B548">
        <v>4.9400000000000004</v>
      </c>
      <c r="C548">
        <v>4.9400000000000004</v>
      </c>
    </row>
    <row r="549" spans="1:3" x14ac:dyDescent="0.3">
      <c r="A549">
        <v>4.9400000000000004</v>
      </c>
      <c r="B549">
        <v>62.4</v>
      </c>
      <c r="C549">
        <v>62.4</v>
      </c>
    </row>
    <row r="550" spans="1:3" x14ac:dyDescent="0.3">
      <c r="A550">
        <v>62.4</v>
      </c>
      <c r="B550">
        <v>354.33</v>
      </c>
      <c r="C550">
        <v>354.33</v>
      </c>
    </row>
    <row r="551" spans="1:3" x14ac:dyDescent="0.3">
      <c r="A551">
        <v>354.33</v>
      </c>
      <c r="B551">
        <v>80.62</v>
      </c>
      <c r="C551">
        <v>80.62</v>
      </c>
    </row>
    <row r="552" spans="1:3" x14ac:dyDescent="0.3">
      <c r="A552">
        <v>80.62</v>
      </c>
      <c r="B552">
        <v>74</v>
      </c>
      <c r="C552">
        <v>74</v>
      </c>
    </row>
    <row r="553" spans="1:3" x14ac:dyDescent="0.3">
      <c r="A553">
        <v>74</v>
      </c>
      <c r="B553">
        <v>75</v>
      </c>
      <c r="C553">
        <v>75</v>
      </c>
    </row>
    <row r="554" spans="1:3" x14ac:dyDescent="0.3">
      <c r="A554">
        <v>75</v>
      </c>
      <c r="B554">
        <v>58</v>
      </c>
      <c r="C554">
        <v>58</v>
      </c>
    </row>
    <row r="555" spans="1:3" x14ac:dyDescent="0.3">
      <c r="A555">
        <v>58</v>
      </c>
      <c r="B555">
        <v>36.96</v>
      </c>
      <c r="C555">
        <v>36.96</v>
      </c>
    </row>
    <row r="556" spans="1:3" x14ac:dyDescent="0.3">
      <c r="A556">
        <v>36.96</v>
      </c>
      <c r="B556">
        <v>71</v>
      </c>
      <c r="C556">
        <v>71</v>
      </c>
    </row>
    <row r="557" spans="1:3" x14ac:dyDescent="0.3">
      <c r="A557">
        <v>71</v>
      </c>
      <c r="B557">
        <v>820.8</v>
      </c>
      <c r="C557">
        <v>820.8</v>
      </c>
    </row>
    <row r="558" spans="1:3" x14ac:dyDescent="0.3">
      <c r="A558">
        <v>820.8</v>
      </c>
      <c r="B558">
        <v>59</v>
      </c>
      <c r="C558">
        <v>59</v>
      </c>
    </row>
    <row r="559" spans="1:3" x14ac:dyDescent="0.3">
      <c r="A559">
        <v>59</v>
      </c>
      <c r="B559">
        <v>43.550000000000004</v>
      </c>
      <c r="C559">
        <v>43.550000000000004</v>
      </c>
    </row>
    <row r="560" spans="1:3" x14ac:dyDescent="0.3">
      <c r="A560">
        <v>43.550000000000004</v>
      </c>
      <c r="B560">
        <v>40.535000000000004</v>
      </c>
      <c r="C560">
        <v>40.535000000000004</v>
      </c>
    </row>
    <row r="561" spans="1:3" x14ac:dyDescent="0.3">
      <c r="A561">
        <v>40.535000000000004</v>
      </c>
      <c r="B561">
        <v>60.970000000000006</v>
      </c>
      <c r="C561">
        <v>60.970000000000006</v>
      </c>
    </row>
    <row r="562" spans="1:3" x14ac:dyDescent="0.3">
      <c r="A562">
        <v>60.970000000000006</v>
      </c>
      <c r="B562">
        <v>59</v>
      </c>
      <c r="C562">
        <v>59</v>
      </c>
    </row>
    <row r="563" spans="1:3" x14ac:dyDescent="0.3">
      <c r="A563">
        <v>59</v>
      </c>
      <c r="B563">
        <v>83.475000000000009</v>
      </c>
      <c r="C563">
        <v>83.475000000000009</v>
      </c>
    </row>
    <row r="564" spans="1:3" x14ac:dyDescent="0.3">
      <c r="A564">
        <v>83.475000000000009</v>
      </c>
      <c r="B564">
        <v>58.760000000000005</v>
      </c>
      <c r="C564">
        <v>58.760000000000005</v>
      </c>
    </row>
    <row r="565" spans="1:3" x14ac:dyDescent="0.3">
      <c r="A565">
        <v>58.760000000000005</v>
      </c>
      <c r="B565">
        <v>480</v>
      </c>
      <c r="C565">
        <v>480</v>
      </c>
    </row>
    <row r="566" spans="1:3" x14ac:dyDescent="0.3">
      <c r="A566">
        <v>480</v>
      </c>
      <c r="B566">
        <v>99</v>
      </c>
      <c r="C566">
        <v>99</v>
      </c>
    </row>
    <row r="567" spans="1:3" x14ac:dyDescent="0.3">
      <c r="A567">
        <v>99</v>
      </c>
      <c r="B567">
        <v>39.44</v>
      </c>
      <c r="C567">
        <v>39.44</v>
      </c>
    </row>
    <row r="568" spans="1:3" x14ac:dyDescent="0.3">
      <c r="A568">
        <v>39.44</v>
      </c>
      <c r="B568">
        <v>88</v>
      </c>
      <c r="C568">
        <v>88</v>
      </c>
    </row>
    <row r="569" spans="1:3" x14ac:dyDescent="0.3">
      <c r="A569">
        <v>88</v>
      </c>
      <c r="B569">
        <v>99.4</v>
      </c>
      <c r="C569">
        <v>99.4</v>
      </c>
    </row>
    <row r="570" spans="1:3" x14ac:dyDescent="0.3">
      <c r="A570">
        <v>99.4</v>
      </c>
      <c r="B570">
        <v>89</v>
      </c>
      <c r="C570">
        <v>89</v>
      </c>
    </row>
    <row r="571" spans="1:3" x14ac:dyDescent="0.3">
      <c r="A571">
        <v>89</v>
      </c>
      <c r="B571">
        <v>86</v>
      </c>
      <c r="C571">
        <v>86</v>
      </c>
    </row>
    <row r="572" spans="1:3" x14ac:dyDescent="0.3">
      <c r="A572">
        <v>86</v>
      </c>
      <c r="B572">
        <v>56.16</v>
      </c>
      <c r="C572">
        <v>56.16</v>
      </c>
    </row>
    <row r="573" spans="1:3" x14ac:dyDescent="0.3">
      <c r="A573">
        <v>56.16</v>
      </c>
      <c r="B573">
        <v>169.79999999999998</v>
      </c>
      <c r="C573">
        <v>169.79999999999998</v>
      </c>
    </row>
    <row r="574" spans="1:3" x14ac:dyDescent="0.3">
      <c r="A574">
        <v>169.79999999999998</v>
      </c>
      <c r="B574">
        <v>29</v>
      </c>
      <c r="C574">
        <v>29</v>
      </c>
    </row>
    <row r="575" spans="1:3" x14ac:dyDescent="0.3">
      <c r="A575">
        <v>29</v>
      </c>
      <c r="B575">
        <v>71.760000000000005</v>
      </c>
      <c r="C575">
        <v>71.760000000000005</v>
      </c>
    </row>
    <row r="576" spans="1:3" x14ac:dyDescent="0.3">
      <c r="A576">
        <v>71.760000000000005</v>
      </c>
      <c r="B576">
        <v>307.2</v>
      </c>
      <c r="C576">
        <v>307.2</v>
      </c>
    </row>
    <row r="577" spans="1:3" x14ac:dyDescent="0.3">
      <c r="A577">
        <v>307.2</v>
      </c>
      <c r="B577">
        <v>95.68</v>
      </c>
      <c r="C577">
        <v>95.68</v>
      </c>
    </row>
    <row r="578" spans="1:3" x14ac:dyDescent="0.3">
      <c r="A578">
        <v>95.68</v>
      </c>
      <c r="B578">
        <v>30.9</v>
      </c>
      <c r="C578">
        <v>30.9</v>
      </c>
    </row>
    <row r="579" spans="1:3" x14ac:dyDescent="0.3">
      <c r="A579">
        <v>30.9</v>
      </c>
      <c r="B579">
        <v>111.63</v>
      </c>
      <c r="C579">
        <v>111.63</v>
      </c>
    </row>
    <row r="580" spans="1:3" x14ac:dyDescent="0.3">
      <c r="A580">
        <v>111.63</v>
      </c>
      <c r="B580">
        <v>65.88</v>
      </c>
      <c r="C580">
        <v>65.88</v>
      </c>
    </row>
    <row r="581" spans="1:3" x14ac:dyDescent="0.3">
      <c r="A581">
        <v>65.88</v>
      </c>
      <c r="B581">
        <v>119.56</v>
      </c>
      <c r="C581">
        <v>119.56</v>
      </c>
    </row>
    <row r="582" spans="1:3" x14ac:dyDescent="0.3">
      <c r="A582">
        <v>119.56</v>
      </c>
      <c r="B582">
        <v>170</v>
      </c>
      <c r="C582">
        <v>170</v>
      </c>
    </row>
    <row r="583" spans="1:3" x14ac:dyDescent="0.3">
      <c r="A583">
        <v>170</v>
      </c>
      <c r="B583">
        <v>39.04</v>
      </c>
      <c r="C583">
        <v>39.04</v>
      </c>
    </row>
    <row r="584" spans="1:3" x14ac:dyDescent="0.3">
      <c r="A584">
        <v>39.04</v>
      </c>
      <c r="B584">
        <v>33</v>
      </c>
      <c r="C584">
        <v>33</v>
      </c>
    </row>
    <row r="585" spans="1:3" x14ac:dyDescent="0.3">
      <c r="A585">
        <v>33</v>
      </c>
      <c r="B585">
        <v>66</v>
      </c>
      <c r="C585">
        <v>66</v>
      </c>
    </row>
    <row r="586" spans="1:3" x14ac:dyDescent="0.3">
      <c r="A586">
        <v>66</v>
      </c>
      <c r="B586">
        <v>70.56</v>
      </c>
      <c r="C586">
        <v>70.56</v>
      </c>
    </row>
    <row r="587" spans="1:3" x14ac:dyDescent="0.3">
      <c r="A587">
        <v>70.56</v>
      </c>
      <c r="B587">
        <v>75.48</v>
      </c>
      <c r="C587">
        <v>75.48</v>
      </c>
    </row>
    <row r="588" spans="1:3" x14ac:dyDescent="0.3">
      <c r="A588">
        <v>75.48</v>
      </c>
      <c r="B588">
        <v>14.56</v>
      </c>
      <c r="C588">
        <v>14.56</v>
      </c>
    </row>
    <row r="589" spans="1:3" x14ac:dyDescent="0.3">
      <c r="A589">
        <v>14.56</v>
      </c>
      <c r="B589">
        <v>27.56</v>
      </c>
      <c r="C589">
        <v>27.56</v>
      </c>
    </row>
    <row r="590" spans="1:3" x14ac:dyDescent="0.3">
      <c r="A590">
        <v>27.56</v>
      </c>
      <c r="B590">
        <v>413.09999999999997</v>
      </c>
      <c r="C590">
        <v>413.09999999999997</v>
      </c>
    </row>
    <row r="591" spans="1:3" x14ac:dyDescent="0.3">
      <c r="A591">
        <v>413.09999999999997</v>
      </c>
      <c r="B591">
        <v>34.86</v>
      </c>
      <c r="C591">
        <v>34.86</v>
      </c>
    </row>
    <row r="592" spans="1:3" x14ac:dyDescent="0.3">
      <c r="A592">
        <v>34.86</v>
      </c>
      <c r="B592">
        <v>53.6</v>
      </c>
      <c r="C592">
        <v>53.6</v>
      </c>
    </row>
    <row r="593" spans="1:3" x14ac:dyDescent="0.3">
      <c r="A593">
        <v>53.6</v>
      </c>
      <c r="B593">
        <v>42.6</v>
      </c>
      <c r="C593">
        <v>42.6</v>
      </c>
    </row>
    <row r="594" spans="1:3" x14ac:dyDescent="0.3">
      <c r="A594">
        <v>42.6</v>
      </c>
      <c r="B594">
        <v>86.25</v>
      </c>
      <c r="C594">
        <v>86.25</v>
      </c>
    </row>
    <row r="595" spans="1:3" x14ac:dyDescent="0.3">
      <c r="A595">
        <v>86.25</v>
      </c>
      <c r="B595">
        <v>77.400000000000006</v>
      </c>
      <c r="C595">
        <v>77.400000000000006</v>
      </c>
    </row>
    <row r="596" spans="1:3" x14ac:dyDescent="0.3">
      <c r="A596">
        <v>77.400000000000006</v>
      </c>
      <c r="B596">
        <v>61.2</v>
      </c>
      <c r="C596">
        <v>61.2</v>
      </c>
    </row>
    <row r="597" spans="1:3" x14ac:dyDescent="0.3">
      <c r="A597">
        <v>61.2</v>
      </c>
      <c r="B597">
        <v>78</v>
      </c>
      <c r="C597">
        <v>78</v>
      </c>
    </row>
    <row r="598" spans="1:3" x14ac:dyDescent="0.3">
      <c r="A598">
        <v>78</v>
      </c>
      <c r="B598">
        <v>57.6</v>
      </c>
      <c r="C598">
        <v>57.6</v>
      </c>
    </row>
    <row r="599" spans="1:3" x14ac:dyDescent="0.3">
      <c r="A599">
        <v>57.6</v>
      </c>
      <c r="B599">
        <v>103.52999999999999</v>
      </c>
      <c r="C599">
        <v>103.52999999999999</v>
      </c>
    </row>
    <row r="600" spans="1:3" x14ac:dyDescent="0.3">
      <c r="A600">
        <v>103.52999999999999</v>
      </c>
      <c r="B600">
        <v>14.7</v>
      </c>
      <c r="C600">
        <v>14.7</v>
      </c>
    </row>
    <row r="601" spans="1:3" x14ac:dyDescent="0.3">
      <c r="A601">
        <v>14.7</v>
      </c>
      <c r="B601">
        <v>31.2</v>
      </c>
      <c r="C601">
        <v>31.2</v>
      </c>
    </row>
    <row r="602" spans="1:3" x14ac:dyDescent="0.3">
      <c r="A602">
        <v>31.2</v>
      </c>
      <c r="B602">
        <v>278.72999999999996</v>
      </c>
      <c r="C602">
        <v>278.72999999999996</v>
      </c>
    </row>
    <row r="603" spans="1:3" x14ac:dyDescent="0.3">
      <c r="A603">
        <v>278.72999999999996</v>
      </c>
      <c r="B603">
        <v>75.69</v>
      </c>
      <c r="C603">
        <v>75.69</v>
      </c>
    </row>
    <row r="604" spans="1:3" x14ac:dyDescent="0.3">
      <c r="A604">
        <v>75.69</v>
      </c>
      <c r="B604">
        <v>47.7</v>
      </c>
      <c r="C604">
        <v>47.7</v>
      </c>
    </row>
    <row r="605" spans="1:3" x14ac:dyDescent="0.3">
      <c r="A605">
        <v>47.7</v>
      </c>
      <c r="B605">
        <v>87.42</v>
      </c>
      <c r="C605">
        <v>87.42</v>
      </c>
    </row>
    <row r="606" spans="1:3" x14ac:dyDescent="0.3">
      <c r="A606">
        <v>87.42</v>
      </c>
      <c r="B606">
        <v>40.659999999999997</v>
      </c>
      <c r="C606">
        <v>40.659999999999997</v>
      </c>
    </row>
    <row r="607" spans="1:3" x14ac:dyDescent="0.3">
      <c r="A607">
        <v>40.659999999999997</v>
      </c>
      <c r="B607">
        <v>66.25</v>
      </c>
      <c r="C607">
        <v>66.25</v>
      </c>
    </row>
    <row r="608" spans="1:3" x14ac:dyDescent="0.3">
      <c r="A608">
        <v>66.25</v>
      </c>
      <c r="B608">
        <v>6.48</v>
      </c>
      <c r="C608">
        <v>6.48</v>
      </c>
    </row>
    <row r="609" spans="1:3" x14ac:dyDescent="0.3">
      <c r="A609">
        <v>6.48</v>
      </c>
      <c r="B609">
        <v>63.96</v>
      </c>
      <c r="C609">
        <v>63.96</v>
      </c>
    </row>
    <row r="610" spans="1:3" x14ac:dyDescent="0.3">
      <c r="A610">
        <v>63.96</v>
      </c>
      <c r="B610">
        <v>225.6</v>
      </c>
      <c r="C610">
        <v>225.6</v>
      </c>
    </row>
    <row r="611" spans="1:3" x14ac:dyDescent="0.3">
      <c r="A611">
        <v>225.6</v>
      </c>
      <c r="B611">
        <v>48.06</v>
      </c>
      <c r="C611">
        <v>48.06</v>
      </c>
    </row>
    <row r="612" spans="1:3" x14ac:dyDescent="0.3">
      <c r="A612">
        <v>48.06</v>
      </c>
      <c r="B612">
        <v>48.06</v>
      </c>
      <c r="C612">
        <v>48.06</v>
      </c>
    </row>
    <row r="613" spans="1:3" x14ac:dyDescent="0.3">
      <c r="A613">
        <v>48.06</v>
      </c>
      <c r="B613">
        <v>103.95</v>
      </c>
      <c r="C613">
        <v>103.95</v>
      </c>
    </row>
    <row r="614" spans="1:3" x14ac:dyDescent="0.3">
      <c r="A614">
        <v>103.95</v>
      </c>
      <c r="B614">
        <v>54</v>
      </c>
      <c r="C614">
        <v>54</v>
      </c>
    </row>
    <row r="615" spans="1:3" x14ac:dyDescent="0.3">
      <c r="A615">
        <v>3029.7400000000002</v>
      </c>
      <c r="B615">
        <v>134.4</v>
      </c>
      <c r="C615">
        <v>134.4</v>
      </c>
    </row>
    <row r="616" spans="1:3" x14ac:dyDescent="0.3">
      <c r="A616">
        <v>54</v>
      </c>
      <c r="B616">
        <v>22.8</v>
      </c>
      <c r="C616">
        <v>22.8</v>
      </c>
    </row>
    <row r="617" spans="1:3" x14ac:dyDescent="0.3">
      <c r="A617">
        <v>134.4</v>
      </c>
      <c r="B617">
        <v>64.800000000000011</v>
      </c>
      <c r="C617">
        <v>64.800000000000011</v>
      </c>
    </row>
    <row r="618" spans="1:3" x14ac:dyDescent="0.3">
      <c r="A618">
        <v>22.8</v>
      </c>
      <c r="B618">
        <v>35.36</v>
      </c>
      <c r="C618">
        <v>35.36</v>
      </c>
    </row>
    <row r="619" spans="1:3" x14ac:dyDescent="0.3">
      <c r="A619">
        <v>64.800000000000011</v>
      </c>
      <c r="B619">
        <v>40.96</v>
      </c>
      <c r="C619">
        <v>40.96</v>
      </c>
    </row>
    <row r="620" spans="1:3" x14ac:dyDescent="0.3">
      <c r="A620">
        <v>35.36</v>
      </c>
      <c r="B620">
        <v>41.6</v>
      </c>
      <c r="C620">
        <v>41.6</v>
      </c>
    </row>
    <row r="621" spans="1:3" x14ac:dyDescent="0.3">
      <c r="A621">
        <v>40.96</v>
      </c>
      <c r="B621">
        <v>72.960000000000008</v>
      </c>
      <c r="C621">
        <v>72.960000000000008</v>
      </c>
    </row>
    <row r="622" spans="1:3" x14ac:dyDescent="0.3">
      <c r="A622">
        <v>41.6</v>
      </c>
      <c r="B622">
        <v>65.28</v>
      </c>
      <c r="C622">
        <v>65.28</v>
      </c>
    </row>
    <row r="623" spans="1:3" x14ac:dyDescent="0.3">
      <c r="A623">
        <v>72.960000000000008</v>
      </c>
      <c r="B623">
        <v>46.28</v>
      </c>
      <c r="C623">
        <v>46.28</v>
      </c>
    </row>
    <row r="624" spans="1:3" x14ac:dyDescent="0.3">
      <c r="A624">
        <v>65.28</v>
      </c>
      <c r="B624">
        <v>51.024999999999999</v>
      </c>
      <c r="C624">
        <v>51.024999999999999</v>
      </c>
    </row>
    <row r="625" spans="1:3" x14ac:dyDescent="0.3">
      <c r="A625">
        <v>46.28</v>
      </c>
      <c r="B625">
        <v>65.960000000000008</v>
      </c>
      <c r="C625">
        <v>65.960000000000008</v>
      </c>
    </row>
    <row r="626" spans="1:3" x14ac:dyDescent="0.3">
      <c r="A626">
        <v>51.024999999999999</v>
      </c>
      <c r="B626">
        <v>74.800000000000011</v>
      </c>
      <c r="C626">
        <v>74.800000000000011</v>
      </c>
    </row>
    <row r="627" spans="1:3" x14ac:dyDescent="0.3">
      <c r="A627">
        <v>65.960000000000008</v>
      </c>
      <c r="B627">
        <v>40.950000000000003</v>
      </c>
      <c r="C627">
        <v>40.950000000000003</v>
      </c>
    </row>
    <row r="628" spans="1:3" x14ac:dyDescent="0.3">
      <c r="A628">
        <v>74.800000000000011</v>
      </c>
      <c r="B628">
        <v>416.84000000000003</v>
      </c>
      <c r="C628">
        <v>416.84000000000003</v>
      </c>
    </row>
    <row r="629" spans="1:3" x14ac:dyDescent="0.3">
      <c r="A629">
        <v>40.950000000000003</v>
      </c>
      <c r="B629">
        <v>124.8</v>
      </c>
      <c r="C629">
        <v>124.8</v>
      </c>
    </row>
    <row r="630" spans="1:3" x14ac:dyDescent="0.3">
      <c r="A630">
        <v>416.84000000000003</v>
      </c>
      <c r="B630">
        <v>212.3</v>
      </c>
      <c r="C630">
        <v>212.3</v>
      </c>
    </row>
    <row r="631" spans="1:3" x14ac:dyDescent="0.3">
      <c r="A631">
        <v>124.8</v>
      </c>
      <c r="B631">
        <v>203.43</v>
      </c>
      <c r="C631">
        <v>203.43</v>
      </c>
    </row>
    <row r="632" spans="1:3" x14ac:dyDescent="0.3">
      <c r="A632">
        <v>212.3</v>
      </c>
      <c r="B632">
        <v>10.88</v>
      </c>
      <c r="C632">
        <v>10.88</v>
      </c>
    </row>
    <row r="633" spans="1:3" x14ac:dyDescent="0.3">
      <c r="A633">
        <v>203.43</v>
      </c>
      <c r="B633">
        <v>27.84</v>
      </c>
      <c r="C633">
        <v>27.84</v>
      </c>
    </row>
    <row r="634" spans="1:3" x14ac:dyDescent="0.3">
      <c r="A634">
        <v>10.88</v>
      </c>
      <c r="B634">
        <v>25</v>
      </c>
      <c r="C634">
        <v>25</v>
      </c>
    </row>
    <row r="635" spans="1:3" x14ac:dyDescent="0.3">
      <c r="A635">
        <v>27.84</v>
      </c>
      <c r="B635">
        <v>41.54</v>
      </c>
      <c r="C635">
        <v>41.54</v>
      </c>
    </row>
    <row r="636" spans="1:3" x14ac:dyDescent="0.3">
      <c r="A636">
        <v>25</v>
      </c>
      <c r="B636">
        <v>31.96</v>
      </c>
      <c r="C636">
        <v>31.96</v>
      </c>
    </row>
    <row r="637" spans="1:3" x14ac:dyDescent="0.3">
      <c r="A637">
        <v>41.54</v>
      </c>
      <c r="B637">
        <v>36.92</v>
      </c>
      <c r="C637">
        <v>36.92</v>
      </c>
    </row>
    <row r="638" spans="1:3" x14ac:dyDescent="0.3">
      <c r="A638">
        <v>31.96</v>
      </c>
      <c r="B638">
        <v>153.99</v>
      </c>
      <c r="C638">
        <v>153.99</v>
      </c>
    </row>
    <row r="639" spans="1:3" x14ac:dyDescent="0.3">
      <c r="A639">
        <v>36.92</v>
      </c>
      <c r="B639">
        <v>47.5</v>
      </c>
      <c r="C639">
        <v>47.5</v>
      </c>
    </row>
    <row r="640" spans="1:3" x14ac:dyDescent="0.3">
      <c r="A640">
        <v>153.99</v>
      </c>
      <c r="B640">
        <v>30</v>
      </c>
      <c r="C640">
        <v>30</v>
      </c>
    </row>
    <row r="641" spans="1:3" x14ac:dyDescent="0.3">
      <c r="A641">
        <v>47.5</v>
      </c>
      <c r="B641">
        <v>87.5</v>
      </c>
      <c r="C641">
        <v>87.5</v>
      </c>
    </row>
    <row r="642" spans="1:3" x14ac:dyDescent="0.3">
      <c r="A642">
        <v>30</v>
      </c>
      <c r="B642">
        <v>16.899999999999999</v>
      </c>
      <c r="C642">
        <v>16.899999999999999</v>
      </c>
    </row>
    <row r="643" spans="1:3" x14ac:dyDescent="0.3">
      <c r="A643">
        <v>87.5</v>
      </c>
      <c r="B643">
        <v>162</v>
      </c>
      <c r="C643">
        <v>162</v>
      </c>
    </row>
    <row r="644" spans="1:3" x14ac:dyDescent="0.3">
      <c r="A644">
        <v>16.899999999999999</v>
      </c>
      <c r="B644">
        <v>28.5</v>
      </c>
      <c r="C644">
        <v>28.5</v>
      </c>
    </row>
    <row r="645" spans="1:3" x14ac:dyDescent="0.3">
      <c r="A645">
        <v>162</v>
      </c>
      <c r="B645">
        <v>4.92</v>
      </c>
      <c r="C645">
        <v>4.92</v>
      </c>
    </row>
    <row r="646" spans="1:3" x14ac:dyDescent="0.3">
      <c r="A646">
        <v>28.5</v>
      </c>
      <c r="B646">
        <v>37.5</v>
      </c>
      <c r="C646">
        <v>37.5</v>
      </c>
    </row>
    <row r="647" spans="1:3" x14ac:dyDescent="0.3">
      <c r="A647">
        <v>4.92</v>
      </c>
      <c r="B647">
        <v>64.86</v>
      </c>
      <c r="C647">
        <v>64.86</v>
      </c>
    </row>
    <row r="648" spans="1:3" x14ac:dyDescent="0.3">
      <c r="A648">
        <v>37.5</v>
      </c>
      <c r="B648">
        <v>74</v>
      </c>
      <c r="C648">
        <v>74</v>
      </c>
    </row>
    <row r="649" spans="1:3" x14ac:dyDescent="0.3">
      <c r="A649">
        <v>64.86</v>
      </c>
      <c r="B649">
        <v>72</v>
      </c>
      <c r="C649">
        <v>72</v>
      </c>
    </row>
    <row r="650" spans="1:3" x14ac:dyDescent="0.3">
      <c r="A650">
        <v>74</v>
      </c>
      <c r="B650">
        <v>23.56</v>
      </c>
      <c r="C650">
        <v>23.56</v>
      </c>
    </row>
    <row r="651" spans="1:3" x14ac:dyDescent="0.3">
      <c r="A651">
        <v>72</v>
      </c>
      <c r="B651">
        <v>55</v>
      </c>
      <c r="C651">
        <v>55</v>
      </c>
    </row>
    <row r="652" spans="1:3" x14ac:dyDescent="0.3">
      <c r="A652">
        <v>23.56</v>
      </c>
      <c r="B652">
        <v>264.75</v>
      </c>
      <c r="C652">
        <v>264.75</v>
      </c>
    </row>
    <row r="653" spans="1:3" x14ac:dyDescent="0.3">
      <c r="A653">
        <v>55</v>
      </c>
      <c r="B653">
        <v>89.600000000000009</v>
      </c>
      <c r="C653">
        <v>89.600000000000009</v>
      </c>
    </row>
    <row r="654" spans="1:3" x14ac:dyDescent="0.3">
      <c r="A654">
        <v>264.75</v>
      </c>
      <c r="B654">
        <v>84</v>
      </c>
      <c r="C654">
        <v>84</v>
      </c>
    </row>
    <row r="655" spans="1:3" x14ac:dyDescent="0.3">
      <c r="A655">
        <v>89.600000000000009</v>
      </c>
      <c r="B655">
        <v>21.84</v>
      </c>
      <c r="C655">
        <v>21.84</v>
      </c>
    </row>
    <row r="656" spans="1:3" x14ac:dyDescent="0.3">
      <c r="A656">
        <v>84</v>
      </c>
      <c r="B656">
        <v>13</v>
      </c>
      <c r="C656">
        <v>13</v>
      </c>
    </row>
    <row r="657" spans="1:3" x14ac:dyDescent="0.3">
      <c r="A657">
        <v>21.84</v>
      </c>
      <c r="B657">
        <v>21.58</v>
      </c>
      <c r="C657">
        <v>21.58</v>
      </c>
    </row>
    <row r="658" spans="1:3" x14ac:dyDescent="0.3">
      <c r="A658">
        <v>13</v>
      </c>
      <c r="B658">
        <v>64.5</v>
      </c>
      <c r="C658">
        <v>64.5</v>
      </c>
    </row>
    <row r="659" spans="1:3" x14ac:dyDescent="0.3">
      <c r="A659">
        <v>21.58</v>
      </c>
      <c r="B659">
        <v>80.25</v>
      </c>
      <c r="C659">
        <v>80.25</v>
      </c>
    </row>
    <row r="660" spans="1:3" x14ac:dyDescent="0.3">
      <c r="A660">
        <v>64.5</v>
      </c>
      <c r="B660">
        <v>152.30500000000001</v>
      </c>
      <c r="C660">
        <v>152.30500000000001</v>
      </c>
    </row>
    <row r="661" spans="1:3" x14ac:dyDescent="0.3">
      <c r="A661">
        <v>80.25</v>
      </c>
      <c r="B661">
        <v>70.400000000000006</v>
      </c>
      <c r="C661">
        <v>70.400000000000006</v>
      </c>
    </row>
    <row r="662" spans="1:3" x14ac:dyDescent="0.3">
      <c r="A662">
        <v>152.30500000000001</v>
      </c>
      <c r="B662">
        <v>161.28</v>
      </c>
      <c r="C662">
        <v>161.28</v>
      </c>
    </row>
    <row r="663" spans="1:3" x14ac:dyDescent="0.3">
      <c r="A663">
        <v>70.400000000000006</v>
      </c>
      <c r="B663">
        <v>61.5</v>
      </c>
      <c r="C663">
        <v>61.5</v>
      </c>
    </row>
    <row r="664" spans="1:3" x14ac:dyDescent="0.3">
      <c r="A664">
        <v>161.28</v>
      </c>
      <c r="B664">
        <v>128.71</v>
      </c>
      <c r="C664">
        <v>128.71</v>
      </c>
    </row>
    <row r="665" spans="1:3" x14ac:dyDescent="0.3">
      <c r="A665">
        <v>61.5</v>
      </c>
      <c r="B665">
        <v>370.42500000000001</v>
      </c>
      <c r="C665">
        <v>370.42500000000001</v>
      </c>
    </row>
    <row r="666" spans="1:3" x14ac:dyDescent="0.3">
      <c r="A666">
        <v>128.71</v>
      </c>
      <c r="B666">
        <v>75.399999999999991</v>
      </c>
      <c r="C666">
        <v>75.399999999999991</v>
      </c>
    </row>
    <row r="667" spans="1:3" x14ac:dyDescent="0.3">
      <c r="A667">
        <v>370.42500000000001</v>
      </c>
      <c r="B667">
        <v>72</v>
      </c>
      <c r="C667">
        <v>72</v>
      </c>
    </row>
    <row r="668" spans="1:3" x14ac:dyDescent="0.3">
      <c r="A668">
        <v>75.399999999999991</v>
      </c>
      <c r="B668">
        <v>153.72</v>
      </c>
      <c r="C668">
        <v>153.72</v>
      </c>
    </row>
    <row r="669" spans="1:3" x14ac:dyDescent="0.3">
      <c r="A669">
        <v>72</v>
      </c>
      <c r="B669">
        <v>66</v>
      </c>
      <c r="C669">
        <v>66</v>
      </c>
    </row>
    <row r="670" spans="1:3" x14ac:dyDescent="0.3">
      <c r="A670">
        <v>153.72</v>
      </c>
      <c r="B670">
        <v>267.71999999999997</v>
      </c>
      <c r="C670">
        <v>267.71999999999997</v>
      </c>
    </row>
    <row r="671" spans="1:3" x14ac:dyDescent="0.3">
      <c r="A671">
        <v>66</v>
      </c>
      <c r="B671">
        <v>81.599999999999994</v>
      </c>
      <c r="C671">
        <v>81.599999999999994</v>
      </c>
    </row>
    <row r="672" spans="1:3" x14ac:dyDescent="0.3">
      <c r="A672">
        <v>267.71999999999997</v>
      </c>
      <c r="B672">
        <v>313.95</v>
      </c>
      <c r="C672">
        <v>313.95</v>
      </c>
    </row>
    <row r="673" spans="1:3" x14ac:dyDescent="0.3">
      <c r="A673">
        <v>81.599999999999994</v>
      </c>
      <c r="B673">
        <v>213.59</v>
      </c>
      <c r="C673">
        <v>213.59</v>
      </c>
    </row>
    <row r="674" spans="1:3" x14ac:dyDescent="0.3">
      <c r="A674">
        <v>313.95</v>
      </c>
      <c r="B674">
        <v>67.86</v>
      </c>
      <c r="C674">
        <v>67.86</v>
      </c>
    </row>
    <row r="675" spans="1:3" x14ac:dyDescent="0.3">
      <c r="A675">
        <v>213.59</v>
      </c>
      <c r="B675">
        <v>81.320000000000007</v>
      </c>
      <c r="C675">
        <v>81.320000000000007</v>
      </c>
    </row>
    <row r="676" spans="1:3" x14ac:dyDescent="0.3">
      <c r="A676">
        <v>67.86</v>
      </c>
      <c r="B676">
        <v>68.02</v>
      </c>
      <c r="C676">
        <v>68.02</v>
      </c>
    </row>
    <row r="677" spans="1:3" x14ac:dyDescent="0.3">
      <c r="A677">
        <v>81.320000000000007</v>
      </c>
      <c r="B677">
        <v>27.5</v>
      </c>
      <c r="C677">
        <v>27.5</v>
      </c>
    </row>
    <row r="678" spans="1:3" x14ac:dyDescent="0.3">
      <c r="A678">
        <v>68.02</v>
      </c>
      <c r="B678">
        <v>253.79999999999998</v>
      </c>
      <c r="C678">
        <v>253.79999999999998</v>
      </c>
    </row>
    <row r="679" spans="1:3" x14ac:dyDescent="0.3">
      <c r="A679">
        <v>27.5</v>
      </c>
      <c r="B679">
        <v>65</v>
      </c>
      <c r="C679">
        <v>65</v>
      </c>
    </row>
    <row r="680" spans="1:3" x14ac:dyDescent="0.3">
      <c r="A680">
        <v>253.79999999999998</v>
      </c>
      <c r="B680">
        <v>14</v>
      </c>
      <c r="C680">
        <v>14</v>
      </c>
    </row>
    <row r="681" spans="1:3" x14ac:dyDescent="0.3">
      <c r="A681">
        <v>65</v>
      </c>
      <c r="B681">
        <v>28.885000000000002</v>
      </c>
      <c r="C681">
        <v>28.885000000000002</v>
      </c>
    </row>
    <row r="682" spans="1:3" x14ac:dyDescent="0.3">
      <c r="A682">
        <v>14</v>
      </c>
      <c r="B682">
        <v>10.6</v>
      </c>
      <c r="C682">
        <v>10.6</v>
      </c>
    </row>
    <row r="683" spans="1:3" x14ac:dyDescent="0.3">
      <c r="A683">
        <v>28.885000000000002</v>
      </c>
      <c r="B683">
        <v>51</v>
      </c>
      <c r="C683">
        <v>51</v>
      </c>
    </row>
    <row r="684" spans="1:3" x14ac:dyDescent="0.3">
      <c r="A684">
        <v>10.6</v>
      </c>
      <c r="B684">
        <v>72.08</v>
      </c>
      <c r="C684">
        <v>72.08</v>
      </c>
    </row>
    <row r="685" spans="1:3" x14ac:dyDescent="0.3">
      <c r="A685">
        <v>51</v>
      </c>
      <c r="B685">
        <v>76.8</v>
      </c>
      <c r="C685">
        <v>76.8</v>
      </c>
    </row>
    <row r="686" spans="1:3" x14ac:dyDescent="0.3">
      <c r="A686">
        <v>72.08</v>
      </c>
      <c r="B686">
        <v>26.24</v>
      </c>
      <c r="C686">
        <v>26.24</v>
      </c>
    </row>
    <row r="687" spans="1:3" x14ac:dyDescent="0.3">
      <c r="A687">
        <v>76.8</v>
      </c>
      <c r="B687">
        <v>268</v>
      </c>
      <c r="C687">
        <v>268</v>
      </c>
    </row>
    <row r="688" spans="1:3" x14ac:dyDescent="0.3">
      <c r="A688">
        <v>26.24</v>
      </c>
      <c r="B688">
        <v>72.08</v>
      </c>
      <c r="C688">
        <v>72.08</v>
      </c>
    </row>
    <row r="689" spans="1:3" x14ac:dyDescent="0.3">
      <c r="A689">
        <v>268</v>
      </c>
      <c r="B689">
        <v>78.08</v>
      </c>
      <c r="C689">
        <v>78.08</v>
      </c>
    </row>
    <row r="690" spans="1:3" x14ac:dyDescent="0.3">
      <c r="A690">
        <v>72.08</v>
      </c>
      <c r="B690">
        <v>56.7</v>
      </c>
      <c r="C690">
        <v>56.7</v>
      </c>
    </row>
    <row r="691" spans="1:3" x14ac:dyDescent="0.3">
      <c r="A691">
        <v>78.08</v>
      </c>
      <c r="B691">
        <v>55.68</v>
      </c>
      <c r="C691">
        <v>55.68</v>
      </c>
    </row>
    <row r="692" spans="1:3" x14ac:dyDescent="0.3">
      <c r="A692">
        <v>56.7</v>
      </c>
      <c r="B692">
        <v>60</v>
      </c>
      <c r="C692">
        <v>60</v>
      </c>
    </row>
    <row r="693" spans="1:3" x14ac:dyDescent="0.3">
      <c r="A693">
        <v>55.68</v>
      </c>
      <c r="B693">
        <v>43.199999999999996</v>
      </c>
      <c r="C693">
        <v>43.199999999999996</v>
      </c>
    </row>
    <row r="694" spans="1:3" x14ac:dyDescent="0.3">
      <c r="A694">
        <v>60</v>
      </c>
      <c r="B694">
        <v>51</v>
      </c>
      <c r="C694">
        <v>51</v>
      </c>
    </row>
    <row r="695" spans="1:3" x14ac:dyDescent="0.3">
      <c r="A695">
        <v>43.199999999999996</v>
      </c>
      <c r="B695">
        <v>27.225000000000001</v>
      </c>
      <c r="C695">
        <v>27.225000000000001</v>
      </c>
    </row>
    <row r="696" spans="1:3" x14ac:dyDescent="0.3">
      <c r="A696">
        <v>51</v>
      </c>
      <c r="B696">
        <v>216.16000000000003</v>
      </c>
      <c r="C696">
        <v>216.16000000000003</v>
      </c>
    </row>
    <row r="697" spans="1:3" x14ac:dyDescent="0.3">
      <c r="A697">
        <v>27.225000000000001</v>
      </c>
      <c r="B697">
        <v>147.84</v>
      </c>
      <c r="C697">
        <v>147.84</v>
      </c>
    </row>
    <row r="698" spans="1:3" x14ac:dyDescent="0.3">
      <c r="A698">
        <v>216.16000000000003</v>
      </c>
      <c r="B698">
        <v>85.25</v>
      </c>
      <c r="C698">
        <v>85.25</v>
      </c>
    </row>
    <row r="699" spans="1:3" x14ac:dyDescent="0.3">
      <c r="A699">
        <v>147.84</v>
      </c>
      <c r="B699">
        <v>75.075000000000003</v>
      </c>
      <c r="C699">
        <v>75.075000000000003</v>
      </c>
    </row>
    <row r="700" spans="1:3" x14ac:dyDescent="0.3">
      <c r="A700">
        <v>85.25</v>
      </c>
      <c r="B700">
        <v>115.5</v>
      </c>
      <c r="C700">
        <v>115.5</v>
      </c>
    </row>
    <row r="701" spans="1:3" x14ac:dyDescent="0.3">
      <c r="A701">
        <v>75.075000000000003</v>
      </c>
      <c r="B701">
        <v>43.5</v>
      </c>
      <c r="C701">
        <v>43.5</v>
      </c>
    </row>
    <row r="702" spans="1:3" x14ac:dyDescent="0.3">
      <c r="A702">
        <v>115.5</v>
      </c>
      <c r="B702">
        <v>74</v>
      </c>
      <c r="C702">
        <v>74</v>
      </c>
    </row>
    <row r="703" spans="1:3" x14ac:dyDescent="0.3">
      <c r="A703">
        <v>43.5</v>
      </c>
      <c r="B703">
        <v>37.699999999999996</v>
      </c>
      <c r="C703">
        <v>37.699999999999996</v>
      </c>
    </row>
    <row r="704" spans="1:3" x14ac:dyDescent="0.3">
      <c r="A704">
        <v>74</v>
      </c>
      <c r="B704">
        <v>49.3</v>
      </c>
      <c r="C704">
        <v>49.3</v>
      </c>
    </row>
    <row r="705" spans="1:3" x14ac:dyDescent="0.3">
      <c r="A705">
        <v>37.699999999999996</v>
      </c>
      <c r="B705">
        <v>594</v>
      </c>
      <c r="C705">
        <v>594</v>
      </c>
    </row>
    <row r="706" spans="1:3" x14ac:dyDescent="0.3">
      <c r="A706">
        <v>49.3</v>
      </c>
      <c r="B706">
        <v>133</v>
      </c>
      <c r="C706">
        <v>133</v>
      </c>
    </row>
    <row r="707" spans="1:3" x14ac:dyDescent="0.3">
      <c r="A707">
        <v>594</v>
      </c>
      <c r="B707">
        <v>173.7</v>
      </c>
      <c r="C707">
        <v>173.7</v>
      </c>
    </row>
    <row r="708" spans="1:3" x14ac:dyDescent="0.3">
      <c r="A708">
        <v>133</v>
      </c>
      <c r="B708">
        <v>60</v>
      </c>
      <c r="C708">
        <v>60</v>
      </c>
    </row>
    <row r="709" spans="1:3" x14ac:dyDescent="0.3">
      <c r="A709">
        <v>173.7</v>
      </c>
      <c r="B709">
        <v>68.399999999999991</v>
      </c>
      <c r="C709">
        <v>68.399999999999991</v>
      </c>
    </row>
    <row r="710" spans="1:3" x14ac:dyDescent="0.3">
      <c r="A710">
        <v>60</v>
      </c>
      <c r="B710">
        <v>137.5</v>
      </c>
      <c r="C710">
        <v>137.5</v>
      </c>
    </row>
    <row r="711" spans="1:3" x14ac:dyDescent="0.3">
      <c r="A711">
        <v>68.399999999999991</v>
      </c>
      <c r="B711">
        <v>181.48</v>
      </c>
      <c r="C711">
        <v>181.48</v>
      </c>
    </row>
    <row r="712" spans="1:3" x14ac:dyDescent="0.3">
      <c r="A712">
        <v>137.5</v>
      </c>
      <c r="B712">
        <v>40</v>
      </c>
      <c r="C712">
        <v>40</v>
      </c>
    </row>
    <row r="713" spans="1:3" x14ac:dyDescent="0.3">
      <c r="A713">
        <v>181.48</v>
      </c>
      <c r="B713">
        <v>299.7</v>
      </c>
      <c r="C713">
        <v>299.7</v>
      </c>
    </row>
    <row r="714" spans="1:3" x14ac:dyDescent="0.3">
      <c r="A714">
        <v>40</v>
      </c>
      <c r="B714">
        <v>169.2</v>
      </c>
      <c r="C714">
        <v>169.2</v>
      </c>
    </row>
    <row r="715" spans="1:3" x14ac:dyDescent="0.3">
      <c r="A715">
        <v>299.7</v>
      </c>
      <c r="B715">
        <v>70.72</v>
      </c>
      <c r="C715">
        <v>70.72</v>
      </c>
    </row>
    <row r="716" spans="1:3" x14ac:dyDescent="0.3">
      <c r="A716">
        <v>169.2</v>
      </c>
      <c r="B716">
        <v>44.82</v>
      </c>
      <c r="C716">
        <v>44.82</v>
      </c>
    </row>
    <row r="717" spans="1:3" x14ac:dyDescent="0.3">
      <c r="A717">
        <v>70.72</v>
      </c>
      <c r="B717">
        <v>109.2</v>
      </c>
      <c r="C717">
        <v>109.2</v>
      </c>
    </row>
    <row r="718" spans="1:3" x14ac:dyDescent="0.3">
      <c r="A718">
        <v>44.82</v>
      </c>
      <c r="B718">
        <v>174.25</v>
      </c>
      <c r="C718">
        <v>174.25</v>
      </c>
    </row>
    <row r="719" spans="1:3" x14ac:dyDescent="0.3">
      <c r="A719">
        <v>109.2</v>
      </c>
      <c r="B719">
        <v>249.86500000000001</v>
      </c>
      <c r="C719">
        <v>249.86500000000001</v>
      </c>
    </row>
    <row r="720" spans="1:3" x14ac:dyDescent="0.3">
      <c r="A720">
        <v>174.25</v>
      </c>
      <c r="B720">
        <v>300.3</v>
      </c>
      <c r="C720">
        <v>300.3</v>
      </c>
    </row>
    <row r="721" spans="1:3" x14ac:dyDescent="0.3">
      <c r="A721">
        <v>249.86500000000001</v>
      </c>
      <c r="B721">
        <v>86.399999999999991</v>
      </c>
      <c r="C721">
        <v>86.399999999999991</v>
      </c>
    </row>
    <row r="722" spans="1:3" x14ac:dyDescent="0.3">
      <c r="A722">
        <v>300.3</v>
      </c>
      <c r="B722">
        <v>194</v>
      </c>
      <c r="C722">
        <v>194</v>
      </c>
    </row>
    <row r="723" spans="1:3" x14ac:dyDescent="0.3">
      <c r="A723">
        <v>86.399999999999991</v>
      </c>
      <c r="B723">
        <v>62.4</v>
      </c>
      <c r="C723">
        <v>62.4</v>
      </c>
    </row>
    <row r="724" spans="1:3" x14ac:dyDescent="0.3">
      <c r="A724">
        <v>194</v>
      </c>
      <c r="B724">
        <v>54.34</v>
      </c>
      <c r="C724">
        <v>54.34</v>
      </c>
    </row>
    <row r="725" spans="1:3" x14ac:dyDescent="0.3">
      <c r="A725">
        <v>62.4</v>
      </c>
      <c r="B725">
        <v>90</v>
      </c>
      <c r="C725">
        <v>90</v>
      </c>
    </row>
    <row r="726" spans="1:3" x14ac:dyDescent="0.3">
      <c r="A726">
        <v>54.34</v>
      </c>
      <c r="B726">
        <v>60</v>
      </c>
      <c r="C726">
        <v>60</v>
      </c>
    </row>
    <row r="727" spans="1:3" x14ac:dyDescent="0.3">
      <c r="A727">
        <v>90</v>
      </c>
      <c r="B727">
        <v>81</v>
      </c>
      <c r="C727">
        <v>81</v>
      </c>
    </row>
    <row r="728" spans="1:3" x14ac:dyDescent="0.3">
      <c r="A728">
        <v>60</v>
      </c>
      <c r="B728">
        <v>162</v>
      </c>
      <c r="C728">
        <v>162</v>
      </c>
    </row>
    <row r="729" spans="1:3" x14ac:dyDescent="0.3">
      <c r="A729">
        <v>81</v>
      </c>
      <c r="B729">
        <v>62.720000000000006</v>
      </c>
      <c r="C729">
        <v>62.720000000000006</v>
      </c>
    </row>
    <row r="730" spans="1:3" x14ac:dyDescent="0.3">
      <c r="A730">
        <v>162</v>
      </c>
      <c r="B730">
        <v>27.200000000000003</v>
      </c>
      <c r="C730">
        <v>27.200000000000003</v>
      </c>
    </row>
    <row r="731" spans="1:3" x14ac:dyDescent="0.3">
      <c r="A731">
        <v>62.720000000000006</v>
      </c>
      <c r="B731">
        <v>64.38</v>
      </c>
      <c r="C731">
        <v>64.38</v>
      </c>
    </row>
    <row r="732" spans="1:3" x14ac:dyDescent="0.3">
      <c r="A732">
        <v>27.200000000000003</v>
      </c>
      <c r="B732">
        <v>11.7</v>
      </c>
      <c r="C732">
        <v>11.7</v>
      </c>
    </row>
    <row r="733" spans="1:3" x14ac:dyDescent="0.3">
      <c r="A733">
        <v>64.38</v>
      </c>
      <c r="B733">
        <v>28.05</v>
      </c>
      <c r="C733">
        <v>28.05</v>
      </c>
    </row>
    <row r="734" spans="1:3" x14ac:dyDescent="0.3">
      <c r="A734">
        <v>11.7</v>
      </c>
      <c r="B734">
        <v>68</v>
      </c>
      <c r="C734">
        <v>68</v>
      </c>
    </row>
    <row r="735" spans="1:3" x14ac:dyDescent="0.3">
      <c r="A735">
        <v>28.05</v>
      </c>
      <c r="B735">
        <v>54.06</v>
      </c>
      <c r="C735">
        <v>54.06</v>
      </c>
    </row>
    <row r="736" spans="1:3" x14ac:dyDescent="0.3">
      <c r="A736">
        <v>68</v>
      </c>
      <c r="B736">
        <v>100.5</v>
      </c>
      <c r="C736">
        <v>100.5</v>
      </c>
    </row>
    <row r="737" spans="1:3" x14ac:dyDescent="0.3">
      <c r="A737">
        <v>54.06</v>
      </c>
      <c r="B737">
        <v>55.055</v>
      </c>
      <c r="C737">
        <v>55.055</v>
      </c>
    </row>
    <row r="738" spans="1:3" x14ac:dyDescent="0.3">
      <c r="A738">
        <v>100.5</v>
      </c>
      <c r="B738">
        <v>70.72</v>
      </c>
      <c r="C738">
        <v>70.72</v>
      </c>
    </row>
    <row r="739" spans="1:3" x14ac:dyDescent="0.3">
      <c r="A739">
        <v>55.055</v>
      </c>
      <c r="B739">
        <v>96.279999999999987</v>
      </c>
      <c r="C739">
        <v>96.279999999999987</v>
      </c>
    </row>
    <row r="740" spans="1:3" x14ac:dyDescent="0.3">
      <c r="A740">
        <v>70.72</v>
      </c>
      <c r="B740">
        <v>78.944999999999993</v>
      </c>
      <c r="C740">
        <v>78.944999999999993</v>
      </c>
    </row>
    <row r="741" spans="1:3" x14ac:dyDescent="0.3">
      <c r="A741">
        <v>96.279999999999987</v>
      </c>
      <c r="B741">
        <v>246.23999999999998</v>
      </c>
      <c r="C741">
        <v>246.23999999999998</v>
      </c>
    </row>
    <row r="742" spans="1:3" x14ac:dyDescent="0.3">
      <c r="A742">
        <v>78.944999999999993</v>
      </c>
      <c r="B742">
        <v>73.36999999999999</v>
      </c>
      <c r="C742">
        <v>73.36999999999999</v>
      </c>
    </row>
    <row r="743" spans="1:3" x14ac:dyDescent="0.3">
      <c r="A743">
        <v>246.23999999999998</v>
      </c>
      <c r="B743">
        <v>41</v>
      </c>
      <c r="C743">
        <v>41</v>
      </c>
    </row>
    <row r="744" spans="1:3" x14ac:dyDescent="0.3">
      <c r="A744">
        <v>73.36999999999999</v>
      </c>
      <c r="B744">
        <v>67</v>
      </c>
      <c r="C744">
        <v>67</v>
      </c>
    </row>
    <row r="745" spans="1:3" x14ac:dyDescent="0.3">
      <c r="A745">
        <v>41</v>
      </c>
      <c r="B745">
        <v>81</v>
      </c>
      <c r="C745">
        <v>81</v>
      </c>
    </row>
    <row r="746" spans="1:3" x14ac:dyDescent="0.3">
      <c r="A746">
        <v>67</v>
      </c>
      <c r="B746">
        <v>80.185000000000002</v>
      </c>
      <c r="C746">
        <v>80.185000000000002</v>
      </c>
    </row>
    <row r="747" spans="1:3" x14ac:dyDescent="0.3">
      <c r="A747">
        <v>81</v>
      </c>
      <c r="B747">
        <v>36.6</v>
      </c>
      <c r="C747">
        <v>36.6</v>
      </c>
    </row>
    <row r="748" spans="1:3" x14ac:dyDescent="0.3">
      <c r="A748">
        <v>80.185000000000002</v>
      </c>
      <c r="B748">
        <v>95.16</v>
      </c>
      <c r="C748">
        <v>95.16</v>
      </c>
    </row>
    <row r="749" spans="1:3" x14ac:dyDescent="0.3">
      <c r="A749">
        <v>36.6</v>
      </c>
      <c r="B749">
        <v>96.32</v>
      </c>
      <c r="C749">
        <v>96.32</v>
      </c>
    </row>
    <row r="750" spans="1:3" x14ac:dyDescent="0.3">
      <c r="A750">
        <v>95.16</v>
      </c>
      <c r="B750">
        <v>62</v>
      </c>
      <c r="C750">
        <v>62</v>
      </c>
    </row>
    <row r="751" spans="1:3" x14ac:dyDescent="0.3">
      <c r="A751">
        <v>96.32</v>
      </c>
      <c r="B751">
        <v>119.07000000000001</v>
      </c>
      <c r="C751">
        <v>119.07000000000001</v>
      </c>
    </row>
    <row r="752" spans="1:3" x14ac:dyDescent="0.3">
      <c r="A752">
        <v>62</v>
      </c>
      <c r="B752">
        <v>40</v>
      </c>
      <c r="C752">
        <v>40</v>
      </c>
    </row>
    <row r="753" spans="1:3" x14ac:dyDescent="0.3">
      <c r="A753">
        <v>119.07000000000001</v>
      </c>
      <c r="B753">
        <v>55</v>
      </c>
      <c r="C753">
        <v>55</v>
      </c>
    </row>
    <row r="754" spans="1:3" x14ac:dyDescent="0.3">
      <c r="A754">
        <v>40</v>
      </c>
      <c r="B754">
        <v>137.94</v>
      </c>
      <c r="C754">
        <v>137.94</v>
      </c>
    </row>
    <row r="755" spans="1:3" x14ac:dyDescent="0.3">
      <c r="A755">
        <v>55</v>
      </c>
      <c r="B755">
        <v>440.60999999999996</v>
      </c>
      <c r="C755">
        <v>440.60999999999996</v>
      </c>
    </row>
    <row r="756" spans="1:3" x14ac:dyDescent="0.3">
      <c r="A756">
        <v>137.94</v>
      </c>
      <c r="B756">
        <v>146.16000000000003</v>
      </c>
      <c r="C756">
        <v>146.16000000000003</v>
      </c>
    </row>
    <row r="757" spans="1:3" x14ac:dyDescent="0.3">
      <c r="A757">
        <v>440.60999999999996</v>
      </c>
      <c r="B757">
        <v>504.03000000000003</v>
      </c>
      <c r="C757">
        <v>504.03000000000003</v>
      </c>
    </row>
    <row r="758" spans="1:3" x14ac:dyDescent="0.3">
      <c r="A758">
        <v>146.16000000000003</v>
      </c>
      <c r="B758">
        <v>66</v>
      </c>
      <c r="C758">
        <v>66</v>
      </c>
    </row>
    <row r="759" spans="1:3" x14ac:dyDescent="0.3">
      <c r="A759">
        <v>504.03000000000003</v>
      </c>
      <c r="B759">
        <v>68.75</v>
      </c>
      <c r="C759">
        <v>68.75</v>
      </c>
    </row>
    <row r="760" spans="1:3" x14ac:dyDescent="0.3">
      <c r="A760">
        <v>66</v>
      </c>
      <c r="B760">
        <v>68.75</v>
      </c>
      <c r="C760">
        <v>68.75</v>
      </c>
    </row>
    <row r="761" spans="1:3" x14ac:dyDescent="0.3">
      <c r="A761">
        <v>68.75</v>
      </c>
      <c r="B761">
        <v>207</v>
      </c>
      <c r="C761">
        <v>207</v>
      </c>
    </row>
    <row r="762" spans="1:3" x14ac:dyDescent="0.3">
      <c r="A762">
        <v>68.75</v>
      </c>
      <c r="B762">
        <v>66.150000000000006</v>
      </c>
      <c r="C762">
        <v>66.150000000000006</v>
      </c>
    </row>
    <row r="763" spans="1:3" x14ac:dyDescent="0.3">
      <c r="A763">
        <v>207</v>
      </c>
      <c r="B763">
        <v>83</v>
      </c>
      <c r="C763">
        <v>83</v>
      </c>
    </row>
    <row r="764" spans="1:3" x14ac:dyDescent="0.3">
      <c r="A764">
        <v>66.150000000000006</v>
      </c>
      <c r="B764">
        <v>67.2</v>
      </c>
      <c r="C764">
        <v>67.2</v>
      </c>
    </row>
    <row r="765" spans="1:3" x14ac:dyDescent="0.3">
      <c r="A765">
        <v>83</v>
      </c>
      <c r="B765">
        <v>79</v>
      </c>
      <c r="C765">
        <v>79</v>
      </c>
    </row>
    <row r="766" spans="1:3" x14ac:dyDescent="0.3">
      <c r="A766">
        <v>67.2</v>
      </c>
      <c r="B766">
        <v>74</v>
      </c>
      <c r="C766">
        <v>74</v>
      </c>
    </row>
    <row r="767" spans="1:3" x14ac:dyDescent="0.3">
      <c r="A767">
        <v>79</v>
      </c>
      <c r="B767">
        <v>50.37</v>
      </c>
      <c r="C767">
        <v>50.37</v>
      </c>
    </row>
    <row r="768" spans="1:3" x14ac:dyDescent="0.3">
      <c r="A768">
        <v>74</v>
      </c>
      <c r="B768">
        <v>238.00000000000003</v>
      </c>
      <c r="C768">
        <v>238.00000000000003</v>
      </c>
    </row>
    <row r="769" spans="1:3" x14ac:dyDescent="0.3">
      <c r="A769">
        <v>50.37</v>
      </c>
      <c r="B769">
        <v>319.5</v>
      </c>
      <c r="C769">
        <v>319.5</v>
      </c>
    </row>
    <row r="770" spans="1:3" x14ac:dyDescent="0.3">
      <c r="A770">
        <v>238.00000000000003</v>
      </c>
      <c r="B770">
        <v>256</v>
      </c>
      <c r="C770">
        <v>256</v>
      </c>
    </row>
    <row r="771" spans="1:3" x14ac:dyDescent="0.3">
      <c r="A771">
        <v>319.5</v>
      </c>
      <c r="B771">
        <v>89.42</v>
      </c>
      <c r="C771">
        <v>89.42</v>
      </c>
    </row>
    <row r="772" spans="1:3" x14ac:dyDescent="0.3">
      <c r="A772">
        <v>256</v>
      </c>
      <c r="B772">
        <v>46</v>
      </c>
      <c r="C772">
        <v>46</v>
      </c>
    </row>
    <row r="773" spans="1:3" x14ac:dyDescent="0.3">
      <c r="A773">
        <v>89.42</v>
      </c>
      <c r="B773">
        <v>225.375</v>
      </c>
      <c r="C773">
        <v>225.375</v>
      </c>
    </row>
    <row r="774" spans="1:3" x14ac:dyDescent="0.3">
      <c r="A774">
        <v>46</v>
      </c>
      <c r="B774">
        <v>58</v>
      </c>
      <c r="C774">
        <v>58</v>
      </c>
    </row>
    <row r="775" spans="1:3" x14ac:dyDescent="0.3">
      <c r="A775">
        <v>225.375</v>
      </c>
      <c r="B775">
        <v>69</v>
      </c>
      <c r="C775">
        <v>69</v>
      </c>
    </row>
    <row r="776" spans="1:3" x14ac:dyDescent="0.3">
      <c r="A776">
        <v>58</v>
      </c>
      <c r="B776">
        <v>228</v>
      </c>
      <c r="C776">
        <v>228</v>
      </c>
    </row>
    <row r="777" spans="1:3" x14ac:dyDescent="0.3">
      <c r="A777">
        <v>69</v>
      </c>
      <c r="B777">
        <v>72.150000000000006</v>
      </c>
      <c r="C777">
        <v>72.150000000000006</v>
      </c>
    </row>
    <row r="778" spans="1:3" x14ac:dyDescent="0.3">
      <c r="A778">
        <v>228</v>
      </c>
      <c r="B778">
        <v>86.58</v>
      </c>
      <c r="C778">
        <v>86.58</v>
      </c>
    </row>
    <row r="779" spans="1:3" x14ac:dyDescent="0.3">
      <c r="A779">
        <v>72.150000000000006</v>
      </c>
      <c r="B779">
        <v>180.88000000000002</v>
      </c>
      <c r="C779">
        <v>180.88000000000002</v>
      </c>
    </row>
    <row r="780" spans="1:3" x14ac:dyDescent="0.3">
      <c r="A780">
        <v>86.58</v>
      </c>
      <c r="B780">
        <v>90.72</v>
      </c>
      <c r="C780">
        <v>90.72</v>
      </c>
    </row>
    <row r="781" spans="1:3" x14ac:dyDescent="0.3">
      <c r="A781">
        <v>180.88000000000002</v>
      </c>
      <c r="B781">
        <v>260.64</v>
      </c>
      <c r="C781">
        <v>260.64</v>
      </c>
    </row>
    <row r="782" spans="1:3" x14ac:dyDescent="0.3">
      <c r="A782">
        <v>90.72</v>
      </c>
      <c r="B782">
        <v>82.08</v>
      </c>
      <c r="C782">
        <v>82.08</v>
      </c>
    </row>
    <row r="783" spans="1:3" x14ac:dyDescent="0.3">
      <c r="A783">
        <v>260.64</v>
      </c>
      <c r="B783">
        <v>241.92</v>
      </c>
      <c r="C783">
        <v>241.92</v>
      </c>
    </row>
    <row r="784" spans="1:3" x14ac:dyDescent="0.3">
      <c r="A784">
        <v>82.08</v>
      </c>
      <c r="B784">
        <v>149.4</v>
      </c>
      <c r="C784">
        <v>149.4</v>
      </c>
    </row>
    <row r="785" spans="1:3" x14ac:dyDescent="0.3">
      <c r="A785">
        <v>241.92</v>
      </c>
      <c r="B785">
        <v>82.88</v>
      </c>
      <c r="C785">
        <v>82.88</v>
      </c>
    </row>
    <row r="786" spans="1:3" x14ac:dyDescent="0.3">
      <c r="A786">
        <v>149.4</v>
      </c>
      <c r="B786">
        <v>85.91</v>
      </c>
      <c r="C786">
        <v>85.91</v>
      </c>
    </row>
    <row r="787" spans="1:3" x14ac:dyDescent="0.3">
      <c r="A787">
        <v>82.88</v>
      </c>
      <c r="B787">
        <v>290</v>
      </c>
      <c r="C787">
        <v>290</v>
      </c>
    </row>
    <row r="788" spans="1:3" x14ac:dyDescent="0.3">
      <c r="A788">
        <v>85.91</v>
      </c>
      <c r="B788">
        <v>296</v>
      </c>
      <c r="C788">
        <v>296</v>
      </c>
    </row>
    <row r="789" spans="1:3" x14ac:dyDescent="0.3">
      <c r="A789">
        <v>290</v>
      </c>
      <c r="B789">
        <v>1325</v>
      </c>
      <c r="C789">
        <v>1325</v>
      </c>
    </row>
    <row r="790" spans="1:3" x14ac:dyDescent="0.3">
      <c r="A790">
        <v>296</v>
      </c>
      <c r="B790">
        <v>61.199999999999996</v>
      </c>
      <c r="C790">
        <v>61.199999999999996</v>
      </c>
    </row>
    <row r="791" spans="1:3" x14ac:dyDescent="0.3">
      <c r="A791">
        <v>1325</v>
      </c>
      <c r="B791">
        <v>226.8</v>
      </c>
      <c r="C791">
        <v>226.8</v>
      </c>
    </row>
    <row r="792" spans="1:3" x14ac:dyDescent="0.3">
      <c r="A792">
        <v>61.199999999999996</v>
      </c>
      <c r="B792">
        <v>306.36</v>
      </c>
      <c r="C792">
        <v>306.36</v>
      </c>
    </row>
    <row r="793" spans="1:3" x14ac:dyDescent="0.3">
      <c r="A793">
        <v>226.8</v>
      </c>
      <c r="B793">
        <v>85</v>
      </c>
      <c r="C793">
        <v>85</v>
      </c>
    </row>
    <row r="794" spans="1:3" x14ac:dyDescent="0.3">
      <c r="A794">
        <v>306.36</v>
      </c>
      <c r="B794">
        <v>104.39999999999999</v>
      </c>
      <c r="C794">
        <v>104.39999999999999</v>
      </c>
    </row>
    <row r="795" spans="1:3" x14ac:dyDescent="0.3">
      <c r="A795">
        <v>85</v>
      </c>
      <c r="B795">
        <v>53.72</v>
      </c>
      <c r="C795">
        <v>53.72</v>
      </c>
    </row>
    <row r="796" spans="1:3" x14ac:dyDescent="0.3">
      <c r="A796">
        <v>104.39999999999999</v>
      </c>
      <c r="B796">
        <v>177.32</v>
      </c>
      <c r="C796">
        <v>177.32</v>
      </c>
    </row>
    <row r="797" spans="1:3" x14ac:dyDescent="0.3">
      <c r="A797">
        <v>53.72</v>
      </c>
      <c r="B797">
        <v>67.2</v>
      </c>
      <c r="C797">
        <v>67.2</v>
      </c>
    </row>
    <row r="798" spans="1:3" x14ac:dyDescent="0.3">
      <c r="A798">
        <v>177.32</v>
      </c>
      <c r="B798">
        <v>235.6</v>
      </c>
      <c r="C798">
        <v>235.6</v>
      </c>
    </row>
    <row r="799" spans="1:3" x14ac:dyDescent="0.3">
      <c r="A799">
        <v>67.2</v>
      </c>
      <c r="B799">
        <v>253.33</v>
      </c>
      <c r="C799">
        <v>253.33</v>
      </c>
    </row>
    <row r="800" spans="1:3" x14ac:dyDescent="0.3">
      <c r="A800">
        <v>235.6</v>
      </c>
      <c r="B800">
        <v>91.77</v>
      </c>
      <c r="C800">
        <v>91.77</v>
      </c>
    </row>
    <row r="801" spans="1:3" x14ac:dyDescent="0.3">
      <c r="A801">
        <v>253.33</v>
      </c>
      <c r="B801">
        <v>79.2</v>
      </c>
      <c r="C801">
        <v>79.2</v>
      </c>
    </row>
    <row r="802" spans="1:3" x14ac:dyDescent="0.3">
      <c r="A802">
        <v>91.77</v>
      </c>
      <c r="B802">
        <v>104.675</v>
      </c>
      <c r="C802">
        <v>104.675</v>
      </c>
    </row>
    <row r="803" spans="1:3" x14ac:dyDescent="0.3">
      <c r="A803">
        <v>79.2</v>
      </c>
      <c r="B803">
        <v>258.72500000000002</v>
      </c>
      <c r="C803">
        <v>258.72500000000002</v>
      </c>
    </row>
    <row r="804" spans="1:3" x14ac:dyDescent="0.3">
      <c r="A804">
        <v>104.675</v>
      </c>
      <c r="B804">
        <v>92.201999999999998</v>
      </c>
      <c r="C804">
        <v>92.201999999999998</v>
      </c>
    </row>
    <row r="805" spans="1:3" x14ac:dyDescent="0.3">
      <c r="A805">
        <v>258.72500000000002</v>
      </c>
      <c r="B805">
        <v>212.97900000000001</v>
      </c>
      <c r="C805">
        <v>212.97900000000001</v>
      </c>
    </row>
    <row r="806" spans="1:3" x14ac:dyDescent="0.3">
      <c r="A806">
        <v>92.201999999999998</v>
      </c>
      <c r="B806">
        <v>99.375</v>
      </c>
      <c r="C806">
        <v>99.375</v>
      </c>
    </row>
    <row r="807" spans="1:3" x14ac:dyDescent="0.3">
      <c r="A807">
        <v>212.97900000000001</v>
      </c>
      <c r="B807">
        <v>193.5</v>
      </c>
      <c r="C807">
        <v>193.5</v>
      </c>
    </row>
    <row r="808" spans="1:3" x14ac:dyDescent="0.3">
      <c r="A808">
        <v>99.375</v>
      </c>
      <c r="B808">
        <v>98.415000000000006</v>
      </c>
      <c r="C808">
        <v>98.415000000000006</v>
      </c>
    </row>
    <row r="809" spans="1:3" x14ac:dyDescent="0.3">
      <c r="A809">
        <v>193.5</v>
      </c>
      <c r="B809">
        <v>100.5</v>
      </c>
      <c r="C809">
        <v>100.5</v>
      </c>
    </row>
    <row r="810" spans="1:3" x14ac:dyDescent="0.3">
      <c r="A810">
        <v>98.415000000000006</v>
      </c>
      <c r="B810">
        <v>107.2</v>
      </c>
      <c r="C810">
        <v>107.2</v>
      </c>
    </row>
    <row r="811" spans="1:3" x14ac:dyDescent="0.3">
      <c r="A811">
        <v>100.5</v>
      </c>
      <c r="B811">
        <v>113.28</v>
      </c>
      <c r="C811">
        <v>113.28</v>
      </c>
    </row>
    <row r="812" spans="1:3" x14ac:dyDescent="0.3">
      <c r="A812">
        <v>107.2</v>
      </c>
      <c r="B812">
        <v>475.08499999999998</v>
      </c>
      <c r="C812">
        <v>475.08499999999998</v>
      </c>
    </row>
    <row r="813" spans="1:3" x14ac:dyDescent="0.3">
      <c r="A813">
        <v>113.28</v>
      </c>
      <c r="B813">
        <v>273.59999999999997</v>
      </c>
      <c r="C813">
        <v>273.59999999999997</v>
      </c>
    </row>
    <row r="814" spans="1:3" x14ac:dyDescent="0.3">
      <c r="A814">
        <v>475.08499999999998</v>
      </c>
      <c r="B814">
        <v>89.28</v>
      </c>
      <c r="C814">
        <v>89.28</v>
      </c>
    </row>
    <row r="815" spans="1:3" x14ac:dyDescent="0.3">
      <c r="A815">
        <v>273.59999999999997</v>
      </c>
      <c r="B815">
        <v>82.17</v>
      </c>
      <c r="C815">
        <v>82.17</v>
      </c>
    </row>
    <row r="816" spans="1:3" x14ac:dyDescent="0.3">
      <c r="A816">
        <v>89.28</v>
      </c>
      <c r="B816">
        <v>239.39999999999998</v>
      </c>
      <c r="C816">
        <v>239.39999999999998</v>
      </c>
    </row>
    <row r="817" spans="1:3" x14ac:dyDescent="0.3">
      <c r="A817">
        <v>82.17</v>
      </c>
      <c r="B817">
        <v>314.5</v>
      </c>
      <c r="C817">
        <v>314.5</v>
      </c>
    </row>
    <row r="818" spans="1:3" x14ac:dyDescent="0.3">
      <c r="A818">
        <v>239.39999999999998</v>
      </c>
      <c r="B818">
        <v>88.2</v>
      </c>
      <c r="C818">
        <v>88.2</v>
      </c>
    </row>
    <row r="819" spans="1:3" x14ac:dyDescent="0.3">
      <c r="A819">
        <v>314.5</v>
      </c>
      <c r="B819">
        <v>72.5</v>
      </c>
      <c r="C819">
        <v>72.5</v>
      </c>
    </row>
    <row r="820" spans="1:3" x14ac:dyDescent="0.3">
      <c r="A820">
        <v>88.2</v>
      </c>
      <c r="B820">
        <v>652.80000000000007</v>
      </c>
      <c r="C820">
        <v>652.80000000000007</v>
      </c>
    </row>
    <row r="821" spans="1:3" x14ac:dyDescent="0.3">
      <c r="A821">
        <v>72.5</v>
      </c>
      <c r="B821">
        <v>95</v>
      </c>
      <c r="C821">
        <v>95</v>
      </c>
    </row>
    <row r="822" spans="1:3" x14ac:dyDescent="0.3">
      <c r="A822">
        <v>652.80000000000007</v>
      </c>
      <c r="B822">
        <v>250</v>
      </c>
      <c r="C822">
        <v>250</v>
      </c>
    </row>
    <row r="823" spans="1:3" x14ac:dyDescent="0.3">
      <c r="A823">
        <v>95</v>
      </c>
      <c r="B823">
        <v>86</v>
      </c>
      <c r="C823">
        <v>86</v>
      </c>
    </row>
    <row r="824" spans="1:3" x14ac:dyDescent="0.3">
      <c r="A824">
        <v>250</v>
      </c>
      <c r="B824">
        <v>86</v>
      </c>
      <c r="C824">
        <v>86</v>
      </c>
    </row>
    <row r="825" spans="1:3" x14ac:dyDescent="0.3">
      <c r="A825">
        <v>86</v>
      </c>
      <c r="B825">
        <v>128.75</v>
      </c>
      <c r="C825">
        <v>128.75</v>
      </c>
    </row>
    <row r="826" spans="1:3" x14ac:dyDescent="0.3">
      <c r="A826">
        <v>86</v>
      </c>
      <c r="B826">
        <v>249.6</v>
      </c>
      <c r="C826">
        <v>249.6</v>
      </c>
    </row>
    <row r="827" spans="1:3" x14ac:dyDescent="0.3">
      <c r="A827">
        <v>128.75</v>
      </c>
      <c r="B827">
        <v>250</v>
      </c>
      <c r="C827">
        <v>250</v>
      </c>
    </row>
    <row r="828" spans="1:3" x14ac:dyDescent="0.3">
      <c r="A828">
        <v>249.6</v>
      </c>
      <c r="B828">
        <v>95</v>
      </c>
      <c r="C828">
        <v>95</v>
      </c>
    </row>
    <row r="829" spans="1:3" x14ac:dyDescent="0.3">
      <c r="A829">
        <v>250</v>
      </c>
      <c r="B829">
        <v>92</v>
      </c>
      <c r="C829">
        <v>92</v>
      </c>
    </row>
    <row r="830" spans="1:3" x14ac:dyDescent="0.3">
      <c r="A830">
        <v>95</v>
      </c>
      <c r="B830">
        <v>132</v>
      </c>
      <c r="C830">
        <v>132</v>
      </c>
    </row>
    <row r="831" spans="1:3" x14ac:dyDescent="0.3">
      <c r="A831">
        <v>92</v>
      </c>
      <c r="B831">
        <v>91.64</v>
      </c>
      <c r="C831">
        <v>91.64</v>
      </c>
    </row>
    <row r="832" spans="1:3" x14ac:dyDescent="0.3">
      <c r="A832">
        <v>132</v>
      </c>
      <c r="B832">
        <v>103.88500000000001</v>
      </c>
      <c r="C832">
        <v>103.88500000000001</v>
      </c>
    </row>
    <row r="833" spans="1:3" x14ac:dyDescent="0.3">
      <c r="A833">
        <v>91.64</v>
      </c>
      <c r="B833">
        <v>77.385000000000005</v>
      </c>
      <c r="C833">
        <v>77.385000000000005</v>
      </c>
    </row>
    <row r="834" spans="1:3" x14ac:dyDescent="0.3">
      <c r="A834">
        <v>103.88500000000001</v>
      </c>
      <c r="B834">
        <v>861</v>
      </c>
      <c r="C834">
        <v>861</v>
      </c>
    </row>
    <row r="835" spans="1:3" x14ac:dyDescent="0.3">
      <c r="A835">
        <v>77.385000000000005</v>
      </c>
      <c r="B835">
        <v>355</v>
      </c>
      <c r="C835">
        <v>355</v>
      </c>
    </row>
    <row r="836" spans="1:3" x14ac:dyDescent="0.3">
      <c r="A836">
        <v>861</v>
      </c>
      <c r="B836">
        <v>61.600000000000009</v>
      </c>
      <c r="C836">
        <v>61.600000000000009</v>
      </c>
    </row>
    <row r="837" spans="1:3" x14ac:dyDescent="0.3">
      <c r="A837">
        <v>355</v>
      </c>
      <c r="B837">
        <v>54</v>
      </c>
      <c r="C837">
        <v>54</v>
      </c>
    </row>
    <row r="838" spans="1:3" x14ac:dyDescent="0.3">
      <c r="A838">
        <v>61.600000000000009</v>
      </c>
      <c r="B838">
        <v>45.599999999999994</v>
      </c>
      <c r="C838">
        <v>45.599999999999994</v>
      </c>
    </row>
    <row r="839" spans="1:3" x14ac:dyDescent="0.3">
      <c r="A839">
        <v>54</v>
      </c>
      <c r="B839">
        <v>100</v>
      </c>
      <c r="C839">
        <v>100</v>
      </c>
    </row>
    <row r="840" spans="1:3" x14ac:dyDescent="0.3">
      <c r="A840">
        <v>45.599999999999994</v>
      </c>
      <c r="B840">
        <v>202.00500000000002</v>
      </c>
      <c r="C840">
        <v>202.00500000000002</v>
      </c>
    </row>
    <row r="841" spans="1:3" x14ac:dyDescent="0.3">
      <c r="A841">
        <v>100</v>
      </c>
      <c r="B841">
        <v>75.040000000000006</v>
      </c>
      <c r="C841">
        <v>75.040000000000006</v>
      </c>
    </row>
    <row r="842" spans="1:3" x14ac:dyDescent="0.3">
      <c r="A842">
        <v>202.00500000000002</v>
      </c>
      <c r="B842">
        <v>120</v>
      </c>
      <c r="C842">
        <v>120</v>
      </c>
    </row>
    <row r="843" spans="1:3" x14ac:dyDescent="0.3">
      <c r="A843">
        <v>75.040000000000006</v>
      </c>
      <c r="B843">
        <v>64.8</v>
      </c>
      <c r="C843">
        <v>64.8</v>
      </c>
    </row>
    <row r="844" spans="1:3" x14ac:dyDescent="0.3">
      <c r="A844">
        <v>120</v>
      </c>
      <c r="B844">
        <v>108.9</v>
      </c>
      <c r="C844">
        <v>108.9</v>
      </c>
    </row>
    <row r="845" spans="1:3" x14ac:dyDescent="0.3">
      <c r="A845">
        <v>64.8</v>
      </c>
      <c r="B845">
        <v>66.599999999999994</v>
      </c>
      <c r="C845">
        <v>66.599999999999994</v>
      </c>
    </row>
    <row r="846" spans="1:3" x14ac:dyDescent="0.3">
      <c r="A846">
        <v>108.9</v>
      </c>
      <c r="B846">
        <v>78</v>
      </c>
      <c r="C846">
        <v>78</v>
      </c>
    </row>
    <row r="847" spans="1:3" x14ac:dyDescent="0.3">
      <c r="A847">
        <v>66.599999999999994</v>
      </c>
      <c r="B847">
        <v>123.42</v>
      </c>
      <c r="C847">
        <v>123.42</v>
      </c>
    </row>
    <row r="848" spans="1:3" x14ac:dyDescent="0.3">
      <c r="A848">
        <v>78</v>
      </c>
      <c r="B848">
        <v>57.599999999999994</v>
      </c>
      <c r="C848">
        <v>57.599999999999994</v>
      </c>
    </row>
    <row r="849" spans="1:3" x14ac:dyDescent="0.3">
      <c r="A849">
        <v>123.42</v>
      </c>
      <c r="B849">
        <v>621.16000000000008</v>
      </c>
      <c r="C849">
        <v>621.16000000000008</v>
      </c>
    </row>
    <row r="850" spans="1:3" x14ac:dyDescent="0.3">
      <c r="A850">
        <v>57.599999999999994</v>
      </c>
      <c r="B850">
        <v>54</v>
      </c>
      <c r="C850">
        <v>54</v>
      </c>
    </row>
    <row r="851" spans="1:3" x14ac:dyDescent="0.3">
      <c r="A851">
        <v>621.16000000000008</v>
      </c>
      <c r="B851">
        <v>273</v>
      </c>
      <c r="C851">
        <v>273</v>
      </c>
    </row>
    <row r="852" spans="1:3" x14ac:dyDescent="0.3">
      <c r="A852">
        <v>54</v>
      </c>
      <c r="B852">
        <v>203</v>
      </c>
      <c r="C852">
        <v>203</v>
      </c>
    </row>
    <row r="853" spans="1:3" x14ac:dyDescent="0.3">
      <c r="A853">
        <v>273</v>
      </c>
      <c r="B853">
        <v>79.5</v>
      </c>
      <c r="C853">
        <v>79.5</v>
      </c>
    </row>
    <row r="854" spans="1:3" x14ac:dyDescent="0.3">
      <c r="A854">
        <v>203</v>
      </c>
      <c r="B854">
        <v>15.6</v>
      </c>
      <c r="C854">
        <v>15.6</v>
      </c>
    </row>
    <row r="855" spans="1:3" x14ac:dyDescent="0.3">
      <c r="A855">
        <v>79.5</v>
      </c>
      <c r="B855">
        <v>20.8</v>
      </c>
      <c r="C855">
        <v>20.8</v>
      </c>
    </row>
    <row r="856" spans="1:3" x14ac:dyDescent="0.3">
      <c r="A856">
        <v>15.6</v>
      </c>
      <c r="B856">
        <v>117</v>
      </c>
      <c r="C856">
        <v>117</v>
      </c>
    </row>
    <row r="857" spans="1:3" x14ac:dyDescent="0.3">
      <c r="A857">
        <v>20.8</v>
      </c>
      <c r="B857">
        <v>250.12</v>
      </c>
      <c r="C857">
        <v>250.12</v>
      </c>
    </row>
    <row r="858" spans="1:3" x14ac:dyDescent="0.3">
      <c r="A858">
        <v>117</v>
      </c>
      <c r="B858">
        <v>70.349999999999994</v>
      </c>
      <c r="C858">
        <v>70.349999999999994</v>
      </c>
    </row>
    <row r="859" spans="1:3" x14ac:dyDescent="0.3">
      <c r="A859">
        <v>250.12</v>
      </c>
      <c r="B859">
        <v>77.399999999999991</v>
      </c>
      <c r="C859">
        <v>77.399999999999991</v>
      </c>
    </row>
    <row r="860" spans="1:3" x14ac:dyDescent="0.3">
      <c r="A860">
        <v>70.349999999999994</v>
      </c>
      <c r="B860">
        <v>50.35</v>
      </c>
      <c r="C860">
        <v>50.35</v>
      </c>
    </row>
    <row r="861" spans="1:3" x14ac:dyDescent="0.3">
      <c r="A861">
        <v>77.399999999999991</v>
      </c>
      <c r="B861">
        <v>318.63</v>
      </c>
      <c r="C861">
        <v>318.63</v>
      </c>
    </row>
    <row r="862" spans="1:3" x14ac:dyDescent="0.3">
      <c r="A862">
        <v>50.35</v>
      </c>
      <c r="B862">
        <v>54</v>
      </c>
      <c r="C862">
        <v>54</v>
      </c>
    </row>
    <row r="863" spans="1:3" x14ac:dyDescent="0.3">
      <c r="A863">
        <v>318.63</v>
      </c>
      <c r="B863">
        <v>58.320000000000007</v>
      </c>
      <c r="C863">
        <v>58.320000000000007</v>
      </c>
    </row>
    <row r="864" spans="1:3" x14ac:dyDescent="0.3">
      <c r="A864">
        <v>54</v>
      </c>
      <c r="B864">
        <v>67.86</v>
      </c>
      <c r="C864">
        <v>67.86</v>
      </c>
    </row>
    <row r="865" spans="1:3" x14ac:dyDescent="0.3">
      <c r="A865">
        <v>58.320000000000007</v>
      </c>
      <c r="B865">
        <v>90</v>
      </c>
      <c r="C865">
        <v>90</v>
      </c>
    </row>
    <row r="866" spans="1:3" x14ac:dyDescent="0.3">
      <c r="A866">
        <v>67.86</v>
      </c>
      <c r="B866">
        <v>82.224999999999994</v>
      </c>
      <c r="C866">
        <v>82.224999999999994</v>
      </c>
    </row>
    <row r="867" spans="1:3" x14ac:dyDescent="0.3">
      <c r="A867">
        <v>90</v>
      </c>
      <c r="B867">
        <v>81</v>
      </c>
      <c r="C867">
        <v>81</v>
      </c>
    </row>
    <row r="868" spans="1:3" x14ac:dyDescent="0.3">
      <c r="A868">
        <v>82.224999999999994</v>
      </c>
      <c r="B868">
        <v>62.4</v>
      </c>
      <c r="C868">
        <v>62.4</v>
      </c>
    </row>
    <row r="869" spans="1:3" x14ac:dyDescent="0.3">
      <c r="A869">
        <v>81</v>
      </c>
      <c r="B869">
        <v>121</v>
      </c>
      <c r="C869">
        <v>121</v>
      </c>
    </row>
    <row r="870" spans="1:3" x14ac:dyDescent="0.3">
      <c r="A870">
        <v>62.4</v>
      </c>
      <c r="B870">
        <v>75</v>
      </c>
      <c r="C870">
        <v>75</v>
      </c>
    </row>
    <row r="871" spans="1:3" x14ac:dyDescent="0.3">
      <c r="A871">
        <v>121</v>
      </c>
      <c r="B871">
        <v>76.16</v>
      </c>
      <c r="C871">
        <v>76.16</v>
      </c>
    </row>
    <row r="872" spans="1:3" x14ac:dyDescent="0.3">
      <c r="A872">
        <v>75</v>
      </c>
      <c r="B872">
        <v>18.72</v>
      </c>
      <c r="C872">
        <v>18.72</v>
      </c>
    </row>
    <row r="873" spans="1:3" x14ac:dyDescent="0.3">
      <c r="A873">
        <v>76.16</v>
      </c>
      <c r="B873">
        <v>423.36</v>
      </c>
      <c r="C873">
        <v>423.36</v>
      </c>
    </row>
    <row r="874" spans="1:3" x14ac:dyDescent="0.3">
      <c r="A874">
        <v>18.72</v>
      </c>
      <c r="B874">
        <v>50.4</v>
      </c>
      <c r="C874">
        <v>50.4</v>
      </c>
    </row>
    <row r="875" spans="1:3" x14ac:dyDescent="0.3">
      <c r="A875">
        <v>423.36</v>
      </c>
      <c r="B875">
        <v>53.46</v>
      </c>
      <c r="C875">
        <v>53.46</v>
      </c>
    </row>
    <row r="876" spans="1:3" x14ac:dyDescent="0.3">
      <c r="A876">
        <v>50.4</v>
      </c>
      <c r="B876">
        <v>56.550000000000004</v>
      </c>
      <c r="C876">
        <v>56.550000000000004</v>
      </c>
    </row>
    <row r="877" spans="1:3" x14ac:dyDescent="0.3">
      <c r="A877">
        <v>53.46</v>
      </c>
      <c r="B877">
        <v>95.16</v>
      </c>
      <c r="C877">
        <v>95.16</v>
      </c>
    </row>
    <row r="878" spans="1:3" x14ac:dyDescent="0.3">
      <c r="A878">
        <v>56.550000000000004</v>
      </c>
      <c r="B878">
        <v>69.7</v>
      </c>
      <c r="C878">
        <v>69.7</v>
      </c>
    </row>
    <row r="879" spans="1:3" x14ac:dyDescent="0.3">
      <c r="A879">
        <v>95.16</v>
      </c>
      <c r="B879">
        <v>198.4</v>
      </c>
      <c r="C879">
        <v>198.4</v>
      </c>
    </row>
    <row r="880" spans="1:3" x14ac:dyDescent="0.3">
      <c r="A880">
        <v>69.7</v>
      </c>
      <c r="B880">
        <v>81</v>
      </c>
      <c r="C880">
        <v>81</v>
      </c>
    </row>
    <row r="881" spans="1:3" x14ac:dyDescent="0.3">
      <c r="A881">
        <v>198.4</v>
      </c>
      <c r="B881">
        <v>53.46</v>
      </c>
      <c r="C881">
        <v>53.46</v>
      </c>
    </row>
    <row r="882" spans="1:3" x14ac:dyDescent="0.3">
      <c r="A882">
        <v>81</v>
      </c>
      <c r="B882">
        <v>70</v>
      </c>
      <c r="C882">
        <v>70</v>
      </c>
    </row>
    <row r="883" spans="1:3" x14ac:dyDescent="0.3">
      <c r="A883">
        <v>53.46</v>
      </c>
      <c r="B883">
        <v>69.7</v>
      </c>
      <c r="C883">
        <v>69.7</v>
      </c>
    </row>
    <row r="884" spans="1:3" x14ac:dyDescent="0.3">
      <c r="A884">
        <v>70</v>
      </c>
      <c r="B884">
        <v>71.3</v>
      </c>
      <c r="C884">
        <v>71.3</v>
      </c>
    </row>
    <row r="885" spans="1:3" x14ac:dyDescent="0.3">
      <c r="A885">
        <v>69.7</v>
      </c>
      <c r="B885">
        <v>72.8</v>
      </c>
      <c r="C885">
        <v>72.8</v>
      </c>
    </row>
    <row r="886" spans="1:3" x14ac:dyDescent="0.3">
      <c r="A886">
        <v>71.3</v>
      </c>
      <c r="B886">
        <v>203</v>
      </c>
      <c r="C886">
        <v>203</v>
      </c>
    </row>
    <row r="887" spans="1:3" x14ac:dyDescent="0.3">
      <c r="A887">
        <v>72.8</v>
      </c>
      <c r="B887">
        <v>100.44</v>
      </c>
      <c r="C887">
        <v>100.44</v>
      </c>
    </row>
    <row r="888" spans="1:3" x14ac:dyDescent="0.3">
      <c r="A888">
        <v>203</v>
      </c>
      <c r="B888">
        <v>26</v>
      </c>
      <c r="C888">
        <v>26</v>
      </c>
    </row>
    <row r="889" spans="1:3" x14ac:dyDescent="0.3">
      <c r="A889">
        <v>100.44</v>
      </c>
      <c r="B889">
        <v>29.150000000000002</v>
      </c>
      <c r="C889">
        <v>29.150000000000002</v>
      </c>
    </row>
    <row r="890" spans="1:3" x14ac:dyDescent="0.3">
      <c r="A890">
        <v>26</v>
      </c>
      <c r="B890">
        <v>84.16</v>
      </c>
      <c r="C890">
        <v>84.16</v>
      </c>
    </row>
    <row r="891" spans="1:3" x14ac:dyDescent="0.3">
      <c r="A891">
        <v>29.150000000000002</v>
      </c>
      <c r="B891">
        <v>66.825000000000003</v>
      </c>
      <c r="C891">
        <v>66.825000000000003</v>
      </c>
    </row>
    <row r="892" spans="1:3" x14ac:dyDescent="0.3">
      <c r="A892">
        <v>84.16</v>
      </c>
      <c r="B892">
        <v>124.80000000000001</v>
      </c>
      <c r="C892">
        <v>124.80000000000001</v>
      </c>
    </row>
    <row r="893" spans="1:3" x14ac:dyDescent="0.3">
      <c r="A893">
        <v>66.825000000000003</v>
      </c>
      <c r="B893">
        <v>52.894999999999996</v>
      </c>
      <c r="C893">
        <v>52.894999999999996</v>
      </c>
    </row>
    <row r="894" spans="1:3" x14ac:dyDescent="0.3">
      <c r="A894">
        <v>124.80000000000001</v>
      </c>
      <c r="B894">
        <v>38.4</v>
      </c>
      <c r="C894">
        <v>38.4</v>
      </c>
    </row>
    <row r="895" spans="1:3" x14ac:dyDescent="0.3">
      <c r="A895">
        <v>52.894999999999996</v>
      </c>
      <c r="B895">
        <v>56.7</v>
      </c>
      <c r="C895">
        <v>56.7</v>
      </c>
    </row>
    <row r="896" spans="1:3" x14ac:dyDescent="0.3">
      <c r="A896">
        <v>38.4</v>
      </c>
      <c r="B896">
        <v>51.84</v>
      </c>
      <c r="C896">
        <v>51.84</v>
      </c>
    </row>
    <row r="897" spans="1:3" x14ac:dyDescent="0.3">
      <c r="A897">
        <v>56.7</v>
      </c>
      <c r="B897">
        <v>56.7</v>
      </c>
      <c r="C897">
        <v>56.7</v>
      </c>
    </row>
    <row r="898" spans="1:3" x14ac:dyDescent="0.3">
      <c r="A898">
        <v>51.84</v>
      </c>
      <c r="B898">
        <v>65</v>
      </c>
      <c r="C898">
        <v>65</v>
      </c>
    </row>
    <row r="899" spans="1:3" x14ac:dyDescent="0.3">
      <c r="A899">
        <v>56.7</v>
      </c>
      <c r="B899">
        <v>27.04</v>
      </c>
      <c r="C899">
        <v>27.04</v>
      </c>
    </row>
    <row r="900" spans="1:3" x14ac:dyDescent="0.3">
      <c r="A900">
        <v>65</v>
      </c>
      <c r="B900">
        <v>67.8</v>
      </c>
      <c r="C900">
        <v>67.8</v>
      </c>
    </row>
    <row r="901" spans="1:3" x14ac:dyDescent="0.3">
      <c r="A901">
        <v>27.04</v>
      </c>
      <c r="B901">
        <v>211.20000000000002</v>
      </c>
      <c r="C901">
        <v>211.20000000000002</v>
      </c>
    </row>
    <row r="902" spans="1:3" x14ac:dyDescent="0.3">
      <c r="A902">
        <v>67.8</v>
      </c>
      <c r="B902">
        <v>250.1</v>
      </c>
      <c r="C902">
        <v>250.1</v>
      </c>
    </row>
    <row r="903" spans="1:3" x14ac:dyDescent="0.3">
      <c r="A903">
        <v>3120</v>
      </c>
      <c r="B903">
        <v>130</v>
      </c>
      <c r="C903">
        <v>130</v>
      </c>
    </row>
    <row r="904" spans="1:3" x14ac:dyDescent="0.3">
      <c r="A904">
        <v>211.20000000000002</v>
      </c>
      <c r="B904">
        <v>69</v>
      </c>
      <c r="C904">
        <v>69</v>
      </c>
    </row>
    <row r="905" spans="1:3" x14ac:dyDescent="0.3">
      <c r="A905">
        <v>250.1</v>
      </c>
      <c r="B905">
        <v>66</v>
      </c>
      <c r="C905">
        <v>66</v>
      </c>
    </row>
    <row r="906" spans="1:3" x14ac:dyDescent="0.3">
      <c r="A906">
        <v>130</v>
      </c>
      <c r="B906">
        <v>77.050000000000011</v>
      </c>
      <c r="C906">
        <v>77.050000000000011</v>
      </c>
    </row>
    <row r="907" spans="1:3" x14ac:dyDescent="0.3">
      <c r="A907">
        <v>69</v>
      </c>
      <c r="B907">
        <v>235.50500000000002</v>
      </c>
      <c r="C907">
        <v>235.50500000000002</v>
      </c>
    </row>
    <row r="908" spans="1:3" x14ac:dyDescent="0.3">
      <c r="A908">
        <v>66</v>
      </c>
      <c r="B908">
        <v>139.88</v>
      </c>
      <c r="C908">
        <v>139.88</v>
      </c>
    </row>
    <row r="909" spans="1:3" x14ac:dyDescent="0.3">
      <c r="A909">
        <v>77.050000000000011</v>
      </c>
      <c r="B909">
        <v>37.96</v>
      </c>
      <c r="C909">
        <v>37.96</v>
      </c>
    </row>
    <row r="910" spans="1:3" x14ac:dyDescent="0.3">
      <c r="A910">
        <v>235.50500000000002</v>
      </c>
      <c r="B910">
        <v>613</v>
      </c>
      <c r="C910">
        <v>613</v>
      </c>
    </row>
    <row r="911" spans="1:3" x14ac:dyDescent="0.3">
      <c r="A911">
        <v>139.88</v>
      </c>
      <c r="B911">
        <v>131.30000000000001</v>
      </c>
      <c r="C911">
        <v>131.30000000000001</v>
      </c>
    </row>
    <row r="912" spans="1:3" x14ac:dyDescent="0.3">
      <c r="A912">
        <v>37.96</v>
      </c>
      <c r="B912">
        <v>132</v>
      </c>
      <c r="C912">
        <v>132</v>
      </c>
    </row>
    <row r="913" spans="1:3" x14ac:dyDescent="0.3">
      <c r="A913">
        <v>613</v>
      </c>
      <c r="B913">
        <v>398.25</v>
      </c>
      <c r="C913">
        <v>398.25</v>
      </c>
    </row>
    <row r="914" spans="1:3" x14ac:dyDescent="0.3">
      <c r="A914">
        <v>131.30000000000001</v>
      </c>
      <c r="B914">
        <v>72</v>
      </c>
      <c r="C914">
        <v>72</v>
      </c>
    </row>
    <row r="915" spans="1:3" x14ac:dyDescent="0.3">
      <c r="A915">
        <v>132</v>
      </c>
      <c r="B915">
        <v>42</v>
      </c>
      <c r="C915">
        <v>42</v>
      </c>
    </row>
    <row r="916" spans="1:3" x14ac:dyDescent="0.3">
      <c r="A916">
        <v>398.25</v>
      </c>
      <c r="B916">
        <v>19.5</v>
      </c>
      <c r="C916">
        <v>19.5</v>
      </c>
    </row>
    <row r="917" spans="1:3" x14ac:dyDescent="0.3">
      <c r="A917">
        <v>72</v>
      </c>
      <c r="B917">
        <v>35</v>
      </c>
      <c r="C917">
        <v>35</v>
      </c>
    </row>
    <row r="918" spans="1:3" x14ac:dyDescent="0.3">
      <c r="A918">
        <v>42</v>
      </c>
      <c r="B918">
        <v>81.900000000000006</v>
      </c>
      <c r="C918">
        <v>81.900000000000006</v>
      </c>
    </row>
    <row r="919" spans="1:3" x14ac:dyDescent="0.3">
      <c r="A919">
        <v>19.5</v>
      </c>
      <c r="B919">
        <v>49.199999999999996</v>
      </c>
      <c r="C919">
        <v>49.199999999999996</v>
      </c>
    </row>
    <row r="920" spans="1:3" x14ac:dyDescent="0.3">
      <c r="A920">
        <v>35</v>
      </c>
      <c r="B920">
        <v>42</v>
      </c>
      <c r="C920">
        <v>42</v>
      </c>
    </row>
    <row r="921" spans="1:3" x14ac:dyDescent="0.3">
      <c r="A921">
        <v>81.900000000000006</v>
      </c>
      <c r="B921">
        <v>81.600000000000009</v>
      </c>
      <c r="C921">
        <v>81.600000000000009</v>
      </c>
    </row>
    <row r="922" spans="1:3" x14ac:dyDescent="0.3">
      <c r="A922">
        <v>49.199999999999996</v>
      </c>
      <c r="B922">
        <v>23.92</v>
      </c>
      <c r="C922">
        <v>23.92</v>
      </c>
    </row>
    <row r="923" spans="1:3" x14ac:dyDescent="0.3">
      <c r="A923">
        <v>42</v>
      </c>
      <c r="B923">
        <v>75.599999999999994</v>
      </c>
      <c r="C923">
        <v>75.599999999999994</v>
      </c>
    </row>
    <row r="924" spans="1:3" x14ac:dyDescent="0.3">
      <c r="A924">
        <v>81.600000000000009</v>
      </c>
      <c r="B924">
        <v>75.44</v>
      </c>
      <c r="C924">
        <v>75.44</v>
      </c>
    </row>
    <row r="925" spans="1:3" x14ac:dyDescent="0.3">
      <c r="A925">
        <v>23.92</v>
      </c>
      <c r="B925">
        <v>74.100000000000009</v>
      </c>
      <c r="C925">
        <v>74.100000000000009</v>
      </c>
    </row>
    <row r="926" spans="1:3" x14ac:dyDescent="0.3">
      <c r="A926">
        <v>75.599999999999994</v>
      </c>
      <c r="B926">
        <v>43.16</v>
      </c>
      <c r="C926">
        <v>43.16</v>
      </c>
    </row>
    <row r="927" spans="1:3" x14ac:dyDescent="0.3">
      <c r="A927">
        <v>75.44</v>
      </c>
      <c r="B927">
        <v>15.12</v>
      </c>
      <c r="C927">
        <v>15.12</v>
      </c>
    </row>
    <row r="928" spans="1:3" x14ac:dyDescent="0.3">
      <c r="A928">
        <v>74.100000000000009</v>
      </c>
      <c r="B928">
        <v>110.39999999999999</v>
      </c>
      <c r="C928">
        <v>110.39999999999999</v>
      </c>
    </row>
    <row r="929" spans="1:3" x14ac:dyDescent="0.3">
      <c r="A929">
        <v>43.16</v>
      </c>
      <c r="B929">
        <v>58.125</v>
      </c>
      <c r="C929">
        <v>58.125</v>
      </c>
    </row>
    <row r="930" spans="1:3" x14ac:dyDescent="0.3">
      <c r="A930">
        <v>15.12</v>
      </c>
      <c r="B930">
        <v>82</v>
      </c>
      <c r="C930">
        <v>82</v>
      </c>
    </row>
    <row r="931" spans="1:3" x14ac:dyDescent="0.3">
      <c r="A931">
        <v>110.39999999999999</v>
      </c>
      <c r="B931">
        <v>66.78</v>
      </c>
      <c r="C931">
        <v>66.78</v>
      </c>
    </row>
    <row r="932" spans="1:3" x14ac:dyDescent="0.3">
      <c r="A932">
        <v>58.125</v>
      </c>
      <c r="B932">
        <v>80.040000000000006</v>
      </c>
      <c r="C932">
        <v>80.040000000000006</v>
      </c>
    </row>
    <row r="933" spans="1:3" x14ac:dyDescent="0.3">
      <c r="A933">
        <v>82</v>
      </c>
      <c r="B933">
        <v>74.7</v>
      </c>
      <c r="C933">
        <v>74.7</v>
      </c>
    </row>
    <row r="934" spans="1:3" x14ac:dyDescent="0.3">
      <c r="A934">
        <v>66.78</v>
      </c>
      <c r="B934">
        <v>74.954999999999998</v>
      </c>
      <c r="C934">
        <v>74.954999999999998</v>
      </c>
    </row>
    <row r="935" spans="1:3" x14ac:dyDescent="0.3">
      <c r="A935">
        <v>80.040000000000006</v>
      </c>
      <c r="B935">
        <v>74.52</v>
      </c>
      <c r="C935">
        <v>74.52</v>
      </c>
    </row>
    <row r="936" spans="1:3" x14ac:dyDescent="0.3">
      <c r="A936">
        <v>74.7</v>
      </c>
      <c r="B936">
        <v>69.824999999999989</v>
      </c>
      <c r="C936">
        <v>69.824999999999989</v>
      </c>
    </row>
    <row r="937" spans="1:3" x14ac:dyDescent="0.3">
      <c r="A937">
        <v>74.954999999999998</v>
      </c>
      <c r="B937">
        <v>77.899999999999991</v>
      </c>
      <c r="C937">
        <v>77.899999999999991</v>
      </c>
    </row>
    <row r="938" spans="1:3" x14ac:dyDescent="0.3">
      <c r="A938">
        <v>74.52</v>
      </c>
      <c r="B938">
        <v>77.899999999999991</v>
      </c>
      <c r="C938">
        <v>77.899999999999991</v>
      </c>
    </row>
    <row r="939" spans="1:3" x14ac:dyDescent="0.3">
      <c r="A939">
        <v>69.824999999999989</v>
      </c>
      <c r="B939">
        <v>75.599999999999994</v>
      </c>
      <c r="C939">
        <v>75.599999999999994</v>
      </c>
    </row>
    <row r="940" spans="1:3" x14ac:dyDescent="0.3">
      <c r="A940">
        <v>77.899999999999991</v>
      </c>
      <c r="B940">
        <v>77.899999999999991</v>
      </c>
      <c r="C940">
        <v>77.899999999999991</v>
      </c>
    </row>
    <row r="941" spans="1:3" x14ac:dyDescent="0.3">
      <c r="A941">
        <v>77.899999999999991</v>
      </c>
      <c r="B941">
        <v>75.599999999999994</v>
      </c>
      <c r="C941">
        <v>75.599999999999994</v>
      </c>
    </row>
    <row r="942" spans="1:3" x14ac:dyDescent="0.3">
      <c r="A942">
        <v>75.599999999999994</v>
      </c>
      <c r="B942">
        <v>78.2</v>
      </c>
      <c r="C942">
        <v>78.2</v>
      </c>
    </row>
    <row r="943" spans="1:3" x14ac:dyDescent="0.3">
      <c r="A943">
        <v>77.899999999999991</v>
      </c>
      <c r="B943">
        <v>51.48</v>
      </c>
      <c r="C943">
        <v>51.48</v>
      </c>
    </row>
    <row r="944" spans="1:3" x14ac:dyDescent="0.3">
      <c r="A944">
        <v>75.599999999999994</v>
      </c>
      <c r="B944">
        <v>75.399999999999991</v>
      </c>
      <c r="C944">
        <v>75.399999999999991</v>
      </c>
    </row>
    <row r="945" spans="1:3" x14ac:dyDescent="0.3">
      <c r="A945">
        <v>78.2</v>
      </c>
      <c r="B945">
        <v>77.08</v>
      </c>
      <c r="C945">
        <v>77.08</v>
      </c>
    </row>
    <row r="946" spans="1:3" x14ac:dyDescent="0.3">
      <c r="A946">
        <v>51.48</v>
      </c>
      <c r="B946">
        <v>78.2</v>
      </c>
      <c r="C946">
        <v>78.2</v>
      </c>
    </row>
    <row r="947" spans="1:3" x14ac:dyDescent="0.3">
      <c r="A947">
        <v>75.399999999999991</v>
      </c>
      <c r="B947">
        <v>85</v>
      </c>
      <c r="C947">
        <v>85</v>
      </c>
    </row>
    <row r="948" spans="1:3" x14ac:dyDescent="0.3">
      <c r="A948">
        <v>77.08</v>
      </c>
      <c r="B948">
        <v>53.56</v>
      </c>
      <c r="C948">
        <v>53.56</v>
      </c>
    </row>
    <row r="949" spans="1:3" x14ac:dyDescent="0.3">
      <c r="A949">
        <v>78.2</v>
      </c>
      <c r="B949">
        <v>72.5</v>
      </c>
      <c r="C949">
        <v>72.5</v>
      </c>
    </row>
    <row r="950" spans="1:3" x14ac:dyDescent="0.3">
      <c r="A950">
        <v>85</v>
      </c>
      <c r="B950">
        <v>18.36</v>
      </c>
      <c r="C950">
        <v>18.36</v>
      </c>
    </row>
    <row r="951" spans="1:3" x14ac:dyDescent="0.3">
      <c r="A951">
        <v>53.56</v>
      </c>
      <c r="B951">
        <v>77.899999999999991</v>
      </c>
      <c r="C951">
        <v>77.899999999999991</v>
      </c>
    </row>
    <row r="952" spans="1:3" x14ac:dyDescent="0.3">
      <c r="A952">
        <v>72.5</v>
      </c>
      <c r="B952">
        <v>89.399999999999991</v>
      </c>
      <c r="C952">
        <v>89.399999999999991</v>
      </c>
    </row>
    <row r="953" spans="1:3" x14ac:dyDescent="0.3">
      <c r="A953">
        <v>18.36</v>
      </c>
      <c r="B953">
        <v>75.524999999999991</v>
      </c>
      <c r="C953">
        <v>75.524999999999991</v>
      </c>
    </row>
    <row r="954" spans="1:3" x14ac:dyDescent="0.3">
      <c r="A954">
        <v>77.899999999999991</v>
      </c>
      <c r="B954">
        <v>75.48</v>
      </c>
      <c r="C954">
        <v>75.48</v>
      </c>
    </row>
    <row r="955" spans="1:3" x14ac:dyDescent="0.3">
      <c r="A955">
        <v>89.399999999999991</v>
      </c>
      <c r="B955">
        <v>75.48</v>
      </c>
      <c r="C955">
        <v>75.48</v>
      </c>
    </row>
    <row r="956" spans="1:3" x14ac:dyDescent="0.3">
      <c r="A956">
        <v>75.524999999999991</v>
      </c>
      <c r="B956">
        <v>74.88</v>
      </c>
      <c r="C956">
        <v>74.88</v>
      </c>
    </row>
    <row r="957" spans="1:3" x14ac:dyDescent="0.3">
      <c r="A957">
        <v>75.48</v>
      </c>
      <c r="B957">
        <v>74.954999999999998</v>
      </c>
      <c r="C957">
        <v>74.954999999999998</v>
      </c>
    </row>
    <row r="958" spans="1:3" x14ac:dyDescent="0.3">
      <c r="A958">
        <v>75.48</v>
      </c>
      <c r="B958">
        <v>75.48</v>
      </c>
      <c r="C958">
        <v>75.48</v>
      </c>
    </row>
    <row r="959" spans="1:3" x14ac:dyDescent="0.3">
      <c r="A959">
        <v>74.88</v>
      </c>
      <c r="B959">
        <v>79.8</v>
      </c>
      <c r="C959">
        <v>79.8</v>
      </c>
    </row>
    <row r="960" spans="1:3" x14ac:dyDescent="0.3">
      <c r="A960">
        <v>74.954999999999998</v>
      </c>
      <c r="B960">
        <v>75.599999999999994</v>
      </c>
      <c r="C960">
        <v>75.599999999999994</v>
      </c>
    </row>
    <row r="961" spans="1:3" x14ac:dyDescent="0.3">
      <c r="A961">
        <v>75.48</v>
      </c>
      <c r="B961">
        <v>75.599999999999994</v>
      </c>
      <c r="C961">
        <v>75.599999999999994</v>
      </c>
    </row>
    <row r="962" spans="1:3" x14ac:dyDescent="0.3">
      <c r="A962">
        <v>79.8</v>
      </c>
      <c r="B962">
        <v>75.599999999999994</v>
      </c>
      <c r="C962">
        <v>75.599999999999994</v>
      </c>
    </row>
    <row r="963" spans="1:3" x14ac:dyDescent="0.3">
      <c r="A963">
        <v>75.599999999999994</v>
      </c>
      <c r="B963">
        <v>76.38</v>
      </c>
      <c r="C963">
        <v>76.38</v>
      </c>
    </row>
    <row r="964" spans="1:3" x14ac:dyDescent="0.3">
      <c r="A964">
        <v>75.599999999999994</v>
      </c>
      <c r="B964">
        <v>61.199999999999996</v>
      </c>
      <c r="C964">
        <v>61.199999999999996</v>
      </c>
    </row>
    <row r="965" spans="1:3" x14ac:dyDescent="0.3">
      <c r="A965">
        <v>75.599999999999994</v>
      </c>
      <c r="B965">
        <v>94.72</v>
      </c>
      <c r="C965">
        <v>94.72</v>
      </c>
    </row>
    <row r="966" spans="1:3" x14ac:dyDescent="0.3">
      <c r="A966">
        <v>76.38</v>
      </c>
      <c r="B966">
        <v>29</v>
      </c>
      <c r="C966">
        <v>29</v>
      </c>
    </row>
    <row r="967" spans="1:3" x14ac:dyDescent="0.3">
      <c r="A967">
        <v>61.199999999999996</v>
      </c>
      <c r="B967">
        <v>88.559999999999988</v>
      </c>
      <c r="C967">
        <v>88.559999999999988</v>
      </c>
    </row>
    <row r="968" spans="1:3" x14ac:dyDescent="0.3">
      <c r="A968">
        <v>94.72</v>
      </c>
      <c r="B968">
        <v>77.899999999999991</v>
      </c>
      <c r="C968">
        <v>77.899999999999991</v>
      </c>
    </row>
    <row r="969" spans="1:3" x14ac:dyDescent="0.3">
      <c r="A969">
        <v>29</v>
      </c>
      <c r="B969">
        <v>75</v>
      </c>
      <c r="C969">
        <v>75</v>
      </c>
    </row>
    <row r="970" spans="1:3" x14ac:dyDescent="0.3">
      <c r="A970">
        <v>88.559999999999988</v>
      </c>
      <c r="B970">
        <v>80.040000000000006</v>
      </c>
      <c r="C970">
        <v>80.040000000000006</v>
      </c>
    </row>
    <row r="971" spans="1:3" x14ac:dyDescent="0.3">
      <c r="A971">
        <v>77.899999999999991</v>
      </c>
      <c r="B971">
        <v>85</v>
      </c>
      <c r="C971">
        <v>85</v>
      </c>
    </row>
    <row r="972" spans="1:3" x14ac:dyDescent="0.3">
      <c r="A972">
        <v>75</v>
      </c>
      <c r="B972">
        <v>64.5</v>
      </c>
      <c r="C972">
        <v>64.5</v>
      </c>
    </row>
    <row r="973" spans="1:3" x14ac:dyDescent="0.3">
      <c r="A973">
        <v>80.040000000000006</v>
      </c>
      <c r="B973">
        <v>85</v>
      </c>
      <c r="C973">
        <v>85</v>
      </c>
    </row>
    <row r="974" spans="1:3" x14ac:dyDescent="0.3">
      <c r="A974">
        <v>85</v>
      </c>
      <c r="B974">
        <v>68</v>
      </c>
      <c r="C974">
        <v>68</v>
      </c>
    </row>
    <row r="975" spans="1:3" x14ac:dyDescent="0.3">
      <c r="A975">
        <v>64.5</v>
      </c>
      <c r="B975">
        <v>1298</v>
      </c>
      <c r="C975">
        <v>1298</v>
      </c>
    </row>
    <row r="976" spans="1:3" x14ac:dyDescent="0.3">
      <c r="A976">
        <v>85</v>
      </c>
      <c r="B976">
        <v>553.19999999999993</v>
      </c>
      <c r="C976">
        <v>553.19999999999993</v>
      </c>
    </row>
    <row r="977" spans="1:3" x14ac:dyDescent="0.3">
      <c r="A977">
        <v>68</v>
      </c>
      <c r="B977">
        <v>67.405000000000001</v>
      </c>
      <c r="C977">
        <v>67.405000000000001</v>
      </c>
    </row>
    <row r="978" spans="1:3" x14ac:dyDescent="0.3">
      <c r="A978">
        <v>2712</v>
      </c>
      <c r="B978">
        <v>20</v>
      </c>
      <c r="C978">
        <v>20</v>
      </c>
    </row>
    <row r="979" spans="1:3" x14ac:dyDescent="0.3">
      <c r="A979">
        <v>1298</v>
      </c>
      <c r="B979">
        <v>29.12</v>
      </c>
      <c r="C979">
        <v>29.12</v>
      </c>
    </row>
    <row r="980" spans="1:3" x14ac:dyDescent="0.3">
      <c r="A980">
        <v>553.19999999999993</v>
      </c>
      <c r="B980">
        <v>189.6</v>
      </c>
      <c r="C980">
        <v>189.6</v>
      </c>
    </row>
    <row r="981" spans="1:3" x14ac:dyDescent="0.3">
      <c r="A981">
        <v>67.405000000000001</v>
      </c>
      <c r="B981">
        <v>236.94</v>
      </c>
      <c r="C981">
        <v>236.94</v>
      </c>
    </row>
    <row r="982" spans="1:3" x14ac:dyDescent="0.3">
      <c r="A982">
        <v>20</v>
      </c>
      <c r="B982">
        <v>132</v>
      </c>
      <c r="C982">
        <v>132</v>
      </c>
    </row>
    <row r="983" spans="1:3" x14ac:dyDescent="0.3">
      <c r="A983">
        <v>29.12</v>
      </c>
      <c r="B983">
        <v>67.5</v>
      </c>
      <c r="C983">
        <v>67.5</v>
      </c>
    </row>
    <row r="984" spans="1:3" x14ac:dyDescent="0.3">
      <c r="A984">
        <v>189.6</v>
      </c>
      <c r="B984">
        <v>67.5</v>
      </c>
      <c r="C984">
        <v>67.5</v>
      </c>
    </row>
    <row r="985" spans="1:3" x14ac:dyDescent="0.3">
      <c r="A985">
        <v>236.94</v>
      </c>
      <c r="B985">
        <v>67.5</v>
      </c>
      <c r="C985">
        <v>67.5</v>
      </c>
    </row>
    <row r="986" spans="1:3" x14ac:dyDescent="0.3">
      <c r="A986">
        <v>132</v>
      </c>
      <c r="B986">
        <v>204.375</v>
      </c>
      <c r="C986">
        <v>204.375</v>
      </c>
    </row>
    <row r="987" spans="1:3" x14ac:dyDescent="0.3">
      <c r="A987">
        <v>67.5</v>
      </c>
      <c r="B987">
        <v>179</v>
      </c>
      <c r="C987">
        <v>179</v>
      </c>
    </row>
    <row r="988" spans="1:3" x14ac:dyDescent="0.3">
      <c r="A988">
        <v>67.5</v>
      </c>
      <c r="B988">
        <v>63</v>
      </c>
      <c r="C988">
        <v>63</v>
      </c>
    </row>
    <row r="989" spans="1:3" x14ac:dyDescent="0.3">
      <c r="A989">
        <v>67.5</v>
      </c>
      <c r="B989">
        <v>44.279999999999994</v>
      </c>
      <c r="C989">
        <v>44.279999999999994</v>
      </c>
    </row>
    <row r="990" spans="1:3" x14ac:dyDescent="0.3">
      <c r="A990">
        <v>204.375</v>
      </c>
      <c r="B990">
        <v>45.6</v>
      </c>
      <c r="C990">
        <v>45.6</v>
      </c>
    </row>
    <row r="991" spans="1:3" x14ac:dyDescent="0.3">
      <c r="A991">
        <v>179</v>
      </c>
      <c r="B991">
        <v>188</v>
      </c>
      <c r="C991">
        <v>188</v>
      </c>
    </row>
    <row r="992" spans="1:3" x14ac:dyDescent="0.3">
      <c r="A992">
        <v>63</v>
      </c>
      <c r="B992">
        <v>187.5</v>
      </c>
      <c r="C992">
        <v>187.5</v>
      </c>
    </row>
    <row r="993" spans="1:3" x14ac:dyDescent="0.3">
      <c r="A993">
        <v>44.279999999999994</v>
      </c>
      <c r="B993">
        <v>67.239999999999995</v>
      </c>
      <c r="C993">
        <v>67.239999999999995</v>
      </c>
    </row>
    <row r="994" spans="1:3" x14ac:dyDescent="0.3">
      <c r="A994">
        <v>45.6</v>
      </c>
      <c r="B994">
        <v>39.75</v>
      </c>
      <c r="C994">
        <v>39.75</v>
      </c>
    </row>
    <row r="995" spans="1:3" x14ac:dyDescent="0.3">
      <c r="A995">
        <v>188</v>
      </c>
      <c r="B995">
        <v>67.2</v>
      </c>
      <c r="C995">
        <v>67.2</v>
      </c>
    </row>
    <row r="996" spans="1:3" x14ac:dyDescent="0.3">
      <c r="A996">
        <v>187.5</v>
      </c>
      <c r="B996">
        <v>245.76</v>
      </c>
      <c r="C996">
        <v>245.76</v>
      </c>
    </row>
    <row r="997" spans="1:3" x14ac:dyDescent="0.3">
      <c r="A997">
        <v>67.239999999999995</v>
      </c>
      <c r="B997">
        <v>58</v>
      </c>
      <c r="C997">
        <v>58</v>
      </c>
    </row>
    <row r="998" spans="1:3" x14ac:dyDescent="0.3">
      <c r="A998">
        <v>39.75</v>
      </c>
      <c r="B998">
        <v>67</v>
      </c>
      <c r="C998">
        <v>67</v>
      </c>
    </row>
    <row r="999" spans="1:3" x14ac:dyDescent="0.3">
      <c r="A999">
        <v>67.2</v>
      </c>
      <c r="B999">
        <v>70.2</v>
      </c>
      <c r="C999">
        <v>70.2</v>
      </c>
    </row>
    <row r="1000" spans="1:3" x14ac:dyDescent="0.3">
      <c r="A1000">
        <v>245.76</v>
      </c>
      <c r="B1000">
        <v>70</v>
      </c>
      <c r="C1000">
        <v>70</v>
      </c>
    </row>
    <row r="1001" spans="1:3" x14ac:dyDescent="0.3">
      <c r="A1001">
        <v>58</v>
      </c>
      <c r="B1001">
        <v>34</v>
      </c>
      <c r="C1001">
        <v>34</v>
      </c>
    </row>
    <row r="1002" spans="1:3" x14ac:dyDescent="0.3">
      <c r="A1002">
        <v>67</v>
      </c>
      <c r="B1002">
        <v>63.8</v>
      </c>
      <c r="C1002">
        <v>63.8</v>
      </c>
    </row>
    <row r="1003" spans="1:3" x14ac:dyDescent="0.3">
      <c r="A1003">
        <v>70.2</v>
      </c>
      <c r="B1003">
        <v>75</v>
      </c>
      <c r="C1003">
        <v>75</v>
      </c>
    </row>
    <row r="1004" spans="1:3" x14ac:dyDescent="0.3">
      <c r="A1004">
        <v>70</v>
      </c>
      <c r="B1004">
        <v>68.75</v>
      </c>
      <c r="C1004">
        <v>68.75</v>
      </c>
    </row>
    <row r="1005" spans="1:3" x14ac:dyDescent="0.3">
      <c r="A1005">
        <v>34</v>
      </c>
      <c r="B1005">
        <v>82.9</v>
      </c>
      <c r="C1005">
        <v>82.9</v>
      </c>
    </row>
    <row r="1006" spans="1:3" x14ac:dyDescent="0.3">
      <c r="A1006">
        <v>63.8</v>
      </c>
      <c r="B1006">
        <v>131</v>
      </c>
      <c r="C1006">
        <v>131</v>
      </c>
    </row>
    <row r="1007" spans="1:3" x14ac:dyDescent="0.3">
      <c r="A1007">
        <v>75</v>
      </c>
      <c r="B1007">
        <v>21.84</v>
      </c>
      <c r="C1007">
        <v>21.84</v>
      </c>
    </row>
    <row r="1008" spans="1:3" x14ac:dyDescent="0.3">
      <c r="A1008">
        <v>68.75</v>
      </c>
      <c r="B1008">
        <v>34.830000000000005</v>
      </c>
      <c r="C1008">
        <v>34.830000000000005</v>
      </c>
    </row>
    <row r="1009" spans="1:3" x14ac:dyDescent="0.3">
      <c r="A1009">
        <v>82.9</v>
      </c>
      <c r="B1009">
        <v>77.77</v>
      </c>
      <c r="C1009">
        <v>77.77</v>
      </c>
    </row>
    <row r="1010" spans="1:3" x14ac:dyDescent="0.3">
      <c r="A1010">
        <v>131</v>
      </c>
      <c r="B1010">
        <v>149.04</v>
      </c>
      <c r="C1010">
        <v>149.04</v>
      </c>
    </row>
    <row r="1011" spans="1:3" x14ac:dyDescent="0.3">
      <c r="A1011">
        <v>21.84</v>
      </c>
      <c r="B1011">
        <v>91.2</v>
      </c>
      <c r="C1011">
        <v>91.2</v>
      </c>
    </row>
    <row r="1012" spans="1:3" x14ac:dyDescent="0.3">
      <c r="A1012">
        <v>34.830000000000005</v>
      </c>
      <c r="B1012">
        <v>50</v>
      </c>
      <c r="C1012">
        <v>50</v>
      </c>
    </row>
    <row r="1013" spans="1:3" x14ac:dyDescent="0.3">
      <c r="A1013">
        <v>77.77</v>
      </c>
      <c r="B1013">
        <v>37</v>
      </c>
      <c r="C1013">
        <v>37</v>
      </c>
    </row>
    <row r="1014" spans="1:3" x14ac:dyDescent="0.3">
      <c r="A1014">
        <v>149.04</v>
      </c>
      <c r="B1014">
        <v>72.540000000000006</v>
      </c>
      <c r="C1014">
        <v>72.540000000000006</v>
      </c>
    </row>
    <row r="1015" spans="1:3" x14ac:dyDescent="0.3">
      <c r="A1015">
        <v>91.2</v>
      </c>
      <c r="B1015">
        <v>55</v>
      </c>
      <c r="C1015">
        <v>55</v>
      </c>
    </row>
    <row r="1016" spans="1:3" x14ac:dyDescent="0.3">
      <c r="A1016">
        <v>50</v>
      </c>
      <c r="B1016">
        <v>74.34</v>
      </c>
      <c r="C1016">
        <v>74.34</v>
      </c>
    </row>
    <row r="1017" spans="1:3" x14ac:dyDescent="0.3">
      <c r="A1017">
        <v>37</v>
      </c>
      <c r="B1017">
        <v>117</v>
      </c>
      <c r="C1017">
        <v>117</v>
      </c>
    </row>
    <row r="1018" spans="1:3" x14ac:dyDescent="0.3">
      <c r="A1018">
        <v>72.540000000000006</v>
      </c>
      <c r="B1018">
        <v>88</v>
      </c>
      <c r="C1018">
        <v>88</v>
      </c>
    </row>
    <row r="1019" spans="1:3" x14ac:dyDescent="0.3">
      <c r="A1019">
        <v>55</v>
      </c>
      <c r="B1019">
        <v>157.5</v>
      </c>
      <c r="C1019">
        <v>157.5</v>
      </c>
    </row>
    <row r="1020" spans="1:3" x14ac:dyDescent="0.3">
      <c r="A1020">
        <v>74.34</v>
      </c>
      <c r="B1020">
        <v>80</v>
      </c>
      <c r="C1020">
        <v>80</v>
      </c>
    </row>
    <row r="1021" spans="1:3" x14ac:dyDescent="0.3">
      <c r="A1021">
        <v>117</v>
      </c>
      <c r="B1021">
        <v>195</v>
      </c>
      <c r="C1021">
        <v>195</v>
      </c>
    </row>
    <row r="1022" spans="1:3" x14ac:dyDescent="0.3">
      <c r="A1022">
        <v>88</v>
      </c>
      <c r="B1022">
        <v>48.36</v>
      </c>
      <c r="C1022">
        <v>48.36</v>
      </c>
    </row>
    <row r="1023" spans="1:3" x14ac:dyDescent="0.3">
      <c r="A1023">
        <v>157.5</v>
      </c>
      <c r="B1023">
        <v>59.76</v>
      </c>
      <c r="C1023">
        <v>59.76</v>
      </c>
    </row>
    <row r="1024" spans="1:3" x14ac:dyDescent="0.3">
      <c r="A1024">
        <v>80</v>
      </c>
      <c r="B1024">
        <v>28.5</v>
      </c>
      <c r="C1024">
        <v>28.5</v>
      </c>
    </row>
    <row r="1025" spans="1:3" x14ac:dyDescent="0.3">
      <c r="A1025">
        <v>195</v>
      </c>
      <c r="B1025">
        <v>62.4</v>
      </c>
      <c r="C1025">
        <v>62.4</v>
      </c>
    </row>
    <row r="1026" spans="1:3" x14ac:dyDescent="0.3">
      <c r="A1026">
        <v>48.36</v>
      </c>
      <c r="B1026">
        <v>250</v>
      </c>
      <c r="C1026">
        <v>250</v>
      </c>
    </row>
    <row r="1027" spans="1:3" x14ac:dyDescent="0.3">
      <c r="A1027">
        <v>59.76</v>
      </c>
      <c r="B1027">
        <v>55.64</v>
      </c>
      <c r="C1027">
        <v>55.64</v>
      </c>
    </row>
    <row r="1028" spans="1:3" x14ac:dyDescent="0.3">
      <c r="A1028">
        <v>28.5</v>
      </c>
      <c r="B1028">
        <v>40.799999999999997</v>
      </c>
      <c r="C1028">
        <v>40.799999999999997</v>
      </c>
    </row>
    <row r="1029" spans="1:3" x14ac:dyDescent="0.3">
      <c r="A1029">
        <v>62.4</v>
      </c>
      <c r="B1029">
        <v>23.92</v>
      </c>
      <c r="C1029">
        <v>23.92</v>
      </c>
    </row>
    <row r="1030" spans="1:3" x14ac:dyDescent="0.3">
      <c r="A1030">
        <v>250</v>
      </c>
      <c r="B1030">
        <v>46.25</v>
      </c>
      <c r="C1030">
        <v>46.25</v>
      </c>
    </row>
    <row r="1031" spans="1:3" x14ac:dyDescent="0.3">
      <c r="A1031">
        <v>55.64</v>
      </c>
      <c r="B1031">
        <v>181.54</v>
      </c>
      <c r="C1031">
        <v>181.54</v>
      </c>
    </row>
    <row r="1032" spans="1:3" x14ac:dyDescent="0.3">
      <c r="A1032">
        <v>40.799999999999997</v>
      </c>
      <c r="B1032">
        <v>76.559999999999988</v>
      </c>
      <c r="C1032">
        <v>76.559999999999988</v>
      </c>
    </row>
    <row r="1033" spans="1:3" x14ac:dyDescent="0.3">
      <c r="A1033">
        <v>23.92</v>
      </c>
      <c r="B1033">
        <v>145.86000000000001</v>
      </c>
      <c r="C1033">
        <v>145.86000000000001</v>
      </c>
    </row>
    <row r="1034" spans="1:3" x14ac:dyDescent="0.3">
      <c r="A1034">
        <v>46.25</v>
      </c>
      <c r="B1034">
        <v>75</v>
      </c>
      <c r="C1034">
        <v>75</v>
      </c>
    </row>
    <row r="1035" spans="1:3" x14ac:dyDescent="0.3">
      <c r="A1035">
        <v>181.54</v>
      </c>
      <c r="B1035">
        <v>66.56</v>
      </c>
      <c r="C1035">
        <v>66.56</v>
      </c>
    </row>
    <row r="1036" spans="1:3" x14ac:dyDescent="0.3">
      <c r="A1036">
        <v>76.559999999999988</v>
      </c>
      <c r="B1036">
        <v>39</v>
      </c>
      <c r="C1036">
        <v>39</v>
      </c>
    </row>
    <row r="1037" spans="1:3" x14ac:dyDescent="0.3">
      <c r="A1037">
        <v>145.86000000000001</v>
      </c>
      <c r="B1037">
        <v>201</v>
      </c>
      <c r="C1037">
        <v>201</v>
      </c>
    </row>
    <row r="1038" spans="1:3" x14ac:dyDescent="0.3">
      <c r="A1038">
        <v>75</v>
      </c>
      <c r="B1038">
        <v>123</v>
      </c>
      <c r="C1038">
        <v>123</v>
      </c>
    </row>
    <row r="1039" spans="1:3" x14ac:dyDescent="0.3">
      <c r="A1039">
        <v>66.56</v>
      </c>
      <c r="B1039">
        <v>66.7</v>
      </c>
      <c r="C1039">
        <v>66.7</v>
      </c>
    </row>
    <row r="1040" spans="1:3" x14ac:dyDescent="0.3">
      <c r="A1040">
        <v>39</v>
      </c>
      <c r="B1040">
        <v>45.9</v>
      </c>
      <c r="C1040">
        <v>45.9</v>
      </c>
    </row>
    <row r="1041" spans="1:3" x14ac:dyDescent="0.3">
      <c r="A1041">
        <v>201</v>
      </c>
      <c r="B1041">
        <v>82.8</v>
      </c>
      <c r="C1041">
        <v>82.8</v>
      </c>
    </row>
    <row r="1042" spans="1:3" x14ac:dyDescent="0.3">
      <c r="A1042">
        <v>123</v>
      </c>
      <c r="B1042">
        <v>74.09</v>
      </c>
      <c r="C1042">
        <v>74.09</v>
      </c>
    </row>
    <row r="1043" spans="1:3" x14ac:dyDescent="0.3">
      <c r="A1043">
        <v>66.7</v>
      </c>
      <c r="B1043">
        <v>36.21</v>
      </c>
      <c r="C1043">
        <v>36.21</v>
      </c>
    </row>
    <row r="1044" spans="1:3" x14ac:dyDescent="0.3">
      <c r="A1044">
        <v>45.9</v>
      </c>
      <c r="B1044">
        <v>157.5</v>
      </c>
      <c r="C1044">
        <v>157.5</v>
      </c>
    </row>
    <row r="1045" spans="1:3" x14ac:dyDescent="0.3">
      <c r="A1045">
        <v>82.8</v>
      </c>
      <c r="B1045">
        <v>216</v>
      </c>
      <c r="C1045">
        <v>216</v>
      </c>
    </row>
    <row r="1046" spans="1:3" x14ac:dyDescent="0.3">
      <c r="A1046">
        <v>74.09</v>
      </c>
      <c r="B1046">
        <v>110</v>
      </c>
      <c r="C1046">
        <v>110</v>
      </c>
    </row>
    <row r="1047" spans="1:3" x14ac:dyDescent="0.3">
      <c r="A1047">
        <v>36.21</v>
      </c>
      <c r="B1047">
        <v>232.96</v>
      </c>
      <c r="C1047">
        <v>232.96</v>
      </c>
    </row>
    <row r="1048" spans="1:3" x14ac:dyDescent="0.3">
      <c r="A1048">
        <v>157.5</v>
      </c>
      <c r="B1048">
        <v>207.04999999999998</v>
      </c>
      <c r="C1048">
        <v>207.04999999999998</v>
      </c>
    </row>
    <row r="1049" spans="1:3" x14ac:dyDescent="0.3">
      <c r="A1049">
        <v>216</v>
      </c>
      <c r="B1049">
        <v>60</v>
      </c>
      <c r="C1049">
        <v>60</v>
      </c>
    </row>
    <row r="1050" spans="1:3" x14ac:dyDescent="0.3">
      <c r="A1050">
        <v>110</v>
      </c>
      <c r="B1050">
        <v>80</v>
      </c>
      <c r="C1050">
        <v>80</v>
      </c>
    </row>
    <row r="1051" spans="1:3" x14ac:dyDescent="0.3">
      <c r="A1051">
        <v>232.96</v>
      </c>
      <c r="B1051">
        <v>96.8</v>
      </c>
      <c r="C1051">
        <v>96.8</v>
      </c>
    </row>
    <row r="1052" spans="1:3" x14ac:dyDescent="0.3">
      <c r="A1052">
        <v>207.04999999999998</v>
      </c>
      <c r="B1052">
        <v>148.79999999999998</v>
      </c>
      <c r="C1052">
        <v>148.79999999999998</v>
      </c>
    </row>
    <row r="1053" spans="1:3" x14ac:dyDescent="0.3">
      <c r="A1053">
        <v>60</v>
      </c>
      <c r="B1053">
        <v>168</v>
      </c>
      <c r="C1053">
        <v>168</v>
      </c>
    </row>
    <row r="1054" spans="1:3" x14ac:dyDescent="0.3">
      <c r="A1054">
        <v>80</v>
      </c>
      <c r="B1054">
        <v>444.38499999999999</v>
      </c>
      <c r="C1054">
        <v>444.38499999999999</v>
      </c>
    </row>
    <row r="1055" spans="1:3" x14ac:dyDescent="0.3">
      <c r="A1055">
        <v>96.8</v>
      </c>
      <c r="B1055">
        <v>72</v>
      </c>
      <c r="C1055">
        <v>72</v>
      </c>
    </row>
    <row r="1056" spans="1:3" x14ac:dyDescent="0.3">
      <c r="A1056">
        <v>148.79999999999998</v>
      </c>
      <c r="B1056">
        <v>151.19999999999999</v>
      </c>
      <c r="C1056">
        <v>151.19999999999999</v>
      </c>
    </row>
    <row r="1057" spans="1:3" x14ac:dyDescent="0.3">
      <c r="A1057">
        <v>168</v>
      </c>
      <c r="B1057">
        <v>108.5</v>
      </c>
      <c r="C1057">
        <v>108.5</v>
      </c>
    </row>
    <row r="1058" spans="1:3" x14ac:dyDescent="0.3">
      <c r="A1058">
        <v>444.38499999999999</v>
      </c>
      <c r="B1058">
        <v>198</v>
      </c>
      <c r="C1058">
        <v>198</v>
      </c>
    </row>
    <row r="1059" spans="1:3" x14ac:dyDescent="0.3">
      <c r="A1059">
        <v>72</v>
      </c>
      <c r="B1059">
        <v>162</v>
      </c>
      <c r="C1059">
        <v>162</v>
      </c>
    </row>
    <row r="1060" spans="1:3" x14ac:dyDescent="0.3">
      <c r="A1060">
        <v>151.19999999999999</v>
      </c>
      <c r="B1060">
        <v>54</v>
      </c>
      <c r="C1060">
        <v>54</v>
      </c>
    </row>
    <row r="1061" spans="1:3" x14ac:dyDescent="0.3">
      <c r="A1061">
        <v>108.5</v>
      </c>
      <c r="B1061">
        <v>84</v>
      </c>
      <c r="C1061">
        <v>84</v>
      </c>
    </row>
    <row r="1062" spans="1:3" x14ac:dyDescent="0.3">
      <c r="A1062">
        <v>198</v>
      </c>
      <c r="B1062">
        <v>76.7</v>
      </c>
      <c r="C1062">
        <v>76.7</v>
      </c>
    </row>
    <row r="1063" spans="1:3" x14ac:dyDescent="0.3">
      <c r="A1063">
        <v>162</v>
      </c>
      <c r="B1063">
        <v>56.58</v>
      </c>
      <c r="C1063">
        <v>56.58</v>
      </c>
    </row>
    <row r="1064" spans="1:3" x14ac:dyDescent="0.3">
      <c r="A1064">
        <v>54</v>
      </c>
      <c r="B1064">
        <v>66.599999999999994</v>
      </c>
      <c r="C1064">
        <v>66.599999999999994</v>
      </c>
    </row>
    <row r="1065" spans="1:3" x14ac:dyDescent="0.3">
      <c r="A1065">
        <v>84</v>
      </c>
      <c r="B1065">
        <v>66.599999999999994</v>
      </c>
      <c r="C1065">
        <v>66.599999999999994</v>
      </c>
    </row>
    <row r="1066" spans="1:3" x14ac:dyDescent="0.3">
      <c r="A1066">
        <v>76.7</v>
      </c>
      <c r="B1066">
        <v>72</v>
      </c>
      <c r="C1066">
        <v>72</v>
      </c>
    </row>
    <row r="1067" spans="1:3" x14ac:dyDescent="0.3">
      <c r="A1067">
        <v>56.58</v>
      </c>
      <c r="B1067">
        <v>344</v>
      </c>
      <c r="C1067">
        <v>344</v>
      </c>
    </row>
    <row r="1068" spans="1:3" x14ac:dyDescent="0.3">
      <c r="A1068">
        <v>66.599999999999994</v>
      </c>
      <c r="B1068">
        <v>236.06</v>
      </c>
      <c r="C1068">
        <v>236.06</v>
      </c>
    </row>
    <row r="1069" spans="1:3" x14ac:dyDescent="0.3">
      <c r="A1069">
        <v>66.599999999999994</v>
      </c>
      <c r="B1069">
        <v>59.400000000000006</v>
      </c>
      <c r="C1069">
        <v>59.400000000000006</v>
      </c>
    </row>
    <row r="1070" spans="1:3" x14ac:dyDescent="0.3">
      <c r="A1070">
        <v>72</v>
      </c>
      <c r="B1070">
        <v>87.36</v>
      </c>
      <c r="C1070">
        <v>87.36</v>
      </c>
    </row>
    <row r="1071" spans="1:3" x14ac:dyDescent="0.3">
      <c r="A1071">
        <v>344</v>
      </c>
      <c r="B1071">
        <v>31.08</v>
      </c>
      <c r="C1071">
        <v>31.08</v>
      </c>
    </row>
    <row r="1072" spans="1:3" x14ac:dyDescent="0.3">
      <c r="A1072">
        <v>236.06</v>
      </c>
      <c r="B1072">
        <v>67.599999999999994</v>
      </c>
      <c r="C1072">
        <v>67.599999999999994</v>
      </c>
    </row>
    <row r="1073" spans="1:3" x14ac:dyDescent="0.3">
      <c r="A1073">
        <v>59.400000000000006</v>
      </c>
      <c r="B1073">
        <v>294</v>
      </c>
      <c r="C1073">
        <v>294</v>
      </c>
    </row>
    <row r="1074" spans="1:3" x14ac:dyDescent="0.3">
      <c r="A1074">
        <v>87.36</v>
      </c>
      <c r="B1074">
        <v>60.32</v>
      </c>
      <c r="C1074">
        <v>60.32</v>
      </c>
    </row>
    <row r="1075" spans="1:3" x14ac:dyDescent="0.3">
      <c r="A1075">
        <v>31.08</v>
      </c>
      <c r="B1075">
        <v>42</v>
      </c>
      <c r="C1075">
        <v>42</v>
      </c>
    </row>
    <row r="1076" spans="1:3" x14ac:dyDescent="0.3">
      <c r="A1076">
        <v>67.599999999999994</v>
      </c>
      <c r="B1076">
        <v>73.7</v>
      </c>
      <c r="C1076">
        <v>73.7</v>
      </c>
    </row>
    <row r="1077" spans="1:3" x14ac:dyDescent="0.3">
      <c r="A1077">
        <v>294</v>
      </c>
      <c r="B1077">
        <v>55.199999999999996</v>
      </c>
      <c r="C1077">
        <v>55.199999999999996</v>
      </c>
    </row>
    <row r="1078" spans="1:3" x14ac:dyDescent="0.3">
      <c r="A1078">
        <v>60.32</v>
      </c>
      <c r="B1078">
        <v>139.15</v>
      </c>
      <c r="C1078">
        <v>139.15</v>
      </c>
    </row>
    <row r="1079" spans="1:3" x14ac:dyDescent="0.3">
      <c r="A1079">
        <v>42</v>
      </c>
      <c r="B1079">
        <v>234.5</v>
      </c>
      <c r="C1079">
        <v>234.5</v>
      </c>
    </row>
    <row r="1080" spans="1:3" x14ac:dyDescent="0.3">
      <c r="A1080">
        <v>73.7</v>
      </c>
      <c r="B1080">
        <v>131.99</v>
      </c>
      <c r="C1080">
        <v>131.99</v>
      </c>
    </row>
    <row r="1081" spans="1:3" x14ac:dyDescent="0.3">
      <c r="A1081">
        <v>55.199999999999996</v>
      </c>
      <c r="B1081">
        <v>68.75</v>
      </c>
      <c r="C1081">
        <v>68.75</v>
      </c>
    </row>
    <row r="1082" spans="1:3" x14ac:dyDescent="0.3">
      <c r="A1082">
        <v>139.15</v>
      </c>
      <c r="B1082">
        <v>62.31</v>
      </c>
      <c r="C1082">
        <v>62.31</v>
      </c>
    </row>
    <row r="1083" spans="1:3" x14ac:dyDescent="0.3">
      <c r="A1083">
        <v>234.5</v>
      </c>
      <c r="B1083">
        <v>134.64000000000001</v>
      </c>
      <c r="C1083">
        <v>134.64000000000001</v>
      </c>
    </row>
    <row r="1084" spans="1:3" x14ac:dyDescent="0.3">
      <c r="A1084">
        <v>131.99</v>
      </c>
      <c r="B1084">
        <v>172.5</v>
      </c>
      <c r="C1084">
        <v>172.5</v>
      </c>
    </row>
    <row r="1085" spans="1:3" x14ac:dyDescent="0.3">
      <c r="A1085">
        <v>68.75</v>
      </c>
      <c r="B1085">
        <v>217.5</v>
      </c>
      <c r="C1085">
        <v>217.5</v>
      </c>
    </row>
    <row r="1086" spans="1:3" x14ac:dyDescent="0.3">
      <c r="A1086">
        <v>62.31</v>
      </c>
      <c r="B1086">
        <v>168.75</v>
      </c>
      <c r="C1086">
        <v>168.75</v>
      </c>
    </row>
    <row r="1087" spans="1:3" x14ac:dyDescent="0.3">
      <c r="A1087">
        <v>134.64000000000001</v>
      </c>
      <c r="B1087">
        <v>82</v>
      </c>
      <c r="C1087">
        <v>82</v>
      </c>
    </row>
    <row r="1088" spans="1:3" x14ac:dyDescent="0.3">
      <c r="A1088">
        <v>172.5</v>
      </c>
      <c r="B1088">
        <v>61.499999999999993</v>
      </c>
      <c r="C1088">
        <v>61.499999999999993</v>
      </c>
    </row>
    <row r="1089" spans="1:3" x14ac:dyDescent="0.3">
      <c r="A1089">
        <v>217.5</v>
      </c>
      <c r="B1089">
        <v>75</v>
      </c>
      <c r="C1089">
        <v>75</v>
      </c>
    </row>
    <row r="1090" spans="1:3" x14ac:dyDescent="0.3">
      <c r="A1090">
        <v>168.75</v>
      </c>
      <c r="B1090">
        <v>134.505</v>
      </c>
      <c r="C1090">
        <v>134.505</v>
      </c>
    </row>
    <row r="1091" spans="1:3" x14ac:dyDescent="0.3">
      <c r="A1091">
        <v>82</v>
      </c>
      <c r="B1091">
        <v>156.24</v>
      </c>
      <c r="C1091">
        <v>156.24</v>
      </c>
    </row>
    <row r="1092" spans="1:3" x14ac:dyDescent="0.3">
      <c r="A1092">
        <v>61.499999999999993</v>
      </c>
      <c r="B1092">
        <v>37.5</v>
      </c>
      <c r="C1092">
        <v>37.5</v>
      </c>
    </row>
    <row r="1093" spans="1:3" x14ac:dyDescent="0.3">
      <c r="A1093">
        <v>75</v>
      </c>
      <c r="B1093">
        <v>80.989999999999995</v>
      </c>
      <c r="C1093">
        <v>80.989999999999995</v>
      </c>
    </row>
    <row r="1094" spans="1:3" x14ac:dyDescent="0.3">
      <c r="A1094">
        <v>134.505</v>
      </c>
      <c r="B1094">
        <v>81.900000000000006</v>
      </c>
      <c r="C1094">
        <v>81.900000000000006</v>
      </c>
    </row>
    <row r="1095" spans="1:3" x14ac:dyDescent="0.3">
      <c r="A1095">
        <v>156.24</v>
      </c>
      <c r="B1095">
        <v>189.63</v>
      </c>
      <c r="C1095">
        <v>189.63</v>
      </c>
    </row>
    <row r="1096" spans="1:3" x14ac:dyDescent="0.3">
      <c r="A1096">
        <v>37.5</v>
      </c>
      <c r="B1096">
        <v>70.040000000000006</v>
      </c>
      <c r="C1096">
        <v>70.040000000000006</v>
      </c>
    </row>
    <row r="1097" spans="1:3" x14ac:dyDescent="0.3">
      <c r="A1097">
        <v>80.989999999999995</v>
      </c>
      <c r="B1097">
        <v>380</v>
      </c>
      <c r="C1097">
        <v>380</v>
      </c>
    </row>
    <row r="1098" spans="1:3" x14ac:dyDescent="0.3">
      <c r="A1098">
        <v>81.900000000000006</v>
      </c>
      <c r="B1098">
        <v>145.91999999999999</v>
      </c>
      <c r="C1098">
        <v>145.91999999999999</v>
      </c>
    </row>
    <row r="1099" spans="1:3" x14ac:dyDescent="0.3">
      <c r="A1099">
        <v>189.63</v>
      </c>
      <c r="B1099">
        <v>64.97999999999999</v>
      </c>
      <c r="C1099">
        <v>64.97999999999999</v>
      </c>
    </row>
    <row r="1100" spans="1:3" x14ac:dyDescent="0.3">
      <c r="A1100">
        <v>70.040000000000006</v>
      </c>
      <c r="B1100">
        <v>96.075000000000003</v>
      </c>
      <c r="C1100">
        <v>96.075000000000003</v>
      </c>
    </row>
    <row r="1101" spans="1:3" x14ac:dyDescent="0.3">
      <c r="A1101">
        <v>380</v>
      </c>
      <c r="B1101">
        <v>65.5</v>
      </c>
      <c r="C1101">
        <v>65.5</v>
      </c>
    </row>
    <row r="1102" spans="1:3" x14ac:dyDescent="0.3">
      <c r="A1102">
        <v>145.91999999999999</v>
      </c>
      <c r="B1102">
        <v>81</v>
      </c>
      <c r="C1102">
        <v>81</v>
      </c>
    </row>
    <row r="1103" spans="1:3" x14ac:dyDescent="0.3">
      <c r="A1103">
        <v>64.97999999999999</v>
      </c>
      <c r="B1103">
        <v>49.14</v>
      </c>
      <c r="C1103">
        <v>49.14</v>
      </c>
    </row>
    <row r="1104" spans="1:3" x14ac:dyDescent="0.3">
      <c r="A1104">
        <v>96.075000000000003</v>
      </c>
      <c r="B1104">
        <v>50.88</v>
      </c>
      <c r="C1104">
        <v>50.88</v>
      </c>
    </row>
    <row r="1105" spans="1:3" x14ac:dyDescent="0.3">
      <c r="A1105">
        <v>65.5</v>
      </c>
      <c r="B1105">
        <v>56.58</v>
      </c>
      <c r="C1105">
        <v>56.58</v>
      </c>
    </row>
    <row r="1106" spans="1:3" x14ac:dyDescent="0.3">
      <c r="A1106">
        <v>81</v>
      </c>
      <c r="B1106">
        <v>74.37</v>
      </c>
      <c r="C1106">
        <v>74.37</v>
      </c>
    </row>
    <row r="1107" spans="1:3" x14ac:dyDescent="0.3">
      <c r="A1107">
        <v>49.14</v>
      </c>
      <c r="B1107">
        <v>75.2</v>
      </c>
      <c r="C1107">
        <v>75.2</v>
      </c>
    </row>
    <row r="1108" spans="1:3" x14ac:dyDescent="0.3">
      <c r="A1108">
        <v>50.88</v>
      </c>
      <c r="B1108">
        <v>214.65</v>
      </c>
      <c r="C1108">
        <v>214.65</v>
      </c>
    </row>
    <row r="1109" spans="1:3" x14ac:dyDescent="0.3">
      <c r="A1109">
        <v>56.58</v>
      </c>
      <c r="B1109">
        <v>81</v>
      </c>
      <c r="C1109">
        <v>81</v>
      </c>
    </row>
    <row r="1110" spans="1:3" x14ac:dyDescent="0.3">
      <c r="A1110">
        <v>74.37</v>
      </c>
      <c r="B1110">
        <v>51.239999999999995</v>
      </c>
      <c r="C1110">
        <v>51.239999999999995</v>
      </c>
    </row>
    <row r="1111" spans="1:3" x14ac:dyDescent="0.3">
      <c r="A1111">
        <v>75.2</v>
      </c>
      <c r="B1111">
        <v>40.5</v>
      </c>
      <c r="C1111">
        <v>40.5</v>
      </c>
    </row>
    <row r="1112" spans="1:3" x14ac:dyDescent="0.3">
      <c r="A1112">
        <v>214.65</v>
      </c>
      <c r="B1112">
        <v>72.239999999999995</v>
      </c>
      <c r="C1112">
        <v>72.239999999999995</v>
      </c>
    </row>
    <row r="1113" spans="1:3" x14ac:dyDescent="0.3">
      <c r="A1113">
        <v>81</v>
      </c>
      <c r="B1113">
        <v>43.86</v>
      </c>
      <c r="C1113">
        <v>43.86</v>
      </c>
    </row>
    <row r="1114" spans="1:3" x14ac:dyDescent="0.3">
      <c r="A1114">
        <v>51.239999999999995</v>
      </c>
      <c r="B1114">
        <v>69</v>
      </c>
      <c r="C1114">
        <v>69</v>
      </c>
    </row>
    <row r="1115" spans="1:3" x14ac:dyDescent="0.3">
      <c r="A1115">
        <v>40.5</v>
      </c>
      <c r="B1115">
        <v>23.85</v>
      </c>
      <c r="C1115">
        <v>23.85</v>
      </c>
    </row>
    <row r="1116" spans="1:3" x14ac:dyDescent="0.3">
      <c r="A1116">
        <v>72.239999999999995</v>
      </c>
      <c r="B1116">
        <v>56.440000000000005</v>
      </c>
      <c r="C1116">
        <v>56.440000000000005</v>
      </c>
    </row>
    <row r="1117" spans="1:3" x14ac:dyDescent="0.3">
      <c r="A1117">
        <v>43.86</v>
      </c>
      <c r="B1117">
        <v>56.94</v>
      </c>
      <c r="C1117">
        <v>56.94</v>
      </c>
    </row>
    <row r="1118" spans="1:3" x14ac:dyDescent="0.3">
      <c r="A1118">
        <v>69</v>
      </c>
      <c r="B1118">
        <v>188</v>
      </c>
      <c r="C1118">
        <v>188</v>
      </c>
    </row>
    <row r="1119" spans="1:3" x14ac:dyDescent="0.3">
      <c r="A1119">
        <v>23.85</v>
      </c>
      <c r="B1119">
        <v>93.24</v>
      </c>
      <c r="C1119">
        <v>93.24</v>
      </c>
    </row>
    <row r="1120" spans="1:3" x14ac:dyDescent="0.3">
      <c r="A1120">
        <v>56.440000000000005</v>
      </c>
      <c r="B1120">
        <v>71.3</v>
      </c>
      <c r="C1120">
        <v>71.3</v>
      </c>
    </row>
    <row r="1121" spans="1:3" x14ac:dyDescent="0.3">
      <c r="A1121">
        <v>56.94</v>
      </c>
      <c r="B1121">
        <v>59</v>
      </c>
      <c r="C1121">
        <v>59</v>
      </c>
    </row>
    <row r="1122" spans="1:3" x14ac:dyDescent="0.3">
      <c r="A1122">
        <v>188</v>
      </c>
      <c r="B1122">
        <v>380</v>
      </c>
      <c r="C1122">
        <v>380</v>
      </c>
    </row>
    <row r="1123" spans="1:3" x14ac:dyDescent="0.3">
      <c r="A1123">
        <v>93.24</v>
      </c>
      <c r="B1123">
        <v>176.4</v>
      </c>
      <c r="C1123">
        <v>176.4</v>
      </c>
    </row>
    <row r="1124" spans="1:3" x14ac:dyDescent="0.3">
      <c r="A1124">
        <v>71.3</v>
      </c>
      <c r="B1124">
        <v>23.099999999999998</v>
      </c>
      <c r="C1124">
        <v>23.099999999999998</v>
      </c>
    </row>
    <row r="1125" spans="1:3" x14ac:dyDescent="0.3">
      <c r="A1125">
        <v>59</v>
      </c>
      <c r="B1125">
        <v>26.5</v>
      </c>
      <c r="C1125">
        <v>26.5</v>
      </c>
    </row>
    <row r="1126" spans="1:3" x14ac:dyDescent="0.3">
      <c r="A1126">
        <v>380</v>
      </c>
      <c r="B1126">
        <v>96</v>
      </c>
      <c r="C1126">
        <v>96</v>
      </c>
    </row>
    <row r="1127" spans="1:3" x14ac:dyDescent="0.3">
      <c r="A1127">
        <v>176.4</v>
      </c>
      <c r="B1127">
        <v>69.3</v>
      </c>
      <c r="C1127">
        <v>69.3</v>
      </c>
    </row>
    <row r="1128" spans="1:3" x14ac:dyDescent="0.3">
      <c r="A1128">
        <v>23.099999999999998</v>
      </c>
      <c r="B1128">
        <v>81.070000000000007</v>
      </c>
      <c r="C1128">
        <v>81.070000000000007</v>
      </c>
    </row>
    <row r="1129" spans="1:3" x14ac:dyDescent="0.3">
      <c r="A1129">
        <v>26.5</v>
      </c>
      <c r="B1129">
        <v>82.5</v>
      </c>
      <c r="C1129">
        <v>82.5</v>
      </c>
    </row>
    <row r="1130" spans="1:3" x14ac:dyDescent="0.3">
      <c r="A1130">
        <v>96</v>
      </c>
      <c r="B1130">
        <v>33</v>
      </c>
      <c r="C1130">
        <v>33</v>
      </c>
    </row>
    <row r="1131" spans="1:3" x14ac:dyDescent="0.3">
      <c r="A1131">
        <v>69.3</v>
      </c>
      <c r="B1131">
        <v>77.050000000000011</v>
      </c>
      <c r="C1131">
        <v>77.050000000000011</v>
      </c>
    </row>
    <row r="1132" spans="1:3" x14ac:dyDescent="0.3">
      <c r="A1132">
        <v>81.070000000000007</v>
      </c>
      <c r="B1132">
        <v>53.56</v>
      </c>
      <c r="C1132">
        <v>53.56</v>
      </c>
    </row>
    <row r="1133" spans="1:3" x14ac:dyDescent="0.3">
      <c r="A1133">
        <v>82.5</v>
      </c>
      <c r="B1133">
        <v>33.4</v>
      </c>
      <c r="C1133">
        <v>33.4</v>
      </c>
    </row>
    <row r="1134" spans="1:3" x14ac:dyDescent="0.3">
      <c r="A1134">
        <v>33</v>
      </c>
      <c r="B1134">
        <v>33.39</v>
      </c>
      <c r="C1134">
        <v>33.39</v>
      </c>
    </row>
    <row r="1135" spans="1:3" x14ac:dyDescent="0.3">
      <c r="A1135">
        <v>77.050000000000011</v>
      </c>
      <c r="B1135">
        <v>33.39</v>
      </c>
      <c r="C1135">
        <v>33.39</v>
      </c>
    </row>
    <row r="1136" spans="1:3" x14ac:dyDescent="0.3">
      <c r="A1136">
        <v>53.56</v>
      </c>
      <c r="B1136">
        <v>73.8</v>
      </c>
      <c r="C1136">
        <v>73.8</v>
      </c>
    </row>
    <row r="1137" spans="1:3" x14ac:dyDescent="0.3">
      <c r="A1137">
        <v>33.4</v>
      </c>
      <c r="B1137">
        <v>45</v>
      </c>
      <c r="C1137">
        <v>45</v>
      </c>
    </row>
    <row r="1138" spans="1:3" x14ac:dyDescent="0.3">
      <c r="A1138">
        <v>33.39</v>
      </c>
      <c r="B1138">
        <v>65</v>
      </c>
      <c r="C1138">
        <v>65</v>
      </c>
    </row>
    <row r="1139" spans="1:3" x14ac:dyDescent="0.3">
      <c r="A1139">
        <v>33.39</v>
      </c>
      <c r="B1139">
        <v>82</v>
      </c>
      <c r="C1139">
        <v>82</v>
      </c>
    </row>
    <row r="1140" spans="1:3" x14ac:dyDescent="0.3">
      <c r="A1140">
        <v>73.8</v>
      </c>
      <c r="B1140">
        <v>82</v>
      </c>
      <c r="C1140">
        <v>82</v>
      </c>
    </row>
    <row r="1141" spans="1:3" x14ac:dyDescent="0.3">
      <c r="A1141">
        <v>45</v>
      </c>
      <c r="B1141">
        <v>82</v>
      </c>
      <c r="C1141">
        <v>82</v>
      </c>
    </row>
    <row r="1142" spans="1:3" x14ac:dyDescent="0.3">
      <c r="A1142">
        <v>65</v>
      </c>
      <c r="B1142">
        <v>82</v>
      </c>
      <c r="C1142">
        <v>82</v>
      </c>
    </row>
    <row r="1143" spans="1:3" x14ac:dyDescent="0.3">
      <c r="A1143">
        <v>82</v>
      </c>
      <c r="B1143">
        <v>82</v>
      </c>
      <c r="C1143">
        <v>82</v>
      </c>
    </row>
    <row r="1144" spans="1:3" x14ac:dyDescent="0.3">
      <c r="A1144">
        <v>82</v>
      </c>
      <c r="B1144">
        <v>99.75</v>
      </c>
      <c r="C1144">
        <v>99.75</v>
      </c>
    </row>
    <row r="1145" spans="1:3" x14ac:dyDescent="0.3">
      <c r="A1145">
        <v>82</v>
      </c>
      <c r="B1145">
        <v>98</v>
      </c>
      <c r="C1145">
        <v>98</v>
      </c>
    </row>
    <row r="1146" spans="1:3" x14ac:dyDescent="0.3">
      <c r="A1146">
        <v>82</v>
      </c>
      <c r="B1146">
        <v>99.75</v>
      </c>
      <c r="C1146">
        <v>99.75</v>
      </c>
    </row>
    <row r="1147" spans="1:3" x14ac:dyDescent="0.3">
      <c r="A1147">
        <v>82</v>
      </c>
      <c r="B1147">
        <v>71.75</v>
      </c>
      <c r="C1147">
        <v>71.75</v>
      </c>
    </row>
    <row r="1148" spans="1:3" x14ac:dyDescent="0.3">
      <c r="A1148">
        <v>99.75</v>
      </c>
      <c r="B1148">
        <v>99.75</v>
      </c>
      <c r="C1148">
        <v>99.75</v>
      </c>
    </row>
    <row r="1149" spans="1:3" x14ac:dyDescent="0.3">
      <c r="A1149">
        <v>98</v>
      </c>
      <c r="B1149">
        <v>77</v>
      </c>
      <c r="C1149">
        <v>77</v>
      </c>
    </row>
    <row r="1150" spans="1:3" x14ac:dyDescent="0.3">
      <c r="A1150">
        <v>99.75</v>
      </c>
      <c r="B1150">
        <v>108</v>
      </c>
      <c r="C1150">
        <v>108</v>
      </c>
    </row>
    <row r="1151" spans="1:3" x14ac:dyDescent="0.3">
      <c r="A1151">
        <v>71.75</v>
      </c>
      <c r="B1151">
        <v>115.6</v>
      </c>
      <c r="C1151">
        <v>115.6</v>
      </c>
    </row>
    <row r="1152" spans="1:3" x14ac:dyDescent="0.3">
      <c r="A1152">
        <v>99.75</v>
      </c>
      <c r="B1152">
        <v>60</v>
      </c>
      <c r="C1152">
        <v>60</v>
      </c>
    </row>
    <row r="1153" spans="1:3" x14ac:dyDescent="0.3">
      <c r="A1153">
        <v>77</v>
      </c>
      <c r="B1153">
        <v>100</v>
      </c>
      <c r="C1153">
        <v>100</v>
      </c>
    </row>
    <row r="1154" spans="1:3" x14ac:dyDescent="0.3">
      <c r="A1154">
        <v>108</v>
      </c>
      <c r="B1154">
        <v>63</v>
      </c>
      <c r="C1154">
        <v>63</v>
      </c>
    </row>
    <row r="1155" spans="1:3" x14ac:dyDescent="0.3">
      <c r="A1155">
        <v>115.6</v>
      </c>
      <c r="B1155">
        <v>82</v>
      </c>
      <c r="C1155">
        <v>82</v>
      </c>
    </row>
    <row r="1156" spans="1:3" x14ac:dyDescent="0.3">
      <c r="A1156">
        <v>60</v>
      </c>
      <c r="B1156">
        <v>90</v>
      </c>
      <c r="C1156">
        <v>90</v>
      </c>
    </row>
    <row r="1157" spans="1:3" x14ac:dyDescent="0.3">
      <c r="A1157">
        <v>100</v>
      </c>
      <c r="B1157">
        <v>69</v>
      </c>
      <c r="C1157">
        <v>69</v>
      </c>
    </row>
    <row r="1158" spans="1:3" x14ac:dyDescent="0.3">
      <c r="A1158">
        <v>63</v>
      </c>
      <c r="B1158">
        <v>652.5</v>
      </c>
      <c r="C1158">
        <v>652.5</v>
      </c>
    </row>
    <row r="1159" spans="1:3" x14ac:dyDescent="0.3">
      <c r="A1159">
        <v>82</v>
      </c>
      <c r="B1159">
        <v>62</v>
      </c>
      <c r="C1159">
        <v>62</v>
      </c>
    </row>
    <row r="1160" spans="1:3" x14ac:dyDescent="0.3">
      <c r="A1160">
        <v>90</v>
      </c>
      <c r="B1160">
        <v>95</v>
      </c>
      <c r="C1160">
        <v>95</v>
      </c>
    </row>
    <row r="1161" spans="1:3" x14ac:dyDescent="0.3">
      <c r="A1161">
        <v>69</v>
      </c>
      <c r="B1161">
        <v>96</v>
      </c>
      <c r="C1161">
        <v>96</v>
      </c>
    </row>
    <row r="1162" spans="1:3" x14ac:dyDescent="0.3">
      <c r="A1162">
        <v>652.5</v>
      </c>
      <c r="B1162">
        <v>96</v>
      </c>
      <c r="C1162">
        <v>96</v>
      </c>
    </row>
    <row r="1163" spans="1:3" x14ac:dyDescent="0.3">
      <c r="A1163">
        <v>62</v>
      </c>
      <c r="B1163">
        <v>98.4</v>
      </c>
      <c r="C1163">
        <v>98.4</v>
      </c>
    </row>
    <row r="1164" spans="1:3" x14ac:dyDescent="0.3">
      <c r="A1164">
        <v>95</v>
      </c>
      <c r="B1164">
        <v>98.399999999999991</v>
      </c>
      <c r="C1164">
        <v>98.399999999999991</v>
      </c>
    </row>
    <row r="1165" spans="1:3" x14ac:dyDescent="0.3">
      <c r="A1165">
        <v>96</v>
      </c>
      <c r="B1165">
        <v>348</v>
      </c>
      <c r="C1165">
        <v>348</v>
      </c>
    </row>
    <row r="1166" spans="1:3" x14ac:dyDescent="0.3">
      <c r="A1166">
        <v>96</v>
      </c>
      <c r="B1166">
        <v>458</v>
      </c>
      <c r="C1166">
        <v>458</v>
      </c>
    </row>
    <row r="1167" spans="1:3" x14ac:dyDescent="0.3">
      <c r="A1167">
        <v>98.4</v>
      </c>
      <c r="B1167">
        <v>67.260000000000005</v>
      </c>
      <c r="C1167">
        <v>67.260000000000005</v>
      </c>
    </row>
    <row r="1168" spans="1:3" x14ac:dyDescent="0.3">
      <c r="A1168">
        <v>98.399999999999991</v>
      </c>
      <c r="B1168">
        <v>86</v>
      </c>
      <c r="C1168">
        <v>86</v>
      </c>
    </row>
    <row r="1169" spans="1:3" x14ac:dyDescent="0.3">
      <c r="A1169">
        <v>348</v>
      </c>
      <c r="B1169">
        <v>80</v>
      </c>
      <c r="C1169">
        <v>80</v>
      </c>
    </row>
    <row r="1170" spans="1:3" x14ac:dyDescent="0.3">
      <c r="A1170">
        <v>458</v>
      </c>
      <c r="B1170">
        <v>76</v>
      </c>
      <c r="C1170">
        <v>76</v>
      </c>
    </row>
    <row r="1171" spans="1:3" x14ac:dyDescent="0.3">
      <c r="A1171">
        <v>67.260000000000005</v>
      </c>
      <c r="B1171">
        <v>75</v>
      </c>
      <c r="C1171">
        <v>75</v>
      </c>
    </row>
    <row r="1172" spans="1:3" x14ac:dyDescent="0.3">
      <c r="A1172">
        <v>86</v>
      </c>
      <c r="B1172">
        <v>46</v>
      </c>
      <c r="C1172">
        <v>46</v>
      </c>
    </row>
    <row r="1173" spans="1:3" x14ac:dyDescent="0.3">
      <c r="A1173">
        <v>80</v>
      </c>
      <c r="B1173">
        <v>100</v>
      </c>
      <c r="C1173">
        <v>100</v>
      </c>
    </row>
    <row r="1174" spans="1:3" x14ac:dyDescent="0.3">
      <c r="A1174">
        <v>76</v>
      </c>
      <c r="B1174">
        <v>100</v>
      </c>
      <c r="C1174">
        <v>100</v>
      </c>
    </row>
    <row r="1175" spans="1:3" x14ac:dyDescent="0.3">
      <c r="A1175">
        <v>75</v>
      </c>
      <c r="B1175">
        <v>67</v>
      </c>
      <c r="C1175">
        <v>67</v>
      </c>
    </row>
    <row r="1176" spans="1:3" x14ac:dyDescent="0.3">
      <c r="A1176">
        <v>46</v>
      </c>
      <c r="B1176">
        <v>84.86999999999999</v>
      </c>
      <c r="C1176">
        <v>84.86999999999999</v>
      </c>
    </row>
    <row r="1177" spans="1:3" x14ac:dyDescent="0.3">
      <c r="A1177">
        <v>100</v>
      </c>
      <c r="B1177">
        <v>319.60000000000002</v>
      </c>
      <c r="C1177">
        <v>319.60000000000002</v>
      </c>
    </row>
    <row r="1178" spans="1:3" x14ac:dyDescent="0.3">
      <c r="A1178">
        <v>100</v>
      </c>
      <c r="B1178">
        <v>113.4</v>
      </c>
      <c r="C1178">
        <v>113.4</v>
      </c>
    </row>
    <row r="1179" spans="1:3" x14ac:dyDescent="0.3">
      <c r="A1179">
        <v>67</v>
      </c>
      <c r="B1179">
        <v>69</v>
      </c>
      <c r="C1179">
        <v>69</v>
      </c>
    </row>
    <row r="1180" spans="1:3" x14ac:dyDescent="0.3">
      <c r="A1180">
        <v>84.86999999999999</v>
      </c>
      <c r="B1180">
        <v>500</v>
      </c>
      <c r="C1180">
        <v>500</v>
      </c>
    </row>
    <row r="1181" spans="1:3" x14ac:dyDescent="0.3">
      <c r="A1181">
        <v>319.60000000000002</v>
      </c>
      <c r="B1181">
        <v>100</v>
      </c>
      <c r="C1181">
        <v>100</v>
      </c>
    </row>
    <row r="1182" spans="1:3" x14ac:dyDescent="0.3">
      <c r="A1182">
        <v>113.4</v>
      </c>
      <c r="B1182">
        <v>500</v>
      </c>
      <c r="C1182">
        <v>500</v>
      </c>
    </row>
    <row r="1183" spans="1:3" x14ac:dyDescent="0.3">
      <c r="A1183">
        <v>69</v>
      </c>
      <c r="B1183">
        <v>70</v>
      </c>
      <c r="C1183">
        <v>70</v>
      </c>
    </row>
    <row r="1184" spans="1:3" x14ac:dyDescent="0.3">
      <c r="A1184">
        <v>3200</v>
      </c>
      <c r="B1184">
        <v>40</v>
      </c>
      <c r="C1184">
        <v>40</v>
      </c>
    </row>
    <row r="1185" spans="1:3" x14ac:dyDescent="0.3">
      <c r="A1185">
        <v>500</v>
      </c>
      <c r="B1185">
        <v>89</v>
      </c>
      <c r="C1185">
        <v>89</v>
      </c>
    </row>
    <row r="1186" spans="1:3" x14ac:dyDescent="0.3">
      <c r="A1186">
        <v>100</v>
      </c>
      <c r="B1186">
        <v>70</v>
      </c>
      <c r="C1186">
        <v>70</v>
      </c>
    </row>
    <row r="1187" spans="1:3" x14ac:dyDescent="0.3">
      <c r="A1187">
        <v>500</v>
      </c>
      <c r="B1187">
        <v>68.040000000000006</v>
      </c>
      <c r="C1187">
        <v>68.040000000000006</v>
      </c>
    </row>
    <row r="1188" spans="1:3" x14ac:dyDescent="0.3">
      <c r="A1188">
        <v>70</v>
      </c>
      <c r="B1188">
        <v>68.040000000000006</v>
      </c>
      <c r="C1188">
        <v>68.040000000000006</v>
      </c>
    </row>
    <row r="1189" spans="1:3" x14ac:dyDescent="0.3">
      <c r="A1189">
        <v>40</v>
      </c>
      <c r="B1189">
        <v>160</v>
      </c>
      <c r="C1189">
        <v>160</v>
      </c>
    </row>
    <row r="1190" spans="1:3" x14ac:dyDescent="0.3">
      <c r="A1190">
        <v>89</v>
      </c>
      <c r="B1190">
        <v>81.600000000000009</v>
      </c>
      <c r="C1190">
        <v>81.600000000000009</v>
      </c>
    </row>
    <row r="1191" spans="1:3" x14ac:dyDescent="0.3">
      <c r="A1191">
        <v>70</v>
      </c>
      <c r="B1191">
        <v>84</v>
      </c>
      <c r="C1191">
        <v>84</v>
      </c>
    </row>
    <row r="1192" spans="1:3" x14ac:dyDescent="0.3">
      <c r="A1192">
        <v>68.040000000000006</v>
      </c>
      <c r="B1192">
        <v>78</v>
      </c>
      <c r="C1192">
        <v>78</v>
      </c>
    </row>
    <row r="1193" spans="1:3" x14ac:dyDescent="0.3">
      <c r="A1193">
        <v>68.040000000000006</v>
      </c>
      <c r="B1193">
        <v>15.4</v>
      </c>
      <c r="C1193">
        <v>15.4</v>
      </c>
    </row>
    <row r="1194" spans="1:3" x14ac:dyDescent="0.3">
      <c r="A1194">
        <v>160</v>
      </c>
      <c r="B1194">
        <v>19.899999999999999</v>
      </c>
      <c r="C1194">
        <v>19.899999999999999</v>
      </c>
    </row>
    <row r="1195" spans="1:3" x14ac:dyDescent="0.3">
      <c r="A1195">
        <v>81.600000000000009</v>
      </c>
      <c r="B1195">
        <v>70</v>
      </c>
      <c r="C1195">
        <v>70</v>
      </c>
    </row>
    <row r="1196" spans="1:3" x14ac:dyDescent="0.3">
      <c r="A1196">
        <v>84</v>
      </c>
      <c r="B1196">
        <v>90.75</v>
      </c>
      <c r="C1196">
        <v>90.75</v>
      </c>
    </row>
    <row r="1197" spans="1:3" x14ac:dyDescent="0.3">
      <c r="A1197">
        <v>78</v>
      </c>
      <c r="B1197">
        <v>54</v>
      </c>
      <c r="C1197">
        <v>54</v>
      </c>
    </row>
    <row r="1198" spans="1:3" x14ac:dyDescent="0.3">
      <c r="A1198">
        <v>15.4</v>
      </c>
      <c r="B1198">
        <v>76</v>
      </c>
      <c r="C1198">
        <v>76</v>
      </c>
    </row>
    <row r="1199" spans="1:3" x14ac:dyDescent="0.3">
      <c r="A1199">
        <v>19.899999999999999</v>
      </c>
      <c r="B1199">
        <v>81</v>
      </c>
      <c r="C1199">
        <v>81</v>
      </c>
    </row>
    <row r="1200" spans="1:3" x14ac:dyDescent="0.3">
      <c r="A1200">
        <v>70</v>
      </c>
      <c r="B1200">
        <v>99.6</v>
      </c>
      <c r="C1200">
        <v>99.6</v>
      </c>
    </row>
    <row r="1201" spans="1:3" x14ac:dyDescent="0.3">
      <c r="A1201">
        <v>90.75</v>
      </c>
      <c r="B1201">
        <v>100</v>
      </c>
      <c r="C1201">
        <v>100</v>
      </c>
    </row>
    <row r="1202" spans="1:3" x14ac:dyDescent="0.3">
      <c r="A1202">
        <v>54</v>
      </c>
      <c r="B1202">
        <v>51</v>
      </c>
      <c r="C1202">
        <v>51</v>
      </c>
    </row>
    <row r="1203" spans="1:3" x14ac:dyDescent="0.3">
      <c r="A1203">
        <v>76</v>
      </c>
      <c r="B1203">
        <v>78</v>
      </c>
      <c r="C1203">
        <v>78</v>
      </c>
    </row>
    <row r="1204" spans="1:3" x14ac:dyDescent="0.3">
      <c r="A1204">
        <v>81</v>
      </c>
      <c r="B1204">
        <v>72</v>
      </c>
      <c r="C1204">
        <v>72</v>
      </c>
    </row>
    <row r="1205" spans="1:3" x14ac:dyDescent="0.3">
      <c r="A1205">
        <v>99.6</v>
      </c>
      <c r="B1205">
        <v>68.400000000000006</v>
      </c>
      <c r="C1205">
        <v>68.400000000000006</v>
      </c>
    </row>
    <row r="1206" spans="1:3" x14ac:dyDescent="0.3">
      <c r="A1206">
        <v>100</v>
      </c>
      <c r="B1206">
        <v>498.74999999999994</v>
      </c>
      <c r="C1206">
        <v>498.74999999999994</v>
      </c>
    </row>
    <row r="1207" spans="1:3" x14ac:dyDescent="0.3">
      <c r="A1207">
        <v>51</v>
      </c>
      <c r="B1207">
        <v>282.14999999999998</v>
      </c>
      <c r="C1207">
        <v>282.14999999999998</v>
      </c>
    </row>
    <row r="1208" spans="1:3" x14ac:dyDescent="0.3">
      <c r="A1208">
        <v>78</v>
      </c>
      <c r="B1208">
        <v>470.24999999999994</v>
      </c>
      <c r="C1208">
        <v>470.24999999999994</v>
      </c>
    </row>
    <row r="1209" spans="1:3" x14ac:dyDescent="0.3">
      <c r="A1209">
        <v>72</v>
      </c>
      <c r="B1209">
        <v>194.4</v>
      </c>
      <c r="C1209">
        <v>194.4</v>
      </c>
    </row>
    <row r="1210" spans="1:3" x14ac:dyDescent="0.3">
      <c r="A1210">
        <v>68.400000000000006</v>
      </c>
      <c r="B1210">
        <v>58.320000000000007</v>
      </c>
      <c r="C1210">
        <v>58.320000000000007</v>
      </c>
    </row>
    <row r="1211" spans="1:3" x14ac:dyDescent="0.3">
      <c r="A1211">
        <v>498.74999999999994</v>
      </c>
      <c r="B1211">
        <v>89</v>
      </c>
      <c r="C1211">
        <v>89</v>
      </c>
    </row>
    <row r="1212" spans="1:3" x14ac:dyDescent="0.3">
      <c r="A1212">
        <v>282.14999999999998</v>
      </c>
      <c r="B1212">
        <v>79</v>
      </c>
      <c r="C1212">
        <v>79</v>
      </c>
    </row>
    <row r="1213" spans="1:3" x14ac:dyDescent="0.3">
      <c r="A1213">
        <v>470.24999999999994</v>
      </c>
      <c r="B1213">
        <v>78.849999999999994</v>
      </c>
      <c r="C1213">
        <v>78.849999999999994</v>
      </c>
    </row>
    <row r="1214" spans="1:3" x14ac:dyDescent="0.3">
      <c r="A1214">
        <v>194.4</v>
      </c>
      <c r="B1214">
        <v>100</v>
      </c>
      <c r="C1214">
        <v>100</v>
      </c>
    </row>
    <row r="1215" spans="1:3" x14ac:dyDescent="0.3">
      <c r="A1215">
        <v>58.320000000000007</v>
      </c>
      <c r="B1215">
        <v>80</v>
      </c>
      <c r="C1215">
        <v>80</v>
      </c>
    </row>
    <row r="1216" spans="1:3" x14ac:dyDescent="0.3">
      <c r="A1216">
        <v>89</v>
      </c>
      <c r="B1216">
        <v>44</v>
      </c>
      <c r="C1216">
        <v>44</v>
      </c>
    </row>
    <row r="1217" spans="1:3" x14ac:dyDescent="0.3">
      <c r="A1217">
        <v>79</v>
      </c>
      <c r="B1217">
        <v>94</v>
      </c>
      <c r="C1217">
        <v>94</v>
      </c>
    </row>
    <row r="1218" spans="1:3" x14ac:dyDescent="0.3">
      <c r="A1218">
        <v>78.849999999999994</v>
      </c>
      <c r="B1218">
        <v>100</v>
      </c>
      <c r="C1218">
        <v>100</v>
      </c>
    </row>
    <row r="1219" spans="1:3" x14ac:dyDescent="0.3">
      <c r="A1219">
        <v>100</v>
      </c>
      <c r="B1219">
        <v>80</v>
      </c>
      <c r="C1219">
        <v>80</v>
      </c>
    </row>
    <row r="1220" spans="1:3" x14ac:dyDescent="0.3">
      <c r="A1220">
        <v>80</v>
      </c>
      <c r="B1220">
        <v>58.629999999999995</v>
      </c>
      <c r="C1220">
        <v>58.629999999999995</v>
      </c>
    </row>
    <row r="1221" spans="1:3" x14ac:dyDescent="0.3">
      <c r="A1221">
        <v>44</v>
      </c>
      <c r="B1221">
        <v>59.04</v>
      </c>
      <c r="C1221">
        <v>59.04</v>
      </c>
    </row>
    <row r="1222" spans="1:3" x14ac:dyDescent="0.3">
      <c r="A1222">
        <v>94</v>
      </c>
      <c r="B1222">
        <v>400</v>
      </c>
      <c r="C1222">
        <v>400</v>
      </c>
    </row>
    <row r="1223" spans="1:3" x14ac:dyDescent="0.3">
      <c r="A1223">
        <v>100</v>
      </c>
      <c r="B1223">
        <v>50.6</v>
      </c>
      <c r="C1223">
        <v>50.6</v>
      </c>
    </row>
    <row r="1224" spans="1:3" x14ac:dyDescent="0.3">
      <c r="A1224">
        <v>80</v>
      </c>
      <c r="B1224">
        <v>517</v>
      </c>
      <c r="C1224">
        <v>517</v>
      </c>
    </row>
    <row r="1225" spans="1:3" x14ac:dyDescent="0.3">
      <c r="A1225">
        <v>58.629999999999995</v>
      </c>
      <c r="B1225">
        <v>74.460000000000008</v>
      </c>
      <c r="C1225">
        <v>74.460000000000008</v>
      </c>
    </row>
    <row r="1226" spans="1:3" x14ac:dyDescent="0.3">
      <c r="A1226">
        <v>59.04</v>
      </c>
      <c r="B1226">
        <v>131</v>
      </c>
      <c r="C1226">
        <v>131</v>
      </c>
    </row>
    <row r="1227" spans="1:3" x14ac:dyDescent="0.3">
      <c r="A1227">
        <v>400</v>
      </c>
      <c r="B1227">
        <v>156</v>
      </c>
      <c r="C1227">
        <v>156</v>
      </c>
    </row>
    <row r="1228" spans="1:3" x14ac:dyDescent="0.3">
      <c r="A1228">
        <v>50.6</v>
      </c>
      <c r="B1228">
        <v>67</v>
      </c>
      <c r="C1228">
        <v>67</v>
      </c>
    </row>
    <row r="1229" spans="1:3" x14ac:dyDescent="0.3">
      <c r="A1229">
        <v>517</v>
      </c>
      <c r="B1229">
        <v>97.28</v>
      </c>
      <c r="C1229">
        <v>97.28</v>
      </c>
    </row>
    <row r="1230" spans="1:3" x14ac:dyDescent="0.3">
      <c r="A1230">
        <v>74.460000000000008</v>
      </c>
      <c r="B1230">
        <v>100</v>
      </c>
      <c r="C1230">
        <v>100</v>
      </c>
    </row>
    <row r="1231" spans="1:3" x14ac:dyDescent="0.3">
      <c r="A1231">
        <v>131</v>
      </c>
      <c r="B1231">
        <v>65</v>
      </c>
      <c r="C1231">
        <v>65</v>
      </c>
    </row>
    <row r="1232" spans="1:3" x14ac:dyDescent="0.3">
      <c r="A1232">
        <v>156</v>
      </c>
      <c r="B1232">
        <v>97.5</v>
      </c>
      <c r="C1232">
        <v>97.5</v>
      </c>
    </row>
    <row r="1233" spans="1:3" x14ac:dyDescent="0.3">
      <c r="A1233">
        <v>67</v>
      </c>
      <c r="B1233">
        <v>943</v>
      </c>
      <c r="C1233">
        <v>943</v>
      </c>
    </row>
    <row r="1234" spans="1:3" x14ac:dyDescent="0.3">
      <c r="A1234">
        <v>97.28</v>
      </c>
      <c r="B1234">
        <v>69.19</v>
      </c>
      <c r="C1234">
        <v>69.19</v>
      </c>
    </row>
    <row r="1235" spans="1:3" x14ac:dyDescent="0.3">
      <c r="A1235">
        <v>100</v>
      </c>
      <c r="B1235">
        <v>80</v>
      </c>
      <c r="C1235">
        <v>80</v>
      </c>
    </row>
    <row r="1236" spans="1:3" x14ac:dyDescent="0.3">
      <c r="A1236">
        <v>65</v>
      </c>
      <c r="B1236">
        <v>362.42500000000001</v>
      </c>
      <c r="C1236">
        <v>362.42500000000001</v>
      </c>
    </row>
    <row r="1237" spans="1:3" x14ac:dyDescent="0.3">
      <c r="A1237">
        <v>97.5</v>
      </c>
      <c r="B1237">
        <v>80</v>
      </c>
      <c r="C1237">
        <v>80</v>
      </c>
    </row>
    <row r="1238" spans="1:3" x14ac:dyDescent="0.3">
      <c r="A1238">
        <v>943</v>
      </c>
      <c r="B1238">
        <v>600</v>
      </c>
      <c r="C1238">
        <v>600</v>
      </c>
    </row>
    <row r="1239" spans="1:3" x14ac:dyDescent="0.3">
      <c r="A1239">
        <v>69.19</v>
      </c>
      <c r="B1239">
        <v>100</v>
      </c>
      <c r="C1239">
        <v>100</v>
      </c>
    </row>
    <row r="1240" spans="1:3" x14ac:dyDescent="0.3">
      <c r="A1240">
        <v>80</v>
      </c>
      <c r="B1240">
        <v>19</v>
      </c>
      <c r="C1240">
        <v>19</v>
      </c>
    </row>
    <row r="1241" spans="1:3" x14ac:dyDescent="0.3">
      <c r="A1241">
        <v>362.42500000000001</v>
      </c>
      <c r="B1241">
        <v>67</v>
      </c>
      <c r="C1241">
        <v>67</v>
      </c>
    </row>
    <row r="1242" spans="1:3" x14ac:dyDescent="0.3">
      <c r="A1242">
        <v>80</v>
      </c>
      <c r="B1242">
        <v>52.5</v>
      </c>
      <c r="C1242">
        <v>52.5</v>
      </c>
    </row>
    <row r="1243" spans="1:3" x14ac:dyDescent="0.3">
      <c r="A1243">
        <v>600</v>
      </c>
      <c r="B1243">
        <v>80</v>
      </c>
      <c r="C1243">
        <v>80</v>
      </c>
    </row>
    <row r="1244" spans="1:3" x14ac:dyDescent="0.3">
      <c r="A1244">
        <v>100</v>
      </c>
      <c r="B1244">
        <v>65</v>
      </c>
      <c r="C1244">
        <v>65</v>
      </c>
    </row>
    <row r="1245" spans="1:3" x14ac:dyDescent="0.3">
      <c r="A1245">
        <v>19</v>
      </c>
      <c r="B1245">
        <v>100</v>
      </c>
      <c r="C1245">
        <v>100</v>
      </c>
    </row>
    <row r="1246" spans="1:3" x14ac:dyDescent="0.3">
      <c r="A1246">
        <v>67</v>
      </c>
      <c r="B1246">
        <v>48.28</v>
      </c>
      <c r="C1246">
        <v>48.28</v>
      </c>
    </row>
    <row r="1247" spans="1:3" x14ac:dyDescent="0.3">
      <c r="A1247">
        <v>52.5</v>
      </c>
      <c r="B1247">
        <v>100.5</v>
      </c>
      <c r="C1247">
        <v>100.5</v>
      </c>
    </row>
    <row r="1248" spans="1:3" x14ac:dyDescent="0.3">
      <c r="A1248">
        <v>80</v>
      </c>
      <c r="B1248">
        <v>100</v>
      </c>
      <c r="C1248">
        <v>100</v>
      </c>
    </row>
    <row r="1249" spans="1:3" x14ac:dyDescent="0.3">
      <c r="A1249">
        <v>65</v>
      </c>
      <c r="B1249">
        <v>67.7</v>
      </c>
      <c r="C1249">
        <v>67.7</v>
      </c>
    </row>
    <row r="1250" spans="1:3" x14ac:dyDescent="0.3">
      <c r="A1250">
        <v>100</v>
      </c>
      <c r="B1250">
        <v>67.5</v>
      </c>
      <c r="C1250">
        <v>67.5</v>
      </c>
    </row>
    <row r="1251" spans="1:3" x14ac:dyDescent="0.3">
      <c r="A1251">
        <v>48.28</v>
      </c>
      <c r="B1251">
        <v>120</v>
      </c>
      <c r="C1251">
        <v>120</v>
      </c>
    </row>
    <row r="1252" spans="1:3" x14ac:dyDescent="0.3">
      <c r="A1252">
        <v>100.5</v>
      </c>
      <c r="B1252">
        <v>75</v>
      </c>
      <c r="C1252">
        <v>75</v>
      </c>
    </row>
    <row r="1253" spans="1:3" x14ac:dyDescent="0.3">
      <c r="A1253">
        <v>100</v>
      </c>
      <c r="B1253">
        <v>63</v>
      </c>
      <c r="C1253">
        <v>63</v>
      </c>
    </row>
    <row r="1254" spans="1:3" x14ac:dyDescent="0.3">
      <c r="A1254">
        <v>67.7</v>
      </c>
      <c r="B1254">
        <v>52.5</v>
      </c>
      <c r="C1254">
        <v>52.5</v>
      </c>
    </row>
    <row r="1255" spans="1:3" x14ac:dyDescent="0.3">
      <c r="A1255">
        <v>67.5</v>
      </c>
      <c r="B1255">
        <v>49</v>
      </c>
      <c r="C1255">
        <v>49</v>
      </c>
    </row>
    <row r="1256" spans="1:3" x14ac:dyDescent="0.3">
      <c r="A1256">
        <v>120</v>
      </c>
      <c r="B1256">
        <v>495.00000000000006</v>
      </c>
      <c r="C1256">
        <v>495.00000000000006</v>
      </c>
    </row>
    <row r="1257" spans="1:3" x14ac:dyDescent="0.3">
      <c r="A1257">
        <v>75</v>
      </c>
      <c r="B1257">
        <v>500</v>
      </c>
      <c r="C1257">
        <v>500</v>
      </c>
    </row>
    <row r="1258" spans="1:3" x14ac:dyDescent="0.3">
      <c r="A1258">
        <v>63</v>
      </c>
      <c r="B1258">
        <v>63</v>
      </c>
      <c r="C1258">
        <v>63</v>
      </c>
    </row>
    <row r="1259" spans="1:3" x14ac:dyDescent="0.3">
      <c r="A1259">
        <v>52.5</v>
      </c>
      <c r="B1259">
        <v>63</v>
      </c>
      <c r="C1259">
        <v>63</v>
      </c>
    </row>
    <row r="1260" spans="1:3" x14ac:dyDescent="0.3">
      <c r="A1260">
        <v>49</v>
      </c>
      <c r="B1260">
        <v>355</v>
      </c>
      <c r="C1260">
        <v>355</v>
      </c>
    </row>
    <row r="1261" spans="1:3" x14ac:dyDescent="0.3">
      <c r="A1261">
        <v>495.00000000000006</v>
      </c>
      <c r="B1261">
        <v>90</v>
      </c>
      <c r="C1261">
        <v>90</v>
      </c>
    </row>
    <row r="1262" spans="1:3" x14ac:dyDescent="0.3">
      <c r="A1262">
        <v>500</v>
      </c>
      <c r="B1262">
        <v>99</v>
      </c>
      <c r="C1262">
        <v>99</v>
      </c>
    </row>
    <row r="1263" spans="1:3" x14ac:dyDescent="0.3">
      <c r="A1263">
        <v>63</v>
      </c>
      <c r="B1263">
        <v>91</v>
      </c>
      <c r="C1263">
        <v>91</v>
      </c>
    </row>
    <row r="1264" spans="1:3" x14ac:dyDescent="0.3">
      <c r="A1264">
        <v>63</v>
      </c>
      <c r="B1264">
        <v>100</v>
      </c>
      <c r="C1264">
        <v>100</v>
      </c>
    </row>
    <row r="1265" spans="1:3" x14ac:dyDescent="0.3">
      <c r="A1265">
        <v>355</v>
      </c>
      <c r="B1265">
        <v>81</v>
      </c>
      <c r="C1265">
        <v>81</v>
      </c>
    </row>
    <row r="1266" spans="1:3" x14ac:dyDescent="0.3">
      <c r="A1266">
        <v>90</v>
      </c>
      <c r="B1266">
        <v>100</v>
      </c>
      <c r="C1266">
        <v>100</v>
      </c>
    </row>
    <row r="1267" spans="1:3" x14ac:dyDescent="0.3">
      <c r="A1267">
        <v>99</v>
      </c>
      <c r="B1267">
        <v>345</v>
      </c>
      <c r="C1267">
        <v>345</v>
      </c>
    </row>
    <row r="1268" spans="1:3" x14ac:dyDescent="0.3">
      <c r="A1268">
        <v>91</v>
      </c>
      <c r="B1268">
        <v>94</v>
      </c>
      <c r="C1268">
        <v>94</v>
      </c>
    </row>
    <row r="1269" spans="1:3" x14ac:dyDescent="0.3">
      <c r="A1269">
        <v>100</v>
      </c>
      <c r="B1269">
        <v>258</v>
      </c>
      <c r="C1269">
        <v>258</v>
      </c>
    </row>
    <row r="1270" spans="1:3" x14ac:dyDescent="0.3">
      <c r="A1270">
        <v>81</v>
      </c>
      <c r="B1270">
        <v>100</v>
      </c>
      <c r="C1270">
        <v>100</v>
      </c>
    </row>
    <row r="1271" spans="1:3" x14ac:dyDescent="0.3">
      <c r="A1271">
        <v>100</v>
      </c>
      <c r="B1271">
        <v>300.3</v>
      </c>
      <c r="C1271">
        <v>300.3</v>
      </c>
    </row>
    <row r="1272" spans="1:3" x14ac:dyDescent="0.3">
      <c r="A1272">
        <v>345</v>
      </c>
      <c r="B1272">
        <v>260</v>
      </c>
      <c r="C1272">
        <v>260</v>
      </c>
    </row>
    <row r="1273" spans="1:3" x14ac:dyDescent="0.3">
      <c r="A1273">
        <v>94</v>
      </c>
      <c r="B1273">
        <v>85.5</v>
      </c>
      <c r="C1273">
        <v>85.5</v>
      </c>
    </row>
    <row r="1274" spans="1:3" x14ac:dyDescent="0.3">
      <c r="A1274">
        <v>258</v>
      </c>
      <c r="B1274">
        <v>66.400000000000006</v>
      </c>
      <c r="C1274">
        <v>66.400000000000006</v>
      </c>
    </row>
    <row r="1275" spans="1:3" x14ac:dyDescent="0.3">
      <c r="A1275">
        <v>100</v>
      </c>
      <c r="B1275">
        <v>74.8</v>
      </c>
      <c r="C1275">
        <v>74.8</v>
      </c>
    </row>
    <row r="1276" spans="1:3" x14ac:dyDescent="0.3">
      <c r="A1276">
        <v>300.3</v>
      </c>
      <c r="B1276">
        <v>96</v>
      </c>
      <c r="C1276">
        <v>96</v>
      </c>
    </row>
    <row r="1277" spans="1:3" x14ac:dyDescent="0.3">
      <c r="A1277">
        <v>260</v>
      </c>
      <c r="B1277">
        <v>485</v>
      </c>
      <c r="C1277">
        <v>485</v>
      </c>
    </row>
    <row r="1278" spans="1:3" x14ac:dyDescent="0.3">
      <c r="A1278">
        <v>85.5</v>
      </c>
      <c r="B1278">
        <v>497</v>
      </c>
      <c r="C1278">
        <v>497</v>
      </c>
    </row>
    <row r="1279" spans="1:3" x14ac:dyDescent="0.3">
      <c r="A1279">
        <v>66.400000000000006</v>
      </c>
      <c r="B1279">
        <v>100.015</v>
      </c>
      <c r="C1279">
        <v>100.015</v>
      </c>
    </row>
    <row r="1280" spans="1:3" x14ac:dyDescent="0.3">
      <c r="A1280">
        <v>74.8</v>
      </c>
      <c r="B1280">
        <v>100.32</v>
      </c>
      <c r="C1280">
        <v>100.32</v>
      </c>
    </row>
    <row r="1281" spans="1:3" x14ac:dyDescent="0.3">
      <c r="A1281">
        <v>96</v>
      </c>
      <c r="B1281">
        <v>82</v>
      </c>
      <c r="C1281">
        <v>82</v>
      </c>
    </row>
    <row r="1282" spans="1:3" x14ac:dyDescent="0.3">
      <c r="A1282">
        <v>485</v>
      </c>
      <c r="B1282">
        <v>52</v>
      </c>
      <c r="C1282">
        <v>52</v>
      </c>
    </row>
    <row r="1283" spans="1:3" x14ac:dyDescent="0.3">
      <c r="A1283">
        <v>497</v>
      </c>
      <c r="B1283">
        <v>82</v>
      </c>
      <c r="C1283">
        <v>82</v>
      </c>
    </row>
    <row r="1284" spans="1:3" x14ac:dyDescent="0.3">
      <c r="A1284">
        <v>100.015</v>
      </c>
      <c r="B1284">
        <v>100</v>
      </c>
      <c r="C1284">
        <v>100</v>
      </c>
    </row>
    <row r="1285" spans="1:3" x14ac:dyDescent="0.3">
      <c r="A1285">
        <v>100.32</v>
      </c>
      <c r="B1285">
        <v>100</v>
      </c>
      <c r="C1285">
        <v>100</v>
      </c>
    </row>
    <row r="1286" spans="1:3" x14ac:dyDescent="0.3">
      <c r="A1286">
        <v>82</v>
      </c>
      <c r="B1286">
        <v>100</v>
      </c>
      <c r="C1286">
        <v>100</v>
      </c>
    </row>
    <row r="1287" spans="1:3" x14ac:dyDescent="0.3">
      <c r="A1287">
        <v>52</v>
      </c>
      <c r="B1287">
        <v>100</v>
      </c>
      <c r="C1287">
        <v>100</v>
      </c>
    </row>
    <row r="1288" spans="1:3" x14ac:dyDescent="0.3">
      <c r="A1288">
        <v>82</v>
      </c>
      <c r="B1288">
        <v>100</v>
      </c>
      <c r="C1288">
        <v>100</v>
      </c>
    </row>
    <row r="1289" spans="1:3" x14ac:dyDescent="0.3">
      <c r="A1289">
        <v>100</v>
      </c>
      <c r="B1289">
        <v>100</v>
      </c>
      <c r="C1289">
        <v>100</v>
      </c>
    </row>
    <row r="1290" spans="1:3" x14ac:dyDescent="0.3">
      <c r="A1290">
        <v>100</v>
      </c>
      <c r="B1290">
        <v>100</v>
      </c>
      <c r="C1290">
        <v>100</v>
      </c>
    </row>
    <row r="1291" spans="1:3" x14ac:dyDescent="0.3">
      <c r="A1291">
        <v>100</v>
      </c>
      <c r="B1291">
        <v>100</v>
      </c>
      <c r="C1291">
        <v>100</v>
      </c>
    </row>
    <row r="1292" spans="1:3" x14ac:dyDescent="0.3">
      <c r="A1292">
        <v>100</v>
      </c>
      <c r="B1292">
        <v>100</v>
      </c>
      <c r="C1292">
        <v>100</v>
      </c>
    </row>
    <row r="1293" spans="1:3" x14ac:dyDescent="0.3">
      <c r="A1293">
        <v>100</v>
      </c>
      <c r="B1293">
        <v>97</v>
      </c>
      <c r="C1293">
        <v>97</v>
      </c>
    </row>
    <row r="1294" spans="1:3" x14ac:dyDescent="0.3">
      <c r="A1294">
        <v>100</v>
      </c>
      <c r="B1294">
        <v>100</v>
      </c>
      <c r="C1294">
        <v>100</v>
      </c>
    </row>
    <row r="1295" spans="1:3" x14ac:dyDescent="0.3">
      <c r="A1295">
        <v>100</v>
      </c>
      <c r="B1295">
        <v>100</v>
      </c>
      <c r="C1295">
        <v>100</v>
      </c>
    </row>
    <row r="1296" spans="1:3" x14ac:dyDescent="0.3">
      <c r="A1296">
        <v>100</v>
      </c>
      <c r="B1296">
        <v>76.5</v>
      </c>
      <c r="C1296">
        <v>76.5</v>
      </c>
    </row>
    <row r="1297" spans="1:3" x14ac:dyDescent="0.3">
      <c r="A1297">
        <v>100</v>
      </c>
      <c r="B1297">
        <v>84.6</v>
      </c>
      <c r="C1297">
        <v>84.6</v>
      </c>
    </row>
    <row r="1298" spans="1:3" x14ac:dyDescent="0.3">
      <c r="A1298">
        <v>97</v>
      </c>
      <c r="B1298">
        <v>100</v>
      </c>
      <c r="C1298">
        <v>100</v>
      </c>
    </row>
    <row r="1299" spans="1:3" x14ac:dyDescent="0.3">
      <c r="A1299">
        <v>100</v>
      </c>
      <c r="B1299">
        <v>84.42</v>
      </c>
      <c r="C1299">
        <v>84.42</v>
      </c>
    </row>
    <row r="1300" spans="1:3" x14ac:dyDescent="0.3">
      <c r="A1300">
        <v>100</v>
      </c>
      <c r="B1300">
        <v>80</v>
      </c>
      <c r="C1300">
        <v>80</v>
      </c>
    </row>
    <row r="1301" spans="1:3" x14ac:dyDescent="0.3">
      <c r="A1301">
        <v>76.5</v>
      </c>
      <c r="B1301">
        <v>75</v>
      </c>
      <c r="C1301">
        <v>75</v>
      </c>
    </row>
    <row r="1302" spans="1:3" x14ac:dyDescent="0.3">
      <c r="A1302">
        <v>84.6</v>
      </c>
      <c r="B1302">
        <v>100</v>
      </c>
      <c r="C1302">
        <v>100</v>
      </c>
    </row>
    <row r="1303" spans="1:3" x14ac:dyDescent="0.3">
      <c r="A1303">
        <v>100</v>
      </c>
      <c r="B1303">
        <v>100</v>
      </c>
      <c r="C1303">
        <v>100</v>
      </c>
    </row>
    <row r="1304" spans="1:3" x14ac:dyDescent="0.3">
      <c r="A1304">
        <v>84.42</v>
      </c>
      <c r="B1304">
        <v>100</v>
      </c>
      <c r="C1304">
        <v>100</v>
      </c>
    </row>
    <row r="1305" spans="1:3" x14ac:dyDescent="0.3">
      <c r="A1305">
        <v>80</v>
      </c>
      <c r="B1305">
        <v>100</v>
      </c>
      <c r="C1305">
        <v>100</v>
      </c>
    </row>
    <row r="1306" spans="1:3" x14ac:dyDescent="0.3">
      <c r="A1306">
        <v>75</v>
      </c>
      <c r="B1306">
        <v>82.3</v>
      </c>
      <c r="C1306">
        <v>82.3</v>
      </c>
    </row>
    <row r="1307" spans="1:3" x14ac:dyDescent="0.3">
      <c r="A1307">
        <v>100</v>
      </c>
      <c r="B1307">
        <v>39</v>
      </c>
      <c r="C1307">
        <v>39</v>
      </c>
    </row>
    <row r="1308" spans="1:3" x14ac:dyDescent="0.3">
      <c r="A1308">
        <v>100</v>
      </c>
      <c r="B1308">
        <v>75</v>
      </c>
      <c r="C1308">
        <v>75</v>
      </c>
    </row>
    <row r="1309" spans="1:3" x14ac:dyDescent="0.3">
      <c r="A1309">
        <v>100</v>
      </c>
      <c r="B1309">
        <v>80</v>
      </c>
      <c r="C1309">
        <v>80</v>
      </c>
    </row>
    <row r="1310" spans="1:3" x14ac:dyDescent="0.3">
      <c r="A1310">
        <v>100</v>
      </c>
      <c r="B1310">
        <v>80</v>
      </c>
      <c r="C1310">
        <v>80</v>
      </c>
    </row>
    <row r="1311" spans="1:3" x14ac:dyDescent="0.3">
      <c r="A1311">
        <v>82.3</v>
      </c>
      <c r="B1311">
        <v>80</v>
      </c>
      <c r="C1311">
        <v>80</v>
      </c>
    </row>
    <row r="1312" spans="1:3" x14ac:dyDescent="0.3">
      <c r="A1312">
        <v>39</v>
      </c>
      <c r="B1312">
        <v>100</v>
      </c>
      <c r="C1312">
        <v>100</v>
      </c>
    </row>
    <row r="1313" spans="1:3" x14ac:dyDescent="0.3">
      <c r="A1313">
        <v>75</v>
      </c>
      <c r="B1313">
        <v>100</v>
      </c>
      <c r="C1313">
        <v>100</v>
      </c>
    </row>
    <row r="1314" spans="1:3" x14ac:dyDescent="0.3">
      <c r="A1314">
        <v>80</v>
      </c>
      <c r="B1314">
        <v>40.5</v>
      </c>
      <c r="C1314">
        <v>40.5</v>
      </c>
    </row>
    <row r="1315" spans="1:3" x14ac:dyDescent="0.3">
      <c r="A1315">
        <v>80</v>
      </c>
      <c r="B1315">
        <v>1965</v>
      </c>
      <c r="C1315">
        <v>1965</v>
      </c>
    </row>
    <row r="1316" spans="1:3" x14ac:dyDescent="0.3">
      <c r="A1316">
        <v>80</v>
      </c>
      <c r="B1316">
        <v>180</v>
      </c>
      <c r="C1316">
        <v>180</v>
      </c>
    </row>
    <row r="1317" spans="1:3" x14ac:dyDescent="0.3">
      <c r="A1317">
        <v>100</v>
      </c>
      <c r="B1317">
        <v>610</v>
      </c>
      <c r="C1317">
        <v>610</v>
      </c>
    </row>
    <row r="1318" spans="1:3" x14ac:dyDescent="0.3">
      <c r="A1318">
        <v>100</v>
      </c>
      <c r="B1318">
        <v>200</v>
      </c>
      <c r="C1318">
        <v>200</v>
      </c>
    </row>
    <row r="1319" spans="1:3" x14ac:dyDescent="0.3">
      <c r="A1319">
        <v>40.5</v>
      </c>
      <c r="B1319">
        <v>60</v>
      </c>
      <c r="C1319">
        <v>60</v>
      </c>
    </row>
    <row r="1320" spans="1:3" x14ac:dyDescent="0.3">
      <c r="A1320">
        <v>1965</v>
      </c>
      <c r="B1320">
        <v>100.4</v>
      </c>
      <c r="C1320">
        <v>100.4</v>
      </c>
    </row>
    <row r="1321" spans="1:3" x14ac:dyDescent="0.3">
      <c r="A1321">
        <v>180</v>
      </c>
      <c r="B1321">
        <v>360</v>
      </c>
      <c r="C1321">
        <v>360</v>
      </c>
    </row>
    <row r="1322" spans="1:3" x14ac:dyDescent="0.3">
      <c r="A1322">
        <v>610</v>
      </c>
      <c r="B1322">
        <v>55.349999999999994</v>
      </c>
      <c r="C1322">
        <v>55.349999999999994</v>
      </c>
    </row>
    <row r="1323" spans="1:3" x14ac:dyDescent="0.3">
      <c r="A1323">
        <v>200</v>
      </c>
      <c r="B1323">
        <v>75.599999999999994</v>
      </c>
      <c r="C1323">
        <v>75.599999999999994</v>
      </c>
    </row>
    <row r="1324" spans="1:3" x14ac:dyDescent="0.3">
      <c r="A1324">
        <v>60</v>
      </c>
      <c r="B1324">
        <v>50</v>
      </c>
      <c r="C1324">
        <v>50</v>
      </c>
    </row>
    <row r="1325" spans="1:3" x14ac:dyDescent="0.3">
      <c r="A1325">
        <v>100.4</v>
      </c>
      <c r="B1325">
        <v>176</v>
      </c>
      <c r="C1325">
        <v>176</v>
      </c>
    </row>
    <row r="1326" spans="1:3" x14ac:dyDescent="0.3">
      <c r="A1326">
        <v>360</v>
      </c>
      <c r="B1326">
        <v>260</v>
      </c>
      <c r="C1326">
        <v>260</v>
      </c>
    </row>
    <row r="1327" spans="1:3" x14ac:dyDescent="0.3">
      <c r="A1327">
        <v>55.349999999999994</v>
      </c>
      <c r="B1327">
        <v>38.4</v>
      </c>
      <c r="C1327">
        <v>38.4</v>
      </c>
    </row>
    <row r="1328" spans="1:3" x14ac:dyDescent="0.3">
      <c r="A1328">
        <v>75.599999999999994</v>
      </c>
      <c r="B1328">
        <v>8</v>
      </c>
      <c r="C1328">
        <v>8</v>
      </c>
    </row>
    <row r="1329" spans="1:3" x14ac:dyDescent="0.3">
      <c r="A1329">
        <v>50</v>
      </c>
      <c r="B1329">
        <v>99</v>
      </c>
      <c r="C1329">
        <v>99</v>
      </c>
    </row>
    <row r="1330" spans="1:3" x14ac:dyDescent="0.3">
      <c r="A1330">
        <v>3580</v>
      </c>
      <c r="B1330">
        <v>19</v>
      </c>
      <c r="C1330">
        <v>19</v>
      </c>
    </row>
    <row r="1331" spans="1:3" x14ac:dyDescent="0.3">
      <c r="A1331">
        <v>176</v>
      </c>
      <c r="B1331">
        <v>24.5</v>
      </c>
      <c r="C1331">
        <v>24.5</v>
      </c>
    </row>
    <row r="1332" spans="1:3" x14ac:dyDescent="0.3">
      <c r="A1332">
        <v>260</v>
      </c>
      <c r="B1332">
        <v>200</v>
      </c>
      <c r="C1332">
        <v>200</v>
      </c>
    </row>
    <row r="1333" spans="1:3" x14ac:dyDescent="0.3">
      <c r="A1333">
        <v>38.4</v>
      </c>
      <c r="B1333">
        <v>59.531999999999996</v>
      </c>
      <c r="C1333">
        <v>59.531999999999996</v>
      </c>
    </row>
    <row r="1334" spans="1:3" x14ac:dyDescent="0.3">
      <c r="A1334">
        <v>8</v>
      </c>
      <c r="B1334">
        <v>91.3</v>
      </c>
      <c r="C1334">
        <v>91.3</v>
      </c>
    </row>
    <row r="1335" spans="1:3" x14ac:dyDescent="0.3">
      <c r="A1335">
        <v>99</v>
      </c>
      <c r="B1335">
        <v>72</v>
      </c>
      <c r="C1335">
        <v>72</v>
      </c>
    </row>
    <row r="1336" spans="1:3" x14ac:dyDescent="0.3">
      <c r="A1336">
        <v>19</v>
      </c>
      <c r="B1336">
        <v>131</v>
      </c>
      <c r="C1336">
        <v>131</v>
      </c>
    </row>
    <row r="1337" spans="1:3" x14ac:dyDescent="0.3">
      <c r="A1337">
        <v>24.5</v>
      </c>
      <c r="B1337">
        <v>300</v>
      </c>
      <c r="C1337">
        <v>300</v>
      </c>
    </row>
    <row r="1338" spans="1:3" x14ac:dyDescent="0.3">
      <c r="A1338">
        <v>200</v>
      </c>
      <c r="B1338">
        <v>292</v>
      </c>
      <c r="C1338">
        <v>292</v>
      </c>
    </row>
    <row r="1339" spans="1:3" x14ac:dyDescent="0.3">
      <c r="A1339">
        <v>59.531999999999996</v>
      </c>
      <c r="B1339">
        <v>424</v>
      </c>
      <c r="C1339">
        <v>424</v>
      </c>
    </row>
    <row r="1340" spans="1:3" x14ac:dyDescent="0.3">
      <c r="A1340">
        <v>91.3</v>
      </c>
      <c r="B1340">
        <v>245.99999999999997</v>
      </c>
      <c r="C1340">
        <v>245.99999999999997</v>
      </c>
    </row>
    <row r="1341" spans="1:3" x14ac:dyDescent="0.3">
      <c r="A1341">
        <v>72</v>
      </c>
      <c r="B1341">
        <v>50.220000000000006</v>
      </c>
      <c r="C1341">
        <v>50.220000000000006</v>
      </c>
    </row>
    <row r="1342" spans="1:3" x14ac:dyDescent="0.3">
      <c r="A1342">
        <v>131</v>
      </c>
      <c r="B1342">
        <v>197</v>
      </c>
      <c r="C1342">
        <v>197</v>
      </c>
    </row>
    <row r="1343" spans="1:3" x14ac:dyDescent="0.3">
      <c r="A1343">
        <v>300</v>
      </c>
      <c r="B1343">
        <v>55.5</v>
      </c>
      <c r="C1343">
        <v>55.5</v>
      </c>
    </row>
    <row r="1344" spans="1:3" x14ac:dyDescent="0.3">
      <c r="A1344">
        <v>292</v>
      </c>
      <c r="B1344">
        <v>306</v>
      </c>
      <c r="C1344">
        <v>306</v>
      </c>
    </row>
    <row r="1345" spans="1:3" x14ac:dyDescent="0.3">
      <c r="A1345">
        <v>424</v>
      </c>
      <c r="B1345">
        <v>50.4</v>
      </c>
      <c r="C1345">
        <v>50.4</v>
      </c>
    </row>
    <row r="1346" spans="1:3" x14ac:dyDescent="0.3">
      <c r="A1346">
        <v>245.99999999999997</v>
      </c>
      <c r="B1346">
        <v>79.8</v>
      </c>
      <c r="C1346">
        <v>79.8</v>
      </c>
    </row>
    <row r="1347" spans="1:3" x14ac:dyDescent="0.3">
      <c r="A1347">
        <v>50.220000000000006</v>
      </c>
      <c r="B1347">
        <v>262</v>
      </c>
      <c r="C1347">
        <v>262</v>
      </c>
    </row>
    <row r="1348" spans="1:3" x14ac:dyDescent="0.3">
      <c r="A1348">
        <v>197</v>
      </c>
      <c r="B1348">
        <v>48</v>
      </c>
      <c r="C1348">
        <v>48</v>
      </c>
    </row>
    <row r="1349" spans="1:3" x14ac:dyDescent="0.3">
      <c r="A1349">
        <v>55.5</v>
      </c>
      <c r="B1349">
        <v>237.72</v>
      </c>
      <c r="C1349">
        <v>237.72</v>
      </c>
    </row>
    <row r="1350" spans="1:3" x14ac:dyDescent="0.3">
      <c r="A1350">
        <v>306</v>
      </c>
      <c r="B1350">
        <v>227.64</v>
      </c>
      <c r="C1350">
        <v>227.64</v>
      </c>
    </row>
    <row r="1351" spans="1:3" x14ac:dyDescent="0.3">
      <c r="A1351">
        <v>50.4</v>
      </c>
      <c r="B1351">
        <v>178.5</v>
      </c>
      <c r="C1351">
        <v>178.5</v>
      </c>
    </row>
    <row r="1352" spans="1:3" x14ac:dyDescent="0.3">
      <c r="A1352">
        <v>79.8</v>
      </c>
      <c r="B1352">
        <v>772.80000000000007</v>
      </c>
      <c r="C1352">
        <v>772.80000000000007</v>
      </c>
    </row>
    <row r="1353" spans="1:3" x14ac:dyDescent="0.3">
      <c r="A1353">
        <v>262</v>
      </c>
      <c r="B1353">
        <v>766</v>
      </c>
      <c r="C1353">
        <v>766</v>
      </c>
    </row>
    <row r="1354" spans="1:3" x14ac:dyDescent="0.3">
      <c r="A1354">
        <v>48</v>
      </c>
      <c r="B1354">
        <v>540</v>
      </c>
      <c r="C1354">
        <v>540</v>
      </c>
    </row>
    <row r="1355" spans="1:3" x14ac:dyDescent="0.3">
      <c r="A1355">
        <v>237.72</v>
      </c>
      <c r="B1355">
        <v>42</v>
      </c>
      <c r="C1355">
        <v>42</v>
      </c>
    </row>
    <row r="1356" spans="1:3" x14ac:dyDescent="0.3">
      <c r="A1356">
        <v>227.64</v>
      </c>
      <c r="B1356">
        <v>122.99999999999999</v>
      </c>
      <c r="C1356">
        <v>122.99999999999999</v>
      </c>
    </row>
    <row r="1357" spans="1:3" x14ac:dyDescent="0.3">
      <c r="A1357">
        <v>178.5</v>
      </c>
      <c r="B1357">
        <v>55.555555555555557</v>
      </c>
      <c r="C1357">
        <v>55.555555555555557</v>
      </c>
    </row>
    <row r="1358" spans="1:3" x14ac:dyDescent="0.3">
      <c r="A1358">
        <v>772.80000000000007</v>
      </c>
      <c r="B1358">
        <v>502.50000000000006</v>
      </c>
      <c r="C1358">
        <v>502.50000000000006</v>
      </c>
    </row>
    <row r="1359" spans="1:3" x14ac:dyDescent="0.3">
      <c r="A1359">
        <v>766</v>
      </c>
      <c r="B1359">
        <v>72.899999999999991</v>
      </c>
      <c r="C1359">
        <v>72.899999999999991</v>
      </c>
    </row>
    <row r="1360" spans="1:3" x14ac:dyDescent="0.3">
      <c r="A1360">
        <v>540</v>
      </c>
      <c r="B1360">
        <v>1256</v>
      </c>
      <c r="C1360">
        <v>1256</v>
      </c>
    </row>
    <row r="1361" spans="1:3" x14ac:dyDescent="0.3">
      <c r="A1361">
        <v>42</v>
      </c>
      <c r="B1361">
        <v>87</v>
      </c>
      <c r="C1361">
        <v>87</v>
      </c>
    </row>
    <row r="1362" spans="1:3" x14ac:dyDescent="0.3">
      <c r="A1362">
        <v>122.99999999999999</v>
      </c>
      <c r="B1362">
        <v>965</v>
      </c>
      <c r="C1362">
        <v>965</v>
      </c>
    </row>
    <row r="1363" spans="1:3" x14ac:dyDescent="0.3">
      <c r="A1363">
        <v>55.555555555555557</v>
      </c>
      <c r="B1363">
        <v>427.5</v>
      </c>
      <c r="C1363">
        <v>427.5</v>
      </c>
    </row>
    <row r="1364" spans="1:3" x14ac:dyDescent="0.3">
      <c r="A1364">
        <v>502.50000000000006</v>
      </c>
      <c r="B1364">
        <v>386.28</v>
      </c>
      <c r="C1364">
        <v>386.28</v>
      </c>
    </row>
    <row r="1365" spans="1:3" x14ac:dyDescent="0.3">
      <c r="A1365">
        <v>8160</v>
      </c>
      <c r="B1365">
        <v>150</v>
      </c>
      <c r="C1365">
        <v>150</v>
      </c>
    </row>
    <row r="1366" spans="1:3" x14ac:dyDescent="0.3">
      <c r="A1366">
        <v>72.899999999999991</v>
      </c>
      <c r="B1366">
        <v>1012.0000000000001</v>
      </c>
      <c r="C1366">
        <v>1012.0000000000001</v>
      </c>
    </row>
    <row r="1367" spans="1:3" x14ac:dyDescent="0.3">
      <c r="A1367">
        <v>1256</v>
      </c>
      <c r="B1367">
        <v>395.25</v>
      </c>
      <c r="C1367">
        <v>395.25</v>
      </c>
    </row>
    <row r="1368" spans="1:3" x14ac:dyDescent="0.3">
      <c r="A1368">
        <v>2000</v>
      </c>
      <c r="B1368">
        <v>230.39999999999998</v>
      </c>
      <c r="C1368">
        <v>230.39999999999998</v>
      </c>
    </row>
    <row r="1369" spans="1:3" x14ac:dyDescent="0.3">
      <c r="A1369">
        <v>87</v>
      </c>
      <c r="B1369">
        <v>1656.3999999999999</v>
      </c>
      <c r="C1369">
        <v>1656.3999999999999</v>
      </c>
    </row>
    <row r="1370" spans="1:3" x14ac:dyDescent="0.3">
      <c r="A1370">
        <v>2385</v>
      </c>
      <c r="B1370">
        <v>1176.0685999999998</v>
      </c>
      <c r="C1370">
        <v>1176.0685999999998</v>
      </c>
    </row>
    <row r="1371" spans="1:3" x14ac:dyDescent="0.3">
      <c r="A1371">
        <v>3519</v>
      </c>
      <c r="B1371">
        <v>1845</v>
      </c>
      <c r="C1371">
        <v>1845</v>
      </c>
    </row>
    <row r="1372" spans="1:3" x14ac:dyDescent="0.3">
      <c r="A1372">
        <v>3087.5</v>
      </c>
      <c r="B1372">
        <v>168.75</v>
      </c>
      <c r="C1372">
        <v>168.75</v>
      </c>
    </row>
    <row r="1373" spans="1:3" x14ac:dyDescent="0.3">
      <c r="A1373">
        <v>965</v>
      </c>
      <c r="B1373">
        <v>1250.5999999999999</v>
      </c>
      <c r="C1373">
        <v>1250.5999999999999</v>
      </c>
    </row>
    <row r="1374" spans="1:3" x14ac:dyDescent="0.3">
      <c r="A1374">
        <v>2695.08</v>
      </c>
      <c r="B1374">
        <v>1354.5</v>
      </c>
      <c r="C1374">
        <v>1354.5</v>
      </c>
    </row>
    <row r="1375" spans="1:3" x14ac:dyDescent="0.3">
      <c r="A1375">
        <v>427.5</v>
      </c>
      <c r="B1375">
        <v>54</v>
      </c>
      <c r="C1375">
        <v>54</v>
      </c>
    </row>
    <row r="1376" spans="1:3" x14ac:dyDescent="0.3">
      <c r="A1376">
        <v>386.28</v>
      </c>
      <c r="B1376">
        <v>1145.7</v>
      </c>
      <c r="C1376">
        <v>1145.7</v>
      </c>
    </row>
    <row r="1377" spans="1:3" x14ac:dyDescent="0.3">
      <c r="A1377">
        <v>150</v>
      </c>
      <c r="B1377">
        <v>1598.4</v>
      </c>
      <c r="C1377">
        <v>1598.4</v>
      </c>
    </row>
    <row r="1378" spans="1:3" x14ac:dyDescent="0.3">
      <c r="A1378">
        <v>7000</v>
      </c>
      <c r="B1378">
        <v>1069.2</v>
      </c>
      <c r="C1378">
        <v>1069.2</v>
      </c>
    </row>
    <row r="1379" spans="1:3" x14ac:dyDescent="0.3">
      <c r="A1379">
        <v>1012.0000000000001</v>
      </c>
      <c r="B1379">
        <v>847</v>
      </c>
      <c r="C1379">
        <v>847</v>
      </c>
    </row>
    <row r="1380" spans="1:3" x14ac:dyDescent="0.3">
      <c r="A1380">
        <v>3036.9300000000003</v>
      </c>
      <c r="B1380">
        <v>415.8</v>
      </c>
      <c r="C1380">
        <v>415.8</v>
      </c>
    </row>
    <row r="1381" spans="1:3" x14ac:dyDescent="0.3">
      <c r="A1381">
        <v>2433.6</v>
      </c>
      <c r="B1381">
        <v>486.15999999999997</v>
      </c>
      <c r="C1381">
        <v>486.15999999999997</v>
      </c>
    </row>
    <row r="1382" spans="1:3" x14ac:dyDescent="0.3">
      <c r="A1382">
        <v>395.25</v>
      </c>
      <c r="B1382">
        <v>216</v>
      </c>
      <c r="C1382">
        <v>216</v>
      </c>
    </row>
    <row r="1383" spans="1:3" x14ac:dyDescent="0.3">
      <c r="A1383">
        <v>230.39999999999998</v>
      </c>
      <c r="B1383">
        <v>174</v>
      </c>
      <c r="C1383">
        <v>174</v>
      </c>
    </row>
    <row r="1384" spans="1:3" x14ac:dyDescent="0.3">
      <c r="A1384">
        <v>1656.3999999999999</v>
      </c>
      <c r="B1384">
        <v>116.82</v>
      </c>
      <c r="C1384">
        <v>116.82</v>
      </c>
    </row>
    <row r="1385" spans="1:3" x14ac:dyDescent="0.3">
      <c r="A1385">
        <v>1176.0685999999998</v>
      </c>
      <c r="B1385">
        <v>244.99999999999997</v>
      </c>
      <c r="C1385">
        <v>244.99999999999997</v>
      </c>
    </row>
    <row r="1386" spans="1:3" x14ac:dyDescent="0.3">
      <c r="A1386">
        <v>1845</v>
      </c>
      <c r="B1386">
        <v>500</v>
      </c>
      <c r="C1386">
        <v>500</v>
      </c>
    </row>
    <row r="1387" spans="1:3" x14ac:dyDescent="0.3">
      <c r="A1387">
        <v>4536</v>
      </c>
      <c r="B1387">
        <v>1635.6</v>
      </c>
      <c r="C1387">
        <v>1635.6</v>
      </c>
    </row>
    <row r="1388" spans="1:3" x14ac:dyDescent="0.3">
      <c r="A1388">
        <v>168.75</v>
      </c>
      <c r="B1388">
        <v>1137.5</v>
      </c>
      <c r="C1388">
        <v>1137.5</v>
      </c>
    </row>
    <row r="1389" spans="1:3" x14ac:dyDescent="0.3">
      <c r="A1389">
        <v>1250.5999999999999</v>
      </c>
      <c r="B1389">
        <v>1777</v>
      </c>
      <c r="C1389">
        <v>1777</v>
      </c>
    </row>
    <row r="1390" spans="1:3" x14ac:dyDescent="0.3">
      <c r="A1390">
        <v>9383.4</v>
      </c>
      <c r="B1390">
        <v>132</v>
      </c>
      <c r="C1390">
        <v>132</v>
      </c>
    </row>
    <row r="1391" spans="1:3" x14ac:dyDescent="0.3">
      <c r="A1391">
        <v>1354.5</v>
      </c>
      <c r="B1391">
        <v>638</v>
      </c>
      <c r="C1391">
        <v>638</v>
      </c>
    </row>
    <row r="1392" spans="1:3" x14ac:dyDescent="0.3">
      <c r="A1392">
        <v>54</v>
      </c>
      <c r="B1392">
        <v>1123.2</v>
      </c>
      <c r="C1392">
        <v>1123.2</v>
      </c>
    </row>
    <row r="1393" spans="1:3" x14ac:dyDescent="0.3">
      <c r="A1393">
        <v>1145.7</v>
      </c>
      <c r="B1393">
        <v>133.10000000000002</v>
      </c>
      <c r="C1393">
        <v>133.10000000000002</v>
      </c>
    </row>
    <row r="1394" spans="1:3" x14ac:dyDescent="0.3">
      <c r="A1394">
        <v>4675</v>
      </c>
      <c r="B1394">
        <v>157.13999999999999</v>
      </c>
      <c r="C1394">
        <v>157.13999999999999</v>
      </c>
    </row>
    <row r="1395" spans="1:3" x14ac:dyDescent="0.3">
      <c r="A1395">
        <v>1598.4</v>
      </c>
      <c r="B1395">
        <v>1290</v>
      </c>
      <c r="C1395">
        <v>1290</v>
      </c>
    </row>
    <row r="1396" spans="1:3" x14ac:dyDescent="0.3">
      <c r="A1396">
        <v>1069.2</v>
      </c>
      <c r="B1396">
        <v>750</v>
      </c>
      <c r="C1396">
        <v>750</v>
      </c>
    </row>
    <row r="1397" spans="1:3" x14ac:dyDescent="0.3">
      <c r="A1397">
        <v>847</v>
      </c>
      <c r="B1397">
        <v>89</v>
      </c>
      <c r="C1397">
        <v>89</v>
      </c>
    </row>
    <row r="1398" spans="1:3" x14ac:dyDescent="0.3">
      <c r="A1398">
        <v>2295</v>
      </c>
      <c r="B1398">
        <v>207</v>
      </c>
      <c r="C1398">
        <v>207</v>
      </c>
    </row>
    <row r="1399" spans="1:3" x14ac:dyDescent="0.3">
      <c r="A1399">
        <v>415.8</v>
      </c>
      <c r="B1399">
        <v>1147.3000000000002</v>
      </c>
      <c r="C1399">
        <v>1147.3000000000002</v>
      </c>
    </row>
    <row r="1400" spans="1:3" x14ac:dyDescent="0.3">
      <c r="A1400">
        <v>486.15999999999997</v>
      </c>
      <c r="B1400">
        <v>1998.2750000000001</v>
      </c>
      <c r="C1400">
        <v>1998.2750000000001</v>
      </c>
    </row>
    <row r="1401" spans="1:3" x14ac:dyDescent="0.3">
      <c r="A1401">
        <v>216</v>
      </c>
      <c r="B1401">
        <v>410.77499999999998</v>
      </c>
      <c r="C1401">
        <v>410.77499999999998</v>
      </c>
    </row>
    <row r="1402" spans="1:3" x14ac:dyDescent="0.3">
      <c r="A1402">
        <v>174</v>
      </c>
      <c r="B1402">
        <v>410.80500000000001</v>
      </c>
      <c r="C1402">
        <v>410.80500000000001</v>
      </c>
    </row>
    <row r="1403" spans="1:3" x14ac:dyDescent="0.3">
      <c r="A1403">
        <v>116.82</v>
      </c>
      <c r="B1403">
        <v>97.5</v>
      </c>
      <c r="C1403">
        <v>97.5</v>
      </c>
    </row>
    <row r="1404" spans="1:3" x14ac:dyDescent="0.3">
      <c r="A1404">
        <v>244.99999999999997</v>
      </c>
      <c r="B1404">
        <v>117</v>
      </c>
      <c r="C1404">
        <v>117</v>
      </c>
    </row>
    <row r="1405" spans="1:3" x14ac:dyDescent="0.3">
      <c r="A1405">
        <v>2216.96</v>
      </c>
      <c r="B1405">
        <v>784</v>
      </c>
      <c r="C1405">
        <v>784</v>
      </c>
    </row>
    <row r="1406" spans="1:3" x14ac:dyDescent="0.3">
      <c r="A1406">
        <v>5850</v>
      </c>
      <c r="B1406">
        <v>250</v>
      </c>
      <c r="C1406">
        <v>250</v>
      </c>
    </row>
    <row r="1407" spans="1:3" x14ac:dyDescent="0.3">
      <c r="A1407">
        <v>500</v>
      </c>
      <c r="B1407">
        <v>118.80000000000001</v>
      </c>
      <c r="C1407">
        <v>118.80000000000001</v>
      </c>
    </row>
    <row r="1408" spans="1:3" x14ac:dyDescent="0.3">
      <c r="A1408">
        <v>1635.6</v>
      </c>
      <c r="B1408">
        <v>353</v>
      </c>
      <c r="C1408">
        <v>353</v>
      </c>
    </row>
    <row r="1409" spans="1:3" x14ac:dyDescent="0.3">
      <c r="A1409">
        <v>1137.5</v>
      </c>
      <c r="B1409">
        <v>192.50000000000003</v>
      </c>
      <c r="C1409">
        <v>192.50000000000003</v>
      </c>
    </row>
    <row r="1410" spans="1:3" x14ac:dyDescent="0.3">
      <c r="A1410">
        <v>1777</v>
      </c>
      <c r="B1410">
        <v>264.26</v>
      </c>
      <c r="C1410">
        <v>264.26</v>
      </c>
    </row>
    <row r="1411" spans="1:3" x14ac:dyDescent="0.3">
      <c r="A1411">
        <v>2185.65</v>
      </c>
      <c r="B1411">
        <v>297</v>
      </c>
      <c r="C1411">
        <v>297</v>
      </c>
    </row>
    <row r="1412" spans="1:3" x14ac:dyDescent="0.3">
      <c r="A1412">
        <v>3146.3999999999996</v>
      </c>
      <c r="B1412">
        <v>840</v>
      </c>
      <c r="C1412">
        <v>840</v>
      </c>
    </row>
    <row r="1413" spans="1:3" x14ac:dyDescent="0.3">
      <c r="A1413">
        <v>4725</v>
      </c>
      <c r="B1413">
        <v>56.940000000000005</v>
      </c>
      <c r="C1413">
        <v>56.940000000000005</v>
      </c>
    </row>
    <row r="1414" spans="1:3" x14ac:dyDescent="0.3">
      <c r="A1414">
        <v>132</v>
      </c>
      <c r="B1414">
        <v>58.5</v>
      </c>
      <c r="C1414">
        <v>58.5</v>
      </c>
    </row>
    <row r="1415" spans="1:3" x14ac:dyDescent="0.3">
      <c r="A1415">
        <v>638</v>
      </c>
      <c r="B1415">
        <v>1600</v>
      </c>
      <c r="C1415">
        <v>1600</v>
      </c>
    </row>
    <row r="1416" spans="1:3" x14ac:dyDescent="0.3">
      <c r="A1416">
        <v>1123.2</v>
      </c>
      <c r="B1416">
        <v>140</v>
      </c>
      <c r="C1416">
        <v>140</v>
      </c>
    </row>
    <row r="1417" spans="1:3" x14ac:dyDescent="0.3">
      <c r="A1417">
        <v>5862.64</v>
      </c>
      <c r="B1417">
        <v>1200</v>
      </c>
      <c r="C1417">
        <v>1200</v>
      </c>
    </row>
    <row r="1418" spans="1:3" x14ac:dyDescent="0.3">
      <c r="A1418">
        <v>133.10000000000002</v>
      </c>
      <c r="B1418">
        <v>1333.1733333333334</v>
      </c>
      <c r="C1418">
        <v>1333.1733333333334</v>
      </c>
    </row>
    <row r="1419" spans="1:3" x14ac:dyDescent="0.3">
      <c r="A1419">
        <v>157.13999999999999</v>
      </c>
      <c r="B1419">
        <v>440</v>
      </c>
      <c r="C1419">
        <v>440</v>
      </c>
    </row>
    <row r="1420" spans="1:3" x14ac:dyDescent="0.3">
      <c r="A1420">
        <v>1290</v>
      </c>
      <c r="B1420">
        <v>1500</v>
      </c>
      <c r="C1420">
        <v>1500</v>
      </c>
    </row>
    <row r="1421" spans="1:3" x14ac:dyDescent="0.3">
      <c r="A1421">
        <v>3999</v>
      </c>
      <c r="B1421">
        <v>243</v>
      </c>
      <c r="C1421">
        <v>243</v>
      </c>
    </row>
    <row r="1422" spans="1:3" x14ac:dyDescent="0.3">
      <c r="A1422">
        <v>750</v>
      </c>
      <c r="B1422">
        <v>460</v>
      </c>
      <c r="C1422">
        <v>460</v>
      </c>
    </row>
    <row r="1423" spans="1:3" x14ac:dyDescent="0.3">
      <c r="A1423">
        <v>89</v>
      </c>
      <c r="B1423">
        <v>122.5</v>
      </c>
      <c r="C1423">
        <v>122.5</v>
      </c>
    </row>
    <row r="1424" spans="1:3" x14ac:dyDescent="0.3">
      <c r="A1424">
        <v>207</v>
      </c>
      <c r="B1424">
        <v>500</v>
      </c>
      <c r="C1424">
        <v>500</v>
      </c>
    </row>
    <row r="1425" spans="1:3" x14ac:dyDescent="0.3">
      <c r="A1425">
        <v>3935.8</v>
      </c>
      <c r="B1425">
        <v>537.12</v>
      </c>
      <c r="C1425">
        <v>537.12</v>
      </c>
    </row>
    <row r="1426" spans="1:3" x14ac:dyDescent="0.3">
      <c r="A1426">
        <v>1147.3000000000002</v>
      </c>
      <c r="B1426">
        <v>1000</v>
      </c>
      <c r="C1426">
        <v>1000</v>
      </c>
    </row>
    <row r="1427" spans="1:3" x14ac:dyDescent="0.3">
      <c r="A1427">
        <v>5005</v>
      </c>
      <c r="B1427">
        <v>1702.624</v>
      </c>
      <c r="C1427">
        <v>1702.624</v>
      </c>
    </row>
    <row r="1428" spans="1:3" x14ac:dyDescent="0.3">
      <c r="A1428">
        <v>1998.2750000000001</v>
      </c>
      <c r="B1428">
        <v>240</v>
      </c>
      <c r="C1428">
        <v>240</v>
      </c>
    </row>
    <row r="1429" spans="1:3" x14ac:dyDescent="0.3">
      <c r="A1429">
        <v>410.77499999999998</v>
      </c>
      <c r="B1429">
        <v>499.5</v>
      </c>
      <c r="C1429">
        <v>499.5</v>
      </c>
    </row>
    <row r="1430" spans="1:3" x14ac:dyDescent="0.3">
      <c r="A1430">
        <v>410.80500000000001</v>
      </c>
      <c r="B1430">
        <v>450</v>
      </c>
      <c r="C1430">
        <v>450</v>
      </c>
    </row>
    <row r="1431" spans="1:3" x14ac:dyDescent="0.3">
      <c r="A1431">
        <v>9860</v>
      </c>
      <c r="B1431">
        <v>1485</v>
      </c>
      <c r="C1431">
        <v>1485</v>
      </c>
    </row>
    <row r="1432" spans="1:3" x14ac:dyDescent="0.3">
      <c r="A1432">
        <v>2247.5</v>
      </c>
      <c r="B1432">
        <v>1125</v>
      </c>
      <c r="C1432">
        <v>1125</v>
      </c>
    </row>
    <row r="1433" spans="1:3" x14ac:dyDescent="0.3">
      <c r="A1433">
        <v>97.5</v>
      </c>
      <c r="B1433">
        <v>1435</v>
      </c>
      <c r="C1433">
        <v>1435</v>
      </c>
    </row>
    <row r="1434" spans="1:3" x14ac:dyDescent="0.3">
      <c r="A1434">
        <v>2592</v>
      </c>
      <c r="B1434">
        <v>1884.9999999999998</v>
      </c>
      <c r="C1434">
        <v>1884.9999999999998</v>
      </c>
    </row>
    <row r="1435" spans="1:3" x14ac:dyDescent="0.3">
      <c r="A1435">
        <v>117</v>
      </c>
      <c r="B1435">
        <v>1500</v>
      </c>
      <c r="C1435">
        <v>1500</v>
      </c>
    </row>
    <row r="1436" spans="1:3" x14ac:dyDescent="0.3">
      <c r="A1436">
        <v>2010</v>
      </c>
      <c r="B1436">
        <v>424.35</v>
      </c>
      <c r="C1436">
        <v>424.35</v>
      </c>
    </row>
    <row r="1437" spans="1:3" x14ac:dyDescent="0.3">
      <c r="A1437">
        <v>784</v>
      </c>
      <c r="B1437">
        <v>1000</v>
      </c>
      <c r="C1437">
        <v>1000</v>
      </c>
    </row>
    <row r="1438" spans="1:3" x14ac:dyDescent="0.3">
      <c r="A1438">
        <v>250</v>
      </c>
      <c r="B1438">
        <v>1000</v>
      </c>
      <c r="C1438">
        <v>1000</v>
      </c>
    </row>
    <row r="1439" spans="1:3" x14ac:dyDescent="0.3">
      <c r="A1439">
        <v>118.80000000000001</v>
      </c>
      <c r="B1439">
        <v>500</v>
      </c>
      <c r="C1439">
        <v>500</v>
      </c>
    </row>
    <row r="1440" spans="1:3" x14ac:dyDescent="0.3">
      <c r="A1440">
        <v>353</v>
      </c>
      <c r="B1440">
        <v>832</v>
      </c>
      <c r="C1440">
        <v>832</v>
      </c>
    </row>
    <row r="1441" spans="1:3" x14ac:dyDescent="0.3">
      <c r="A1441">
        <v>192.50000000000003</v>
      </c>
      <c r="B1441">
        <v>100</v>
      </c>
      <c r="C1441">
        <v>100</v>
      </c>
    </row>
    <row r="1442" spans="1:3" x14ac:dyDescent="0.3">
      <c r="A1442">
        <v>3130.38</v>
      </c>
      <c r="B1442">
        <v>1500</v>
      </c>
      <c r="C1442">
        <v>1500</v>
      </c>
    </row>
    <row r="1443" spans="1:3" x14ac:dyDescent="0.3">
      <c r="A1443">
        <v>3600</v>
      </c>
      <c r="B1443">
        <v>500</v>
      </c>
      <c r="C1443">
        <v>500</v>
      </c>
    </row>
    <row r="1444" spans="1:3" x14ac:dyDescent="0.3">
      <c r="A1444">
        <v>264.26</v>
      </c>
      <c r="B1444">
        <v>800</v>
      </c>
      <c r="C1444">
        <v>800</v>
      </c>
    </row>
    <row r="1445" spans="1:3" x14ac:dyDescent="0.3">
      <c r="A1445">
        <v>297</v>
      </c>
      <c r="B1445">
        <v>1115.69</v>
      </c>
      <c r="C1445">
        <v>1115.69</v>
      </c>
    </row>
    <row r="1446" spans="1:3" x14ac:dyDescent="0.3">
      <c r="A1446">
        <v>840</v>
      </c>
      <c r="B1446">
        <v>990.00000000000011</v>
      </c>
      <c r="C1446">
        <v>990.00000000000011</v>
      </c>
    </row>
    <row r="1447" spans="1:3" x14ac:dyDescent="0.3">
      <c r="A1447">
        <v>56.940000000000005</v>
      </c>
      <c r="B1447">
        <v>184.8</v>
      </c>
      <c r="C1447">
        <v>184.8</v>
      </c>
    </row>
    <row r="1448" spans="1:3" x14ac:dyDescent="0.3">
      <c r="A1448">
        <v>58.5</v>
      </c>
      <c r="B1448">
        <v>850</v>
      </c>
      <c r="C1448">
        <v>850</v>
      </c>
    </row>
    <row r="1449" spans="1:3" x14ac:dyDescent="0.3">
      <c r="A1449">
        <v>3162.75</v>
      </c>
      <c r="B1449">
        <v>1507.9812206572769</v>
      </c>
      <c r="C1449">
        <v>1507.9812206572769</v>
      </c>
    </row>
    <row r="1450" spans="1:3" x14ac:dyDescent="0.3">
      <c r="A1450">
        <v>1600</v>
      </c>
      <c r="B1450">
        <v>1850</v>
      </c>
      <c r="C1450">
        <v>1850</v>
      </c>
    </row>
    <row r="1451" spans="1:3" x14ac:dyDescent="0.3">
      <c r="A1451">
        <v>8500</v>
      </c>
      <c r="B1451">
        <v>900</v>
      </c>
      <c r="C1451">
        <v>900</v>
      </c>
    </row>
    <row r="1452" spans="1:3" x14ac:dyDescent="0.3">
      <c r="A1452">
        <v>140</v>
      </c>
      <c r="B1452">
        <v>960</v>
      </c>
      <c r="C1452">
        <v>960</v>
      </c>
    </row>
    <row r="1453" spans="1:3" x14ac:dyDescent="0.3">
      <c r="A1453">
        <v>1200</v>
      </c>
      <c r="B1453">
        <v>620</v>
      </c>
      <c r="C1453">
        <v>620</v>
      </c>
    </row>
    <row r="1454" spans="1:3" x14ac:dyDescent="0.3">
      <c r="A1454">
        <v>1333.1733333333334</v>
      </c>
      <c r="B1454">
        <v>851</v>
      </c>
      <c r="C1454">
        <v>851</v>
      </c>
    </row>
    <row r="1455" spans="1:3" x14ac:dyDescent="0.3">
      <c r="A1455">
        <v>3901.5000000000005</v>
      </c>
      <c r="B1455">
        <v>132</v>
      </c>
      <c r="C1455">
        <v>132</v>
      </c>
    </row>
    <row r="1456" spans="1:3" x14ac:dyDescent="0.3">
      <c r="A1456">
        <v>2400</v>
      </c>
      <c r="B1456">
        <v>693</v>
      </c>
      <c r="C1456">
        <v>693</v>
      </c>
    </row>
    <row r="1457" spans="1:3" x14ac:dyDescent="0.3">
      <c r="A1457">
        <v>440</v>
      </c>
      <c r="B1457">
        <v>225</v>
      </c>
      <c r="C1457">
        <v>225</v>
      </c>
    </row>
    <row r="1458" spans="1:3" x14ac:dyDescent="0.3">
      <c r="A1458">
        <v>1500</v>
      </c>
      <c r="B1458">
        <v>85</v>
      </c>
      <c r="C1458">
        <v>85</v>
      </c>
    </row>
    <row r="1459" spans="1:3" x14ac:dyDescent="0.3">
      <c r="A1459">
        <v>243</v>
      </c>
      <c r="B1459">
        <v>1410</v>
      </c>
      <c r="C1459">
        <v>1410</v>
      </c>
    </row>
    <row r="1460" spans="1:3" x14ac:dyDescent="0.3">
      <c r="A1460">
        <v>7500</v>
      </c>
      <c r="B1460">
        <v>310</v>
      </c>
      <c r="C1460">
        <v>310</v>
      </c>
    </row>
    <row r="1461" spans="1:3" x14ac:dyDescent="0.3">
      <c r="A1461">
        <v>2538</v>
      </c>
      <c r="B1461">
        <v>250</v>
      </c>
      <c r="C1461">
        <v>250</v>
      </c>
    </row>
    <row r="1462" spans="1:3" x14ac:dyDescent="0.3">
      <c r="A1462">
        <v>460</v>
      </c>
      <c r="B1462">
        <v>555</v>
      </c>
      <c r="C1462">
        <v>555</v>
      </c>
    </row>
    <row r="1463" spans="1:3" x14ac:dyDescent="0.3">
      <c r="A1463">
        <v>122.5</v>
      </c>
      <c r="B1463">
        <v>850</v>
      </c>
      <c r="C1463">
        <v>850</v>
      </c>
    </row>
    <row r="1464" spans="1:3" x14ac:dyDescent="0.3">
      <c r="A1464">
        <v>500</v>
      </c>
      <c r="B1464">
        <v>850</v>
      </c>
      <c r="C1464">
        <v>850</v>
      </c>
    </row>
    <row r="1465" spans="1:3" x14ac:dyDescent="0.3">
      <c r="A1465">
        <v>7500</v>
      </c>
      <c r="B1465">
        <v>850</v>
      </c>
      <c r="C1465">
        <v>850</v>
      </c>
    </row>
    <row r="1466" spans="1:3" x14ac:dyDescent="0.3">
      <c r="A1466">
        <v>4000</v>
      </c>
      <c r="B1466">
        <v>850</v>
      </c>
      <c r="C1466">
        <v>850</v>
      </c>
    </row>
    <row r="1467" spans="1:3" x14ac:dyDescent="0.3">
      <c r="A1467">
        <v>9750</v>
      </c>
      <c r="B1467">
        <v>80</v>
      </c>
      <c r="C1467">
        <v>80</v>
      </c>
    </row>
    <row r="1468" spans="1:3" x14ac:dyDescent="0.3">
      <c r="A1468">
        <v>2327.25</v>
      </c>
      <c r="B1468">
        <v>1175</v>
      </c>
      <c r="C1468">
        <v>1175</v>
      </c>
    </row>
    <row r="1469" spans="1:3" x14ac:dyDescent="0.3">
      <c r="A1469">
        <v>2327.25</v>
      </c>
      <c r="B1469">
        <v>900</v>
      </c>
      <c r="C1469">
        <v>900</v>
      </c>
    </row>
    <row r="1470" spans="1:3" x14ac:dyDescent="0.3">
      <c r="A1470">
        <v>6400</v>
      </c>
      <c r="B1470">
        <v>1000</v>
      </c>
      <c r="C1470">
        <v>1000</v>
      </c>
    </row>
    <row r="1471" spans="1:3" x14ac:dyDescent="0.3">
      <c r="A1471">
        <v>2250</v>
      </c>
      <c r="B1471">
        <v>1800</v>
      </c>
      <c r="C1471">
        <v>1800</v>
      </c>
    </row>
    <row r="1472" spans="1:3" x14ac:dyDescent="0.3">
      <c r="A1472">
        <v>537.12</v>
      </c>
      <c r="B1472">
        <v>1320</v>
      </c>
      <c r="C1472">
        <v>1320</v>
      </c>
    </row>
    <row r="1473" spans="1:3" x14ac:dyDescent="0.3">
      <c r="A1473">
        <v>1000</v>
      </c>
      <c r="B1473">
        <v>250</v>
      </c>
      <c r="C1473">
        <v>250</v>
      </c>
    </row>
    <row r="1474" spans="1:3" x14ac:dyDescent="0.3">
      <c r="A1474">
        <v>1702.624</v>
      </c>
      <c r="B1474">
        <v>1320</v>
      </c>
      <c r="C1474">
        <v>1320</v>
      </c>
    </row>
    <row r="1475" spans="1:3" x14ac:dyDescent="0.3">
      <c r="A1475">
        <v>7560</v>
      </c>
      <c r="B1475">
        <v>900</v>
      </c>
      <c r="C1475">
        <v>900</v>
      </c>
    </row>
    <row r="1476" spans="1:3" x14ac:dyDescent="0.3">
      <c r="A1476">
        <v>240</v>
      </c>
      <c r="B1476">
        <v>675</v>
      </c>
      <c r="C1476">
        <v>675</v>
      </c>
    </row>
    <row r="1477" spans="1:3" x14ac:dyDescent="0.3">
      <c r="A1477">
        <v>499.5</v>
      </c>
      <c r="B1477">
        <v>1800</v>
      </c>
      <c r="C1477">
        <v>1800</v>
      </c>
    </row>
    <row r="1478" spans="1:3" x14ac:dyDescent="0.3">
      <c r="A1478">
        <v>2495</v>
      </c>
      <c r="B1478">
        <v>250</v>
      </c>
      <c r="C1478">
        <v>250</v>
      </c>
    </row>
    <row r="1479" spans="1:3" x14ac:dyDescent="0.3">
      <c r="A1479">
        <v>9900</v>
      </c>
      <c r="B1479">
        <v>750</v>
      </c>
      <c r="C1479">
        <v>750</v>
      </c>
    </row>
    <row r="1480" spans="1:3" x14ac:dyDescent="0.3">
      <c r="A1480">
        <v>4400</v>
      </c>
      <c r="B1480">
        <v>290</v>
      </c>
      <c r="C1480">
        <v>290</v>
      </c>
    </row>
    <row r="1481" spans="1:3" x14ac:dyDescent="0.3">
      <c r="A1481">
        <v>450</v>
      </c>
      <c r="B1481">
        <v>600</v>
      </c>
      <c r="C1481">
        <v>600</v>
      </c>
    </row>
    <row r="1482" spans="1:3" x14ac:dyDescent="0.3">
      <c r="A1482">
        <v>4750</v>
      </c>
      <c r="B1482">
        <v>1000</v>
      </c>
      <c r="C1482">
        <v>1000</v>
      </c>
    </row>
    <row r="1483" spans="1:3" x14ac:dyDescent="0.3">
      <c r="A1483">
        <v>1485</v>
      </c>
      <c r="B1483">
        <v>225</v>
      </c>
      <c r="C1483">
        <v>225</v>
      </c>
    </row>
    <row r="1484" spans="1:3" x14ac:dyDescent="0.3">
      <c r="A1484">
        <v>1125</v>
      </c>
      <c r="B1484">
        <v>1500</v>
      </c>
      <c r="C1484">
        <v>1500</v>
      </c>
    </row>
    <row r="1485" spans="1:3" x14ac:dyDescent="0.3">
      <c r="A1485">
        <v>1435</v>
      </c>
      <c r="B1485">
        <v>25</v>
      </c>
      <c r="C1485">
        <v>25</v>
      </c>
    </row>
    <row r="1486" spans="1:3" x14ac:dyDescent="0.3">
      <c r="A1486">
        <v>2870</v>
      </c>
      <c r="B1486">
        <v>10</v>
      </c>
      <c r="C1486">
        <v>10</v>
      </c>
    </row>
    <row r="1487" spans="1:3" x14ac:dyDescent="0.3">
      <c r="A1487">
        <v>2800</v>
      </c>
      <c r="B1487">
        <v>10</v>
      </c>
      <c r="C1487">
        <v>10</v>
      </c>
    </row>
    <row r="1488" spans="1:3" x14ac:dyDescent="0.3">
      <c r="A1488">
        <v>1884.9999999999998</v>
      </c>
      <c r="B1488">
        <v>10</v>
      </c>
      <c r="C1488">
        <v>10</v>
      </c>
    </row>
    <row r="1489" spans="1:3" x14ac:dyDescent="0.3">
      <c r="A1489">
        <v>1500</v>
      </c>
      <c r="B1489">
        <v>10</v>
      </c>
      <c r="C1489">
        <v>10</v>
      </c>
    </row>
    <row r="1490" spans="1:3" x14ac:dyDescent="0.3">
      <c r="A1490">
        <v>424.35</v>
      </c>
      <c r="B1490">
        <v>10</v>
      </c>
      <c r="C1490">
        <v>10</v>
      </c>
    </row>
    <row r="1491" spans="1:3" x14ac:dyDescent="0.3">
      <c r="A1491">
        <v>1000</v>
      </c>
      <c r="B1491">
        <v>10</v>
      </c>
      <c r="C1491">
        <v>10</v>
      </c>
    </row>
    <row r="1492" spans="1:3" x14ac:dyDescent="0.3">
      <c r="A1492">
        <v>1000</v>
      </c>
      <c r="B1492">
        <v>20</v>
      </c>
      <c r="C1492">
        <v>20</v>
      </c>
    </row>
    <row r="1493" spans="1:3" x14ac:dyDescent="0.3">
      <c r="A1493">
        <v>500</v>
      </c>
      <c r="B1493">
        <v>30</v>
      </c>
      <c r="C1493">
        <v>30</v>
      </c>
    </row>
    <row r="1494" spans="1:3" x14ac:dyDescent="0.3">
      <c r="A1494">
        <v>832</v>
      </c>
      <c r="B1494">
        <v>900</v>
      </c>
      <c r="C1494">
        <v>900</v>
      </c>
    </row>
    <row r="1495" spans="1:3" x14ac:dyDescent="0.3">
      <c r="A1495">
        <v>100</v>
      </c>
      <c r="B1495">
        <v>1000</v>
      </c>
      <c r="C1495">
        <v>1000</v>
      </c>
    </row>
    <row r="1496" spans="1:3" x14ac:dyDescent="0.3">
      <c r="A1496">
        <v>4500</v>
      </c>
      <c r="B1496">
        <v>225</v>
      </c>
      <c r="C1496">
        <v>225</v>
      </c>
    </row>
    <row r="1497" spans="1:3" x14ac:dyDescent="0.3">
      <c r="A1497">
        <v>9250</v>
      </c>
      <c r="B1497">
        <v>80</v>
      </c>
      <c r="C1497">
        <v>80</v>
      </c>
    </row>
    <row r="1498" spans="1:3" x14ac:dyDescent="0.3">
      <c r="A1498">
        <v>1500</v>
      </c>
      <c r="B1498">
        <v>80</v>
      </c>
      <c r="C1498">
        <v>80</v>
      </c>
    </row>
    <row r="1499" spans="1:3" x14ac:dyDescent="0.3">
      <c r="A1499">
        <v>500</v>
      </c>
      <c r="B1499">
        <v>20</v>
      </c>
      <c r="C1499">
        <v>20</v>
      </c>
    </row>
    <row r="1500" spans="1:3" x14ac:dyDescent="0.3">
      <c r="A1500">
        <v>800</v>
      </c>
      <c r="B1500">
        <v>10</v>
      </c>
      <c r="C1500">
        <v>10</v>
      </c>
    </row>
    <row r="1501" spans="1:3" x14ac:dyDescent="0.3">
      <c r="A1501">
        <v>8567.5</v>
      </c>
      <c r="B1501">
        <v>10</v>
      </c>
      <c r="C1501">
        <v>10</v>
      </c>
    </row>
    <row r="1502" spans="1:3" x14ac:dyDescent="0.3">
      <c r="A1502">
        <v>3579.3</v>
      </c>
      <c r="B1502">
        <v>30</v>
      </c>
      <c r="C1502">
        <v>30</v>
      </c>
    </row>
    <row r="1503" spans="1:3" x14ac:dyDescent="0.3">
      <c r="A1503">
        <v>4250</v>
      </c>
      <c r="B1503">
        <v>10</v>
      </c>
      <c r="C1503">
        <v>10</v>
      </c>
    </row>
    <row r="1504" spans="1:3" x14ac:dyDescent="0.3">
      <c r="A1504">
        <v>1115.69</v>
      </c>
      <c r="B1504">
        <v>10</v>
      </c>
      <c r="C1504">
        <v>10</v>
      </c>
    </row>
    <row r="1505" spans="1:3" x14ac:dyDescent="0.3">
      <c r="A1505">
        <v>990.00000000000011</v>
      </c>
      <c r="B1505">
        <v>10</v>
      </c>
      <c r="C1505">
        <v>10</v>
      </c>
    </row>
    <row r="1506" spans="1:3" x14ac:dyDescent="0.3">
      <c r="A1506">
        <v>2500</v>
      </c>
      <c r="B1506">
        <v>10</v>
      </c>
      <c r="C1506">
        <v>10</v>
      </c>
    </row>
    <row r="1507" spans="1:3" x14ac:dyDescent="0.3">
      <c r="A1507">
        <v>7875</v>
      </c>
      <c r="B1507">
        <v>120</v>
      </c>
      <c r="C1507">
        <v>120</v>
      </c>
    </row>
    <row r="1508" spans="1:3" x14ac:dyDescent="0.3">
      <c r="A1508">
        <v>2499.9749999999999</v>
      </c>
      <c r="B1508">
        <v>10</v>
      </c>
      <c r="C1508">
        <v>10</v>
      </c>
    </row>
    <row r="1509" spans="1:3" x14ac:dyDescent="0.3">
      <c r="A1509">
        <v>5000</v>
      </c>
      <c r="B1509">
        <v>10</v>
      </c>
      <c r="C1509">
        <v>10</v>
      </c>
    </row>
    <row r="1510" spans="1:3" x14ac:dyDescent="0.3">
      <c r="A1510">
        <v>5400</v>
      </c>
      <c r="B1510">
        <v>90</v>
      </c>
      <c r="C1510">
        <v>90</v>
      </c>
    </row>
    <row r="1511" spans="1:3" x14ac:dyDescent="0.3">
      <c r="A1511">
        <v>6666.6666666666661</v>
      </c>
      <c r="B1511">
        <v>80</v>
      </c>
      <c r="C1511">
        <v>80</v>
      </c>
    </row>
    <row r="1512" spans="1:3" x14ac:dyDescent="0.3">
      <c r="A1512">
        <v>8000</v>
      </c>
    </row>
    <row r="1513" spans="1:3" x14ac:dyDescent="0.3">
      <c r="A1513">
        <v>3600</v>
      </c>
    </row>
    <row r="1514" spans="1:3" x14ac:dyDescent="0.3">
      <c r="A1514">
        <v>184.8</v>
      </c>
    </row>
    <row r="1515" spans="1:3" x14ac:dyDescent="0.3">
      <c r="A1515">
        <v>3013.6363636363635</v>
      </c>
    </row>
    <row r="1516" spans="1:3" x14ac:dyDescent="0.3">
      <c r="A1516">
        <v>7600</v>
      </c>
    </row>
    <row r="1517" spans="1:3" x14ac:dyDescent="0.3">
      <c r="A1517">
        <v>850</v>
      </c>
    </row>
    <row r="1518" spans="1:3" x14ac:dyDescent="0.3">
      <c r="A1518">
        <v>1507.9812206572769</v>
      </c>
    </row>
    <row r="1519" spans="1:3" x14ac:dyDescent="0.3">
      <c r="A1519">
        <v>2409</v>
      </c>
    </row>
    <row r="1520" spans="1:3" x14ac:dyDescent="0.3">
      <c r="A1520">
        <v>1850</v>
      </c>
    </row>
    <row r="1521" spans="1:1" x14ac:dyDescent="0.3">
      <c r="A1521">
        <v>900</v>
      </c>
    </row>
    <row r="1522" spans="1:1" x14ac:dyDescent="0.3">
      <c r="A1522">
        <v>960</v>
      </c>
    </row>
    <row r="1523" spans="1:1" x14ac:dyDescent="0.3">
      <c r="A1523">
        <v>620</v>
      </c>
    </row>
    <row r="1524" spans="1:1" x14ac:dyDescent="0.3">
      <c r="A1524">
        <v>8400</v>
      </c>
    </row>
    <row r="1525" spans="1:1" x14ac:dyDescent="0.3">
      <c r="A1525">
        <v>2000</v>
      </c>
    </row>
    <row r="1526" spans="1:1" x14ac:dyDescent="0.3">
      <c r="A1526">
        <v>2000</v>
      </c>
    </row>
    <row r="1527" spans="1:1" x14ac:dyDescent="0.3">
      <c r="A1527">
        <v>2000</v>
      </c>
    </row>
    <row r="1528" spans="1:1" x14ac:dyDescent="0.3">
      <c r="A1528">
        <v>2300</v>
      </c>
    </row>
    <row r="1529" spans="1:1" x14ac:dyDescent="0.3">
      <c r="A1529">
        <v>2300</v>
      </c>
    </row>
    <row r="1530" spans="1:1" x14ac:dyDescent="0.3">
      <c r="A1530">
        <v>2400</v>
      </c>
    </row>
    <row r="1531" spans="1:1" x14ac:dyDescent="0.3">
      <c r="A1531">
        <v>9000</v>
      </c>
    </row>
    <row r="1532" spans="1:1" x14ac:dyDescent="0.3">
      <c r="A1532">
        <v>9000</v>
      </c>
    </row>
    <row r="1533" spans="1:1" x14ac:dyDescent="0.3">
      <c r="A1533">
        <v>5250</v>
      </c>
    </row>
    <row r="1534" spans="1:1" x14ac:dyDescent="0.3">
      <c r="A1534">
        <v>6300</v>
      </c>
    </row>
    <row r="1535" spans="1:1" x14ac:dyDescent="0.3">
      <c r="A1535">
        <v>3375</v>
      </c>
    </row>
    <row r="1536" spans="1:1" x14ac:dyDescent="0.3">
      <c r="A1536">
        <v>3675</v>
      </c>
    </row>
    <row r="1537" spans="1:1" x14ac:dyDescent="0.3">
      <c r="A1537">
        <v>7200</v>
      </c>
    </row>
    <row r="1538" spans="1:1" x14ac:dyDescent="0.3">
      <c r="A1538">
        <v>851</v>
      </c>
    </row>
    <row r="1539" spans="1:1" x14ac:dyDescent="0.3">
      <c r="A1539">
        <v>132</v>
      </c>
    </row>
    <row r="1540" spans="1:1" x14ac:dyDescent="0.3">
      <c r="A1540">
        <v>693</v>
      </c>
    </row>
    <row r="1541" spans="1:1" x14ac:dyDescent="0.3">
      <c r="A1541">
        <v>225</v>
      </c>
    </row>
    <row r="1542" spans="1:1" x14ac:dyDescent="0.3">
      <c r="A1542">
        <v>4600</v>
      </c>
    </row>
    <row r="1543" spans="1:1" x14ac:dyDescent="0.3">
      <c r="A1543">
        <v>85</v>
      </c>
    </row>
    <row r="1544" spans="1:1" x14ac:dyDescent="0.3">
      <c r="A1544">
        <v>1410</v>
      </c>
    </row>
    <row r="1545" spans="1:1" x14ac:dyDescent="0.3">
      <c r="A1545">
        <v>310</v>
      </c>
    </row>
    <row r="1546" spans="1:1" x14ac:dyDescent="0.3">
      <c r="A1546">
        <v>2300</v>
      </c>
    </row>
    <row r="1547" spans="1:1" x14ac:dyDescent="0.3">
      <c r="A1547">
        <v>250</v>
      </c>
    </row>
    <row r="1548" spans="1:1" x14ac:dyDescent="0.3">
      <c r="A1548">
        <v>2300</v>
      </c>
    </row>
    <row r="1549" spans="1:1" x14ac:dyDescent="0.3">
      <c r="A1549">
        <v>2000</v>
      </c>
    </row>
    <row r="1550" spans="1:1" x14ac:dyDescent="0.3">
      <c r="A1550">
        <v>2125</v>
      </c>
    </row>
    <row r="1551" spans="1:1" x14ac:dyDescent="0.3">
      <c r="A1551">
        <v>555</v>
      </c>
    </row>
    <row r="1552" spans="1:1" x14ac:dyDescent="0.3">
      <c r="A1552">
        <v>850</v>
      </c>
    </row>
    <row r="1553" spans="1:1" x14ac:dyDescent="0.3">
      <c r="A1553">
        <v>850</v>
      </c>
    </row>
    <row r="1554" spans="1:1" x14ac:dyDescent="0.3">
      <c r="A1554">
        <v>850</v>
      </c>
    </row>
    <row r="1555" spans="1:1" x14ac:dyDescent="0.3">
      <c r="A1555">
        <v>850</v>
      </c>
    </row>
    <row r="1556" spans="1:1" x14ac:dyDescent="0.3">
      <c r="A1556">
        <v>80</v>
      </c>
    </row>
    <row r="1557" spans="1:1" x14ac:dyDescent="0.3">
      <c r="A1557">
        <v>8400</v>
      </c>
    </row>
    <row r="1558" spans="1:1" x14ac:dyDescent="0.3">
      <c r="A1558">
        <v>1175</v>
      </c>
    </row>
    <row r="1559" spans="1:1" x14ac:dyDescent="0.3">
      <c r="A1559">
        <v>2300</v>
      </c>
    </row>
    <row r="1560" spans="1:1" x14ac:dyDescent="0.3">
      <c r="A1560">
        <v>900</v>
      </c>
    </row>
    <row r="1561" spans="1:1" x14ac:dyDescent="0.3">
      <c r="A1561">
        <v>1000</v>
      </c>
    </row>
    <row r="1562" spans="1:1" x14ac:dyDescent="0.3">
      <c r="A1562">
        <v>1800</v>
      </c>
    </row>
    <row r="1563" spans="1:1" x14ac:dyDescent="0.3">
      <c r="A1563">
        <v>2300</v>
      </c>
    </row>
    <row r="1564" spans="1:1" x14ac:dyDescent="0.3">
      <c r="A1564">
        <v>2350</v>
      </c>
    </row>
    <row r="1565" spans="1:1" x14ac:dyDescent="0.3">
      <c r="A1565">
        <v>1320</v>
      </c>
    </row>
    <row r="1566" spans="1:1" x14ac:dyDescent="0.3">
      <c r="A1566">
        <v>250</v>
      </c>
    </row>
    <row r="1567" spans="1:1" x14ac:dyDescent="0.3">
      <c r="A1567">
        <v>3924</v>
      </c>
    </row>
    <row r="1568" spans="1:1" x14ac:dyDescent="0.3">
      <c r="A1568">
        <v>4500</v>
      </c>
    </row>
    <row r="1569" spans="1:1" x14ac:dyDescent="0.3">
      <c r="A1569">
        <v>8550</v>
      </c>
    </row>
    <row r="1570" spans="1:1" x14ac:dyDescent="0.3">
      <c r="A1570">
        <v>1320</v>
      </c>
    </row>
    <row r="1571" spans="1:1" x14ac:dyDescent="0.3">
      <c r="A1571">
        <v>3060</v>
      </c>
    </row>
    <row r="1572" spans="1:1" x14ac:dyDescent="0.3">
      <c r="A1572">
        <v>9180</v>
      </c>
    </row>
    <row r="1573" spans="1:1" x14ac:dyDescent="0.3">
      <c r="A1573">
        <v>900</v>
      </c>
    </row>
    <row r="1574" spans="1:1" x14ac:dyDescent="0.3">
      <c r="A1574">
        <v>675</v>
      </c>
    </row>
    <row r="1575" spans="1:1" x14ac:dyDescent="0.3">
      <c r="A1575">
        <v>1800</v>
      </c>
    </row>
    <row r="1576" spans="1:1" x14ac:dyDescent="0.3">
      <c r="A1576">
        <v>4600</v>
      </c>
    </row>
    <row r="1577" spans="1:1" x14ac:dyDescent="0.3">
      <c r="A1577">
        <v>250</v>
      </c>
    </row>
    <row r="1578" spans="1:1" x14ac:dyDescent="0.3">
      <c r="A1578">
        <v>7350</v>
      </c>
    </row>
    <row r="1579" spans="1:1" x14ac:dyDescent="0.3">
      <c r="A1579">
        <v>2100</v>
      </c>
    </row>
    <row r="1580" spans="1:1" x14ac:dyDescent="0.3">
      <c r="A1580">
        <v>4500</v>
      </c>
    </row>
    <row r="1581" spans="1:1" x14ac:dyDescent="0.3">
      <c r="A1581">
        <v>750</v>
      </c>
    </row>
    <row r="1582" spans="1:1" x14ac:dyDescent="0.3">
      <c r="A1582">
        <v>4752</v>
      </c>
    </row>
    <row r="1583" spans="1:1" x14ac:dyDescent="0.3">
      <c r="A1583">
        <v>5400</v>
      </c>
    </row>
    <row r="1584" spans="1:1" x14ac:dyDescent="0.3">
      <c r="A1584">
        <v>290</v>
      </c>
    </row>
    <row r="1585" spans="1:1" x14ac:dyDescent="0.3">
      <c r="A1585">
        <v>5400</v>
      </c>
    </row>
    <row r="1586" spans="1:1" x14ac:dyDescent="0.3">
      <c r="A1586">
        <v>600</v>
      </c>
    </row>
    <row r="1587" spans="1:1" x14ac:dyDescent="0.3">
      <c r="A1587">
        <v>7200</v>
      </c>
    </row>
    <row r="1588" spans="1:1" x14ac:dyDescent="0.3">
      <c r="A1588">
        <v>6000</v>
      </c>
    </row>
    <row r="1589" spans="1:1" x14ac:dyDescent="0.3">
      <c r="A1589">
        <v>5940</v>
      </c>
    </row>
    <row r="1590" spans="1:1" x14ac:dyDescent="0.3">
      <c r="A1590">
        <v>7000</v>
      </c>
    </row>
    <row r="1591" spans="1:1" x14ac:dyDescent="0.3">
      <c r="A1591">
        <v>9405</v>
      </c>
    </row>
    <row r="1592" spans="1:1" x14ac:dyDescent="0.3">
      <c r="A1592">
        <v>4000</v>
      </c>
    </row>
    <row r="1593" spans="1:1" x14ac:dyDescent="0.3">
      <c r="A1593">
        <v>5000</v>
      </c>
    </row>
    <row r="1594" spans="1:1" x14ac:dyDescent="0.3">
      <c r="A1594">
        <v>8720</v>
      </c>
    </row>
    <row r="1595" spans="1:1" x14ac:dyDescent="0.3">
      <c r="A1595">
        <v>2000</v>
      </c>
    </row>
    <row r="1596" spans="1:1" x14ac:dyDescent="0.3">
      <c r="A1596">
        <v>4200</v>
      </c>
    </row>
    <row r="1597" spans="1:1" x14ac:dyDescent="0.3">
      <c r="A1597">
        <v>4200</v>
      </c>
    </row>
    <row r="1598" spans="1:1" x14ac:dyDescent="0.3">
      <c r="A1598">
        <v>4200</v>
      </c>
    </row>
    <row r="1599" spans="1:1" x14ac:dyDescent="0.3">
      <c r="A1599">
        <v>4000</v>
      </c>
    </row>
    <row r="1600" spans="1:1" x14ac:dyDescent="0.3">
      <c r="A1600">
        <v>6250</v>
      </c>
    </row>
    <row r="1601" spans="1:1" x14ac:dyDescent="0.3">
      <c r="A1601">
        <v>3500</v>
      </c>
    </row>
    <row r="1602" spans="1:1" x14ac:dyDescent="0.3">
      <c r="A1602">
        <v>3000</v>
      </c>
    </row>
    <row r="1603" spans="1:1" x14ac:dyDescent="0.3">
      <c r="A1603">
        <v>1000</v>
      </c>
    </row>
    <row r="1604" spans="1:1" x14ac:dyDescent="0.3">
      <c r="A1604">
        <v>225</v>
      </c>
    </row>
    <row r="1605" spans="1:1" x14ac:dyDescent="0.3">
      <c r="A1605">
        <v>1500</v>
      </c>
    </row>
    <row r="1606" spans="1:1" x14ac:dyDescent="0.3">
      <c r="A1606">
        <v>25</v>
      </c>
    </row>
    <row r="1607" spans="1:1" x14ac:dyDescent="0.3">
      <c r="A1607">
        <v>10</v>
      </c>
    </row>
    <row r="1608" spans="1:1" x14ac:dyDescent="0.3">
      <c r="A1608">
        <v>10</v>
      </c>
    </row>
    <row r="1609" spans="1:1" x14ac:dyDescent="0.3">
      <c r="A1609">
        <v>10</v>
      </c>
    </row>
    <row r="1610" spans="1:1" x14ac:dyDescent="0.3">
      <c r="A1610">
        <v>10</v>
      </c>
    </row>
    <row r="1611" spans="1:1" x14ac:dyDescent="0.3">
      <c r="A1611">
        <v>10</v>
      </c>
    </row>
    <row r="1612" spans="1:1" x14ac:dyDescent="0.3">
      <c r="A1612">
        <v>10</v>
      </c>
    </row>
    <row r="1613" spans="1:1" x14ac:dyDescent="0.3">
      <c r="A1613">
        <v>20</v>
      </c>
    </row>
    <row r="1614" spans="1:1" x14ac:dyDescent="0.3">
      <c r="A1614">
        <v>30</v>
      </c>
    </row>
    <row r="1615" spans="1:1" x14ac:dyDescent="0.3">
      <c r="A1615">
        <v>900</v>
      </c>
    </row>
    <row r="1616" spans="1:1" x14ac:dyDescent="0.3">
      <c r="A1616">
        <v>1000</v>
      </c>
    </row>
    <row r="1617" spans="1:1" x14ac:dyDescent="0.3">
      <c r="A1617">
        <v>225</v>
      </c>
    </row>
    <row r="1618" spans="1:1" x14ac:dyDescent="0.3">
      <c r="A1618">
        <v>80</v>
      </c>
    </row>
    <row r="1619" spans="1:1" x14ac:dyDescent="0.3">
      <c r="A1619">
        <v>80</v>
      </c>
    </row>
    <row r="1620" spans="1:1" x14ac:dyDescent="0.3">
      <c r="A1620">
        <v>20</v>
      </c>
    </row>
    <row r="1621" spans="1:1" x14ac:dyDescent="0.3">
      <c r="A1621">
        <v>2000</v>
      </c>
    </row>
    <row r="1622" spans="1:1" x14ac:dyDescent="0.3">
      <c r="A1622">
        <v>10</v>
      </c>
    </row>
    <row r="1623" spans="1:1" x14ac:dyDescent="0.3">
      <c r="A1623">
        <v>10</v>
      </c>
    </row>
    <row r="1624" spans="1:1" x14ac:dyDescent="0.3">
      <c r="A1624">
        <v>30</v>
      </c>
    </row>
    <row r="1625" spans="1:1" x14ac:dyDescent="0.3">
      <c r="A1625">
        <v>10</v>
      </c>
    </row>
    <row r="1626" spans="1:1" x14ac:dyDescent="0.3">
      <c r="A1626">
        <v>10</v>
      </c>
    </row>
    <row r="1627" spans="1:1" x14ac:dyDescent="0.3">
      <c r="A1627">
        <v>10</v>
      </c>
    </row>
    <row r="1628" spans="1:1" x14ac:dyDescent="0.3">
      <c r="A1628">
        <v>10</v>
      </c>
    </row>
    <row r="1629" spans="1:1" x14ac:dyDescent="0.3">
      <c r="A1629">
        <v>120</v>
      </c>
    </row>
    <row r="1630" spans="1:1" x14ac:dyDescent="0.3">
      <c r="A1630">
        <v>10</v>
      </c>
    </row>
    <row r="1631" spans="1:1" x14ac:dyDescent="0.3">
      <c r="A1631">
        <v>10</v>
      </c>
    </row>
    <row r="1632" spans="1:1" x14ac:dyDescent="0.3">
      <c r="A1632">
        <v>90</v>
      </c>
    </row>
    <row r="1633" spans="1:1" x14ac:dyDescent="0.3">
      <c r="A1633">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ACB6D-3149-44B3-89CA-3964BEE513CE}">
  <dimension ref="A1:T33"/>
  <sheetViews>
    <sheetView workbookViewId="0">
      <selection activeCell="T9" sqref="T9"/>
    </sheetView>
  </sheetViews>
  <sheetFormatPr defaultRowHeight="14.4" x14ac:dyDescent="0.3"/>
  <cols>
    <col min="19" max="19" width="9.33203125" bestFit="1" customWidth="1"/>
    <col min="20" max="20" width="10.5546875" bestFit="1" customWidth="1"/>
  </cols>
  <sheetData>
    <row r="1" spans="1:20" x14ac:dyDescent="0.3">
      <c r="A1" t="s">
        <v>6937</v>
      </c>
      <c r="B1" t="s">
        <v>6936</v>
      </c>
      <c r="C1" t="s">
        <v>6938</v>
      </c>
      <c r="D1" t="s">
        <v>6939</v>
      </c>
      <c r="E1" t="s">
        <v>6940</v>
      </c>
      <c r="F1" t="s">
        <v>6941</v>
      </c>
      <c r="G1" t="s">
        <v>6942</v>
      </c>
      <c r="H1" t="s">
        <v>6943</v>
      </c>
      <c r="I1" t="s">
        <v>6944</v>
      </c>
      <c r="L1" t="s">
        <v>6937</v>
      </c>
      <c r="M1" t="s">
        <v>6936</v>
      </c>
      <c r="N1" t="s">
        <v>6938</v>
      </c>
      <c r="O1" t="s">
        <v>6939</v>
      </c>
      <c r="P1" t="s">
        <v>6940</v>
      </c>
      <c r="Q1" t="s">
        <v>6941</v>
      </c>
      <c r="R1" t="s">
        <v>6942</v>
      </c>
      <c r="S1" t="s">
        <v>6943</v>
      </c>
      <c r="T1" t="s">
        <v>6944</v>
      </c>
    </row>
    <row r="2" spans="1:20" x14ac:dyDescent="0.3">
      <c r="A2" t="s">
        <v>753</v>
      </c>
      <c r="B2">
        <v>296374</v>
      </c>
      <c r="C2">
        <f>COUNTIFS(energy_communities!B:B,province!A2,energy_communities!L:L,"active")</f>
        <v>51</v>
      </c>
      <c r="D2">
        <f>COUNTIFS(community_projects!A:A,province!A2,community_projects!G:G,"gerealiseerd", community_projects!P:P, "&gt; 0")</f>
        <v>103</v>
      </c>
      <c r="E2" s="23">
        <f>SUMIFS(community_projects!P:P, community_projects!A:A,province!A2,community_projects!G:G,"gerealiseerd", community_projects!P:P, "&gt; 0")</f>
        <v>32839.94</v>
      </c>
      <c r="F2" s="1">
        <f>E2/B2</f>
        <v>0.11080573869502723</v>
      </c>
      <c r="G2" s="23">
        <f>B2/D2</f>
        <v>2877.4174757281553</v>
      </c>
      <c r="H2" s="24">
        <f>ABS($F$15-F2)</f>
        <v>2.5293791860283257E-2</v>
      </c>
      <c r="I2" s="23">
        <f>ABS($G$15-G2)</f>
        <v>3183.9562997051526</v>
      </c>
      <c r="L2" t="s">
        <v>1281</v>
      </c>
      <c r="M2">
        <v>1381760</v>
      </c>
      <c r="N2">
        <v>60</v>
      </c>
      <c r="O2">
        <v>235</v>
      </c>
      <c r="P2">
        <v>51161.960000000014</v>
      </c>
      <c r="Q2">
        <v>3.7026661648911545E-2</v>
      </c>
      <c r="R2">
        <v>5879.8297872340427</v>
      </c>
      <c r="S2" s="24">
        <v>4.8485285185832429E-2</v>
      </c>
      <c r="T2" s="23">
        <v>181.54398819926519</v>
      </c>
    </row>
    <row r="3" spans="1:20" x14ac:dyDescent="0.3">
      <c r="A3" t="s">
        <v>126</v>
      </c>
      <c r="B3">
        <v>295870</v>
      </c>
      <c r="C3">
        <f>COUNTIFS(energy_communities!B:B,province!A3,energy_communities!L:L,"active")</f>
        <v>70</v>
      </c>
      <c r="D3">
        <f>COUNTIFS(community_projects!A:A,province!A3,community_projects!G:G,"gerealiseerd", community_projects!P:P, "&gt; 0")</f>
        <v>110</v>
      </c>
      <c r="E3" s="23">
        <f>SUMIFS(community_projects!P:P, community_projects!A:A,province!A3,community_projects!G:G,"gerealiseerd", community_projects!P:P, "&gt; 0")</f>
        <v>40923.843000000001</v>
      </c>
      <c r="F3" s="1">
        <f t="shared" ref="F3:F15" si="0">E3/B3</f>
        <v>0.13831697367086895</v>
      </c>
      <c r="G3" s="23">
        <f t="shared" ref="G3:G15" si="1">B3/D3</f>
        <v>2689.7272727272725</v>
      </c>
      <c r="H3" s="24">
        <f t="shared" ref="H3:H13" si="2">ABS($F$15-F3)</f>
        <v>5.280502683612498E-2</v>
      </c>
      <c r="I3" s="23">
        <f t="shared" ref="I3:I13" si="3">ABS($G$15-G3)</f>
        <v>3371.6465027060353</v>
      </c>
      <c r="L3" t="s">
        <v>344</v>
      </c>
      <c r="M3">
        <v>938341</v>
      </c>
      <c r="N3">
        <v>77</v>
      </c>
      <c r="O3">
        <v>212</v>
      </c>
      <c r="P3">
        <v>103871.2386</v>
      </c>
      <c r="Q3">
        <v>0.11069668553329759</v>
      </c>
      <c r="R3">
        <v>4426.1367924528304</v>
      </c>
      <c r="S3" s="24">
        <v>2.5184738698553616E-2</v>
      </c>
      <c r="T3" s="23">
        <v>1635.2369829804775</v>
      </c>
    </row>
    <row r="4" spans="1:20" x14ac:dyDescent="0.3">
      <c r="A4" t="s">
        <v>23</v>
      </c>
      <c r="B4">
        <v>220380</v>
      </c>
      <c r="C4">
        <f>COUNTIFS(energy_communities!B:B,province!A4,energy_communities!L:L,"active")</f>
        <v>26</v>
      </c>
      <c r="D4">
        <f>COUNTIFS(community_projects!A:A,province!A4,community_projects!G:G,"gerealiseerd", community_projects!P:P, "&gt; 0")</f>
        <v>22</v>
      </c>
      <c r="E4" s="23">
        <f>SUMIFS(community_projects!P:P, community_projects!A:A,province!A4,community_projects!G:G,"gerealiseerd", community_projects!P:P, "&gt; 0")</f>
        <v>16527.506363636363</v>
      </c>
      <c r="F4" s="1">
        <f t="shared" si="0"/>
        <v>7.4995491258899913E-2</v>
      </c>
      <c r="G4" s="23">
        <f t="shared" si="1"/>
        <v>10017.272727272728</v>
      </c>
      <c r="H4" s="24">
        <f t="shared" si="2"/>
        <v>1.0516455575844061E-2</v>
      </c>
      <c r="I4" s="23">
        <f t="shared" si="3"/>
        <v>3955.8989518394201</v>
      </c>
      <c r="L4" t="s">
        <v>87</v>
      </c>
      <c r="M4">
        <v>178960</v>
      </c>
      <c r="N4">
        <v>8</v>
      </c>
      <c r="O4">
        <v>23</v>
      </c>
      <c r="P4">
        <v>16096.436220657277</v>
      </c>
      <c r="Q4">
        <v>8.9944323986685726E-2</v>
      </c>
      <c r="R4">
        <v>7780.869565217391</v>
      </c>
      <c r="S4" s="24">
        <v>4.4323771519417521E-3</v>
      </c>
      <c r="T4" s="23">
        <v>1719.4957897840832</v>
      </c>
    </row>
    <row r="5" spans="1:20" x14ac:dyDescent="0.3">
      <c r="A5" t="s">
        <v>1676</v>
      </c>
      <c r="B5">
        <v>512031</v>
      </c>
      <c r="C5">
        <f>COUNTIFS(energy_communities!B:B,province!A5,energy_communities!L:L,"active")</f>
        <v>61</v>
      </c>
      <c r="D5">
        <f>COUNTIFS(community_projects!A:A,province!A5,community_projects!G:G,"gerealiseerd", community_projects!P:P, "&gt; 0")</f>
        <v>122</v>
      </c>
      <c r="E5" s="23">
        <f>SUMIFS(community_projects!P:P, community_projects!A:A,province!A5,community_projects!G:G,"gerealiseerd", community_projects!P:P, "&gt; 0")</f>
        <v>87226.141000000003</v>
      </c>
      <c r="F5" s="1">
        <f t="shared" si="0"/>
        <v>0.17035324228415857</v>
      </c>
      <c r="G5" s="23">
        <f t="shared" si="1"/>
        <v>4196.9754098360654</v>
      </c>
      <c r="H5" s="24">
        <f t="shared" si="2"/>
        <v>8.48412954494146E-2</v>
      </c>
      <c r="I5" s="23">
        <f t="shared" si="3"/>
        <v>1864.3983655972424</v>
      </c>
      <c r="L5" t="s">
        <v>1676</v>
      </c>
      <c r="M5">
        <v>512031</v>
      </c>
      <c r="N5">
        <v>61</v>
      </c>
      <c r="O5">
        <v>122</v>
      </c>
      <c r="P5">
        <v>87226.141000000003</v>
      </c>
      <c r="Q5">
        <v>0.17035324228415857</v>
      </c>
      <c r="R5">
        <v>4196.9754098360654</v>
      </c>
      <c r="S5" s="24">
        <v>8.48412954494146E-2</v>
      </c>
      <c r="T5" s="23">
        <v>1864.3983655972424</v>
      </c>
    </row>
    <row r="6" spans="1:20" x14ac:dyDescent="0.3">
      <c r="A6" t="s">
        <v>87</v>
      </c>
      <c r="B6">
        <v>178960</v>
      </c>
      <c r="C6">
        <f>COUNTIFS(energy_communities!B:B,province!A6,energy_communities!L:L,"active")</f>
        <v>8</v>
      </c>
      <c r="D6">
        <f>COUNTIFS(community_projects!A:A,province!A6,community_projects!G:G,"gerealiseerd", community_projects!P:P, "&gt; 0")</f>
        <v>23</v>
      </c>
      <c r="E6" s="23">
        <f>SUMIFS(community_projects!P:P, community_projects!A:A,province!A6,community_projects!G:G,"gerealiseerd", community_projects!P:P, "&gt; 0")</f>
        <v>16096.436220657277</v>
      </c>
      <c r="F6" s="1">
        <f t="shared" si="0"/>
        <v>8.9944323986685726E-2</v>
      </c>
      <c r="G6" s="23">
        <f t="shared" si="1"/>
        <v>7780.869565217391</v>
      </c>
      <c r="H6" s="24">
        <f t="shared" si="2"/>
        <v>4.4323771519417521E-3</v>
      </c>
      <c r="I6" s="23">
        <f t="shared" si="3"/>
        <v>1719.4957897840832</v>
      </c>
      <c r="L6" t="s">
        <v>1862</v>
      </c>
      <c r="M6">
        <v>613804</v>
      </c>
      <c r="N6">
        <v>42</v>
      </c>
      <c r="O6">
        <v>73</v>
      </c>
      <c r="P6">
        <v>10903.139999999998</v>
      </c>
      <c r="Q6">
        <v>1.7763227349447051E-2</v>
      </c>
      <c r="R6">
        <v>8408.2739726027394</v>
      </c>
      <c r="S6" s="24">
        <v>6.7748719485296927E-2</v>
      </c>
      <c r="T6" s="23">
        <v>2346.9001971694315</v>
      </c>
    </row>
    <row r="7" spans="1:20" x14ac:dyDescent="0.3">
      <c r="A7" t="s">
        <v>344</v>
      </c>
      <c r="B7">
        <v>938341</v>
      </c>
      <c r="C7">
        <f>COUNTIFS(energy_communities!B:B,province!A7,energy_communities!L:L,"active")</f>
        <v>77</v>
      </c>
      <c r="D7">
        <f>COUNTIFS(community_projects!A:A,province!A7,community_projects!G:G,"gerealiseerd", community_projects!P:P, "&gt; 0")</f>
        <v>212</v>
      </c>
      <c r="E7" s="23">
        <f>SUMIFS(community_projects!P:P, community_projects!A:A,province!A7,community_projects!G:G,"gerealiseerd", community_projects!P:P, "&gt; 0")</f>
        <v>103871.2386</v>
      </c>
      <c r="F7" s="1">
        <f t="shared" si="0"/>
        <v>0.11069668553329759</v>
      </c>
      <c r="G7" s="23">
        <f t="shared" si="1"/>
        <v>4426.1367924528304</v>
      </c>
      <c r="H7" s="24">
        <f t="shared" si="2"/>
        <v>2.5184738698553616E-2</v>
      </c>
      <c r="I7" s="23">
        <f t="shared" si="3"/>
        <v>1635.2369829804775</v>
      </c>
      <c r="L7" t="s">
        <v>1006</v>
      </c>
      <c r="M7">
        <v>1165895</v>
      </c>
      <c r="N7">
        <v>62</v>
      </c>
      <c r="O7">
        <v>135</v>
      </c>
      <c r="P7">
        <v>54098.080000000002</v>
      </c>
      <c r="Q7">
        <v>4.6400473456014481E-2</v>
      </c>
      <c r="R7">
        <v>8636.2592592592591</v>
      </c>
      <c r="S7" s="24">
        <v>3.9111473378729493E-2</v>
      </c>
      <c r="T7" s="23">
        <v>2574.8854838259513</v>
      </c>
    </row>
    <row r="8" spans="1:20" x14ac:dyDescent="0.3">
      <c r="A8" t="s">
        <v>1862</v>
      </c>
      <c r="B8">
        <v>613804</v>
      </c>
      <c r="C8">
        <f>COUNTIFS(energy_communities!B:B,province!A8,energy_communities!L:L,"active")</f>
        <v>42</v>
      </c>
      <c r="D8">
        <f>COUNTIFS(community_projects!A:A,province!A8,community_projects!G:G,"gerealiseerd", community_projects!P:P, "&gt; 0")</f>
        <v>73</v>
      </c>
      <c r="E8" s="23">
        <f>SUMIFS(community_projects!P:P, community_projects!A:A,province!A8,community_projects!G:G,"gerealiseerd", community_projects!P:P, "&gt; 0")</f>
        <v>10903.139999999998</v>
      </c>
      <c r="F8" s="1">
        <f t="shared" si="0"/>
        <v>1.7763227349447051E-2</v>
      </c>
      <c r="G8" s="23">
        <f t="shared" si="1"/>
        <v>8408.2739726027394</v>
      </c>
      <c r="H8" s="24">
        <f t="shared" si="2"/>
        <v>6.7748719485296927E-2</v>
      </c>
      <c r="I8" s="23">
        <f t="shared" si="3"/>
        <v>2346.9001971694315</v>
      </c>
      <c r="L8" t="s">
        <v>753</v>
      </c>
      <c r="M8">
        <v>296374</v>
      </c>
      <c r="N8">
        <v>51</v>
      </c>
      <c r="O8">
        <v>103</v>
      </c>
      <c r="P8">
        <v>32839.94</v>
      </c>
      <c r="Q8">
        <v>0.11080573869502723</v>
      </c>
      <c r="R8">
        <v>2877.4174757281553</v>
      </c>
      <c r="S8" s="24">
        <v>2.5293791860283257E-2</v>
      </c>
      <c r="T8" s="23">
        <v>3183.9562997051526</v>
      </c>
    </row>
    <row r="9" spans="1:20" x14ac:dyDescent="0.3">
      <c r="A9" t="s">
        <v>1281</v>
      </c>
      <c r="B9">
        <v>1381760</v>
      </c>
      <c r="C9">
        <f>COUNTIFS(energy_communities!B:B,province!A9,energy_communities!L:L,"active")</f>
        <v>60</v>
      </c>
      <c r="D9">
        <f>COUNTIFS(community_projects!A:A,province!A9,community_projects!G:G,"gerealiseerd", community_projects!P:P, "&gt; 0")</f>
        <v>235</v>
      </c>
      <c r="E9" s="23">
        <f>SUMIFS(community_projects!P:P, community_projects!A:A,province!A9,community_projects!G:G,"gerealiseerd", community_projects!P:P, "&gt; 0")</f>
        <v>51161.960000000014</v>
      </c>
      <c r="F9" s="1">
        <f t="shared" si="0"/>
        <v>3.7026661648911545E-2</v>
      </c>
      <c r="G9" s="23">
        <f t="shared" si="1"/>
        <v>5879.8297872340427</v>
      </c>
      <c r="H9" s="24">
        <f t="shared" si="2"/>
        <v>4.8485285185832429E-2</v>
      </c>
      <c r="I9" s="23">
        <f t="shared" si="3"/>
        <v>181.54398819926519</v>
      </c>
      <c r="L9" t="s">
        <v>126</v>
      </c>
      <c r="M9">
        <v>295870</v>
      </c>
      <c r="N9">
        <v>70</v>
      </c>
      <c r="O9">
        <v>110</v>
      </c>
      <c r="P9">
        <v>40923.843000000001</v>
      </c>
      <c r="Q9">
        <v>0.13831697367086895</v>
      </c>
      <c r="R9">
        <v>2689.7272727272725</v>
      </c>
      <c r="S9" s="24">
        <v>5.280502683612498E-2</v>
      </c>
      <c r="T9" s="23">
        <v>3371.6465027060353</v>
      </c>
    </row>
    <row r="10" spans="1:20" x14ac:dyDescent="0.3">
      <c r="A10" t="s">
        <v>2127</v>
      </c>
      <c r="B10">
        <v>1729250</v>
      </c>
      <c r="C10">
        <f>COUNTIFS(energy_communities!B:B,province!A10,energy_communities!L:L,"active")</f>
        <v>69</v>
      </c>
      <c r="D10">
        <f>COUNTIFS(community_projects!A:A,province!A10,community_projects!G:G,"gerealiseerd", community_projects!P:P, "&gt; 0")</f>
        <v>178</v>
      </c>
      <c r="E10" s="23">
        <f>SUMIFS(community_projects!P:P, community_projects!A:A,province!A10,community_projects!G:G,"gerealiseerd", community_projects!P:P, "&gt; 0")</f>
        <v>103009.83499999999</v>
      </c>
      <c r="F10" s="1">
        <f t="shared" si="0"/>
        <v>5.9569081971953153E-2</v>
      </c>
      <c r="G10" s="23">
        <f t="shared" si="1"/>
        <v>9714.8876404494385</v>
      </c>
      <c r="H10" s="24">
        <f t="shared" si="2"/>
        <v>2.5942864862790821E-2</v>
      </c>
      <c r="I10" s="23">
        <f t="shared" si="3"/>
        <v>3653.5138650161307</v>
      </c>
      <c r="L10" t="s">
        <v>2127</v>
      </c>
      <c r="M10">
        <v>1729250</v>
      </c>
      <c r="N10">
        <v>69</v>
      </c>
      <c r="O10">
        <v>178</v>
      </c>
      <c r="P10">
        <v>103009.83499999999</v>
      </c>
      <c r="Q10">
        <v>5.9569081971953153E-2</v>
      </c>
      <c r="R10">
        <v>9714.8876404494385</v>
      </c>
      <c r="S10" s="24">
        <v>2.5942864862790821E-2</v>
      </c>
      <c r="T10" s="23">
        <v>3653.5138650161307</v>
      </c>
    </row>
    <row r="11" spans="1:20" x14ac:dyDescent="0.3">
      <c r="A11" t="s">
        <v>2023</v>
      </c>
      <c r="B11">
        <v>177236</v>
      </c>
      <c r="C11">
        <f>COUNTIFS(energy_communities!B:B,province!A11,energy_communities!L:L,"active")</f>
        <v>7</v>
      </c>
      <c r="D11">
        <f>COUNTIFS(community_projects!A:A,province!A11,community_projects!G:G,"gerealiseerd", community_projects!P:P, "&gt; 0")</f>
        <v>79</v>
      </c>
      <c r="E11" s="23">
        <f>SUMIFS(community_projects!P:P, community_projects!A:A,province!A11,community_projects!G:G,"gerealiseerd", community_projects!P:P, "&gt; 0")</f>
        <v>117732.325</v>
      </c>
      <c r="F11" s="1">
        <f t="shared" si="0"/>
        <v>0.66426868694847552</v>
      </c>
      <c r="G11" s="23">
        <f t="shared" si="1"/>
        <v>2243.493670886076</v>
      </c>
      <c r="H11" s="24">
        <f t="shared" si="2"/>
        <v>0.57875674011373157</v>
      </c>
      <c r="I11" s="23">
        <f t="shared" si="3"/>
        <v>3817.8801045472319</v>
      </c>
      <c r="L11" t="s">
        <v>2023</v>
      </c>
      <c r="M11">
        <v>177236</v>
      </c>
      <c r="N11">
        <v>7</v>
      </c>
      <c r="O11">
        <v>79</v>
      </c>
      <c r="P11">
        <v>117732.325</v>
      </c>
      <c r="Q11">
        <v>0.66426868694847552</v>
      </c>
      <c r="R11">
        <v>2243.493670886076</v>
      </c>
      <c r="S11" s="24">
        <v>0.57875674011373157</v>
      </c>
      <c r="T11" s="23">
        <v>3817.8801045472319</v>
      </c>
    </row>
    <row r="12" spans="1:20" x14ac:dyDescent="0.3">
      <c r="A12" t="s">
        <v>1006</v>
      </c>
      <c r="B12">
        <v>1165895</v>
      </c>
      <c r="C12">
        <f>COUNTIFS(energy_communities!B:B,province!A12,energy_communities!L:L,"active")</f>
        <v>62</v>
      </c>
      <c r="D12">
        <f>COUNTIFS(community_projects!A:A,province!A12,community_projects!G:G,"gerealiseerd", community_projects!P:P, "&gt; 0")</f>
        <v>135</v>
      </c>
      <c r="E12" s="23">
        <f>SUMIFS(community_projects!P:P, community_projects!A:A,province!A12,community_projects!G:G,"gerealiseerd", community_projects!P:P, "&gt; 0")</f>
        <v>54098.080000000002</v>
      </c>
      <c r="F12" s="1">
        <f t="shared" si="0"/>
        <v>4.6400473456014481E-2</v>
      </c>
      <c r="G12" s="23">
        <f t="shared" si="1"/>
        <v>8636.2592592592591</v>
      </c>
      <c r="H12" s="24">
        <f t="shared" si="2"/>
        <v>3.9111473378729493E-2</v>
      </c>
      <c r="I12" s="23">
        <f t="shared" si="3"/>
        <v>2574.8854838259513</v>
      </c>
      <c r="L12" t="s">
        <v>23</v>
      </c>
      <c r="M12">
        <v>220380</v>
      </c>
      <c r="N12">
        <v>26</v>
      </c>
      <c r="O12">
        <v>22</v>
      </c>
      <c r="P12">
        <v>16527.506363636363</v>
      </c>
      <c r="Q12">
        <v>7.4995491258899913E-2</v>
      </c>
      <c r="R12">
        <v>10017.272727272728</v>
      </c>
      <c r="S12" s="24">
        <v>1.0516455575844061E-2</v>
      </c>
      <c r="T12" s="23">
        <v>3955.8989518394201</v>
      </c>
    </row>
    <row r="13" spans="1:20" x14ac:dyDescent="0.3">
      <c r="A13" t="s">
        <v>922</v>
      </c>
      <c r="B13">
        <v>533542</v>
      </c>
      <c r="C13">
        <f>COUNTIFS(energy_communities!B:B,province!A13,energy_communities!L:L,"active")</f>
        <v>26</v>
      </c>
      <c r="D13">
        <f>COUNTIFS(community_projects!A:A,province!A13,community_projects!G:G,"gerealiseerd", community_projects!P:P, "&gt; 0")</f>
        <v>35</v>
      </c>
      <c r="E13" s="23">
        <f>SUMIFS(community_projects!P:P, community_projects!A:A,province!A13,community_projects!G:G,"gerealiseerd", community_projects!P:P, "&gt; 0")</f>
        <v>53420.025000000001</v>
      </c>
      <c r="F13" s="1">
        <f t="shared" si="0"/>
        <v>0.10012337360507702</v>
      </c>
      <c r="G13" s="23">
        <f t="shared" si="1"/>
        <v>15244.057142857142</v>
      </c>
      <c r="H13" s="24">
        <f t="shared" si="2"/>
        <v>1.4611426770333044E-2</v>
      </c>
      <c r="I13" s="23">
        <f t="shared" si="3"/>
        <v>9182.6833674238333</v>
      </c>
      <c r="L13" t="s">
        <v>922</v>
      </c>
      <c r="M13">
        <v>533542</v>
      </c>
      <c r="N13">
        <v>26</v>
      </c>
      <c r="O13">
        <v>35</v>
      </c>
      <c r="P13">
        <v>53420.025000000001</v>
      </c>
      <c r="Q13">
        <v>0.10012337360507702</v>
      </c>
      <c r="R13">
        <v>15244.057142857142</v>
      </c>
      <c r="S13" s="24">
        <v>1.4611426770333044E-2</v>
      </c>
      <c r="T13" s="23">
        <v>9182.6833674238333</v>
      </c>
    </row>
    <row r="14" spans="1:20" x14ac:dyDescent="0.3">
      <c r="F14" s="1"/>
      <c r="G14" s="23"/>
    </row>
    <row r="15" spans="1:20" x14ac:dyDescent="0.3">
      <c r="A15" t="s">
        <v>1005</v>
      </c>
      <c r="B15">
        <f>SUM(B2:B13)</f>
        <v>8043443</v>
      </c>
      <c r="C15">
        <f t="shared" ref="C15:E15" si="4">SUM(C2:C13)</f>
        <v>559</v>
      </c>
      <c r="D15">
        <f t="shared" si="4"/>
        <v>1327</v>
      </c>
      <c r="E15" s="23">
        <f t="shared" si="4"/>
        <v>687810.47018429358</v>
      </c>
      <c r="F15" s="1">
        <f t="shared" si="0"/>
        <v>8.5511946834743974E-2</v>
      </c>
      <c r="G15" s="23">
        <f t="shared" si="1"/>
        <v>6061.3737754333079</v>
      </c>
    </row>
    <row r="19" spans="1:8" x14ac:dyDescent="0.3">
      <c r="B19">
        <v>2020</v>
      </c>
      <c r="C19">
        <v>2021</v>
      </c>
      <c r="D19">
        <v>2022</v>
      </c>
      <c r="E19">
        <v>2023</v>
      </c>
      <c r="F19">
        <v>2024</v>
      </c>
    </row>
    <row r="20" spans="1:8" x14ac:dyDescent="0.3">
      <c r="A20" t="s">
        <v>6922</v>
      </c>
      <c r="B20" t="s">
        <v>6923</v>
      </c>
      <c r="C20" t="s">
        <v>6923</v>
      </c>
      <c r="D20" t="s">
        <v>6923</v>
      </c>
      <c r="E20" t="s">
        <v>6923</v>
      </c>
      <c r="F20" t="s">
        <v>6923</v>
      </c>
    </row>
    <row r="21" spans="1:8" x14ac:dyDescent="0.3">
      <c r="A21" t="s">
        <v>1005</v>
      </c>
      <c r="B21">
        <v>7997800</v>
      </c>
      <c r="C21">
        <v>8043443</v>
      </c>
      <c r="D21">
        <v>8138591</v>
      </c>
      <c r="E21">
        <v>8270244</v>
      </c>
      <c r="F21">
        <v>8374404</v>
      </c>
      <c r="G21" t="str" cm="1">
        <f t="array" ref="G21">_xlfn.TEXTSPLIT(A21, " ")</f>
        <v>Nederland</v>
      </c>
    </row>
    <row r="22" spans="1:8" x14ac:dyDescent="0.3">
      <c r="A22" t="s">
        <v>6924</v>
      </c>
      <c r="B22">
        <v>295469</v>
      </c>
      <c r="C22">
        <v>296374</v>
      </c>
      <c r="D22">
        <v>299201</v>
      </c>
      <c r="E22">
        <v>302672</v>
      </c>
      <c r="F22">
        <v>308482</v>
      </c>
      <c r="G22" t="str" cm="1">
        <f t="array" ref="G22:H22">_xlfn.TEXTSPLIT(A22, " ")</f>
        <v>Groningen</v>
      </c>
      <c r="H22" t="str">
        <v>(PV)</v>
      </c>
    </row>
    <row r="23" spans="1:8" x14ac:dyDescent="0.3">
      <c r="A23" t="s">
        <v>6925</v>
      </c>
      <c r="B23">
        <v>294474</v>
      </c>
      <c r="C23">
        <v>295870</v>
      </c>
      <c r="D23">
        <v>298709</v>
      </c>
      <c r="E23">
        <v>301918</v>
      </c>
      <c r="F23">
        <v>305145</v>
      </c>
      <c r="G23" t="str" cm="1">
        <f t="array" ref="G23:H23">_xlfn.TEXTSPLIT(A23, " ")</f>
        <v>Fryslân</v>
      </c>
      <c r="H23" t="str">
        <v>(PV)</v>
      </c>
    </row>
    <row r="24" spans="1:8" x14ac:dyDescent="0.3">
      <c r="A24" t="s">
        <v>6926</v>
      </c>
      <c r="B24">
        <v>219301</v>
      </c>
      <c r="C24">
        <v>220380</v>
      </c>
      <c r="D24">
        <v>222165</v>
      </c>
      <c r="E24">
        <v>224758</v>
      </c>
      <c r="F24">
        <v>226598</v>
      </c>
      <c r="G24" t="str" cm="1">
        <f t="array" ref="G24:H24">_xlfn.TEXTSPLIT(A24, " ")</f>
        <v>Drenthe</v>
      </c>
      <c r="H24" t="str">
        <v>(PV)</v>
      </c>
    </row>
    <row r="25" spans="1:8" x14ac:dyDescent="0.3">
      <c r="A25" t="s">
        <v>6927</v>
      </c>
      <c r="B25">
        <v>508409</v>
      </c>
      <c r="C25">
        <v>512031</v>
      </c>
      <c r="D25">
        <v>516961</v>
      </c>
      <c r="E25">
        <v>523617</v>
      </c>
      <c r="F25">
        <v>528614</v>
      </c>
      <c r="G25" t="str" cm="1">
        <f t="array" ref="G25:H25">_xlfn.TEXTSPLIT(A25, " ")</f>
        <v>Overijssel</v>
      </c>
      <c r="H25" t="str">
        <v>(PV)</v>
      </c>
    </row>
    <row r="26" spans="1:8" x14ac:dyDescent="0.3">
      <c r="A26" t="s">
        <v>6928</v>
      </c>
      <c r="B26">
        <v>176625</v>
      </c>
      <c r="C26">
        <v>178960</v>
      </c>
      <c r="D26">
        <v>183147</v>
      </c>
      <c r="E26">
        <v>188277</v>
      </c>
      <c r="F26">
        <v>191491</v>
      </c>
      <c r="G26" t="str" cm="1">
        <f t="array" ref="G26:H26">_xlfn.TEXTSPLIT(A26, " ")</f>
        <v>Flevoland</v>
      </c>
      <c r="H26" t="str">
        <v>(PV)</v>
      </c>
    </row>
    <row r="27" spans="1:8" x14ac:dyDescent="0.3">
      <c r="A27" t="s">
        <v>6929</v>
      </c>
      <c r="B27">
        <v>931493</v>
      </c>
      <c r="C27">
        <v>938341</v>
      </c>
      <c r="D27">
        <v>948460</v>
      </c>
      <c r="E27">
        <v>962097</v>
      </c>
      <c r="F27">
        <v>974763</v>
      </c>
      <c r="G27" t="str" cm="1">
        <f t="array" ref="G27:H27">_xlfn.TEXTSPLIT(A27, " ")</f>
        <v>Gelderland</v>
      </c>
      <c r="H27" t="str">
        <v>(PV)</v>
      </c>
    </row>
    <row r="28" spans="1:8" x14ac:dyDescent="0.3">
      <c r="A28" t="s">
        <v>6930</v>
      </c>
      <c r="B28">
        <v>610332</v>
      </c>
      <c r="C28">
        <v>613804</v>
      </c>
      <c r="D28">
        <v>619986</v>
      </c>
      <c r="E28">
        <v>630736</v>
      </c>
      <c r="F28">
        <v>641377</v>
      </c>
      <c r="G28" t="str" cm="1">
        <f t="array" ref="G28:H28">_xlfn.TEXTSPLIT(A28, " ")</f>
        <v>Utrecht</v>
      </c>
      <c r="H28" t="str">
        <v>(PV)</v>
      </c>
    </row>
    <row r="29" spans="1:8" x14ac:dyDescent="0.3">
      <c r="A29" t="s">
        <v>6931</v>
      </c>
      <c r="B29">
        <v>1376228</v>
      </c>
      <c r="C29">
        <v>1381760</v>
      </c>
      <c r="D29">
        <v>1400584</v>
      </c>
      <c r="E29">
        <v>1428127</v>
      </c>
      <c r="F29">
        <v>1445767</v>
      </c>
      <c r="G29" t="str" cm="1">
        <f t="array" ref="G29:H29">_xlfn.TEXTSPLIT(A29, " ")</f>
        <v>Noord-Holland</v>
      </c>
      <c r="H29" t="str">
        <v>(PV)</v>
      </c>
    </row>
    <row r="30" spans="1:8" x14ac:dyDescent="0.3">
      <c r="A30" t="s">
        <v>6932</v>
      </c>
      <c r="B30">
        <v>1719988</v>
      </c>
      <c r="C30">
        <v>1729250</v>
      </c>
      <c r="D30">
        <v>1751086</v>
      </c>
      <c r="E30">
        <v>1780539</v>
      </c>
      <c r="F30">
        <v>1803209</v>
      </c>
      <c r="G30" t="str" cm="1">
        <f t="array" ref="G30:H30">_xlfn.TEXTSPLIT(A30, " ")</f>
        <v>Zuid-Holland</v>
      </c>
      <c r="H30" t="str">
        <v>(PV)</v>
      </c>
    </row>
    <row r="31" spans="1:8" x14ac:dyDescent="0.3">
      <c r="A31" t="s">
        <v>6933</v>
      </c>
      <c r="B31">
        <v>175699</v>
      </c>
      <c r="C31">
        <v>177236</v>
      </c>
      <c r="D31">
        <v>178648</v>
      </c>
      <c r="E31">
        <v>181173</v>
      </c>
      <c r="F31">
        <v>182164</v>
      </c>
      <c r="G31" t="str" cm="1">
        <f t="array" ref="G31:H31">_xlfn.TEXTSPLIT(A31, " ")</f>
        <v>Zeeland</v>
      </c>
      <c r="H31" t="str">
        <v>(PV)</v>
      </c>
    </row>
    <row r="32" spans="1:8" x14ac:dyDescent="0.3">
      <c r="A32" t="s">
        <v>6934</v>
      </c>
      <c r="B32">
        <v>1157461</v>
      </c>
      <c r="C32">
        <v>1165895</v>
      </c>
      <c r="D32">
        <v>1181239</v>
      </c>
      <c r="E32">
        <v>1200786</v>
      </c>
      <c r="F32">
        <v>1215421</v>
      </c>
      <c r="G32" t="str" cm="1">
        <f t="array" ref="G32:H32">_xlfn.TEXTSPLIT(A32, " ")</f>
        <v>Noord-Brabant</v>
      </c>
      <c r="H32" t="str">
        <v>(PV)</v>
      </c>
    </row>
    <row r="33" spans="1:8" x14ac:dyDescent="0.3">
      <c r="A33" t="s">
        <v>6935</v>
      </c>
      <c r="B33">
        <v>532321</v>
      </c>
      <c r="C33">
        <v>533542</v>
      </c>
      <c r="D33">
        <v>538405</v>
      </c>
      <c r="E33">
        <v>545544</v>
      </c>
      <c r="F33">
        <v>551373</v>
      </c>
      <c r="G33" t="str" cm="1">
        <f t="array" ref="G33:H33">_xlfn.TEXTSPLIT(A33, " ")</f>
        <v>Limburg</v>
      </c>
      <c r="H33" t="str">
        <v>(PV)</v>
      </c>
    </row>
  </sheetData>
  <sortState xmlns:xlrd2="http://schemas.microsoft.com/office/spreadsheetml/2017/richdata2" ref="L2:T13">
    <sortCondition ref="T2:T1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7399F-EE48-4F95-B8AE-EC4090929A53}">
  <dimension ref="A1:F343"/>
  <sheetViews>
    <sheetView topLeftCell="A37" workbookViewId="0">
      <selection activeCell="E48" sqref="E48"/>
    </sheetView>
  </sheetViews>
  <sheetFormatPr defaultColWidth="50.6640625" defaultRowHeight="14.4" x14ac:dyDescent="0.3"/>
  <cols>
    <col min="1" max="1" width="14.88671875" bestFit="1" customWidth="1"/>
    <col min="2" max="2" width="18" bestFit="1" customWidth="1"/>
    <col min="3" max="3" width="32" bestFit="1" customWidth="1"/>
    <col min="4" max="4" width="13.6640625" bestFit="1" customWidth="1"/>
    <col min="5" max="5" width="16.109375" bestFit="1" customWidth="1"/>
    <col min="6" max="6" width="14.33203125" bestFit="1" customWidth="1"/>
  </cols>
  <sheetData>
    <row r="1" spans="1:6" x14ac:dyDescent="0.3">
      <c r="A1" s="2" t="s">
        <v>5629</v>
      </c>
      <c r="B1" s="2" t="s">
        <v>5630</v>
      </c>
      <c r="C1" s="2" t="s">
        <v>5631</v>
      </c>
      <c r="D1" s="2" t="s">
        <v>5632</v>
      </c>
      <c r="E1" s="2" t="s">
        <v>5633</v>
      </c>
      <c r="F1" s="2" t="s">
        <v>5634</v>
      </c>
    </row>
    <row r="2" spans="1:6" x14ac:dyDescent="0.3">
      <c r="A2" s="3" t="s">
        <v>5635</v>
      </c>
      <c r="B2" s="3" t="s">
        <v>5636</v>
      </c>
      <c r="C2" s="3" t="s">
        <v>24</v>
      </c>
      <c r="D2" s="3" t="s">
        <v>5637</v>
      </c>
      <c r="E2" s="3" t="s">
        <v>5638</v>
      </c>
      <c r="F2" s="3" t="s">
        <v>23</v>
      </c>
    </row>
    <row r="3" spans="1:6" x14ac:dyDescent="0.3">
      <c r="A3" s="3" t="s">
        <v>5639</v>
      </c>
      <c r="B3" s="3" t="s">
        <v>5640</v>
      </c>
      <c r="C3" s="3" t="s">
        <v>1283</v>
      </c>
      <c r="D3" s="3" t="s">
        <v>5641</v>
      </c>
      <c r="E3" s="3" t="s">
        <v>5642</v>
      </c>
      <c r="F3" s="3" t="s">
        <v>1281</v>
      </c>
    </row>
    <row r="4" spans="1:6" x14ac:dyDescent="0.3">
      <c r="A4" s="3" t="s">
        <v>5643</v>
      </c>
      <c r="B4" s="3" t="s">
        <v>5644</v>
      </c>
      <c r="C4" s="3" t="s">
        <v>346</v>
      </c>
      <c r="D4" s="3" t="s">
        <v>5645</v>
      </c>
      <c r="E4" s="3" t="s">
        <v>5646</v>
      </c>
      <c r="F4" s="3" t="s">
        <v>344</v>
      </c>
    </row>
    <row r="5" spans="1:6" x14ac:dyDescent="0.3">
      <c r="A5" s="3" t="s">
        <v>5647</v>
      </c>
      <c r="B5" s="3" t="s">
        <v>5648</v>
      </c>
      <c r="C5" s="3" t="s">
        <v>127</v>
      </c>
      <c r="D5" s="3" t="s">
        <v>5649</v>
      </c>
      <c r="E5" s="3" t="s">
        <v>5650</v>
      </c>
      <c r="F5" s="3" t="s">
        <v>5651</v>
      </c>
    </row>
    <row r="6" spans="1:6" x14ac:dyDescent="0.3">
      <c r="A6" s="3" t="s">
        <v>5652</v>
      </c>
      <c r="B6" s="3" t="s">
        <v>5653</v>
      </c>
      <c r="C6" s="3" t="s">
        <v>5654</v>
      </c>
      <c r="D6" s="3" t="s">
        <v>5655</v>
      </c>
      <c r="E6" s="3" t="s">
        <v>5656</v>
      </c>
      <c r="F6" s="3" t="s">
        <v>2127</v>
      </c>
    </row>
    <row r="7" spans="1:6" x14ac:dyDescent="0.3">
      <c r="A7" s="3" t="s">
        <v>5657</v>
      </c>
      <c r="B7" s="3" t="s">
        <v>5658</v>
      </c>
      <c r="C7" s="3" t="s">
        <v>3064</v>
      </c>
      <c r="D7" s="3" t="s">
        <v>5655</v>
      </c>
      <c r="E7" s="3" t="s">
        <v>5656</v>
      </c>
      <c r="F7" s="3" t="s">
        <v>2127</v>
      </c>
    </row>
    <row r="8" spans="1:6" x14ac:dyDescent="0.3">
      <c r="A8" s="3" t="s">
        <v>5659</v>
      </c>
      <c r="B8" s="3" t="s">
        <v>5660</v>
      </c>
      <c r="C8" s="3" t="s">
        <v>1288</v>
      </c>
      <c r="D8" s="3" t="s">
        <v>5641</v>
      </c>
      <c r="E8" s="3" t="s">
        <v>5642</v>
      </c>
      <c r="F8" s="3" t="s">
        <v>1281</v>
      </c>
    </row>
    <row r="9" spans="1:6" x14ac:dyDescent="0.3">
      <c r="A9" s="3" t="s">
        <v>5661</v>
      </c>
      <c r="B9" s="3" t="s">
        <v>5662</v>
      </c>
      <c r="C9" s="3" t="s">
        <v>1677</v>
      </c>
      <c r="D9" s="3" t="s">
        <v>5663</v>
      </c>
      <c r="E9" s="3" t="s">
        <v>5664</v>
      </c>
      <c r="F9" s="3" t="s">
        <v>1676</v>
      </c>
    </row>
    <row r="10" spans="1:6" x14ac:dyDescent="0.3">
      <c r="A10" s="3" t="s">
        <v>5665</v>
      </c>
      <c r="B10" s="3" t="s">
        <v>5666</v>
      </c>
      <c r="C10" s="3" t="s">
        <v>88</v>
      </c>
      <c r="D10" s="3" t="s">
        <v>5667</v>
      </c>
      <c r="E10" s="3" t="s">
        <v>5668</v>
      </c>
      <c r="F10" s="3" t="s">
        <v>87</v>
      </c>
    </row>
    <row r="11" spans="1:6" x14ac:dyDescent="0.3">
      <c r="A11" s="3" t="s">
        <v>5669</v>
      </c>
      <c r="B11" s="3" t="s">
        <v>5670</v>
      </c>
      <c r="C11" s="3" t="s">
        <v>2129</v>
      </c>
      <c r="D11" s="3" t="s">
        <v>5655</v>
      </c>
      <c r="E11" s="3" t="s">
        <v>5656</v>
      </c>
      <c r="F11" s="3" t="s">
        <v>2127</v>
      </c>
    </row>
    <row r="12" spans="1:6" x14ac:dyDescent="0.3">
      <c r="A12" s="3" t="s">
        <v>5671</v>
      </c>
      <c r="B12" s="3" t="s">
        <v>5672</v>
      </c>
      <c r="C12" s="3" t="s">
        <v>3442</v>
      </c>
      <c r="D12" s="3" t="s">
        <v>5673</v>
      </c>
      <c r="E12" s="3" t="s">
        <v>5674</v>
      </c>
      <c r="F12" s="3" t="s">
        <v>1006</v>
      </c>
    </row>
    <row r="13" spans="1:6" x14ac:dyDescent="0.3">
      <c r="A13" s="3" t="s">
        <v>5675</v>
      </c>
      <c r="B13" s="3" t="s">
        <v>5676</v>
      </c>
      <c r="C13" s="3" t="s">
        <v>1008</v>
      </c>
      <c r="D13" s="3" t="s">
        <v>5673</v>
      </c>
      <c r="E13" s="3" t="s">
        <v>5674</v>
      </c>
      <c r="F13" s="3" t="s">
        <v>1006</v>
      </c>
    </row>
    <row r="14" spans="1:6" x14ac:dyDescent="0.3">
      <c r="A14" s="3" t="s">
        <v>5677</v>
      </c>
      <c r="B14" s="3" t="s">
        <v>5678</v>
      </c>
      <c r="C14" s="3" t="s">
        <v>136</v>
      </c>
      <c r="D14" s="3" t="s">
        <v>5649</v>
      </c>
      <c r="E14" s="3" t="s">
        <v>5650</v>
      </c>
      <c r="F14" s="3" t="s">
        <v>5651</v>
      </c>
    </row>
    <row r="15" spans="1:6" x14ac:dyDescent="0.3">
      <c r="A15" s="3" t="s">
        <v>5679</v>
      </c>
      <c r="B15" s="3" t="s">
        <v>5680</v>
      </c>
      <c r="C15" s="3" t="s">
        <v>1864</v>
      </c>
      <c r="D15" s="3" t="s">
        <v>5681</v>
      </c>
      <c r="E15" s="3" t="s">
        <v>5682</v>
      </c>
      <c r="F15" s="3" t="s">
        <v>1862</v>
      </c>
    </row>
    <row r="16" spans="1:6" x14ac:dyDescent="0.3">
      <c r="A16" s="3" t="s">
        <v>5683</v>
      </c>
      <c r="B16" s="3" t="s">
        <v>5684</v>
      </c>
      <c r="C16" s="3" t="s">
        <v>1303</v>
      </c>
      <c r="D16" s="3" t="s">
        <v>5641</v>
      </c>
      <c r="E16" s="3" t="s">
        <v>5642</v>
      </c>
      <c r="F16" s="3" t="s">
        <v>1281</v>
      </c>
    </row>
    <row r="17" spans="1:6" x14ac:dyDescent="0.3">
      <c r="A17" s="3" t="s">
        <v>5685</v>
      </c>
      <c r="B17" s="3" t="s">
        <v>5686</v>
      </c>
      <c r="C17" s="3" t="s">
        <v>1313</v>
      </c>
      <c r="D17" s="3" t="s">
        <v>5641</v>
      </c>
      <c r="E17" s="3" t="s">
        <v>5642</v>
      </c>
      <c r="F17" s="3" t="s">
        <v>1281</v>
      </c>
    </row>
    <row r="18" spans="1:6" x14ac:dyDescent="0.3">
      <c r="A18" s="3" t="s">
        <v>5687</v>
      </c>
      <c r="B18" s="3" t="s">
        <v>5688</v>
      </c>
      <c r="C18" s="3" t="s">
        <v>352</v>
      </c>
      <c r="D18" s="3" t="s">
        <v>5645</v>
      </c>
      <c r="E18" s="3" t="s">
        <v>5646</v>
      </c>
      <c r="F18" s="3" t="s">
        <v>344</v>
      </c>
    </row>
    <row r="19" spans="1:6" x14ac:dyDescent="0.3">
      <c r="A19" s="3" t="s">
        <v>5689</v>
      </c>
      <c r="B19" s="3" t="s">
        <v>5690</v>
      </c>
      <c r="C19" s="3" t="s">
        <v>376</v>
      </c>
      <c r="D19" s="3" t="s">
        <v>5645</v>
      </c>
      <c r="E19" s="3" t="s">
        <v>5646</v>
      </c>
      <c r="F19" s="3" t="s">
        <v>344</v>
      </c>
    </row>
    <row r="20" spans="1:6" x14ac:dyDescent="0.3">
      <c r="A20" s="3" t="s">
        <v>5691</v>
      </c>
      <c r="B20" s="3" t="s">
        <v>5692</v>
      </c>
      <c r="C20" s="3" t="s">
        <v>33</v>
      </c>
      <c r="D20" s="3" t="s">
        <v>5637</v>
      </c>
      <c r="E20" s="3" t="s">
        <v>5638</v>
      </c>
      <c r="F20" s="3" t="s">
        <v>23</v>
      </c>
    </row>
    <row r="21" spans="1:6" x14ac:dyDescent="0.3">
      <c r="A21" s="3" t="s">
        <v>5693</v>
      </c>
      <c r="B21" s="3" t="s">
        <v>5694</v>
      </c>
      <c r="C21" s="3" t="s">
        <v>5695</v>
      </c>
      <c r="D21" s="3" t="s">
        <v>5673</v>
      </c>
      <c r="E21" s="3" t="s">
        <v>5674</v>
      </c>
      <c r="F21" s="3" t="s">
        <v>1006</v>
      </c>
    </row>
    <row r="22" spans="1:6" x14ac:dyDescent="0.3">
      <c r="A22" s="3" t="s">
        <v>5696</v>
      </c>
      <c r="B22" s="3" t="s">
        <v>5697</v>
      </c>
      <c r="C22" s="3" t="s">
        <v>5698</v>
      </c>
      <c r="D22" s="3" t="s">
        <v>5673</v>
      </c>
      <c r="E22" s="3" t="s">
        <v>5674</v>
      </c>
      <c r="F22" s="3" t="s">
        <v>1006</v>
      </c>
    </row>
    <row r="23" spans="1:6" x14ac:dyDescent="0.3">
      <c r="A23" s="3" t="s">
        <v>5699</v>
      </c>
      <c r="B23" s="3" t="s">
        <v>5700</v>
      </c>
      <c r="C23" s="3" t="s">
        <v>1876</v>
      </c>
      <c r="D23" s="3" t="s">
        <v>5681</v>
      </c>
      <c r="E23" s="3" t="s">
        <v>5682</v>
      </c>
      <c r="F23" s="3" t="s">
        <v>1862</v>
      </c>
    </row>
    <row r="24" spans="1:6" x14ac:dyDescent="0.3">
      <c r="A24" s="3" t="s">
        <v>5701</v>
      </c>
      <c r="B24" s="3" t="s">
        <v>5702</v>
      </c>
      <c r="C24" s="3" t="s">
        <v>3069</v>
      </c>
      <c r="D24" s="3" t="s">
        <v>5655</v>
      </c>
      <c r="E24" s="3" t="s">
        <v>5656</v>
      </c>
      <c r="F24" s="3" t="s">
        <v>2127</v>
      </c>
    </row>
    <row r="25" spans="1:6" x14ac:dyDescent="0.3">
      <c r="A25" s="3" t="s">
        <v>5703</v>
      </c>
      <c r="B25" s="3" t="s">
        <v>5704</v>
      </c>
      <c r="C25" s="3" t="s">
        <v>392</v>
      </c>
      <c r="D25" s="3" t="s">
        <v>5645</v>
      </c>
      <c r="E25" s="3" t="s">
        <v>5646</v>
      </c>
      <c r="F25" s="3" t="s">
        <v>344</v>
      </c>
    </row>
    <row r="26" spans="1:6" x14ac:dyDescent="0.3">
      <c r="A26" s="3" t="s">
        <v>5705</v>
      </c>
      <c r="B26" s="3" t="s">
        <v>5706</v>
      </c>
      <c r="C26" s="3" t="s">
        <v>924</v>
      </c>
      <c r="D26" s="3" t="s">
        <v>5707</v>
      </c>
      <c r="E26" s="3" t="s">
        <v>5708</v>
      </c>
      <c r="F26" s="3" t="s">
        <v>922</v>
      </c>
    </row>
    <row r="27" spans="1:6" x14ac:dyDescent="0.3">
      <c r="A27" s="3" t="s">
        <v>5709</v>
      </c>
      <c r="B27" s="3" t="s">
        <v>5710</v>
      </c>
      <c r="C27" s="3" t="s">
        <v>4279</v>
      </c>
      <c r="D27" s="3" t="s">
        <v>5707</v>
      </c>
      <c r="E27" s="3" t="s">
        <v>5708</v>
      </c>
      <c r="F27" s="3" t="s">
        <v>922</v>
      </c>
    </row>
    <row r="28" spans="1:6" x14ac:dyDescent="0.3">
      <c r="A28" s="3" t="s">
        <v>5711</v>
      </c>
      <c r="B28" s="3" t="s">
        <v>5712</v>
      </c>
      <c r="C28" s="3" t="s">
        <v>928</v>
      </c>
      <c r="D28" s="3" t="s">
        <v>5707</v>
      </c>
      <c r="E28" s="3" t="s">
        <v>5708</v>
      </c>
      <c r="F28" s="3" t="s">
        <v>922</v>
      </c>
    </row>
    <row r="29" spans="1:6" x14ac:dyDescent="0.3">
      <c r="A29" s="3" t="s">
        <v>5713</v>
      </c>
      <c r="B29" s="3" t="s">
        <v>5714</v>
      </c>
      <c r="C29" s="3" t="s">
        <v>398</v>
      </c>
      <c r="D29" s="3" t="s">
        <v>5645</v>
      </c>
      <c r="E29" s="3" t="s">
        <v>5646</v>
      </c>
      <c r="F29" s="3" t="s">
        <v>344</v>
      </c>
    </row>
    <row r="30" spans="1:6" x14ac:dyDescent="0.3">
      <c r="A30" s="3" t="s">
        <v>5715</v>
      </c>
      <c r="B30" s="3" t="s">
        <v>5716</v>
      </c>
      <c r="C30" s="3" t="s">
        <v>1018</v>
      </c>
      <c r="D30" s="3" t="s">
        <v>5673</v>
      </c>
      <c r="E30" s="3" t="s">
        <v>5674</v>
      </c>
      <c r="F30" s="3" t="s">
        <v>1006</v>
      </c>
    </row>
    <row r="31" spans="1:6" x14ac:dyDescent="0.3">
      <c r="A31" s="3" t="s">
        <v>5717</v>
      </c>
      <c r="B31" s="3" t="s">
        <v>5718</v>
      </c>
      <c r="C31" s="3" t="s">
        <v>932</v>
      </c>
      <c r="D31" s="3" t="s">
        <v>5707</v>
      </c>
      <c r="E31" s="3" t="s">
        <v>5708</v>
      </c>
      <c r="F31" s="3" t="s">
        <v>922</v>
      </c>
    </row>
    <row r="32" spans="1:6" x14ac:dyDescent="0.3">
      <c r="A32" s="3" t="s">
        <v>5719</v>
      </c>
      <c r="B32" s="3" t="s">
        <v>5720</v>
      </c>
      <c r="C32" s="3" t="s">
        <v>1434</v>
      </c>
      <c r="D32" s="3" t="s">
        <v>5641</v>
      </c>
      <c r="E32" s="3" t="s">
        <v>5642</v>
      </c>
      <c r="F32" s="3" t="s">
        <v>1281</v>
      </c>
    </row>
    <row r="33" spans="1:6" x14ac:dyDescent="0.3">
      <c r="A33" s="3" t="s">
        <v>5721</v>
      </c>
      <c r="B33" s="3" t="s">
        <v>5722</v>
      </c>
      <c r="C33" s="3" t="s">
        <v>1022</v>
      </c>
      <c r="D33" s="3" t="s">
        <v>5673</v>
      </c>
      <c r="E33" s="3" t="s">
        <v>5674</v>
      </c>
      <c r="F33" s="3" t="s">
        <v>1006</v>
      </c>
    </row>
    <row r="34" spans="1:6" x14ac:dyDescent="0.3">
      <c r="A34" s="3" t="s">
        <v>5723</v>
      </c>
      <c r="B34" s="3" t="s">
        <v>5724</v>
      </c>
      <c r="C34" s="3" t="s">
        <v>411</v>
      </c>
      <c r="D34" s="3" t="s">
        <v>5645</v>
      </c>
      <c r="E34" s="3" t="s">
        <v>5646</v>
      </c>
      <c r="F34" s="3" t="s">
        <v>344</v>
      </c>
    </row>
    <row r="35" spans="1:6" x14ac:dyDescent="0.3">
      <c r="A35" s="3" t="s">
        <v>5725</v>
      </c>
      <c r="B35" s="3" t="s">
        <v>5726</v>
      </c>
      <c r="C35" s="3" t="s">
        <v>1028</v>
      </c>
      <c r="D35" s="3" t="s">
        <v>5673</v>
      </c>
      <c r="E35" s="3" t="s">
        <v>5674</v>
      </c>
      <c r="F35" s="3" t="s">
        <v>1006</v>
      </c>
    </row>
    <row r="36" spans="1:6" x14ac:dyDescent="0.3">
      <c r="A36" s="3" t="s">
        <v>5727</v>
      </c>
      <c r="B36" s="3" t="s">
        <v>5728</v>
      </c>
      <c r="C36" s="3" t="s">
        <v>1035</v>
      </c>
      <c r="D36" s="3" t="s">
        <v>5673</v>
      </c>
      <c r="E36" s="3" t="s">
        <v>5674</v>
      </c>
      <c r="F36" s="3" t="s">
        <v>1006</v>
      </c>
    </row>
    <row r="37" spans="1:6" x14ac:dyDescent="0.3">
      <c r="A37" s="3" t="s">
        <v>5729</v>
      </c>
      <c r="B37" s="3" t="s">
        <v>5730</v>
      </c>
      <c r="C37" s="3" t="s">
        <v>428</v>
      </c>
      <c r="D37" s="3" t="s">
        <v>5645</v>
      </c>
      <c r="E37" s="3" t="s">
        <v>5646</v>
      </c>
      <c r="F37" s="3" t="s">
        <v>344</v>
      </c>
    </row>
    <row r="38" spans="1:6" x14ac:dyDescent="0.3">
      <c r="A38" s="3" t="s">
        <v>5731</v>
      </c>
      <c r="B38" s="3" t="s">
        <v>5732</v>
      </c>
      <c r="C38" s="3" t="s">
        <v>1440</v>
      </c>
      <c r="D38" s="3" t="s">
        <v>5641</v>
      </c>
      <c r="E38" s="3" t="s">
        <v>5642</v>
      </c>
      <c r="F38" s="3" t="s">
        <v>1281</v>
      </c>
    </row>
    <row r="39" spans="1:6" x14ac:dyDescent="0.3">
      <c r="A39" s="3" t="s">
        <v>5733</v>
      </c>
      <c r="B39" s="3" t="s">
        <v>5734</v>
      </c>
      <c r="C39" s="3" t="s">
        <v>1891</v>
      </c>
      <c r="D39" s="3" t="s">
        <v>5681</v>
      </c>
      <c r="E39" s="3" t="s">
        <v>5682</v>
      </c>
      <c r="F39" s="3" t="s">
        <v>1862</v>
      </c>
    </row>
    <row r="40" spans="1:6" x14ac:dyDescent="0.3">
      <c r="A40" s="3" t="s">
        <v>5735</v>
      </c>
      <c r="B40" s="3" t="s">
        <v>5736</v>
      </c>
      <c r="C40" s="3" t="s">
        <v>5737</v>
      </c>
      <c r="D40" s="3" t="s">
        <v>5673</v>
      </c>
      <c r="E40" s="3" t="s">
        <v>5674</v>
      </c>
      <c r="F40" s="3" t="s">
        <v>1006</v>
      </c>
    </row>
    <row r="41" spans="1:6" x14ac:dyDescent="0.3">
      <c r="A41" s="3" t="s">
        <v>5738</v>
      </c>
      <c r="B41" s="3" t="s">
        <v>5739</v>
      </c>
      <c r="C41" s="3" t="s">
        <v>4576</v>
      </c>
      <c r="D41" s="3" t="s">
        <v>5641</v>
      </c>
      <c r="E41" s="3" t="s">
        <v>5642</v>
      </c>
      <c r="F41" s="3" t="s">
        <v>1281</v>
      </c>
    </row>
    <row r="42" spans="1:6" x14ac:dyDescent="0.3">
      <c r="A42" s="3" t="s">
        <v>5740</v>
      </c>
      <c r="B42" s="3" t="s">
        <v>5741</v>
      </c>
      <c r="C42" s="3" t="s">
        <v>4491</v>
      </c>
      <c r="D42" s="3" t="s">
        <v>5641</v>
      </c>
      <c r="E42" s="3" t="s">
        <v>5642</v>
      </c>
      <c r="F42" s="3" t="s">
        <v>1281</v>
      </c>
    </row>
    <row r="43" spans="1:6" x14ac:dyDescent="0.3">
      <c r="A43" s="3" t="s">
        <v>5742</v>
      </c>
      <c r="B43" s="3" t="s">
        <v>5743</v>
      </c>
      <c r="C43" s="3" t="s">
        <v>2141</v>
      </c>
      <c r="D43" s="3" t="s">
        <v>5655</v>
      </c>
      <c r="E43" s="3" t="s">
        <v>5656</v>
      </c>
      <c r="F43" s="3" t="s">
        <v>2127</v>
      </c>
    </row>
    <row r="44" spans="1:6" x14ac:dyDescent="0.3">
      <c r="A44" s="3" t="s">
        <v>5744</v>
      </c>
      <c r="B44" s="3" t="s">
        <v>5745</v>
      </c>
      <c r="C44" s="3" t="s">
        <v>1040</v>
      </c>
      <c r="D44" s="3" t="s">
        <v>5673</v>
      </c>
      <c r="E44" s="3" t="s">
        <v>5674</v>
      </c>
      <c r="F44" s="3" t="s">
        <v>1006</v>
      </c>
    </row>
    <row r="45" spans="1:6" x14ac:dyDescent="0.3">
      <c r="A45" s="3" t="s">
        <v>5746</v>
      </c>
      <c r="B45" s="3" t="s">
        <v>5747</v>
      </c>
      <c r="C45" s="3" t="s">
        <v>3381</v>
      </c>
      <c r="D45" s="3" t="s">
        <v>5637</v>
      </c>
      <c r="E45" s="3" t="s">
        <v>5638</v>
      </c>
      <c r="F45" s="3" t="s">
        <v>23</v>
      </c>
    </row>
    <row r="46" spans="1:6" x14ac:dyDescent="0.3">
      <c r="A46" s="3" t="s">
        <v>5748</v>
      </c>
      <c r="B46" s="3" t="s">
        <v>5749</v>
      </c>
      <c r="C46" s="3" t="s">
        <v>1681</v>
      </c>
      <c r="D46" s="3" t="s">
        <v>5663</v>
      </c>
      <c r="E46" s="3" t="s">
        <v>5664</v>
      </c>
      <c r="F46" s="3" t="s">
        <v>1676</v>
      </c>
    </row>
    <row r="47" spans="1:6" x14ac:dyDescent="0.3">
      <c r="A47" s="3" t="s">
        <v>5750</v>
      </c>
      <c r="B47" s="3" t="s">
        <v>5751</v>
      </c>
      <c r="C47" s="3" t="s">
        <v>2024</v>
      </c>
      <c r="D47" s="3" t="s">
        <v>5752</v>
      </c>
      <c r="E47" s="3" t="s">
        <v>5753</v>
      </c>
      <c r="F47" s="3" t="s">
        <v>2023</v>
      </c>
    </row>
    <row r="48" spans="1:6" x14ac:dyDescent="0.3">
      <c r="A48" s="3" t="s">
        <v>5754</v>
      </c>
      <c r="B48" s="3" t="s">
        <v>5755</v>
      </c>
      <c r="C48" s="3" t="s">
        <v>1048</v>
      </c>
      <c r="D48" s="3" t="s">
        <v>5673</v>
      </c>
      <c r="E48" s="3" t="s">
        <v>5674</v>
      </c>
      <c r="F48" s="3" t="s">
        <v>1006</v>
      </c>
    </row>
    <row r="49" spans="1:6" x14ac:dyDescent="0.3">
      <c r="A49" s="3" t="s">
        <v>5756</v>
      </c>
      <c r="B49" s="3" t="s">
        <v>5757</v>
      </c>
      <c r="C49" s="3" t="s">
        <v>1052</v>
      </c>
      <c r="D49" s="3" t="s">
        <v>5673</v>
      </c>
      <c r="E49" s="3" t="s">
        <v>5674</v>
      </c>
      <c r="F49" s="3" t="s">
        <v>1006</v>
      </c>
    </row>
    <row r="50" spans="1:6" x14ac:dyDescent="0.3">
      <c r="A50" s="3" t="s">
        <v>5758</v>
      </c>
      <c r="B50" s="3" t="s">
        <v>5759</v>
      </c>
      <c r="C50" s="3" t="s">
        <v>433</v>
      </c>
      <c r="D50" s="3" t="s">
        <v>5645</v>
      </c>
      <c r="E50" s="3" t="s">
        <v>5646</v>
      </c>
      <c r="F50" s="3" t="s">
        <v>344</v>
      </c>
    </row>
    <row r="51" spans="1:6" x14ac:dyDescent="0.3">
      <c r="A51" s="3" t="s">
        <v>5760</v>
      </c>
      <c r="B51" s="3" t="s">
        <v>5761</v>
      </c>
      <c r="C51" s="3" t="s">
        <v>454</v>
      </c>
      <c r="D51" s="3" t="s">
        <v>5645</v>
      </c>
      <c r="E51" s="3" t="s">
        <v>5646</v>
      </c>
      <c r="F51" s="3" t="s">
        <v>344</v>
      </c>
    </row>
    <row r="52" spans="1:6" x14ac:dyDescent="0.3">
      <c r="A52" s="3" t="s">
        <v>5762</v>
      </c>
      <c r="B52" s="3" t="s">
        <v>5763</v>
      </c>
      <c r="C52" s="3" t="s">
        <v>4283</v>
      </c>
      <c r="D52" s="3" t="s">
        <v>5707</v>
      </c>
      <c r="E52" s="3" t="s">
        <v>5708</v>
      </c>
      <c r="F52" s="3" t="s">
        <v>922</v>
      </c>
    </row>
    <row r="53" spans="1:6" x14ac:dyDescent="0.3">
      <c r="A53" s="3" t="s">
        <v>5764</v>
      </c>
      <c r="B53" s="3" t="s">
        <v>5765</v>
      </c>
      <c r="C53" s="3" t="s">
        <v>1882</v>
      </c>
      <c r="D53" s="3" t="s">
        <v>5681</v>
      </c>
      <c r="E53" s="3" t="s">
        <v>5682</v>
      </c>
      <c r="F53" s="3" t="s">
        <v>1862</v>
      </c>
    </row>
    <row r="54" spans="1:6" x14ac:dyDescent="0.3">
      <c r="A54" s="3" t="s">
        <v>5766</v>
      </c>
      <c r="B54" s="3" t="s">
        <v>5767</v>
      </c>
      <c r="C54" s="3" t="s">
        <v>5768</v>
      </c>
      <c r="D54" s="3" t="s">
        <v>5681</v>
      </c>
      <c r="E54" s="3" t="s">
        <v>5682</v>
      </c>
      <c r="F54" s="3" t="s">
        <v>1862</v>
      </c>
    </row>
    <row r="55" spans="1:6" x14ac:dyDescent="0.3">
      <c r="A55" s="3" t="s">
        <v>5769</v>
      </c>
      <c r="B55" s="3" t="s">
        <v>5770</v>
      </c>
      <c r="C55" s="3" t="s">
        <v>460</v>
      </c>
      <c r="D55" s="3" t="s">
        <v>5645</v>
      </c>
      <c r="E55" s="3" t="s">
        <v>5646</v>
      </c>
      <c r="F55" s="3" t="s">
        <v>344</v>
      </c>
    </row>
    <row r="56" spans="1:6" x14ac:dyDescent="0.3">
      <c r="A56" s="3" t="s">
        <v>5771</v>
      </c>
      <c r="B56" s="3" t="s">
        <v>5772</v>
      </c>
      <c r="C56" s="3" t="s">
        <v>2174</v>
      </c>
      <c r="D56" s="3" t="s">
        <v>5655</v>
      </c>
      <c r="E56" s="3" t="s">
        <v>5656</v>
      </c>
      <c r="F56" s="3" t="s">
        <v>2127</v>
      </c>
    </row>
    <row r="57" spans="1:6" x14ac:dyDescent="0.3">
      <c r="A57" s="3" t="s">
        <v>5773</v>
      </c>
      <c r="B57" s="3" t="s">
        <v>5774</v>
      </c>
      <c r="C57" s="3" t="s">
        <v>1445</v>
      </c>
      <c r="D57" s="3" t="s">
        <v>5641</v>
      </c>
      <c r="E57" s="3" t="s">
        <v>5642</v>
      </c>
      <c r="F57" s="3" t="s">
        <v>1281</v>
      </c>
    </row>
    <row r="58" spans="1:6" x14ac:dyDescent="0.3">
      <c r="A58" s="3" t="s">
        <v>5775</v>
      </c>
      <c r="B58" s="3" t="s">
        <v>5776</v>
      </c>
      <c r="C58" s="3" t="s">
        <v>50</v>
      </c>
      <c r="D58" s="3" t="s">
        <v>5637</v>
      </c>
      <c r="E58" s="3" t="s">
        <v>5638</v>
      </c>
      <c r="F58" s="3" t="s">
        <v>23</v>
      </c>
    </row>
    <row r="59" spans="1:6" x14ac:dyDescent="0.3">
      <c r="A59" s="3" t="s">
        <v>5777</v>
      </c>
      <c r="B59" s="3" t="s">
        <v>5778</v>
      </c>
      <c r="C59" s="3" t="s">
        <v>3238</v>
      </c>
      <c r="D59" s="3" t="s">
        <v>5673</v>
      </c>
      <c r="E59" s="3" t="s">
        <v>5674</v>
      </c>
      <c r="F59" s="3" t="s">
        <v>1006</v>
      </c>
    </row>
    <row r="60" spans="1:6" x14ac:dyDescent="0.3">
      <c r="A60" s="3" t="s">
        <v>5779</v>
      </c>
      <c r="B60" s="3" t="s">
        <v>5780</v>
      </c>
      <c r="C60" s="3" t="s">
        <v>466</v>
      </c>
      <c r="D60" s="3" t="s">
        <v>5645</v>
      </c>
      <c r="E60" s="3" t="s">
        <v>5646</v>
      </c>
      <c r="F60" s="3" t="s">
        <v>344</v>
      </c>
    </row>
    <row r="61" spans="1:6" x14ac:dyDescent="0.3">
      <c r="A61" s="3" t="s">
        <v>5781</v>
      </c>
      <c r="B61" s="3" t="s">
        <v>5782</v>
      </c>
      <c r="C61" s="3" t="s">
        <v>1685</v>
      </c>
      <c r="D61" s="3" t="s">
        <v>5663</v>
      </c>
      <c r="E61" s="3" t="s">
        <v>5664</v>
      </c>
      <c r="F61" s="3" t="s">
        <v>1676</v>
      </c>
    </row>
    <row r="62" spans="1:6" x14ac:dyDescent="0.3">
      <c r="A62" s="3" t="s">
        <v>5783</v>
      </c>
      <c r="B62" s="3" t="s">
        <v>5784</v>
      </c>
      <c r="C62" s="3" t="s">
        <v>142</v>
      </c>
      <c r="D62" s="3" t="s">
        <v>5649</v>
      </c>
      <c r="E62" s="3" t="s">
        <v>5650</v>
      </c>
      <c r="F62" s="3" t="s">
        <v>5651</v>
      </c>
    </row>
    <row r="63" spans="1:6" x14ac:dyDescent="0.3">
      <c r="A63" s="3" t="s">
        <v>5785</v>
      </c>
      <c r="B63" s="3" t="s">
        <v>5786</v>
      </c>
      <c r="C63" s="3" t="s">
        <v>2177</v>
      </c>
      <c r="D63" s="3" t="s">
        <v>5655</v>
      </c>
      <c r="E63" s="3" t="s">
        <v>5656</v>
      </c>
      <c r="F63" s="3" t="s">
        <v>2127</v>
      </c>
    </row>
    <row r="64" spans="1:6" x14ac:dyDescent="0.3">
      <c r="A64" s="3" t="s">
        <v>5787</v>
      </c>
      <c r="B64" s="3" t="s">
        <v>5788</v>
      </c>
      <c r="C64" s="3" t="s">
        <v>1070</v>
      </c>
      <c r="D64" s="3" t="s">
        <v>5673</v>
      </c>
      <c r="E64" s="3" t="s">
        <v>5674</v>
      </c>
      <c r="F64" s="3" t="s">
        <v>1006</v>
      </c>
    </row>
    <row r="65" spans="1:6" x14ac:dyDescent="0.3">
      <c r="A65" s="3" t="s">
        <v>5789</v>
      </c>
      <c r="B65" s="3" t="s">
        <v>5790</v>
      </c>
      <c r="C65" s="3" t="s">
        <v>1695</v>
      </c>
      <c r="D65" s="3" t="s">
        <v>5663</v>
      </c>
      <c r="E65" s="3" t="s">
        <v>5664</v>
      </c>
      <c r="F65" s="3" t="s">
        <v>1676</v>
      </c>
    </row>
    <row r="66" spans="1:6" x14ac:dyDescent="0.3">
      <c r="A66" s="3" t="s">
        <v>5791</v>
      </c>
      <c r="B66" s="3" t="s">
        <v>5792</v>
      </c>
      <c r="C66" s="3" t="s">
        <v>1456</v>
      </c>
      <c r="D66" s="3" t="s">
        <v>5641</v>
      </c>
      <c r="E66" s="3" t="s">
        <v>5642</v>
      </c>
      <c r="F66" s="3" t="s">
        <v>1281</v>
      </c>
    </row>
    <row r="67" spans="1:6" x14ac:dyDescent="0.3">
      <c r="A67" s="3" t="s">
        <v>5793</v>
      </c>
      <c r="B67" s="3" t="s">
        <v>5794</v>
      </c>
      <c r="C67" s="3" t="s">
        <v>4543</v>
      </c>
      <c r="D67" s="3" t="s">
        <v>5641</v>
      </c>
      <c r="E67" s="3" t="s">
        <v>5642</v>
      </c>
      <c r="F67" s="3" t="s">
        <v>1281</v>
      </c>
    </row>
    <row r="68" spans="1:6" x14ac:dyDescent="0.3">
      <c r="A68" s="3" t="s">
        <v>5795</v>
      </c>
      <c r="B68" s="3" t="s">
        <v>5796</v>
      </c>
      <c r="C68" s="3" t="s">
        <v>2664</v>
      </c>
      <c r="D68" s="3" t="s">
        <v>5663</v>
      </c>
      <c r="E68" s="3" t="s">
        <v>5664</v>
      </c>
      <c r="F68" s="3" t="s">
        <v>1676</v>
      </c>
    </row>
    <row r="69" spans="1:6" x14ac:dyDescent="0.3">
      <c r="A69" s="3" t="s">
        <v>5797</v>
      </c>
      <c r="B69" s="3" t="s">
        <v>5798</v>
      </c>
      <c r="C69" s="3" t="s">
        <v>472</v>
      </c>
      <c r="D69" s="3" t="s">
        <v>5645</v>
      </c>
      <c r="E69" s="3" t="s">
        <v>5646</v>
      </c>
      <c r="F69" s="3" t="s">
        <v>344</v>
      </c>
    </row>
    <row r="70" spans="1:6" x14ac:dyDescent="0.3">
      <c r="A70" s="3" t="s">
        <v>5799</v>
      </c>
      <c r="B70" s="3" t="s">
        <v>5800</v>
      </c>
      <c r="C70" s="3" t="s">
        <v>478</v>
      </c>
      <c r="D70" s="3" t="s">
        <v>5645</v>
      </c>
      <c r="E70" s="3" t="s">
        <v>5646</v>
      </c>
      <c r="F70" s="3" t="s">
        <v>344</v>
      </c>
    </row>
    <row r="71" spans="1:6" x14ac:dyDescent="0.3">
      <c r="A71" s="3" t="s">
        <v>5801</v>
      </c>
      <c r="B71" s="3" t="s">
        <v>5802</v>
      </c>
      <c r="C71" s="3" t="s">
        <v>1075</v>
      </c>
      <c r="D71" s="3" t="s">
        <v>5673</v>
      </c>
      <c r="E71" s="3" t="s">
        <v>5674</v>
      </c>
      <c r="F71" s="3" t="s">
        <v>1006</v>
      </c>
    </row>
    <row r="72" spans="1:6" x14ac:dyDescent="0.3">
      <c r="A72" s="3" t="s">
        <v>5803</v>
      </c>
      <c r="B72" s="3" t="s">
        <v>5804</v>
      </c>
      <c r="C72" s="3" t="s">
        <v>2227</v>
      </c>
      <c r="D72" s="3" t="s">
        <v>5655</v>
      </c>
      <c r="E72" s="3" t="s">
        <v>5656</v>
      </c>
      <c r="F72" s="3" t="s">
        <v>2127</v>
      </c>
    </row>
    <row r="73" spans="1:6" x14ac:dyDescent="0.3">
      <c r="A73" s="3" t="s">
        <v>5805</v>
      </c>
      <c r="B73" s="3" t="s">
        <v>5806</v>
      </c>
      <c r="C73" s="3" t="s">
        <v>1459</v>
      </c>
      <c r="D73" s="3" t="s">
        <v>5641</v>
      </c>
      <c r="E73" s="3" t="s">
        <v>5642</v>
      </c>
      <c r="F73" s="3" t="s">
        <v>1281</v>
      </c>
    </row>
    <row r="74" spans="1:6" x14ac:dyDescent="0.3">
      <c r="A74" s="3" t="s">
        <v>5807</v>
      </c>
      <c r="B74" s="3" t="s">
        <v>5808</v>
      </c>
      <c r="C74" s="3" t="s">
        <v>1079</v>
      </c>
      <c r="D74" s="3" t="s">
        <v>5673</v>
      </c>
      <c r="E74" s="3" t="s">
        <v>5674</v>
      </c>
      <c r="F74" s="3" t="s">
        <v>1006</v>
      </c>
    </row>
    <row r="75" spans="1:6" x14ac:dyDescent="0.3">
      <c r="A75" s="3" t="s">
        <v>5809</v>
      </c>
      <c r="B75" s="3" t="s">
        <v>5810</v>
      </c>
      <c r="C75" s="3" t="s">
        <v>3787</v>
      </c>
      <c r="D75" s="3" t="s">
        <v>5667</v>
      </c>
      <c r="E75" s="3" t="s">
        <v>5668</v>
      </c>
      <c r="F75" s="3" t="s">
        <v>87</v>
      </c>
    </row>
    <row r="76" spans="1:6" x14ac:dyDescent="0.3">
      <c r="A76" s="3" t="s">
        <v>5811</v>
      </c>
      <c r="B76" s="3" t="s">
        <v>5812</v>
      </c>
      <c r="C76" s="3" t="s">
        <v>481</v>
      </c>
      <c r="D76" s="3" t="s">
        <v>5645</v>
      </c>
      <c r="E76" s="3" t="s">
        <v>5646</v>
      </c>
      <c r="F76" s="3" t="s">
        <v>344</v>
      </c>
    </row>
    <row r="77" spans="1:6" x14ac:dyDescent="0.3">
      <c r="A77" s="3" t="s">
        <v>5813</v>
      </c>
      <c r="B77" s="3" t="s">
        <v>5814</v>
      </c>
      <c r="C77" s="3" t="s">
        <v>3148</v>
      </c>
      <c r="D77" s="3" t="s">
        <v>5645</v>
      </c>
      <c r="E77" s="3" t="s">
        <v>5646</v>
      </c>
      <c r="F77" s="3" t="s">
        <v>344</v>
      </c>
    </row>
    <row r="78" spans="1:6" x14ac:dyDescent="0.3">
      <c r="A78" s="3" t="s">
        <v>5815</v>
      </c>
      <c r="B78" s="3" t="s">
        <v>5816</v>
      </c>
      <c r="C78" s="3" t="s">
        <v>3198</v>
      </c>
      <c r="D78" s="3" t="s">
        <v>5707</v>
      </c>
      <c r="E78" s="3" t="s">
        <v>5708</v>
      </c>
      <c r="F78" s="3" t="s">
        <v>922</v>
      </c>
    </row>
    <row r="79" spans="1:6" x14ac:dyDescent="0.3">
      <c r="A79" s="3" t="s">
        <v>5817</v>
      </c>
      <c r="B79" s="3" t="s">
        <v>5818</v>
      </c>
      <c r="C79" s="3" t="s">
        <v>1466</v>
      </c>
      <c r="D79" s="3" t="s">
        <v>5641</v>
      </c>
      <c r="E79" s="3" t="s">
        <v>5642</v>
      </c>
      <c r="F79" s="3" t="s">
        <v>1281</v>
      </c>
    </row>
    <row r="80" spans="1:6" x14ac:dyDescent="0.3">
      <c r="A80" s="3" t="s">
        <v>5819</v>
      </c>
      <c r="B80" s="3" t="s">
        <v>5820</v>
      </c>
      <c r="C80" s="3" t="s">
        <v>485</v>
      </c>
      <c r="D80" s="3" t="s">
        <v>5645</v>
      </c>
      <c r="E80" s="3" t="s">
        <v>5646</v>
      </c>
      <c r="F80" s="3" t="s">
        <v>344</v>
      </c>
    </row>
    <row r="81" spans="1:6" x14ac:dyDescent="0.3">
      <c r="A81" s="3" t="s">
        <v>5821</v>
      </c>
      <c r="B81" s="3" t="s">
        <v>5822</v>
      </c>
      <c r="C81" s="3" t="s">
        <v>2729</v>
      </c>
      <c r="D81" s="3" t="s">
        <v>5681</v>
      </c>
      <c r="E81" s="3" t="s">
        <v>5682</v>
      </c>
      <c r="F81" s="3" t="s">
        <v>1862</v>
      </c>
    </row>
    <row r="82" spans="1:6" x14ac:dyDescent="0.3">
      <c r="A82" s="3" t="s">
        <v>5823</v>
      </c>
      <c r="B82" s="3" t="s">
        <v>5824</v>
      </c>
      <c r="C82" s="3" t="s">
        <v>754</v>
      </c>
      <c r="D82" s="3" t="s">
        <v>5825</v>
      </c>
      <c r="E82" s="3" t="s">
        <v>5826</v>
      </c>
      <c r="F82" s="3" t="s">
        <v>753</v>
      </c>
    </row>
    <row r="83" spans="1:6" x14ac:dyDescent="0.3">
      <c r="A83" s="3" t="s">
        <v>5827</v>
      </c>
      <c r="B83" s="3" t="s">
        <v>5828</v>
      </c>
      <c r="C83" s="3" t="s">
        <v>1089</v>
      </c>
      <c r="D83" s="3" t="s">
        <v>5673</v>
      </c>
      <c r="E83" s="3" t="s">
        <v>5674</v>
      </c>
      <c r="F83" s="3" t="s">
        <v>1006</v>
      </c>
    </row>
    <row r="84" spans="1:6" x14ac:dyDescent="0.3">
      <c r="A84" s="3" t="s">
        <v>5829</v>
      </c>
      <c r="B84" s="3" t="s">
        <v>5830</v>
      </c>
      <c r="C84" s="3" t="s">
        <v>5831</v>
      </c>
      <c r="D84" s="3" t="s">
        <v>5707</v>
      </c>
      <c r="E84" s="3" t="s">
        <v>5708</v>
      </c>
      <c r="F84" s="3" t="s">
        <v>922</v>
      </c>
    </row>
    <row r="85" spans="1:6" x14ac:dyDescent="0.3">
      <c r="A85" s="3" t="s">
        <v>5832</v>
      </c>
      <c r="B85" s="3" t="s">
        <v>5833</v>
      </c>
      <c r="C85" s="3" t="s">
        <v>1095</v>
      </c>
      <c r="D85" s="3" t="s">
        <v>5673</v>
      </c>
      <c r="E85" s="3" t="s">
        <v>5674</v>
      </c>
      <c r="F85" s="3" t="s">
        <v>1006</v>
      </c>
    </row>
    <row r="86" spans="1:6" x14ac:dyDescent="0.3">
      <c r="A86" s="3" t="s">
        <v>5834</v>
      </c>
      <c r="B86" s="3" t="s">
        <v>5835</v>
      </c>
      <c r="C86" s="3" t="s">
        <v>496</v>
      </c>
      <c r="D86" s="3" t="s">
        <v>5645</v>
      </c>
      <c r="E86" s="3" t="s">
        <v>5646</v>
      </c>
      <c r="F86" s="3" t="s">
        <v>344</v>
      </c>
    </row>
    <row r="87" spans="1:6" x14ac:dyDescent="0.3">
      <c r="A87" s="3" t="s">
        <v>5836</v>
      </c>
      <c r="B87" s="3" t="s">
        <v>5837</v>
      </c>
      <c r="C87" s="3" t="s">
        <v>71</v>
      </c>
      <c r="D87" s="3" t="s">
        <v>5637</v>
      </c>
      <c r="E87" s="3" t="s">
        <v>5638</v>
      </c>
      <c r="F87" s="3" t="s">
        <v>23</v>
      </c>
    </row>
    <row r="88" spans="1:6" x14ac:dyDescent="0.3">
      <c r="A88" s="3" t="s">
        <v>5838</v>
      </c>
      <c r="B88" s="3" t="s">
        <v>5839</v>
      </c>
      <c r="C88" s="3" t="s">
        <v>1475</v>
      </c>
      <c r="D88" s="3" t="s">
        <v>5641</v>
      </c>
      <c r="E88" s="3" t="s">
        <v>5642</v>
      </c>
      <c r="F88" s="3" t="s">
        <v>1281</v>
      </c>
    </row>
    <row r="89" spans="1:6" x14ac:dyDescent="0.3">
      <c r="A89" s="3" t="s">
        <v>5840</v>
      </c>
      <c r="B89" s="3" t="s">
        <v>5841</v>
      </c>
      <c r="C89" s="3" t="s">
        <v>1713</v>
      </c>
      <c r="D89" s="3" t="s">
        <v>5663</v>
      </c>
      <c r="E89" s="3" t="s">
        <v>5664</v>
      </c>
      <c r="F89" s="3" t="s">
        <v>1676</v>
      </c>
    </row>
    <row r="90" spans="1:6" x14ac:dyDescent="0.3">
      <c r="A90" s="3" t="s">
        <v>5842</v>
      </c>
      <c r="B90" s="3" t="s">
        <v>5843</v>
      </c>
      <c r="C90" s="3" t="s">
        <v>499</v>
      </c>
      <c r="D90" s="3" t="s">
        <v>5645</v>
      </c>
      <c r="E90" s="3" t="s">
        <v>5646</v>
      </c>
      <c r="F90" s="3" t="s">
        <v>344</v>
      </c>
    </row>
    <row r="91" spans="1:6" x14ac:dyDescent="0.3">
      <c r="A91" s="3" t="s">
        <v>5844</v>
      </c>
      <c r="B91" s="3" t="s">
        <v>5845</v>
      </c>
      <c r="C91" s="3" t="s">
        <v>504</v>
      </c>
      <c r="D91" s="3" t="s">
        <v>5645</v>
      </c>
      <c r="E91" s="3" t="s">
        <v>5646</v>
      </c>
      <c r="F91" s="3" t="s">
        <v>344</v>
      </c>
    </row>
    <row r="92" spans="1:6" x14ac:dyDescent="0.3">
      <c r="A92" s="3" t="s">
        <v>5846</v>
      </c>
      <c r="B92" s="3" t="s">
        <v>5847</v>
      </c>
      <c r="C92" s="3" t="s">
        <v>1103</v>
      </c>
      <c r="D92" s="3" t="s">
        <v>5673</v>
      </c>
      <c r="E92" s="3" t="s">
        <v>5674</v>
      </c>
      <c r="F92" s="3" t="s">
        <v>1006</v>
      </c>
    </row>
    <row r="93" spans="1:6" x14ac:dyDescent="0.3">
      <c r="A93" s="3" t="s">
        <v>5848</v>
      </c>
      <c r="B93" s="3" t="s">
        <v>5849</v>
      </c>
      <c r="C93" s="3" t="s">
        <v>147</v>
      </c>
      <c r="D93" s="3" t="s">
        <v>5649</v>
      </c>
      <c r="E93" s="3" t="s">
        <v>5650</v>
      </c>
      <c r="F93" s="3" t="s">
        <v>5651</v>
      </c>
    </row>
    <row r="94" spans="1:6" x14ac:dyDescent="0.3">
      <c r="A94" s="3" t="s">
        <v>5850</v>
      </c>
      <c r="B94" s="3" t="s">
        <v>5851</v>
      </c>
      <c r="C94" s="3" t="s">
        <v>2603</v>
      </c>
      <c r="D94" s="3" t="s">
        <v>5673</v>
      </c>
      <c r="E94" s="3" t="s">
        <v>5674</v>
      </c>
      <c r="F94" s="3" t="s">
        <v>1006</v>
      </c>
    </row>
    <row r="95" spans="1:6" x14ac:dyDescent="0.3">
      <c r="A95" s="3" t="s">
        <v>5852</v>
      </c>
      <c r="B95" s="3" t="s">
        <v>5853</v>
      </c>
      <c r="C95" s="3" t="s">
        <v>1107</v>
      </c>
      <c r="D95" s="3" t="s">
        <v>5673</v>
      </c>
      <c r="E95" s="3" t="s">
        <v>5674</v>
      </c>
      <c r="F95" s="3" t="s">
        <v>1006</v>
      </c>
    </row>
    <row r="96" spans="1:6" x14ac:dyDescent="0.3">
      <c r="A96" s="3" t="s">
        <v>5854</v>
      </c>
      <c r="B96" s="3" t="s">
        <v>5855</v>
      </c>
      <c r="C96" s="3" t="s">
        <v>1110</v>
      </c>
      <c r="D96" s="3" t="s">
        <v>5673</v>
      </c>
      <c r="E96" s="3" t="s">
        <v>5674</v>
      </c>
      <c r="F96" s="3" t="s">
        <v>1006</v>
      </c>
    </row>
    <row r="97" spans="1:6" x14ac:dyDescent="0.3">
      <c r="A97" s="3" t="s">
        <v>5856</v>
      </c>
      <c r="B97" s="3" t="s">
        <v>5857</v>
      </c>
      <c r="C97" s="3" t="s">
        <v>2590</v>
      </c>
      <c r="D97" s="3" t="s">
        <v>5707</v>
      </c>
      <c r="E97" s="3" t="s">
        <v>5708</v>
      </c>
      <c r="F97" s="3" t="s">
        <v>922</v>
      </c>
    </row>
    <row r="98" spans="1:6" x14ac:dyDescent="0.3">
      <c r="A98" s="3" t="s">
        <v>5858</v>
      </c>
      <c r="B98" s="3" t="s">
        <v>5859</v>
      </c>
      <c r="C98" s="3" t="s">
        <v>1125</v>
      </c>
      <c r="D98" s="3" t="s">
        <v>5673</v>
      </c>
      <c r="E98" s="3" t="s">
        <v>5674</v>
      </c>
      <c r="F98" s="3" t="s">
        <v>1006</v>
      </c>
    </row>
    <row r="99" spans="1:6" x14ac:dyDescent="0.3">
      <c r="A99" s="3" t="s">
        <v>5860</v>
      </c>
      <c r="B99" s="3" t="s">
        <v>5861</v>
      </c>
      <c r="C99" s="3" t="s">
        <v>2234</v>
      </c>
      <c r="D99" s="3" t="s">
        <v>5655</v>
      </c>
      <c r="E99" s="3" t="s">
        <v>5656</v>
      </c>
      <c r="F99" s="3" t="s">
        <v>2127</v>
      </c>
    </row>
    <row r="100" spans="1:6" x14ac:dyDescent="0.3">
      <c r="A100" s="3" t="s">
        <v>5862</v>
      </c>
      <c r="B100" s="3" t="s">
        <v>5863</v>
      </c>
      <c r="C100" s="3" t="s">
        <v>2037</v>
      </c>
      <c r="D100" s="3" t="s">
        <v>5752</v>
      </c>
      <c r="E100" s="3" t="s">
        <v>5753</v>
      </c>
      <c r="F100" s="3" t="s">
        <v>2023</v>
      </c>
    </row>
    <row r="101" spans="1:6" x14ac:dyDescent="0.3">
      <c r="A101" s="3" t="s">
        <v>5864</v>
      </c>
      <c r="B101" s="3" t="s">
        <v>5865</v>
      </c>
      <c r="C101" s="3" t="s">
        <v>1131</v>
      </c>
      <c r="D101" s="3" t="s">
        <v>5673</v>
      </c>
      <c r="E101" s="3" t="s">
        <v>5674</v>
      </c>
      <c r="F101" s="3" t="s">
        <v>1006</v>
      </c>
    </row>
    <row r="102" spans="1:6" x14ac:dyDescent="0.3">
      <c r="A102" s="3" t="s">
        <v>5866</v>
      </c>
      <c r="B102" s="3" t="s">
        <v>5867</v>
      </c>
      <c r="C102" s="3" t="s">
        <v>1478</v>
      </c>
      <c r="D102" s="3" t="s">
        <v>5641</v>
      </c>
      <c r="E102" s="3" t="s">
        <v>5642</v>
      </c>
      <c r="F102" s="3" t="s">
        <v>1281</v>
      </c>
    </row>
    <row r="103" spans="1:6" x14ac:dyDescent="0.3">
      <c r="A103" s="3" t="s">
        <v>5868</v>
      </c>
      <c r="B103" s="3" t="s">
        <v>5869</v>
      </c>
      <c r="C103" s="3" t="s">
        <v>2239</v>
      </c>
      <c r="D103" s="3" t="s">
        <v>5655</v>
      </c>
      <c r="E103" s="3" t="s">
        <v>5656</v>
      </c>
      <c r="F103" s="3" t="s">
        <v>2127</v>
      </c>
    </row>
    <row r="104" spans="1:6" x14ac:dyDescent="0.3">
      <c r="A104" s="3" t="s">
        <v>5870</v>
      </c>
      <c r="B104" s="3" t="s">
        <v>5871</v>
      </c>
      <c r="C104" s="3" t="s">
        <v>2241</v>
      </c>
      <c r="D104" s="3" t="s">
        <v>5655</v>
      </c>
      <c r="E104" s="3" t="s">
        <v>5656</v>
      </c>
      <c r="F104" s="3" t="s">
        <v>2127</v>
      </c>
    </row>
    <row r="105" spans="1:6" x14ac:dyDescent="0.3">
      <c r="A105" s="3" t="s">
        <v>5872</v>
      </c>
      <c r="B105" s="3" t="s">
        <v>5873</v>
      </c>
      <c r="C105" s="3" t="s">
        <v>5874</v>
      </c>
      <c r="D105" s="3" t="s">
        <v>5655</v>
      </c>
      <c r="E105" s="3" t="s">
        <v>5656</v>
      </c>
      <c r="F105" s="3" t="s">
        <v>2127</v>
      </c>
    </row>
    <row r="106" spans="1:6" x14ac:dyDescent="0.3">
      <c r="A106" s="3" t="s">
        <v>5875</v>
      </c>
      <c r="B106" s="3" t="s">
        <v>5876</v>
      </c>
      <c r="C106" s="3" t="s">
        <v>753</v>
      </c>
      <c r="D106" s="3" t="s">
        <v>5825</v>
      </c>
      <c r="E106" s="3" t="s">
        <v>5826</v>
      </c>
      <c r="F106" s="3" t="s">
        <v>753</v>
      </c>
    </row>
    <row r="107" spans="1:6" x14ac:dyDescent="0.3">
      <c r="A107" s="3" t="s">
        <v>5877</v>
      </c>
      <c r="B107" s="3" t="s">
        <v>5878</v>
      </c>
      <c r="C107" s="3" t="s">
        <v>5879</v>
      </c>
      <c r="D107" s="3" t="s">
        <v>5707</v>
      </c>
      <c r="E107" s="3" t="s">
        <v>5708</v>
      </c>
      <c r="F107" s="3" t="s">
        <v>922</v>
      </c>
    </row>
    <row r="108" spans="1:6" x14ac:dyDescent="0.3">
      <c r="A108" s="3" t="s">
        <v>5880</v>
      </c>
      <c r="B108" s="3" t="s">
        <v>5881</v>
      </c>
      <c r="C108" s="3" t="s">
        <v>3011</v>
      </c>
      <c r="D108" s="3" t="s">
        <v>5663</v>
      </c>
      <c r="E108" s="3" t="s">
        <v>5664</v>
      </c>
      <c r="F108" s="3" t="s">
        <v>1676</v>
      </c>
    </row>
    <row r="109" spans="1:6" x14ac:dyDescent="0.3">
      <c r="A109" s="3" t="s">
        <v>5882</v>
      </c>
      <c r="B109" s="3" t="s">
        <v>5883</v>
      </c>
      <c r="C109" s="3" t="s">
        <v>1491</v>
      </c>
      <c r="D109" s="3" t="s">
        <v>5641</v>
      </c>
      <c r="E109" s="3" t="s">
        <v>5642</v>
      </c>
      <c r="F109" s="3" t="s">
        <v>1281</v>
      </c>
    </row>
    <row r="110" spans="1:6" x14ac:dyDescent="0.3">
      <c r="A110" s="3" t="s">
        <v>5884</v>
      </c>
      <c r="B110" s="3" t="s">
        <v>5885</v>
      </c>
      <c r="C110" s="3" t="s">
        <v>2644</v>
      </c>
      <c r="D110" s="3" t="s">
        <v>5641</v>
      </c>
      <c r="E110" s="3" t="s">
        <v>5642</v>
      </c>
      <c r="F110" s="3" t="s">
        <v>1281</v>
      </c>
    </row>
    <row r="111" spans="1:6" x14ac:dyDescent="0.3">
      <c r="A111" s="3" t="s">
        <v>5886</v>
      </c>
      <c r="B111" s="3" t="s">
        <v>5887</v>
      </c>
      <c r="C111" s="3" t="s">
        <v>1144</v>
      </c>
      <c r="D111" s="3" t="s">
        <v>5673</v>
      </c>
      <c r="E111" s="3" t="s">
        <v>5674</v>
      </c>
      <c r="F111" s="3" t="s">
        <v>1006</v>
      </c>
    </row>
    <row r="112" spans="1:6" x14ac:dyDescent="0.3">
      <c r="A112" s="3" t="s">
        <v>5888</v>
      </c>
      <c r="B112" s="3" t="s">
        <v>5889</v>
      </c>
      <c r="C112" s="3" t="s">
        <v>3014</v>
      </c>
      <c r="D112" s="3" t="s">
        <v>5663</v>
      </c>
      <c r="E112" s="3" t="s">
        <v>5664</v>
      </c>
      <c r="F112" s="3" t="s">
        <v>1676</v>
      </c>
    </row>
    <row r="113" spans="1:6" x14ac:dyDescent="0.3">
      <c r="A113" s="3" t="s">
        <v>5890</v>
      </c>
      <c r="B113" s="3" t="s">
        <v>5891</v>
      </c>
      <c r="C113" s="3" t="s">
        <v>512</v>
      </c>
      <c r="D113" s="3" t="s">
        <v>5645</v>
      </c>
      <c r="E113" s="3" t="s">
        <v>5646</v>
      </c>
      <c r="F113" s="3" t="s">
        <v>344</v>
      </c>
    </row>
    <row r="114" spans="1:6" x14ac:dyDescent="0.3">
      <c r="A114" s="3" t="s">
        <v>5892</v>
      </c>
      <c r="B114" s="3" t="s">
        <v>5893</v>
      </c>
      <c r="C114" s="3" t="s">
        <v>5894</v>
      </c>
      <c r="D114" s="3" t="s">
        <v>5655</v>
      </c>
      <c r="E114" s="3" t="s">
        <v>5656</v>
      </c>
      <c r="F114" s="3" t="s">
        <v>2127</v>
      </c>
    </row>
    <row r="115" spans="1:6" x14ac:dyDescent="0.3">
      <c r="A115" s="3" t="s">
        <v>5895</v>
      </c>
      <c r="B115" s="3" t="s">
        <v>5896</v>
      </c>
      <c r="C115" s="3" t="s">
        <v>5897</v>
      </c>
      <c r="D115" s="3" t="s">
        <v>5649</v>
      </c>
      <c r="E115" s="3" t="s">
        <v>5650</v>
      </c>
      <c r="F115" s="3" t="s">
        <v>5651</v>
      </c>
    </row>
    <row r="116" spans="1:6" x14ac:dyDescent="0.3">
      <c r="A116" s="3" t="s">
        <v>5898</v>
      </c>
      <c r="B116" s="3" t="s">
        <v>5899</v>
      </c>
      <c r="C116" s="3" t="s">
        <v>520</v>
      </c>
      <c r="D116" s="3" t="s">
        <v>5645</v>
      </c>
      <c r="E116" s="3" t="s">
        <v>5646</v>
      </c>
      <c r="F116" s="3" t="s">
        <v>344</v>
      </c>
    </row>
    <row r="117" spans="1:6" x14ac:dyDescent="0.3">
      <c r="A117" s="3" t="s">
        <v>5900</v>
      </c>
      <c r="B117" s="3" t="s">
        <v>5901</v>
      </c>
      <c r="C117" s="3" t="s">
        <v>4519</v>
      </c>
      <c r="D117" s="3" t="s">
        <v>5641</v>
      </c>
      <c r="E117" s="3" t="s">
        <v>5642</v>
      </c>
      <c r="F117" s="3" t="s">
        <v>1281</v>
      </c>
    </row>
    <row r="118" spans="1:6" x14ac:dyDescent="0.3">
      <c r="A118" s="3" t="s">
        <v>5902</v>
      </c>
      <c r="B118" s="3" t="s">
        <v>5903</v>
      </c>
      <c r="C118" s="3" t="s">
        <v>1523</v>
      </c>
      <c r="D118" s="3" t="s">
        <v>5641</v>
      </c>
      <c r="E118" s="3" t="s">
        <v>5642</v>
      </c>
      <c r="F118" s="3" t="s">
        <v>1281</v>
      </c>
    </row>
    <row r="119" spans="1:6" x14ac:dyDescent="0.3">
      <c r="A119" s="3" t="s">
        <v>5904</v>
      </c>
      <c r="B119" s="3" t="s">
        <v>5905</v>
      </c>
      <c r="C119" s="3" t="s">
        <v>528</v>
      </c>
      <c r="D119" s="3" t="s">
        <v>5645</v>
      </c>
      <c r="E119" s="3" t="s">
        <v>5646</v>
      </c>
      <c r="F119" s="3" t="s">
        <v>344</v>
      </c>
    </row>
    <row r="120" spans="1:6" x14ac:dyDescent="0.3">
      <c r="A120" s="3" t="s">
        <v>5906</v>
      </c>
      <c r="B120" s="3" t="s">
        <v>5907</v>
      </c>
      <c r="C120" s="3" t="s">
        <v>169</v>
      </c>
      <c r="D120" s="3" t="s">
        <v>5649</v>
      </c>
      <c r="E120" s="3" t="s">
        <v>5650</v>
      </c>
      <c r="F120" s="3" t="s">
        <v>5651</v>
      </c>
    </row>
    <row r="121" spans="1:6" x14ac:dyDescent="0.3">
      <c r="A121" s="3" t="s">
        <v>5908</v>
      </c>
      <c r="B121" s="3" t="s">
        <v>5909</v>
      </c>
      <c r="C121" s="3" t="s">
        <v>4286</v>
      </c>
      <c r="D121" s="3" t="s">
        <v>5707</v>
      </c>
      <c r="E121" s="3" t="s">
        <v>5708</v>
      </c>
      <c r="F121" s="3" t="s">
        <v>922</v>
      </c>
    </row>
    <row r="122" spans="1:6" x14ac:dyDescent="0.3">
      <c r="A122" s="3" t="s">
        <v>5910</v>
      </c>
      <c r="B122" s="3" t="s">
        <v>5911</v>
      </c>
      <c r="C122" s="3" t="s">
        <v>4377</v>
      </c>
      <c r="D122" s="3" t="s">
        <v>5673</v>
      </c>
      <c r="E122" s="3" t="s">
        <v>5674</v>
      </c>
      <c r="F122" s="3" t="s">
        <v>1006</v>
      </c>
    </row>
    <row r="123" spans="1:6" x14ac:dyDescent="0.3">
      <c r="A123" s="3" t="s">
        <v>5912</v>
      </c>
      <c r="B123" s="3" t="s">
        <v>5913</v>
      </c>
      <c r="C123" s="3" t="s">
        <v>1534</v>
      </c>
      <c r="D123" s="3" t="s">
        <v>5641</v>
      </c>
      <c r="E123" s="3" t="s">
        <v>5642</v>
      </c>
      <c r="F123" s="3" t="s">
        <v>1281</v>
      </c>
    </row>
    <row r="124" spans="1:6" x14ac:dyDescent="0.3">
      <c r="A124" s="3" t="s">
        <v>5914</v>
      </c>
      <c r="B124" s="3" t="s">
        <v>5915</v>
      </c>
      <c r="C124" s="3" t="s">
        <v>1451</v>
      </c>
      <c r="D124" s="3" t="s">
        <v>5641</v>
      </c>
      <c r="E124" s="3" t="s">
        <v>5642</v>
      </c>
      <c r="F124" s="3" t="s">
        <v>1281</v>
      </c>
    </row>
    <row r="125" spans="1:6" x14ac:dyDescent="0.3">
      <c r="A125" s="3" t="s">
        <v>5916</v>
      </c>
      <c r="B125" s="3" t="s">
        <v>5917</v>
      </c>
      <c r="C125" s="3" t="s">
        <v>1742</v>
      </c>
      <c r="D125" s="3" t="s">
        <v>5663</v>
      </c>
      <c r="E125" s="3" t="s">
        <v>5664</v>
      </c>
      <c r="F125" s="3" t="s">
        <v>1676</v>
      </c>
    </row>
    <row r="126" spans="1:6" x14ac:dyDescent="0.3">
      <c r="A126" s="3" t="s">
        <v>5918</v>
      </c>
      <c r="B126" s="3" t="s">
        <v>5919</v>
      </c>
      <c r="C126" s="3" t="s">
        <v>5920</v>
      </c>
      <c r="D126" s="3" t="s">
        <v>5673</v>
      </c>
      <c r="E126" s="3" t="s">
        <v>5674</v>
      </c>
      <c r="F126" s="3" t="s">
        <v>1006</v>
      </c>
    </row>
    <row r="127" spans="1:6" x14ac:dyDescent="0.3">
      <c r="A127" s="3" t="s">
        <v>5921</v>
      </c>
      <c r="B127" s="3" t="s">
        <v>5922</v>
      </c>
      <c r="C127" s="3" t="s">
        <v>2250</v>
      </c>
      <c r="D127" s="3" t="s">
        <v>5655</v>
      </c>
      <c r="E127" s="3" t="s">
        <v>5656</v>
      </c>
      <c r="F127" s="3" t="s">
        <v>2127</v>
      </c>
    </row>
    <row r="128" spans="1:6" x14ac:dyDescent="0.3">
      <c r="A128" s="3" t="s">
        <v>5923</v>
      </c>
      <c r="B128" s="3" t="s">
        <v>5924</v>
      </c>
      <c r="C128" s="3" t="s">
        <v>437</v>
      </c>
      <c r="D128" s="3" t="s">
        <v>5663</v>
      </c>
      <c r="E128" s="3" t="s">
        <v>5664</v>
      </c>
      <c r="F128" s="3" t="s">
        <v>1676</v>
      </c>
    </row>
    <row r="129" spans="1:6" x14ac:dyDescent="0.3">
      <c r="A129" s="3" t="s">
        <v>5925</v>
      </c>
      <c r="B129" s="3" t="s">
        <v>5926</v>
      </c>
      <c r="C129" s="3" t="s">
        <v>3457</v>
      </c>
      <c r="D129" s="3" t="s">
        <v>5673</v>
      </c>
      <c r="E129" s="3" t="s">
        <v>5674</v>
      </c>
      <c r="F129" s="3" t="s">
        <v>1006</v>
      </c>
    </row>
    <row r="130" spans="1:6" x14ac:dyDescent="0.3">
      <c r="A130" s="3" t="s">
        <v>5927</v>
      </c>
      <c r="B130" s="3" t="s">
        <v>5928</v>
      </c>
      <c r="C130" s="3" t="s">
        <v>537</v>
      </c>
      <c r="D130" s="3" t="s">
        <v>5645</v>
      </c>
      <c r="E130" s="3" t="s">
        <v>5646</v>
      </c>
      <c r="F130" s="3" t="s">
        <v>344</v>
      </c>
    </row>
    <row r="131" spans="1:6" x14ac:dyDescent="0.3">
      <c r="A131" s="3" t="s">
        <v>5929</v>
      </c>
      <c r="B131" s="3" t="s">
        <v>5930</v>
      </c>
      <c r="C131" s="3" t="s">
        <v>1156</v>
      </c>
      <c r="D131" s="3" t="s">
        <v>5673</v>
      </c>
      <c r="E131" s="3" t="s">
        <v>5674</v>
      </c>
      <c r="F131" s="3" t="s">
        <v>1006</v>
      </c>
    </row>
    <row r="132" spans="1:6" x14ac:dyDescent="0.3">
      <c r="A132" s="3" t="s">
        <v>5931</v>
      </c>
      <c r="B132" s="3" t="s">
        <v>5932</v>
      </c>
      <c r="C132" s="3" t="s">
        <v>2253</v>
      </c>
      <c r="D132" s="3" t="s">
        <v>5655</v>
      </c>
      <c r="E132" s="3" t="s">
        <v>5656</v>
      </c>
      <c r="F132" s="3" t="s">
        <v>2127</v>
      </c>
    </row>
    <row r="133" spans="1:6" x14ac:dyDescent="0.3">
      <c r="A133" s="3" t="s">
        <v>5933</v>
      </c>
      <c r="B133" s="3" t="s">
        <v>5934</v>
      </c>
      <c r="C133" s="3" t="s">
        <v>1162</v>
      </c>
      <c r="D133" s="3" t="s">
        <v>5673</v>
      </c>
      <c r="E133" s="3" t="s">
        <v>5674</v>
      </c>
      <c r="F133" s="3" t="s">
        <v>1006</v>
      </c>
    </row>
    <row r="134" spans="1:6" x14ac:dyDescent="0.3">
      <c r="A134" s="3" t="s">
        <v>5935</v>
      </c>
      <c r="B134" s="3" t="s">
        <v>5936</v>
      </c>
      <c r="C134" s="3" t="s">
        <v>1540</v>
      </c>
      <c r="D134" s="3" t="s">
        <v>5641</v>
      </c>
      <c r="E134" s="3" t="s">
        <v>5642</v>
      </c>
      <c r="F134" s="3" t="s">
        <v>1281</v>
      </c>
    </row>
    <row r="135" spans="1:6" x14ac:dyDescent="0.3">
      <c r="A135" s="3" t="s">
        <v>5937</v>
      </c>
      <c r="B135" s="3" t="s">
        <v>5938</v>
      </c>
      <c r="C135" s="3" t="s">
        <v>2257</v>
      </c>
      <c r="D135" s="3" t="s">
        <v>5655</v>
      </c>
      <c r="E135" s="3" t="s">
        <v>5656</v>
      </c>
      <c r="F135" s="3" t="s">
        <v>2127</v>
      </c>
    </row>
    <row r="136" spans="1:6" x14ac:dyDescent="0.3">
      <c r="A136" s="3" t="s">
        <v>5939</v>
      </c>
      <c r="B136" s="3" t="s">
        <v>5940</v>
      </c>
      <c r="C136" s="3" t="s">
        <v>1752</v>
      </c>
      <c r="D136" s="3" t="s">
        <v>5663</v>
      </c>
      <c r="E136" s="3" t="s">
        <v>5664</v>
      </c>
      <c r="F136" s="3" t="s">
        <v>1676</v>
      </c>
    </row>
    <row r="137" spans="1:6" x14ac:dyDescent="0.3">
      <c r="A137" s="3" t="s">
        <v>5941</v>
      </c>
      <c r="B137" s="3" t="s">
        <v>5942</v>
      </c>
      <c r="C137" s="3" t="s">
        <v>816</v>
      </c>
      <c r="D137" s="3" t="s">
        <v>5825</v>
      </c>
      <c r="E137" s="3" t="s">
        <v>5826</v>
      </c>
      <c r="F137" s="3" t="s">
        <v>753</v>
      </c>
    </row>
    <row r="138" spans="1:6" x14ac:dyDescent="0.3">
      <c r="A138" s="3" t="s">
        <v>5943</v>
      </c>
      <c r="B138" s="3" t="s">
        <v>5944</v>
      </c>
      <c r="C138" s="3" t="s">
        <v>5945</v>
      </c>
      <c r="D138" s="3" t="s">
        <v>5641</v>
      </c>
      <c r="E138" s="3" t="s">
        <v>5642</v>
      </c>
      <c r="F138" s="3" t="s">
        <v>1281</v>
      </c>
    </row>
    <row r="139" spans="1:6" x14ac:dyDescent="0.3">
      <c r="A139" s="3" t="s">
        <v>5946</v>
      </c>
      <c r="B139" s="3" t="s">
        <v>5947</v>
      </c>
      <c r="C139" s="3" t="s">
        <v>3094</v>
      </c>
      <c r="D139" s="3" t="s">
        <v>5637</v>
      </c>
      <c r="E139" s="3" t="s">
        <v>5638</v>
      </c>
      <c r="F139" s="3" t="s">
        <v>23</v>
      </c>
    </row>
    <row r="140" spans="1:6" x14ac:dyDescent="0.3">
      <c r="A140" s="3" t="s">
        <v>5948</v>
      </c>
      <c r="B140" s="3" t="s">
        <v>5949</v>
      </c>
      <c r="C140" s="3" t="s">
        <v>1569</v>
      </c>
      <c r="D140" s="3" t="s">
        <v>5641</v>
      </c>
      <c r="E140" s="3" t="s">
        <v>5642</v>
      </c>
      <c r="F140" s="3" t="s">
        <v>1281</v>
      </c>
    </row>
    <row r="141" spans="1:6" x14ac:dyDescent="0.3">
      <c r="A141" s="3" t="s">
        <v>5950</v>
      </c>
      <c r="B141" s="3" t="s">
        <v>5951</v>
      </c>
      <c r="C141" s="3" t="s">
        <v>942</v>
      </c>
      <c r="D141" s="3" t="s">
        <v>5707</v>
      </c>
      <c r="E141" s="3" t="s">
        <v>5708</v>
      </c>
      <c r="F141" s="3" t="s">
        <v>922</v>
      </c>
    </row>
    <row r="142" spans="1:6" x14ac:dyDescent="0.3">
      <c r="A142" s="3" t="s">
        <v>5952</v>
      </c>
      <c r="B142" s="3" t="s">
        <v>5953</v>
      </c>
      <c r="C142" s="3" t="s">
        <v>1908</v>
      </c>
      <c r="D142" s="3" t="s">
        <v>5681</v>
      </c>
      <c r="E142" s="3" t="s">
        <v>5682</v>
      </c>
      <c r="F142" s="3" t="s">
        <v>1862</v>
      </c>
    </row>
    <row r="143" spans="1:6" x14ac:dyDescent="0.3">
      <c r="A143" s="3" t="s">
        <v>5954</v>
      </c>
      <c r="B143" s="3" t="s">
        <v>5955</v>
      </c>
      <c r="C143" s="3" t="s">
        <v>4573</v>
      </c>
      <c r="D143" s="3" t="s">
        <v>5641</v>
      </c>
      <c r="E143" s="3" t="s">
        <v>5642</v>
      </c>
      <c r="F143" s="3" t="s">
        <v>1281</v>
      </c>
    </row>
    <row r="144" spans="1:6" x14ac:dyDescent="0.3">
      <c r="A144" s="3" t="s">
        <v>5956</v>
      </c>
      <c r="B144" s="3" t="s">
        <v>5957</v>
      </c>
      <c r="C144" s="3" t="s">
        <v>2041</v>
      </c>
      <c r="D144" s="3" t="s">
        <v>5752</v>
      </c>
      <c r="E144" s="3" t="s">
        <v>5753</v>
      </c>
      <c r="F144" s="3" t="s">
        <v>2023</v>
      </c>
    </row>
    <row r="145" spans="1:6" x14ac:dyDescent="0.3">
      <c r="A145" s="3" t="s">
        <v>5958</v>
      </c>
      <c r="B145" s="3" t="s">
        <v>5959</v>
      </c>
      <c r="C145" s="3" t="s">
        <v>5960</v>
      </c>
      <c r="D145" s="3" t="s">
        <v>5681</v>
      </c>
      <c r="E145" s="3" t="s">
        <v>5682</v>
      </c>
      <c r="F145" s="3" t="s">
        <v>1862</v>
      </c>
    </row>
    <row r="146" spans="1:6" x14ac:dyDescent="0.3">
      <c r="A146" s="3" t="s">
        <v>5961</v>
      </c>
      <c r="B146" s="3" t="s">
        <v>5962</v>
      </c>
      <c r="C146" s="3" t="s">
        <v>2262</v>
      </c>
      <c r="D146" s="3" t="s">
        <v>5655</v>
      </c>
      <c r="E146" s="3" t="s">
        <v>5656</v>
      </c>
      <c r="F146" s="3" t="s">
        <v>2127</v>
      </c>
    </row>
    <row r="147" spans="1:6" x14ac:dyDescent="0.3">
      <c r="A147" s="3" t="s">
        <v>5963</v>
      </c>
      <c r="B147" s="3" t="s">
        <v>5964</v>
      </c>
      <c r="C147" s="3" t="s">
        <v>1779</v>
      </c>
      <c r="D147" s="3" t="s">
        <v>5663</v>
      </c>
      <c r="E147" s="3" t="s">
        <v>5664</v>
      </c>
      <c r="F147" s="3" t="s">
        <v>1676</v>
      </c>
    </row>
    <row r="148" spans="1:6" x14ac:dyDescent="0.3">
      <c r="A148" s="3" t="s">
        <v>5965</v>
      </c>
      <c r="B148" s="3" t="s">
        <v>5966</v>
      </c>
      <c r="C148" s="3" t="s">
        <v>2054</v>
      </c>
      <c r="D148" s="3" t="s">
        <v>5752</v>
      </c>
      <c r="E148" s="3" t="s">
        <v>5753</v>
      </c>
      <c r="F148" s="3" t="s">
        <v>2023</v>
      </c>
    </row>
    <row r="149" spans="1:6" x14ac:dyDescent="0.3">
      <c r="A149" s="3" t="s">
        <v>5967</v>
      </c>
      <c r="B149" s="3" t="s">
        <v>5968</v>
      </c>
      <c r="C149" s="3" t="s">
        <v>2270</v>
      </c>
      <c r="D149" s="3" t="s">
        <v>5655</v>
      </c>
      <c r="E149" s="3" t="s">
        <v>5656</v>
      </c>
      <c r="F149" s="3" t="s">
        <v>2127</v>
      </c>
    </row>
    <row r="150" spans="1:6" x14ac:dyDescent="0.3">
      <c r="A150" s="3" t="s">
        <v>5969</v>
      </c>
      <c r="B150" s="3" t="s">
        <v>5970</v>
      </c>
      <c r="C150" s="3" t="s">
        <v>5971</v>
      </c>
      <c r="D150" s="3" t="s">
        <v>5707</v>
      </c>
      <c r="E150" s="3" t="s">
        <v>5708</v>
      </c>
      <c r="F150" s="3" t="s">
        <v>922</v>
      </c>
    </row>
    <row r="151" spans="1:6" x14ac:dyDescent="0.3">
      <c r="A151" s="3" t="s">
        <v>5972</v>
      </c>
      <c r="B151" s="3" t="s">
        <v>5973</v>
      </c>
      <c r="C151" s="3" t="s">
        <v>5974</v>
      </c>
      <c r="D151" s="3" t="s">
        <v>5641</v>
      </c>
      <c r="E151" s="3" t="s">
        <v>5642</v>
      </c>
      <c r="F151" s="3" t="s">
        <v>1281</v>
      </c>
    </row>
    <row r="152" spans="1:6" x14ac:dyDescent="0.3">
      <c r="A152" s="3" t="s">
        <v>5975</v>
      </c>
      <c r="B152" s="3" t="s">
        <v>5976</v>
      </c>
      <c r="C152" s="3" t="s">
        <v>5977</v>
      </c>
      <c r="D152" s="3" t="s">
        <v>5655</v>
      </c>
      <c r="E152" s="3" t="s">
        <v>5656</v>
      </c>
      <c r="F152" s="3" t="s">
        <v>2127</v>
      </c>
    </row>
    <row r="153" spans="1:6" x14ac:dyDescent="0.3">
      <c r="A153" s="3" t="s">
        <v>5978</v>
      </c>
      <c r="B153" s="3" t="s">
        <v>5979</v>
      </c>
      <c r="C153" s="3" t="s">
        <v>2278</v>
      </c>
      <c r="D153" s="3" t="s">
        <v>5655</v>
      </c>
      <c r="E153" s="3" t="s">
        <v>5656</v>
      </c>
      <c r="F153" s="3" t="s">
        <v>2127</v>
      </c>
    </row>
    <row r="154" spans="1:6" x14ac:dyDescent="0.3">
      <c r="A154" s="3" t="s">
        <v>5980</v>
      </c>
      <c r="B154" s="3" t="s">
        <v>5981</v>
      </c>
      <c r="C154" s="3" t="s">
        <v>3261</v>
      </c>
      <c r="D154" s="3" t="s">
        <v>5673</v>
      </c>
      <c r="E154" s="3" t="s">
        <v>5674</v>
      </c>
      <c r="F154" s="3" t="s">
        <v>1006</v>
      </c>
    </row>
    <row r="155" spans="1:6" x14ac:dyDescent="0.3">
      <c r="A155" s="3" t="s">
        <v>5982</v>
      </c>
      <c r="B155" s="3" t="s">
        <v>5983</v>
      </c>
      <c r="C155" s="3" t="s">
        <v>1166</v>
      </c>
      <c r="D155" s="3" t="s">
        <v>5673</v>
      </c>
      <c r="E155" s="3" t="s">
        <v>5674</v>
      </c>
      <c r="F155" s="3" t="s">
        <v>1006</v>
      </c>
    </row>
    <row r="156" spans="1:6" x14ac:dyDescent="0.3">
      <c r="A156" s="3" t="s">
        <v>5984</v>
      </c>
      <c r="B156" s="3" t="s">
        <v>5985</v>
      </c>
      <c r="C156" s="3" t="s">
        <v>5986</v>
      </c>
      <c r="D156" s="3" t="s">
        <v>5707</v>
      </c>
      <c r="E156" s="3" t="s">
        <v>5708</v>
      </c>
      <c r="F156" s="3" t="s">
        <v>922</v>
      </c>
    </row>
    <row r="157" spans="1:6" x14ac:dyDescent="0.3">
      <c r="A157" s="3" t="s">
        <v>5987</v>
      </c>
      <c r="B157" s="3" t="s">
        <v>5988</v>
      </c>
      <c r="C157" s="3" t="s">
        <v>5989</v>
      </c>
      <c r="D157" s="3" t="s">
        <v>5641</v>
      </c>
      <c r="E157" s="3" t="s">
        <v>5642</v>
      </c>
      <c r="F157" s="3" t="s">
        <v>1281</v>
      </c>
    </row>
    <row r="158" spans="1:6" x14ac:dyDescent="0.3">
      <c r="A158" s="3" t="s">
        <v>5990</v>
      </c>
      <c r="B158" s="3" t="s">
        <v>5991</v>
      </c>
      <c r="C158" s="3" t="s">
        <v>2284</v>
      </c>
      <c r="D158" s="3" t="s">
        <v>5655</v>
      </c>
      <c r="E158" s="3" t="s">
        <v>5656</v>
      </c>
      <c r="F158" s="3" t="s">
        <v>2127</v>
      </c>
    </row>
    <row r="159" spans="1:6" x14ac:dyDescent="0.3">
      <c r="A159" s="3" t="s">
        <v>5992</v>
      </c>
      <c r="B159" s="3" t="s">
        <v>5993</v>
      </c>
      <c r="C159" s="3" t="s">
        <v>5994</v>
      </c>
      <c r="D159" s="3" t="s">
        <v>5641</v>
      </c>
      <c r="E159" s="3" t="s">
        <v>5642</v>
      </c>
      <c r="F159" s="3" t="s">
        <v>1281</v>
      </c>
    </row>
    <row r="160" spans="1:6" x14ac:dyDescent="0.3">
      <c r="A160" s="3" t="s">
        <v>5995</v>
      </c>
      <c r="B160" s="3" t="s">
        <v>5996</v>
      </c>
      <c r="C160" s="3" t="s">
        <v>179</v>
      </c>
      <c r="D160" s="3" t="s">
        <v>5649</v>
      </c>
      <c r="E160" s="3" t="s">
        <v>5650</v>
      </c>
      <c r="F160" s="3" t="s">
        <v>5651</v>
      </c>
    </row>
    <row r="161" spans="1:6" x14ac:dyDescent="0.3">
      <c r="A161" s="3" t="s">
        <v>5997</v>
      </c>
      <c r="B161" s="3" t="s">
        <v>5998</v>
      </c>
      <c r="C161" s="3" t="s">
        <v>2294</v>
      </c>
      <c r="D161" s="3" t="s">
        <v>5655</v>
      </c>
      <c r="E161" s="3" t="s">
        <v>5656</v>
      </c>
      <c r="F161" s="3" t="s">
        <v>2127</v>
      </c>
    </row>
    <row r="162" spans="1:6" x14ac:dyDescent="0.3">
      <c r="A162" s="3" t="s">
        <v>5999</v>
      </c>
      <c r="B162" s="3" t="s">
        <v>6000</v>
      </c>
      <c r="C162" s="3" t="s">
        <v>2301</v>
      </c>
      <c r="D162" s="3" t="s">
        <v>5655</v>
      </c>
      <c r="E162" s="3" t="s">
        <v>5656</v>
      </c>
      <c r="F162" s="3" t="s">
        <v>2127</v>
      </c>
    </row>
    <row r="163" spans="1:6" x14ac:dyDescent="0.3">
      <c r="A163" s="3" t="s">
        <v>6001</v>
      </c>
      <c r="B163" s="3" t="s">
        <v>6002</v>
      </c>
      <c r="C163" s="3" t="s">
        <v>2306</v>
      </c>
      <c r="D163" s="3" t="s">
        <v>5655</v>
      </c>
      <c r="E163" s="3" t="s">
        <v>5656</v>
      </c>
      <c r="F163" s="3" t="s">
        <v>2127</v>
      </c>
    </row>
    <row r="164" spans="1:6" x14ac:dyDescent="0.3">
      <c r="A164" s="3" t="s">
        <v>6003</v>
      </c>
      <c r="B164" s="3" t="s">
        <v>6004</v>
      </c>
      <c r="C164" s="3" t="s">
        <v>6005</v>
      </c>
      <c r="D164" s="3" t="s">
        <v>5667</v>
      </c>
      <c r="E164" s="3" t="s">
        <v>5668</v>
      </c>
      <c r="F164" s="3" t="s">
        <v>87</v>
      </c>
    </row>
    <row r="165" spans="1:6" x14ac:dyDescent="0.3">
      <c r="A165" s="3" t="s">
        <v>6006</v>
      </c>
      <c r="B165" s="3" t="s">
        <v>6007</v>
      </c>
      <c r="C165" s="3" t="s">
        <v>946</v>
      </c>
      <c r="D165" s="3" t="s">
        <v>5707</v>
      </c>
      <c r="E165" s="3" t="s">
        <v>5708</v>
      </c>
      <c r="F165" s="3" t="s">
        <v>922</v>
      </c>
    </row>
    <row r="166" spans="1:6" x14ac:dyDescent="0.3">
      <c r="A166" s="3" t="s">
        <v>6008</v>
      </c>
      <c r="B166" s="3" t="s">
        <v>6009</v>
      </c>
      <c r="C166" s="3" t="s">
        <v>1924</v>
      </c>
      <c r="D166" s="3" t="s">
        <v>5681</v>
      </c>
      <c r="E166" s="3" t="s">
        <v>5682</v>
      </c>
      <c r="F166" s="3" t="s">
        <v>1862</v>
      </c>
    </row>
    <row r="167" spans="1:6" x14ac:dyDescent="0.3">
      <c r="A167" s="3" t="s">
        <v>6010</v>
      </c>
      <c r="B167" s="3" t="s">
        <v>6011</v>
      </c>
      <c r="C167" s="3" t="s">
        <v>542</v>
      </c>
      <c r="D167" s="3" t="s">
        <v>5645</v>
      </c>
      <c r="E167" s="3" t="s">
        <v>5646</v>
      </c>
      <c r="F167" s="3" t="s">
        <v>344</v>
      </c>
    </row>
    <row r="168" spans="1:6" x14ac:dyDescent="0.3">
      <c r="A168" s="3" t="s">
        <v>6012</v>
      </c>
      <c r="B168" s="3" t="s">
        <v>6013</v>
      </c>
      <c r="C168" s="3" t="s">
        <v>5033</v>
      </c>
      <c r="D168" s="3" t="s">
        <v>5655</v>
      </c>
      <c r="E168" s="3" t="s">
        <v>5656</v>
      </c>
      <c r="F168" s="3" t="s">
        <v>2127</v>
      </c>
    </row>
    <row r="169" spans="1:6" x14ac:dyDescent="0.3">
      <c r="A169" s="3" t="s">
        <v>6014</v>
      </c>
      <c r="B169" s="3" t="s">
        <v>6015</v>
      </c>
      <c r="C169" s="3" t="s">
        <v>546</v>
      </c>
      <c r="D169" s="3" t="s">
        <v>5645</v>
      </c>
      <c r="E169" s="3" t="s">
        <v>5646</v>
      </c>
      <c r="F169" s="3" t="s">
        <v>344</v>
      </c>
    </row>
    <row r="170" spans="1:6" x14ac:dyDescent="0.3">
      <c r="A170" s="3" t="s">
        <v>6016</v>
      </c>
      <c r="B170" s="3" t="s">
        <v>6017</v>
      </c>
      <c r="C170" s="3" t="s">
        <v>1175</v>
      </c>
      <c r="D170" s="3" t="s">
        <v>5673</v>
      </c>
      <c r="E170" s="3" t="s">
        <v>5674</v>
      </c>
      <c r="F170" s="3" t="s">
        <v>1006</v>
      </c>
    </row>
    <row r="171" spans="1:6" x14ac:dyDescent="0.3">
      <c r="A171" s="3" t="s">
        <v>6018</v>
      </c>
      <c r="B171" s="3" t="s">
        <v>6019</v>
      </c>
      <c r="C171" s="3" t="s">
        <v>3613</v>
      </c>
      <c r="D171" s="3" t="s">
        <v>5681</v>
      </c>
      <c r="E171" s="3" t="s">
        <v>5682</v>
      </c>
      <c r="F171" s="3" t="s">
        <v>1862</v>
      </c>
    </row>
    <row r="172" spans="1:6" x14ac:dyDescent="0.3">
      <c r="A172" s="3" t="s">
        <v>6020</v>
      </c>
      <c r="B172" s="3" t="s">
        <v>6021</v>
      </c>
      <c r="C172" s="3" t="s">
        <v>427</v>
      </c>
      <c r="D172" s="3" t="s">
        <v>5663</v>
      </c>
      <c r="E172" s="3" t="s">
        <v>5664</v>
      </c>
      <c r="F172" s="3" t="s">
        <v>1676</v>
      </c>
    </row>
    <row r="173" spans="1:6" x14ac:dyDescent="0.3">
      <c r="A173" s="3" t="s">
        <v>6022</v>
      </c>
      <c r="B173" s="3" t="s">
        <v>6023</v>
      </c>
      <c r="C173" s="3" t="s">
        <v>561</v>
      </c>
      <c r="D173" s="3" t="s">
        <v>5645</v>
      </c>
      <c r="E173" s="3" t="s">
        <v>5646</v>
      </c>
      <c r="F173" s="3" t="s">
        <v>344</v>
      </c>
    </row>
    <row r="174" spans="1:6" x14ac:dyDescent="0.3">
      <c r="A174" s="3" t="s">
        <v>6024</v>
      </c>
      <c r="B174" s="3" t="s">
        <v>6025</v>
      </c>
      <c r="C174" s="3" t="s">
        <v>3214</v>
      </c>
      <c r="D174" s="3" t="s">
        <v>5707</v>
      </c>
      <c r="E174" s="3" t="s">
        <v>5708</v>
      </c>
      <c r="F174" s="3" t="s">
        <v>922</v>
      </c>
    </row>
    <row r="175" spans="1:6" x14ac:dyDescent="0.3">
      <c r="A175" s="3" t="s">
        <v>6026</v>
      </c>
      <c r="B175" s="3" t="s">
        <v>6027</v>
      </c>
      <c r="C175" s="3" t="s">
        <v>4396</v>
      </c>
      <c r="D175" s="3" t="s">
        <v>5673</v>
      </c>
      <c r="E175" s="3" t="s">
        <v>5674</v>
      </c>
      <c r="F175" s="3" t="s">
        <v>1006</v>
      </c>
    </row>
    <row r="176" spans="1:6" x14ac:dyDescent="0.3">
      <c r="A176" s="3" t="s">
        <v>6028</v>
      </c>
      <c r="B176" s="3" t="s">
        <v>6029</v>
      </c>
      <c r="C176" s="3" t="s">
        <v>5038</v>
      </c>
      <c r="D176" s="3" t="s">
        <v>5655</v>
      </c>
      <c r="E176" s="3" t="s">
        <v>5656</v>
      </c>
      <c r="F176" s="3" t="s">
        <v>2127</v>
      </c>
    </row>
    <row r="177" spans="1:6" x14ac:dyDescent="0.3">
      <c r="A177" s="3" t="s">
        <v>6030</v>
      </c>
      <c r="B177" s="3" t="s">
        <v>6031</v>
      </c>
      <c r="C177" s="3" t="s">
        <v>956</v>
      </c>
      <c r="D177" s="3" t="s">
        <v>5707</v>
      </c>
      <c r="E177" s="3" t="s">
        <v>5708</v>
      </c>
      <c r="F177" s="3" t="s">
        <v>922</v>
      </c>
    </row>
    <row r="178" spans="1:6" x14ac:dyDescent="0.3">
      <c r="A178" s="3" t="s">
        <v>6032</v>
      </c>
      <c r="B178" s="3" t="s">
        <v>6033</v>
      </c>
      <c r="C178" s="3" t="s">
        <v>1576</v>
      </c>
      <c r="D178" s="3" t="s">
        <v>5641</v>
      </c>
      <c r="E178" s="3" t="s">
        <v>5642</v>
      </c>
      <c r="F178" s="3" t="s">
        <v>1281</v>
      </c>
    </row>
    <row r="179" spans="1:6" x14ac:dyDescent="0.3">
      <c r="A179" s="3" t="s">
        <v>6034</v>
      </c>
      <c r="B179" s="3" t="s">
        <v>6035</v>
      </c>
      <c r="C179" s="3" t="s">
        <v>961</v>
      </c>
      <c r="D179" s="3" t="s">
        <v>5707</v>
      </c>
      <c r="E179" s="3" t="s">
        <v>5708</v>
      </c>
      <c r="F179" s="3" t="s">
        <v>922</v>
      </c>
    </row>
    <row r="180" spans="1:6" x14ac:dyDescent="0.3">
      <c r="A180" s="3" t="s">
        <v>6036</v>
      </c>
      <c r="B180" s="3" t="s">
        <v>6037</v>
      </c>
      <c r="C180" s="3" t="s">
        <v>1183</v>
      </c>
      <c r="D180" s="3" t="s">
        <v>5673</v>
      </c>
      <c r="E180" s="3" t="s">
        <v>5674</v>
      </c>
      <c r="F180" s="3" t="s">
        <v>1006</v>
      </c>
    </row>
    <row r="181" spans="1:6" x14ac:dyDescent="0.3">
      <c r="A181" s="3" t="s">
        <v>6038</v>
      </c>
      <c r="B181" s="3" t="s">
        <v>6039</v>
      </c>
      <c r="C181" s="3" t="s">
        <v>2464</v>
      </c>
      <c r="D181" s="3" t="s">
        <v>5637</v>
      </c>
      <c r="E181" s="3" t="s">
        <v>5638</v>
      </c>
      <c r="F181" s="3" t="s">
        <v>23</v>
      </c>
    </row>
    <row r="182" spans="1:6" x14ac:dyDescent="0.3">
      <c r="A182" s="3" t="s">
        <v>6040</v>
      </c>
      <c r="B182" s="3" t="s">
        <v>6041</v>
      </c>
      <c r="C182" s="3" t="s">
        <v>2059</v>
      </c>
      <c r="D182" s="3" t="s">
        <v>5752</v>
      </c>
      <c r="E182" s="3" t="s">
        <v>5753</v>
      </c>
      <c r="F182" s="3" t="s">
        <v>2023</v>
      </c>
    </row>
    <row r="183" spans="1:6" x14ac:dyDescent="0.3">
      <c r="A183" s="3" t="s">
        <v>6042</v>
      </c>
      <c r="B183" s="3" t="s">
        <v>6043</v>
      </c>
      <c r="C183" s="3" t="s">
        <v>2311</v>
      </c>
      <c r="D183" s="3" t="s">
        <v>5655</v>
      </c>
      <c r="E183" s="3" t="s">
        <v>5656</v>
      </c>
      <c r="F183" s="3" t="s">
        <v>2127</v>
      </c>
    </row>
    <row r="184" spans="1:6" x14ac:dyDescent="0.3">
      <c r="A184" s="3" t="s">
        <v>6044</v>
      </c>
      <c r="B184" s="3" t="s">
        <v>6045</v>
      </c>
      <c r="C184" s="3" t="s">
        <v>77</v>
      </c>
      <c r="D184" s="3" t="s">
        <v>5637</v>
      </c>
      <c r="E184" s="3" t="s">
        <v>5638</v>
      </c>
      <c r="F184" s="3" t="s">
        <v>23</v>
      </c>
    </row>
    <row r="185" spans="1:6" x14ac:dyDescent="0.3">
      <c r="A185" s="3" t="s">
        <v>6046</v>
      </c>
      <c r="B185" s="3" t="s">
        <v>6047</v>
      </c>
      <c r="C185" s="3" t="s">
        <v>867</v>
      </c>
      <c r="D185" s="3" t="s">
        <v>5825</v>
      </c>
      <c r="E185" s="3" t="s">
        <v>5826</v>
      </c>
      <c r="F185" s="3" t="s">
        <v>753</v>
      </c>
    </row>
    <row r="186" spans="1:6" x14ac:dyDescent="0.3">
      <c r="A186" s="3" t="s">
        <v>6048</v>
      </c>
      <c r="B186" s="3" t="s">
        <v>6049</v>
      </c>
      <c r="C186" s="3" t="s">
        <v>3454</v>
      </c>
      <c r="D186" s="3" t="s">
        <v>5673</v>
      </c>
      <c r="E186" s="3" t="s">
        <v>5674</v>
      </c>
      <c r="F186" s="3" t="s">
        <v>1006</v>
      </c>
    </row>
    <row r="187" spans="1:6" x14ac:dyDescent="0.3">
      <c r="A187" s="3" t="s">
        <v>6050</v>
      </c>
      <c r="B187" s="3" t="s">
        <v>6051</v>
      </c>
      <c r="C187" s="3" t="s">
        <v>2319</v>
      </c>
      <c r="D187" s="3" t="s">
        <v>5655</v>
      </c>
      <c r="E187" s="3" t="s">
        <v>5656</v>
      </c>
      <c r="F187" s="3" t="s">
        <v>2127</v>
      </c>
    </row>
    <row r="188" spans="1:6" x14ac:dyDescent="0.3">
      <c r="A188" s="3" t="s">
        <v>6052</v>
      </c>
      <c r="B188" s="3" t="s">
        <v>6053</v>
      </c>
      <c r="C188" s="3" t="s">
        <v>566</v>
      </c>
      <c r="D188" s="3" t="s">
        <v>5645</v>
      </c>
      <c r="E188" s="3" t="s">
        <v>5646</v>
      </c>
      <c r="F188" s="3" t="s">
        <v>344</v>
      </c>
    </row>
    <row r="189" spans="1:6" x14ac:dyDescent="0.3">
      <c r="A189" s="3" t="s">
        <v>6054</v>
      </c>
      <c r="B189" s="3" t="s">
        <v>6055</v>
      </c>
      <c r="C189" s="3" t="s">
        <v>4854</v>
      </c>
      <c r="D189" s="3" t="s">
        <v>5681</v>
      </c>
      <c r="E189" s="3" t="s">
        <v>5682</v>
      </c>
      <c r="F189" s="3" t="s">
        <v>1862</v>
      </c>
    </row>
    <row r="190" spans="1:6" x14ac:dyDescent="0.3">
      <c r="A190" s="3" t="s">
        <v>6056</v>
      </c>
      <c r="B190" s="3" t="s">
        <v>6057</v>
      </c>
      <c r="C190" s="3" t="s">
        <v>2589</v>
      </c>
      <c r="D190" s="3" t="s">
        <v>5707</v>
      </c>
      <c r="E190" s="3" t="s">
        <v>5708</v>
      </c>
      <c r="F190" s="3" t="s">
        <v>922</v>
      </c>
    </row>
    <row r="191" spans="1:6" x14ac:dyDescent="0.3">
      <c r="A191" s="3" t="s">
        <v>6058</v>
      </c>
      <c r="B191" s="3" t="s">
        <v>6059</v>
      </c>
      <c r="C191" s="3" t="s">
        <v>573</v>
      </c>
      <c r="D191" s="3" t="s">
        <v>5645</v>
      </c>
      <c r="E191" s="3" t="s">
        <v>5646</v>
      </c>
      <c r="F191" s="3" t="s">
        <v>344</v>
      </c>
    </row>
    <row r="192" spans="1:6" x14ac:dyDescent="0.3">
      <c r="A192" s="3" t="s">
        <v>6060</v>
      </c>
      <c r="B192" s="3" t="s">
        <v>6061</v>
      </c>
      <c r="C192" s="3" t="s">
        <v>967</v>
      </c>
      <c r="D192" s="3" t="s">
        <v>5707</v>
      </c>
      <c r="E192" s="3" t="s">
        <v>5708</v>
      </c>
      <c r="F192" s="3" t="s">
        <v>922</v>
      </c>
    </row>
    <row r="193" spans="1:6" x14ac:dyDescent="0.3">
      <c r="A193" s="3" t="s">
        <v>6062</v>
      </c>
      <c r="B193" s="3" t="s">
        <v>6063</v>
      </c>
      <c r="C193" s="3" t="s">
        <v>1935</v>
      </c>
      <c r="D193" s="3" t="s">
        <v>5681</v>
      </c>
      <c r="E193" s="3" t="s">
        <v>5682</v>
      </c>
      <c r="F193" s="3" t="s">
        <v>1862</v>
      </c>
    </row>
    <row r="194" spans="1:6" x14ac:dyDescent="0.3">
      <c r="A194" s="3" t="s">
        <v>6064</v>
      </c>
      <c r="B194" s="3" t="s">
        <v>6065</v>
      </c>
      <c r="C194" s="3" t="s">
        <v>2339</v>
      </c>
      <c r="D194" s="3" t="s">
        <v>5655</v>
      </c>
      <c r="E194" s="3" t="s">
        <v>5656</v>
      </c>
      <c r="F194" s="3" t="s">
        <v>2127</v>
      </c>
    </row>
    <row r="195" spans="1:6" x14ac:dyDescent="0.3">
      <c r="A195" s="3" t="s">
        <v>6066</v>
      </c>
      <c r="B195" s="3" t="s">
        <v>6067</v>
      </c>
      <c r="C195" s="3" t="s">
        <v>585</v>
      </c>
      <c r="D195" s="3" t="s">
        <v>5645</v>
      </c>
      <c r="E195" s="3" t="s">
        <v>5646</v>
      </c>
      <c r="F195" s="3" t="s">
        <v>344</v>
      </c>
    </row>
    <row r="196" spans="1:6" x14ac:dyDescent="0.3">
      <c r="A196" s="3" t="s">
        <v>6068</v>
      </c>
      <c r="B196" s="3" t="s">
        <v>6069</v>
      </c>
      <c r="C196" s="3" t="s">
        <v>597</v>
      </c>
      <c r="D196" s="3" t="s">
        <v>5645</v>
      </c>
      <c r="E196" s="3" t="s">
        <v>5646</v>
      </c>
      <c r="F196" s="3" t="s">
        <v>344</v>
      </c>
    </row>
    <row r="197" spans="1:6" x14ac:dyDescent="0.3">
      <c r="A197" s="3" t="s">
        <v>6070</v>
      </c>
      <c r="B197" s="3" t="s">
        <v>6071</v>
      </c>
      <c r="C197" s="3" t="s">
        <v>3630</v>
      </c>
      <c r="D197" s="3" t="s">
        <v>5655</v>
      </c>
      <c r="E197" s="3" t="s">
        <v>5656</v>
      </c>
      <c r="F197" s="3" t="s">
        <v>2127</v>
      </c>
    </row>
    <row r="198" spans="1:6" x14ac:dyDescent="0.3">
      <c r="A198" s="3" t="s">
        <v>6072</v>
      </c>
      <c r="B198" s="3" t="s">
        <v>6073</v>
      </c>
      <c r="C198" s="3" t="s">
        <v>207</v>
      </c>
      <c r="D198" s="3" t="s">
        <v>5649</v>
      </c>
      <c r="E198" s="3" t="s">
        <v>5650</v>
      </c>
      <c r="F198" s="3" t="s">
        <v>5651</v>
      </c>
    </row>
    <row r="199" spans="1:6" x14ac:dyDescent="0.3">
      <c r="A199" s="3" t="s">
        <v>6074</v>
      </c>
      <c r="B199" s="3" t="s">
        <v>6075</v>
      </c>
      <c r="C199" s="3" t="s">
        <v>2064</v>
      </c>
      <c r="D199" s="3" t="s">
        <v>5752</v>
      </c>
      <c r="E199" s="3" t="s">
        <v>5753</v>
      </c>
      <c r="F199" s="3" t="s">
        <v>2023</v>
      </c>
    </row>
    <row r="200" spans="1:6" x14ac:dyDescent="0.3">
      <c r="A200" s="3" t="s">
        <v>6076</v>
      </c>
      <c r="B200" s="3" t="s">
        <v>6077</v>
      </c>
      <c r="C200" s="3" t="s">
        <v>83</v>
      </c>
      <c r="D200" s="3" t="s">
        <v>5637</v>
      </c>
      <c r="E200" s="3" t="s">
        <v>5638</v>
      </c>
      <c r="F200" s="3" t="s">
        <v>23</v>
      </c>
    </row>
    <row r="201" spans="1:6" x14ac:dyDescent="0.3">
      <c r="A201" s="3" t="s">
        <v>6078</v>
      </c>
      <c r="B201" s="3" t="s">
        <v>6079</v>
      </c>
      <c r="C201" s="3" t="s">
        <v>104</v>
      </c>
      <c r="D201" s="3" t="s">
        <v>5667</v>
      </c>
      <c r="E201" s="3" t="s">
        <v>5668</v>
      </c>
      <c r="F201" s="3" t="s">
        <v>87</v>
      </c>
    </row>
    <row r="202" spans="1:6" x14ac:dyDescent="0.3">
      <c r="A202" s="3" t="s">
        <v>6080</v>
      </c>
      <c r="B202" s="3" t="s">
        <v>6081</v>
      </c>
      <c r="C202" s="3" t="s">
        <v>2361</v>
      </c>
      <c r="D202" s="3" t="s">
        <v>5655</v>
      </c>
      <c r="E202" s="3" t="s">
        <v>5656</v>
      </c>
      <c r="F202" s="3" t="s">
        <v>2127</v>
      </c>
    </row>
    <row r="203" spans="1:6" x14ac:dyDescent="0.3">
      <c r="A203" s="3" t="s">
        <v>6082</v>
      </c>
      <c r="B203" s="3" t="s">
        <v>6083</v>
      </c>
      <c r="C203" s="3" t="s">
        <v>6084</v>
      </c>
      <c r="D203" s="3" t="s">
        <v>5673</v>
      </c>
      <c r="E203" s="3" t="s">
        <v>5674</v>
      </c>
      <c r="F203" s="3" t="s">
        <v>1006</v>
      </c>
    </row>
    <row r="204" spans="1:6" x14ac:dyDescent="0.3">
      <c r="A204" s="3" t="s">
        <v>6085</v>
      </c>
      <c r="B204" s="3" t="s">
        <v>6086</v>
      </c>
      <c r="C204" s="3" t="s">
        <v>609</v>
      </c>
      <c r="D204" s="3" t="s">
        <v>5645</v>
      </c>
      <c r="E204" s="3" t="s">
        <v>5646</v>
      </c>
      <c r="F204" s="3" t="s">
        <v>344</v>
      </c>
    </row>
    <row r="205" spans="1:6" x14ac:dyDescent="0.3">
      <c r="A205" s="3" t="s">
        <v>6087</v>
      </c>
      <c r="B205" s="3" t="s">
        <v>6088</v>
      </c>
      <c r="C205" s="3" t="s">
        <v>5004</v>
      </c>
      <c r="D205" s="3" t="s">
        <v>5655</v>
      </c>
      <c r="E205" s="3" t="s">
        <v>5656</v>
      </c>
      <c r="F205" s="3" t="s">
        <v>2127</v>
      </c>
    </row>
    <row r="206" spans="1:6" x14ac:dyDescent="0.3">
      <c r="A206" s="3" t="s">
        <v>6089</v>
      </c>
      <c r="B206" s="3" t="s">
        <v>6090</v>
      </c>
      <c r="C206" s="3" t="s">
        <v>1195</v>
      </c>
      <c r="D206" s="3" t="s">
        <v>5673</v>
      </c>
      <c r="E206" s="3" t="s">
        <v>5674</v>
      </c>
      <c r="F206" s="3" t="s">
        <v>1006</v>
      </c>
    </row>
    <row r="207" spans="1:6" x14ac:dyDescent="0.3">
      <c r="A207" s="3" t="s">
        <v>6091</v>
      </c>
      <c r="B207" s="3" t="s">
        <v>6092</v>
      </c>
      <c r="C207" s="3" t="s">
        <v>1199</v>
      </c>
      <c r="D207" s="3" t="s">
        <v>5673</v>
      </c>
      <c r="E207" s="3" t="s">
        <v>5674</v>
      </c>
      <c r="F207" s="3" t="s">
        <v>1006</v>
      </c>
    </row>
    <row r="208" spans="1:6" x14ac:dyDescent="0.3">
      <c r="A208" s="3" t="s">
        <v>6093</v>
      </c>
      <c r="B208" s="3" t="s">
        <v>6094</v>
      </c>
      <c r="C208" s="3" t="s">
        <v>3191</v>
      </c>
      <c r="D208" s="3" t="s">
        <v>5825</v>
      </c>
      <c r="E208" s="3" t="s">
        <v>5826</v>
      </c>
      <c r="F208" s="3" t="s">
        <v>753</v>
      </c>
    </row>
    <row r="209" spans="1:6" x14ac:dyDescent="0.3">
      <c r="A209" s="3" t="s">
        <v>6095</v>
      </c>
      <c r="B209" s="3" t="s">
        <v>6096</v>
      </c>
      <c r="C209" s="3" t="s">
        <v>612</v>
      </c>
      <c r="D209" s="3" t="s">
        <v>5645</v>
      </c>
      <c r="E209" s="3" t="s">
        <v>5646</v>
      </c>
      <c r="F209" s="3" t="s">
        <v>344</v>
      </c>
    </row>
    <row r="210" spans="1:6" x14ac:dyDescent="0.3">
      <c r="A210" s="3" t="s">
        <v>6097</v>
      </c>
      <c r="B210" s="3" t="s">
        <v>6098</v>
      </c>
      <c r="C210" s="3" t="s">
        <v>1782</v>
      </c>
      <c r="D210" s="3" t="s">
        <v>5663</v>
      </c>
      <c r="E210" s="3" t="s">
        <v>5664</v>
      </c>
      <c r="F210" s="3" t="s">
        <v>1676</v>
      </c>
    </row>
    <row r="211" spans="1:6" x14ac:dyDescent="0.3">
      <c r="A211" s="3" t="s">
        <v>6099</v>
      </c>
      <c r="B211" s="3" t="s">
        <v>6100</v>
      </c>
      <c r="C211" s="3" t="s">
        <v>1786</v>
      </c>
      <c r="D211" s="3" t="s">
        <v>5663</v>
      </c>
      <c r="E211" s="3" t="s">
        <v>5664</v>
      </c>
      <c r="F211" s="3" t="s">
        <v>1676</v>
      </c>
    </row>
    <row r="212" spans="1:6" x14ac:dyDescent="0.3">
      <c r="A212" s="3" t="s">
        <v>6101</v>
      </c>
      <c r="B212" s="3" t="s">
        <v>6102</v>
      </c>
      <c r="C212" s="3" t="s">
        <v>1791</v>
      </c>
      <c r="D212" s="3" t="s">
        <v>5663</v>
      </c>
      <c r="E212" s="3" t="s">
        <v>5664</v>
      </c>
      <c r="F212" s="3" t="s">
        <v>1676</v>
      </c>
    </row>
    <row r="213" spans="1:6" x14ac:dyDescent="0.3">
      <c r="A213" s="3" t="s">
        <v>6103</v>
      </c>
      <c r="B213" s="3" t="s">
        <v>6104</v>
      </c>
      <c r="C213" s="3" t="s">
        <v>618</v>
      </c>
      <c r="D213" s="3" t="s">
        <v>5645</v>
      </c>
      <c r="E213" s="3" t="s">
        <v>5646</v>
      </c>
      <c r="F213" s="3" t="s">
        <v>344</v>
      </c>
    </row>
    <row r="214" spans="1:6" x14ac:dyDescent="0.3">
      <c r="A214" s="3" t="s">
        <v>6105</v>
      </c>
      <c r="B214" s="3" t="s">
        <v>6106</v>
      </c>
      <c r="C214" s="3" t="s">
        <v>1212</v>
      </c>
      <c r="D214" s="3" t="s">
        <v>5673</v>
      </c>
      <c r="E214" s="3" t="s">
        <v>5674</v>
      </c>
      <c r="F214" s="3" t="s">
        <v>1006</v>
      </c>
    </row>
    <row r="215" spans="1:6" x14ac:dyDescent="0.3">
      <c r="A215" s="3" t="s">
        <v>6107</v>
      </c>
      <c r="B215" s="3" t="s">
        <v>6108</v>
      </c>
      <c r="C215" s="3" t="s">
        <v>225</v>
      </c>
      <c r="D215" s="3" t="s">
        <v>5649</v>
      </c>
      <c r="E215" s="3" t="s">
        <v>5650</v>
      </c>
      <c r="F215" s="3" t="s">
        <v>5651</v>
      </c>
    </row>
    <row r="216" spans="1:6" x14ac:dyDescent="0.3">
      <c r="A216" s="3" t="s">
        <v>6109</v>
      </c>
      <c r="B216" s="3" t="s">
        <v>6110</v>
      </c>
      <c r="C216" s="3" t="s">
        <v>6111</v>
      </c>
      <c r="D216" s="3" t="s">
        <v>5641</v>
      </c>
      <c r="E216" s="3" t="s">
        <v>5642</v>
      </c>
      <c r="F216" s="3" t="s">
        <v>1281</v>
      </c>
    </row>
    <row r="217" spans="1:6" x14ac:dyDescent="0.3">
      <c r="A217" s="3" t="s">
        <v>6112</v>
      </c>
      <c r="B217" s="3" t="s">
        <v>6113</v>
      </c>
      <c r="C217" s="3" t="s">
        <v>3294</v>
      </c>
      <c r="D217" s="3" t="s">
        <v>5641</v>
      </c>
      <c r="E217" s="3" t="s">
        <v>5642</v>
      </c>
      <c r="F217" s="3" t="s">
        <v>1281</v>
      </c>
    </row>
    <row r="218" spans="1:6" x14ac:dyDescent="0.3">
      <c r="A218" s="3" t="s">
        <v>6114</v>
      </c>
      <c r="B218" s="3" t="s">
        <v>6115</v>
      </c>
      <c r="C218" s="3" t="s">
        <v>238</v>
      </c>
      <c r="D218" s="3" t="s">
        <v>5649</v>
      </c>
      <c r="E218" s="3" t="s">
        <v>5650</v>
      </c>
      <c r="F218" s="3" t="s">
        <v>5651</v>
      </c>
    </row>
    <row r="219" spans="1:6" x14ac:dyDescent="0.3">
      <c r="A219" s="3" t="s">
        <v>6116</v>
      </c>
      <c r="B219" s="3" t="s">
        <v>6117</v>
      </c>
      <c r="C219" s="3" t="s">
        <v>1222</v>
      </c>
      <c r="D219" s="3" t="s">
        <v>5673</v>
      </c>
      <c r="E219" s="3" t="s">
        <v>5674</v>
      </c>
      <c r="F219" s="3" t="s">
        <v>1006</v>
      </c>
    </row>
    <row r="220" spans="1:6" x14ac:dyDescent="0.3">
      <c r="A220" s="3" t="s">
        <v>6118</v>
      </c>
      <c r="B220" s="3" t="s">
        <v>6119</v>
      </c>
      <c r="C220" s="3" t="s">
        <v>645</v>
      </c>
      <c r="D220" s="3" t="s">
        <v>5645</v>
      </c>
      <c r="E220" s="3" t="s">
        <v>5646</v>
      </c>
      <c r="F220" s="3" t="s">
        <v>344</v>
      </c>
    </row>
    <row r="221" spans="1:6" x14ac:dyDescent="0.3">
      <c r="A221" s="3" t="s">
        <v>6120</v>
      </c>
      <c r="B221" s="3" t="s">
        <v>6121</v>
      </c>
      <c r="C221" s="3" t="s">
        <v>1581</v>
      </c>
      <c r="D221" s="3" t="s">
        <v>5641</v>
      </c>
      <c r="E221" s="3" t="s">
        <v>5642</v>
      </c>
      <c r="F221" s="3" t="s">
        <v>1281</v>
      </c>
    </row>
    <row r="222" spans="1:6" x14ac:dyDescent="0.3">
      <c r="A222" s="3" t="s">
        <v>6122</v>
      </c>
      <c r="B222" s="3" t="s">
        <v>6123</v>
      </c>
      <c r="C222" s="3" t="s">
        <v>4851</v>
      </c>
      <c r="D222" s="3" t="s">
        <v>5681</v>
      </c>
      <c r="E222" s="3" t="s">
        <v>5682</v>
      </c>
      <c r="F222" s="3" t="s">
        <v>1862</v>
      </c>
    </row>
    <row r="223" spans="1:6" x14ac:dyDescent="0.3">
      <c r="A223" s="3" t="s">
        <v>6124</v>
      </c>
      <c r="B223" s="3" t="s">
        <v>6125</v>
      </c>
      <c r="C223" s="3" t="s">
        <v>653</v>
      </c>
      <c r="D223" s="3" t="s">
        <v>5645</v>
      </c>
      <c r="E223" s="3" t="s">
        <v>5646</v>
      </c>
      <c r="F223" s="3" t="s">
        <v>344</v>
      </c>
    </row>
    <row r="224" spans="1:6" x14ac:dyDescent="0.3">
      <c r="A224" s="3" t="s">
        <v>6126</v>
      </c>
      <c r="B224" s="3" t="s">
        <v>6127</v>
      </c>
      <c r="C224" s="3" t="s">
        <v>2364</v>
      </c>
      <c r="D224" s="3" t="s">
        <v>5655</v>
      </c>
      <c r="E224" s="3" t="s">
        <v>5656</v>
      </c>
      <c r="F224" s="3" t="s">
        <v>2127</v>
      </c>
    </row>
    <row r="225" spans="1:6" x14ac:dyDescent="0.3">
      <c r="A225" s="3" t="s">
        <v>6128</v>
      </c>
      <c r="B225" s="3" t="s">
        <v>6129</v>
      </c>
      <c r="C225" s="3" t="s">
        <v>973</v>
      </c>
      <c r="D225" s="3" t="s">
        <v>5707</v>
      </c>
      <c r="E225" s="3" t="s">
        <v>5708</v>
      </c>
      <c r="F225" s="3" t="s">
        <v>922</v>
      </c>
    </row>
    <row r="226" spans="1:6" x14ac:dyDescent="0.3">
      <c r="A226" s="3" t="s">
        <v>6130</v>
      </c>
      <c r="B226" s="3" t="s">
        <v>6131</v>
      </c>
      <c r="C226" s="3" t="s">
        <v>884</v>
      </c>
      <c r="D226" s="3" t="s">
        <v>5825</v>
      </c>
      <c r="E226" s="3" t="s">
        <v>5826</v>
      </c>
      <c r="F226" s="3" t="s">
        <v>753</v>
      </c>
    </row>
    <row r="227" spans="1:6" x14ac:dyDescent="0.3">
      <c r="A227" s="3" t="s">
        <v>6132</v>
      </c>
      <c r="B227" s="3" t="s">
        <v>6133</v>
      </c>
      <c r="C227" s="3" t="s">
        <v>2366</v>
      </c>
      <c r="D227" s="3" t="s">
        <v>5655</v>
      </c>
      <c r="E227" s="3" t="s">
        <v>5656</v>
      </c>
      <c r="F227" s="3" t="s">
        <v>2127</v>
      </c>
    </row>
    <row r="228" spans="1:6" x14ac:dyDescent="0.3">
      <c r="A228" s="3" t="s">
        <v>6134</v>
      </c>
      <c r="B228" s="3" t="s">
        <v>6135</v>
      </c>
      <c r="C228" s="3" t="s">
        <v>1585</v>
      </c>
      <c r="D228" s="3" t="s">
        <v>5641</v>
      </c>
      <c r="E228" s="3" t="s">
        <v>5642</v>
      </c>
      <c r="F228" s="3" t="s">
        <v>1281</v>
      </c>
    </row>
    <row r="229" spans="1:6" x14ac:dyDescent="0.3">
      <c r="A229" s="3" t="s">
        <v>6136</v>
      </c>
      <c r="B229" s="3" t="s">
        <v>6137</v>
      </c>
      <c r="C229" s="3" t="s">
        <v>6138</v>
      </c>
      <c r="D229" s="3" t="s">
        <v>5645</v>
      </c>
      <c r="E229" s="3" t="s">
        <v>5646</v>
      </c>
      <c r="F229" s="3" t="s">
        <v>344</v>
      </c>
    </row>
    <row r="230" spans="1:6" x14ac:dyDescent="0.3">
      <c r="A230" s="3" t="s">
        <v>6139</v>
      </c>
      <c r="B230" s="3" t="s">
        <v>6140</v>
      </c>
      <c r="C230" s="3" t="s">
        <v>1795</v>
      </c>
      <c r="D230" s="3" t="s">
        <v>5663</v>
      </c>
      <c r="E230" s="3" t="s">
        <v>5664</v>
      </c>
      <c r="F230" s="3" t="s">
        <v>1676</v>
      </c>
    </row>
    <row r="231" spans="1:6" x14ac:dyDescent="0.3">
      <c r="A231" s="3" t="s">
        <v>6141</v>
      </c>
      <c r="B231" s="3" t="s">
        <v>6142</v>
      </c>
      <c r="C231" s="3" t="s">
        <v>2069</v>
      </c>
      <c r="D231" s="3" t="s">
        <v>5752</v>
      </c>
      <c r="E231" s="3" t="s">
        <v>5753</v>
      </c>
      <c r="F231" s="3" t="s">
        <v>2023</v>
      </c>
    </row>
    <row r="232" spans="1:6" x14ac:dyDescent="0.3">
      <c r="A232" s="3" t="s">
        <v>6143</v>
      </c>
      <c r="B232" s="3" t="s">
        <v>6144</v>
      </c>
      <c r="C232" s="3" t="s">
        <v>659</v>
      </c>
      <c r="D232" s="3" t="s">
        <v>5645</v>
      </c>
      <c r="E232" s="3" t="s">
        <v>5646</v>
      </c>
      <c r="F232" s="3" t="s">
        <v>344</v>
      </c>
    </row>
    <row r="233" spans="1:6" x14ac:dyDescent="0.3">
      <c r="A233" s="3" t="s">
        <v>6145</v>
      </c>
      <c r="B233" s="3" t="s">
        <v>6146</v>
      </c>
      <c r="C233" s="3" t="s">
        <v>1939</v>
      </c>
      <c r="D233" s="3" t="s">
        <v>5681</v>
      </c>
      <c r="E233" s="3" t="s">
        <v>5682</v>
      </c>
      <c r="F233" s="3" t="s">
        <v>1862</v>
      </c>
    </row>
    <row r="234" spans="1:6" x14ac:dyDescent="0.3">
      <c r="A234" s="3" t="s">
        <v>6147</v>
      </c>
      <c r="B234" s="3" t="s">
        <v>6148</v>
      </c>
      <c r="C234" s="3" t="s">
        <v>1229</v>
      </c>
      <c r="D234" s="3" t="s">
        <v>5673</v>
      </c>
      <c r="E234" s="3" t="s">
        <v>5674</v>
      </c>
      <c r="F234" s="3" t="s">
        <v>1006</v>
      </c>
    </row>
    <row r="235" spans="1:6" x14ac:dyDescent="0.3">
      <c r="A235" s="3" t="s">
        <v>6149</v>
      </c>
      <c r="B235" s="3" t="s">
        <v>6150</v>
      </c>
      <c r="C235" s="3" t="s">
        <v>664</v>
      </c>
      <c r="D235" s="3" t="s">
        <v>5645</v>
      </c>
      <c r="E235" s="3" t="s">
        <v>5646</v>
      </c>
      <c r="F235" s="3" t="s">
        <v>344</v>
      </c>
    </row>
    <row r="236" spans="1:6" x14ac:dyDescent="0.3">
      <c r="A236" s="3" t="s">
        <v>6151</v>
      </c>
      <c r="B236" s="3" t="s">
        <v>6152</v>
      </c>
      <c r="C236" s="3" t="s">
        <v>1941</v>
      </c>
      <c r="D236" s="3" t="s">
        <v>5681</v>
      </c>
      <c r="E236" s="3" t="s">
        <v>5682</v>
      </c>
      <c r="F236" s="3" t="s">
        <v>1862</v>
      </c>
    </row>
    <row r="237" spans="1:6" x14ac:dyDescent="0.3">
      <c r="A237" s="3" t="s">
        <v>6153</v>
      </c>
      <c r="B237" s="3" t="s">
        <v>6154</v>
      </c>
      <c r="C237" s="3" t="s">
        <v>2375</v>
      </c>
      <c r="D237" s="3" t="s">
        <v>5655</v>
      </c>
      <c r="E237" s="3" t="s">
        <v>5656</v>
      </c>
      <c r="F237" s="3" t="s">
        <v>2127</v>
      </c>
    </row>
    <row r="238" spans="1:6" x14ac:dyDescent="0.3">
      <c r="A238" s="3" t="s">
        <v>6155</v>
      </c>
      <c r="B238" s="3" t="s">
        <v>6156</v>
      </c>
      <c r="C238" s="3" t="s">
        <v>1805</v>
      </c>
      <c r="D238" s="3" t="s">
        <v>5663</v>
      </c>
      <c r="E238" s="3" t="s">
        <v>5664</v>
      </c>
      <c r="F238" s="3" t="s">
        <v>1676</v>
      </c>
    </row>
    <row r="239" spans="1:6" x14ac:dyDescent="0.3">
      <c r="A239" s="3" t="s">
        <v>6157</v>
      </c>
      <c r="B239" s="3" t="s">
        <v>6158</v>
      </c>
      <c r="C239" s="3" t="s">
        <v>2382</v>
      </c>
      <c r="D239" s="3" t="s">
        <v>5655</v>
      </c>
      <c r="E239" s="3" t="s">
        <v>5656</v>
      </c>
      <c r="F239" s="3" t="s">
        <v>2127</v>
      </c>
    </row>
    <row r="240" spans="1:6" x14ac:dyDescent="0.3">
      <c r="A240" s="3" t="s">
        <v>6159</v>
      </c>
      <c r="B240" s="3" t="s">
        <v>6160</v>
      </c>
      <c r="C240" s="3" t="s">
        <v>978</v>
      </c>
      <c r="D240" s="3" t="s">
        <v>5707</v>
      </c>
      <c r="E240" s="3" t="s">
        <v>5708</v>
      </c>
      <c r="F240" s="3" t="s">
        <v>922</v>
      </c>
    </row>
    <row r="241" spans="1:6" x14ac:dyDescent="0.3">
      <c r="A241" s="3" t="s">
        <v>6161</v>
      </c>
      <c r="B241" s="3" t="s">
        <v>6162</v>
      </c>
      <c r="C241" s="3" t="s">
        <v>982</v>
      </c>
      <c r="D241" s="3" t="s">
        <v>5707</v>
      </c>
      <c r="E241" s="3" t="s">
        <v>5708</v>
      </c>
      <c r="F241" s="3" t="s">
        <v>922</v>
      </c>
    </row>
    <row r="242" spans="1:6" x14ac:dyDescent="0.3">
      <c r="A242" s="3" t="s">
        <v>6163</v>
      </c>
      <c r="B242" s="3" t="s">
        <v>6164</v>
      </c>
      <c r="C242" s="3" t="s">
        <v>1897</v>
      </c>
      <c r="D242" s="3" t="s">
        <v>5681</v>
      </c>
      <c r="E242" s="3" t="s">
        <v>5682</v>
      </c>
      <c r="F242" s="3" t="s">
        <v>1862</v>
      </c>
    </row>
    <row r="243" spans="1:6" x14ac:dyDescent="0.3">
      <c r="A243" s="3" t="s">
        <v>6165</v>
      </c>
      <c r="B243" s="3" t="s">
        <v>6166</v>
      </c>
      <c r="C243" s="3" t="s">
        <v>4476</v>
      </c>
      <c r="D243" s="3" t="s">
        <v>5673</v>
      </c>
      <c r="E243" s="3" t="s">
        <v>5674</v>
      </c>
      <c r="F243" s="3" t="s">
        <v>1006</v>
      </c>
    </row>
    <row r="244" spans="1:6" x14ac:dyDescent="0.3">
      <c r="A244" s="3" t="s">
        <v>6167</v>
      </c>
      <c r="B244" s="3" t="s">
        <v>6168</v>
      </c>
      <c r="C244" s="3" t="s">
        <v>2385</v>
      </c>
      <c r="D244" s="3" t="s">
        <v>5655</v>
      </c>
      <c r="E244" s="3" t="s">
        <v>5656</v>
      </c>
      <c r="F244" s="3" t="s">
        <v>2127</v>
      </c>
    </row>
    <row r="245" spans="1:6" x14ac:dyDescent="0.3">
      <c r="A245" s="3" t="s">
        <v>6169</v>
      </c>
      <c r="B245" s="3" t="s">
        <v>6170</v>
      </c>
      <c r="C245" s="3" t="s">
        <v>4036</v>
      </c>
      <c r="D245" s="3" t="s">
        <v>5645</v>
      </c>
      <c r="E245" s="3" t="s">
        <v>5646</v>
      </c>
      <c r="F245" s="3" t="s">
        <v>344</v>
      </c>
    </row>
    <row r="246" spans="1:6" x14ac:dyDescent="0.3">
      <c r="A246" s="3" t="s">
        <v>6171</v>
      </c>
      <c r="B246" s="3" t="s">
        <v>6172</v>
      </c>
      <c r="C246" s="3" t="s">
        <v>6173</v>
      </c>
      <c r="D246" s="3" t="s">
        <v>5673</v>
      </c>
      <c r="E246" s="3" t="s">
        <v>5674</v>
      </c>
      <c r="F246" s="3" t="s">
        <v>1006</v>
      </c>
    </row>
    <row r="247" spans="1:6" x14ac:dyDescent="0.3">
      <c r="A247" s="3" t="s">
        <v>6174</v>
      </c>
      <c r="B247" s="3" t="s">
        <v>6175</v>
      </c>
      <c r="C247" s="3" t="s">
        <v>1594</v>
      </c>
      <c r="D247" s="3" t="s">
        <v>5641</v>
      </c>
      <c r="E247" s="3" t="s">
        <v>5642</v>
      </c>
      <c r="F247" s="3" t="s">
        <v>1281</v>
      </c>
    </row>
    <row r="248" spans="1:6" x14ac:dyDescent="0.3">
      <c r="A248" s="3" t="s">
        <v>6176</v>
      </c>
      <c r="B248" s="3" t="s">
        <v>6177</v>
      </c>
      <c r="C248" s="3" t="s">
        <v>2747</v>
      </c>
      <c r="D248" s="3" t="s">
        <v>5645</v>
      </c>
      <c r="E248" s="3" t="s">
        <v>5646</v>
      </c>
      <c r="F248" s="3" t="s">
        <v>344</v>
      </c>
    </row>
    <row r="249" spans="1:6" x14ac:dyDescent="0.3">
      <c r="A249" s="3" t="s">
        <v>6178</v>
      </c>
      <c r="B249" s="3" t="s">
        <v>6179</v>
      </c>
      <c r="C249" s="3" t="s">
        <v>2412</v>
      </c>
      <c r="D249" s="3" t="s">
        <v>5655</v>
      </c>
      <c r="E249" s="3" t="s">
        <v>5656</v>
      </c>
      <c r="F249" s="3" t="s">
        <v>2127</v>
      </c>
    </row>
    <row r="250" spans="1:6" x14ac:dyDescent="0.3">
      <c r="A250" s="3" t="s">
        <v>6180</v>
      </c>
      <c r="B250" s="3" t="s">
        <v>6181</v>
      </c>
      <c r="C250" s="3" t="s">
        <v>245</v>
      </c>
      <c r="D250" s="3" t="s">
        <v>5649</v>
      </c>
      <c r="E250" s="3" t="s">
        <v>5650</v>
      </c>
      <c r="F250" s="3" t="s">
        <v>5651</v>
      </c>
    </row>
    <row r="251" spans="1:6" x14ac:dyDescent="0.3">
      <c r="A251" s="3" t="s">
        <v>6182</v>
      </c>
      <c r="B251" s="3" t="s">
        <v>6183</v>
      </c>
      <c r="C251" s="3" t="s">
        <v>2072</v>
      </c>
      <c r="D251" s="3" t="s">
        <v>5752</v>
      </c>
      <c r="E251" s="3" t="s">
        <v>5753</v>
      </c>
      <c r="F251" s="3" t="s">
        <v>2023</v>
      </c>
    </row>
    <row r="252" spans="1:6" x14ac:dyDescent="0.3">
      <c r="A252" s="3" t="s">
        <v>6184</v>
      </c>
      <c r="B252" s="3" t="s">
        <v>6185</v>
      </c>
      <c r="C252" s="3" t="s">
        <v>6186</v>
      </c>
      <c r="D252" s="3" t="s">
        <v>5707</v>
      </c>
      <c r="E252" s="3" t="s">
        <v>5708</v>
      </c>
      <c r="F252" s="3" t="s">
        <v>922</v>
      </c>
    </row>
    <row r="253" spans="1:6" x14ac:dyDescent="0.3">
      <c r="A253" s="3" t="s">
        <v>6187</v>
      </c>
      <c r="B253" s="3" t="s">
        <v>6188</v>
      </c>
      <c r="C253" s="3" t="s">
        <v>4418</v>
      </c>
      <c r="D253" s="3" t="s">
        <v>5673</v>
      </c>
      <c r="E253" s="3" t="s">
        <v>5674</v>
      </c>
      <c r="F253" s="3" t="s">
        <v>1006</v>
      </c>
    </row>
    <row r="254" spans="1:6" x14ac:dyDescent="0.3">
      <c r="A254" s="3" t="s">
        <v>6189</v>
      </c>
      <c r="B254" s="3" t="s">
        <v>6190</v>
      </c>
      <c r="C254" s="3" t="s">
        <v>988</v>
      </c>
      <c r="D254" s="3" t="s">
        <v>5707</v>
      </c>
      <c r="E254" s="3" t="s">
        <v>5708</v>
      </c>
      <c r="F254" s="3" t="s">
        <v>922</v>
      </c>
    </row>
    <row r="255" spans="1:6" x14ac:dyDescent="0.3">
      <c r="A255" s="3" t="s">
        <v>6191</v>
      </c>
      <c r="B255" s="3" t="s">
        <v>6192</v>
      </c>
      <c r="C255" s="3" t="s">
        <v>6193</v>
      </c>
      <c r="D255" s="3" t="s">
        <v>5655</v>
      </c>
      <c r="E255" s="3" t="s">
        <v>5656</v>
      </c>
      <c r="F255" s="3" t="s">
        <v>2127</v>
      </c>
    </row>
    <row r="256" spans="1:6" x14ac:dyDescent="0.3">
      <c r="A256" s="3" t="s">
        <v>6194</v>
      </c>
      <c r="B256" s="3" t="s">
        <v>6195</v>
      </c>
      <c r="C256" s="3" t="s">
        <v>2081</v>
      </c>
      <c r="D256" s="3" t="s">
        <v>5752</v>
      </c>
      <c r="E256" s="3" t="s">
        <v>5753</v>
      </c>
      <c r="F256" s="3" t="s">
        <v>2023</v>
      </c>
    </row>
    <row r="257" spans="1:6" x14ac:dyDescent="0.3">
      <c r="A257" s="3" t="s">
        <v>6196</v>
      </c>
      <c r="B257" s="3" t="s">
        <v>6197</v>
      </c>
      <c r="C257" s="3" t="s">
        <v>3886</v>
      </c>
      <c r="D257" s="3" t="s">
        <v>5649</v>
      </c>
      <c r="E257" s="3" t="s">
        <v>5650</v>
      </c>
      <c r="F257" s="3" t="s">
        <v>5651</v>
      </c>
    </row>
    <row r="258" spans="1:6" x14ac:dyDescent="0.3">
      <c r="A258" s="3" t="s">
        <v>6198</v>
      </c>
      <c r="B258" s="3" t="s">
        <v>6199</v>
      </c>
      <c r="C258" s="3" t="s">
        <v>2739</v>
      </c>
      <c r="D258" s="3" t="s">
        <v>5681</v>
      </c>
      <c r="E258" s="3" t="s">
        <v>5682</v>
      </c>
      <c r="F258" s="3" t="s">
        <v>1862</v>
      </c>
    </row>
    <row r="259" spans="1:6" x14ac:dyDescent="0.3">
      <c r="A259" s="3" t="s">
        <v>6200</v>
      </c>
      <c r="B259" s="3" t="s">
        <v>6201</v>
      </c>
      <c r="C259" s="3" t="s">
        <v>1244</v>
      </c>
      <c r="D259" s="3" t="s">
        <v>5673</v>
      </c>
      <c r="E259" s="3" t="s">
        <v>5674</v>
      </c>
      <c r="F259" s="3" t="s">
        <v>1006</v>
      </c>
    </row>
    <row r="260" spans="1:6" x14ac:dyDescent="0.3">
      <c r="A260" s="3" t="s">
        <v>6202</v>
      </c>
      <c r="B260" s="3" t="s">
        <v>6203</v>
      </c>
      <c r="C260" s="3" t="s">
        <v>4366</v>
      </c>
      <c r="D260" s="3" t="s">
        <v>5673</v>
      </c>
      <c r="E260" s="3" t="s">
        <v>5674</v>
      </c>
      <c r="F260" s="3" t="s">
        <v>1006</v>
      </c>
    </row>
    <row r="261" spans="1:6" x14ac:dyDescent="0.3">
      <c r="A261" s="3" t="s">
        <v>6204</v>
      </c>
      <c r="B261" s="3" t="s">
        <v>6205</v>
      </c>
      <c r="C261" s="3" t="s">
        <v>6206</v>
      </c>
      <c r="D261" s="3" t="s">
        <v>5825</v>
      </c>
      <c r="E261" s="3" t="s">
        <v>5826</v>
      </c>
      <c r="F261" s="3" t="s">
        <v>753</v>
      </c>
    </row>
    <row r="262" spans="1:6" x14ac:dyDescent="0.3">
      <c r="A262" s="3" t="s">
        <v>6207</v>
      </c>
      <c r="B262" s="3" t="s">
        <v>6208</v>
      </c>
      <c r="C262" s="3" t="s">
        <v>1822</v>
      </c>
      <c r="D262" s="3" t="s">
        <v>5663</v>
      </c>
      <c r="E262" s="3" t="s">
        <v>5664</v>
      </c>
      <c r="F262" s="3" t="s">
        <v>1676</v>
      </c>
    </row>
    <row r="263" spans="1:6" x14ac:dyDescent="0.3">
      <c r="A263" s="3" t="s">
        <v>6209</v>
      </c>
      <c r="B263" s="3" t="s">
        <v>6210</v>
      </c>
      <c r="C263" s="3" t="s">
        <v>1606</v>
      </c>
      <c r="D263" s="3" t="s">
        <v>5641</v>
      </c>
      <c r="E263" s="3" t="s">
        <v>5642</v>
      </c>
      <c r="F263" s="3" t="s">
        <v>1281</v>
      </c>
    </row>
    <row r="264" spans="1:6" x14ac:dyDescent="0.3">
      <c r="A264" s="3" t="s">
        <v>6211</v>
      </c>
      <c r="B264" s="3" t="s">
        <v>6212</v>
      </c>
      <c r="C264" s="3" t="s">
        <v>4480</v>
      </c>
      <c r="D264" s="3" t="s">
        <v>5673</v>
      </c>
      <c r="E264" s="3" t="s">
        <v>5674</v>
      </c>
      <c r="F264" s="3" t="s">
        <v>1006</v>
      </c>
    </row>
    <row r="265" spans="1:6" x14ac:dyDescent="0.3">
      <c r="A265" s="3" t="s">
        <v>6213</v>
      </c>
      <c r="B265" s="3" t="s">
        <v>6214</v>
      </c>
      <c r="C265" s="3" t="s">
        <v>1830</v>
      </c>
      <c r="D265" s="3" t="s">
        <v>5663</v>
      </c>
      <c r="E265" s="3" t="s">
        <v>5664</v>
      </c>
      <c r="F265" s="3" t="s">
        <v>1676</v>
      </c>
    </row>
    <row r="266" spans="1:6" x14ac:dyDescent="0.3">
      <c r="A266" s="3" t="s">
        <v>6215</v>
      </c>
      <c r="B266" s="3" t="s">
        <v>6216</v>
      </c>
      <c r="C266" s="3" t="s">
        <v>6217</v>
      </c>
      <c r="D266" s="3" t="s">
        <v>5707</v>
      </c>
      <c r="E266" s="3" t="s">
        <v>5708</v>
      </c>
      <c r="F266" s="3" t="s">
        <v>922</v>
      </c>
    </row>
    <row r="267" spans="1:6" x14ac:dyDescent="0.3">
      <c r="A267" s="3" t="s">
        <v>6218</v>
      </c>
      <c r="B267" s="3" t="s">
        <v>6219</v>
      </c>
      <c r="C267" s="3" t="s">
        <v>1945</v>
      </c>
      <c r="D267" s="3" t="s">
        <v>5681</v>
      </c>
      <c r="E267" s="3" t="s">
        <v>5682</v>
      </c>
      <c r="F267" s="3" t="s">
        <v>1862</v>
      </c>
    </row>
    <row r="268" spans="1:6" x14ac:dyDescent="0.3">
      <c r="A268" s="3" t="s">
        <v>6220</v>
      </c>
      <c r="B268" s="3" t="s">
        <v>6221</v>
      </c>
      <c r="C268" s="3" t="s">
        <v>249</v>
      </c>
      <c r="D268" s="3" t="s">
        <v>5649</v>
      </c>
      <c r="E268" s="3" t="s">
        <v>5650</v>
      </c>
      <c r="F268" s="3" t="s">
        <v>5651</v>
      </c>
    </row>
    <row r="269" spans="1:6" x14ac:dyDescent="0.3">
      <c r="A269" s="3" t="s">
        <v>6222</v>
      </c>
      <c r="B269" s="3" t="s">
        <v>6223</v>
      </c>
      <c r="C269" s="3" t="s">
        <v>2102</v>
      </c>
      <c r="D269" s="3" t="s">
        <v>5752</v>
      </c>
      <c r="E269" s="3" t="s">
        <v>5753</v>
      </c>
      <c r="F269" s="3" t="s">
        <v>2023</v>
      </c>
    </row>
    <row r="270" spans="1:6" x14ac:dyDescent="0.3">
      <c r="A270" s="3" t="s">
        <v>6224</v>
      </c>
      <c r="B270" s="3" t="s">
        <v>6225</v>
      </c>
      <c r="C270" s="3" t="s">
        <v>276</v>
      </c>
      <c r="D270" s="3" t="s">
        <v>5649</v>
      </c>
      <c r="E270" s="3" t="s">
        <v>5650</v>
      </c>
      <c r="F270" s="3" t="s">
        <v>5651</v>
      </c>
    </row>
    <row r="271" spans="1:6" x14ac:dyDescent="0.3">
      <c r="A271" s="3" t="s">
        <v>6226</v>
      </c>
      <c r="B271" s="3" t="s">
        <v>6227</v>
      </c>
      <c r="C271" s="3" t="s">
        <v>1611</v>
      </c>
      <c r="D271" s="3" t="s">
        <v>5641</v>
      </c>
      <c r="E271" s="3" t="s">
        <v>5642</v>
      </c>
      <c r="F271" s="3" t="s">
        <v>1281</v>
      </c>
    </row>
    <row r="272" spans="1:6" x14ac:dyDescent="0.3">
      <c r="A272" s="3" t="s">
        <v>6228</v>
      </c>
      <c r="B272" s="3" t="s">
        <v>6229</v>
      </c>
      <c r="C272" s="3" t="s">
        <v>2418</v>
      </c>
      <c r="D272" s="3" t="s">
        <v>5655</v>
      </c>
      <c r="E272" s="3" t="s">
        <v>5656</v>
      </c>
      <c r="F272" s="3" t="s">
        <v>2127</v>
      </c>
    </row>
    <row r="273" spans="1:6" x14ac:dyDescent="0.3">
      <c r="A273" s="3" t="s">
        <v>6230</v>
      </c>
      <c r="B273" s="3" t="s">
        <v>6231</v>
      </c>
      <c r="C273" s="3" t="s">
        <v>2106</v>
      </c>
      <c r="D273" s="3" t="s">
        <v>5752</v>
      </c>
      <c r="E273" s="3" t="s">
        <v>5753</v>
      </c>
      <c r="F273" s="3" t="s">
        <v>2023</v>
      </c>
    </row>
    <row r="274" spans="1:6" x14ac:dyDescent="0.3">
      <c r="A274" s="3" t="s">
        <v>6232</v>
      </c>
      <c r="B274" s="3" t="s">
        <v>6233</v>
      </c>
      <c r="C274" s="3" t="s">
        <v>670</v>
      </c>
      <c r="D274" s="3" t="s">
        <v>5645</v>
      </c>
      <c r="E274" s="3" t="s">
        <v>5646</v>
      </c>
      <c r="F274" s="3" t="s">
        <v>344</v>
      </c>
    </row>
    <row r="275" spans="1:6" x14ac:dyDescent="0.3">
      <c r="A275" s="3" t="s">
        <v>6234</v>
      </c>
      <c r="B275" s="3" t="s">
        <v>6235</v>
      </c>
      <c r="C275" s="3" t="s">
        <v>1247</v>
      </c>
      <c r="D275" s="3" t="s">
        <v>5673</v>
      </c>
      <c r="E275" s="3" t="s">
        <v>5674</v>
      </c>
      <c r="F275" s="3" t="s">
        <v>1006</v>
      </c>
    </row>
    <row r="276" spans="1:6" x14ac:dyDescent="0.3">
      <c r="A276" s="3" t="s">
        <v>6236</v>
      </c>
      <c r="B276" s="3" t="s">
        <v>6237</v>
      </c>
      <c r="C276" s="3" t="s">
        <v>1846</v>
      </c>
      <c r="D276" s="3" t="s">
        <v>5663</v>
      </c>
      <c r="E276" s="3" t="s">
        <v>5664</v>
      </c>
      <c r="F276" s="3" t="s">
        <v>1676</v>
      </c>
    </row>
    <row r="277" spans="1:6" x14ac:dyDescent="0.3">
      <c r="A277" s="3" t="s">
        <v>6238</v>
      </c>
      <c r="B277" s="3" t="s">
        <v>6239</v>
      </c>
      <c r="C277" s="3" t="s">
        <v>4710</v>
      </c>
      <c r="D277" s="3" t="s">
        <v>5663</v>
      </c>
      <c r="E277" s="3" t="s">
        <v>5664</v>
      </c>
      <c r="F277" s="3" t="s">
        <v>1676</v>
      </c>
    </row>
    <row r="278" spans="1:6" x14ac:dyDescent="0.3">
      <c r="A278" s="3" t="s">
        <v>6240</v>
      </c>
      <c r="B278" s="3" t="s">
        <v>6241</v>
      </c>
      <c r="C278" s="3" t="s">
        <v>3712</v>
      </c>
      <c r="D278" s="3" t="s">
        <v>5637</v>
      </c>
      <c r="E278" s="3" t="s">
        <v>5638</v>
      </c>
      <c r="F278" s="3" t="s">
        <v>23</v>
      </c>
    </row>
    <row r="279" spans="1:6" x14ac:dyDescent="0.3">
      <c r="A279" s="3" t="s">
        <v>6242</v>
      </c>
      <c r="B279" s="3" t="s">
        <v>6243</v>
      </c>
      <c r="C279" s="3" t="s">
        <v>282</v>
      </c>
      <c r="D279" s="3" t="s">
        <v>5649</v>
      </c>
      <c r="E279" s="3" t="s">
        <v>5650</v>
      </c>
      <c r="F279" s="3" t="s">
        <v>5651</v>
      </c>
    </row>
    <row r="280" spans="1:6" x14ac:dyDescent="0.3">
      <c r="A280" s="3" t="s">
        <v>6244</v>
      </c>
      <c r="B280" s="3" t="s">
        <v>6245</v>
      </c>
      <c r="C280" s="3" t="s">
        <v>3298</v>
      </c>
      <c r="D280" s="3" t="s">
        <v>5641</v>
      </c>
      <c r="E280" s="3" t="s">
        <v>5642</v>
      </c>
      <c r="F280" s="3" t="s">
        <v>1281</v>
      </c>
    </row>
    <row r="281" spans="1:6" x14ac:dyDescent="0.3">
      <c r="A281" s="3" t="s">
        <v>6246</v>
      </c>
      <c r="B281" s="3" t="s">
        <v>6247</v>
      </c>
      <c r="C281" s="3" t="s">
        <v>6248</v>
      </c>
      <c r="D281" s="3" t="s">
        <v>5641</v>
      </c>
      <c r="E281" s="3" t="s">
        <v>5642</v>
      </c>
      <c r="F281" s="3" t="s">
        <v>1281</v>
      </c>
    </row>
    <row r="282" spans="1:6" x14ac:dyDescent="0.3">
      <c r="A282" s="3" t="s">
        <v>6249</v>
      </c>
      <c r="B282" s="3" t="s">
        <v>6250</v>
      </c>
      <c r="C282" s="3" t="s">
        <v>6251</v>
      </c>
      <c r="D282" s="3" t="s">
        <v>5667</v>
      </c>
      <c r="E282" s="3" t="s">
        <v>5668</v>
      </c>
      <c r="F282" s="3" t="s">
        <v>87</v>
      </c>
    </row>
    <row r="283" spans="1:6" x14ac:dyDescent="0.3">
      <c r="A283" s="3" t="s">
        <v>6252</v>
      </c>
      <c r="B283" s="3" t="s">
        <v>6253</v>
      </c>
      <c r="C283" s="3" t="s">
        <v>1862</v>
      </c>
      <c r="D283" s="3" t="s">
        <v>5681</v>
      </c>
      <c r="E283" s="3" t="s">
        <v>5682</v>
      </c>
      <c r="F283" s="3" t="s">
        <v>1862</v>
      </c>
    </row>
    <row r="284" spans="1:6" x14ac:dyDescent="0.3">
      <c r="A284" s="3" t="s">
        <v>6254</v>
      </c>
      <c r="B284" s="3" t="s">
        <v>6255</v>
      </c>
      <c r="C284" s="3" t="s">
        <v>1980</v>
      </c>
      <c r="D284" s="3" t="s">
        <v>5681</v>
      </c>
      <c r="E284" s="3" t="s">
        <v>5682</v>
      </c>
      <c r="F284" s="3" t="s">
        <v>1862</v>
      </c>
    </row>
    <row r="285" spans="1:6" x14ac:dyDescent="0.3">
      <c r="A285" s="3" t="s">
        <v>6256</v>
      </c>
      <c r="B285" s="3" t="s">
        <v>6257</v>
      </c>
      <c r="C285" s="3" t="s">
        <v>6258</v>
      </c>
      <c r="D285" s="3" t="s">
        <v>5707</v>
      </c>
      <c r="E285" s="3" t="s">
        <v>5708</v>
      </c>
      <c r="F285" s="3" t="s">
        <v>922</v>
      </c>
    </row>
    <row r="286" spans="1:6" x14ac:dyDescent="0.3">
      <c r="A286" s="3" t="s">
        <v>6259</v>
      </c>
      <c r="B286" s="3" t="s">
        <v>6260</v>
      </c>
      <c r="C286" s="3" t="s">
        <v>6261</v>
      </c>
      <c r="D286" s="3" t="s">
        <v>5707</v>
      </c>
      <c r="E286" s="3" t="s">
        <v>5708</v>
      </c>
      <c r="F286" s="3" t="s">
        <v>922</v>
      </c>
    </row>
    <row r="287" spans="1:6" x14ac:dyDescent="0.3">
      <c r="A287" s="3" t="s">
        <v>6262</v>
      </c>
      <c r="B287" s="3" t="s">
        <v>6263</v>
      </c>
      <c r="C287" s="3" t="s">
        <v>6264</v>
      </c>
      <c r="D287" s="3" t="s">
        <v>5673</v>
      </c>
      <c r="E287" s="3" t="s">
        <v>5674</v>
      </c>
      <c r="F287" s="3" t="s">
        <v>1006</v>
      </c>
    </row>
    <row r="288" spans="1:6" x14ac:dyDescent="0.3">
      <c r="A288" s="3" t="s">
        <v>6265</v>
      </c>
      <c r="B288" s="3" t="s">
        <v>6266</v>
      </c>
      <c r="C288" s="3" t="s">
        <v>4257</v>
      </c>
      <c r="D288" s="3" t="s">
        <v>5825</v>
      </c>
      <c r="E288" s="3" t="s">
        <v>5826</v>
      </c>
      <c r="F288" s="3" t="s">
        <v>753</v>
      </c>
    </row>
    <row r="289" spans="1:6" x14ac:dyDescent="0.3">
      <c r="A289" s="3" t="s">
        <v>6267</v>
      </c>
      <c r="B289" s="3" t="s">
        <v>6268</v>
      </c>
      <c r="C289" s="3" t="s">
        <v>6269</v>
      </c>
      <c r="D289" s="3" t="s">
        <v>5681</v>
      </c>
      <c r="E289" s="3" t="s">
        <v>5682</v>
      </c>
      <c r="F289" s="3" t="s">
        <v>1862</v>
      </c>
    </row>
    <row r="290" spans="1:6" x14ac:dyDescent="0.3">
      <c r="A290" s="3" t="s">
        <v>6270</v>
      </c>
      <c r="B290" s="3" t="s">
        <v>6271</v>
      </c>
      <c r="C290" s="3" t="s">
        <v>2111</v>
      </c>
      <c r="D290" s="3" t="s">
        <v>5752</v>
      </c>
      <c r="E290" s="3" t="s">
        <v>5753</v>
      </c>
      <c r="F290" s="3" t="s">
        <v>2023</v>
      </c>
    </row>
    <row r="291" spans="1:6" x14ac:dyDescent="0.3">
      <c r="A291" s="3" t="s">
        <v>6272</v>
      </c>
      <c r="B291" s="3" t="s">
        <v>6273</v>
      </c>
      <c r="C291" s="3" t="s">
        <v>2618</v>
      </c>
      <c r="D291" s="3" t="s">
        <v>5673</v>
      </c>
      <c r="E291" s="3" t="s">
        <v>5674</v>
      </c>
      <c r="F291" s="3" t="s">
        <v>1006</v>
      </c>
    </row>
    <row r="292" spans="1:6" x14ac:dyDescent="0.3">
      <c r="A292" s="3" t="s">
        <v>6274</v>
      </c>
      <c r="B292" s="3" t="s">
        <v>6275</v>
      </c>
      <c r="C292" s="3" t="s">
        <v>1625</v>
      </c>
      <c r="D292" s="3" t="s">
        <v>5641</v>
      </c>
      <c r="E292" s="3" t="s">
        <v>5642</v>
      </c>
      <c r="F292" s="3" t="s">
        <v>1281</v>
      </c>
    </row>
    <row r="293" spans="1:6" x14ac:dyDescent="0.3">
      <c r="A293" s="3" t="s">
        <v>6276</v>
      </c>
      <c r="B293" s="3" t="s">
        <v>6277</v>
      </c>
      <c r="C293" s="3" t="s">
        <v>3434</v>
      </c>
      <c r="D293" s="3" t="s">
        <v>5707</v>
      </c>
      <c r="E293" s="3" t="s">
        <v>5708</v>
      </c>
      <c r="F293" s="3" t="s">
        <v>922</v>
      </c>
    </row>
    <row r="294" spans="1:6" x14ac:dyDescent="0.3">
      <c r="A294" s="3" t="s">
        <v>6278</v>
      </c>
      <c r="B294" s="3" t="s">
        <v>6279</v>
      </c>
      <c r="C294" s="3" t="s">
        <v>993</v>
      </c>
      <c r="D294" s="3" t="s">
        <v>5707</v>
      </c>
      <c r="E294" s="3" t="s">
        <v>5708</v>
      </c>
      <c r="F294" s="3" t="s">
        <v>922</v>
      </c>
    </row>
    <row r="295" spans="1:6" x14ac:dyDescent="0.3">
      <c r="A295" s="3" t="s">
        <v>6280</v>
      </c>
      <c r="B295" s="3" t="s">
        <v>6281</v>
      </c>
      <c r="C295" s="3" t="s">
        <v>1990</v>
      </c>
      <c r="D295" s="3" t="s">
        <v>5681</v>
      </c>
      <c r="E295" s="3" t="s">
        <v>5682</v>
      </c>
      <c r="F295" s="3" t="s">
        <v>1862</v>
      </c>
    </row>
    <row r="296" spans="1:6" x14ac:dyDescent="0.3">
      <c r="A296" s="3" t="s">
        <v>6282</v>
      </c>
      <c r="B296" s="3" t="s">
        <v>6283</v>
      </c>
      <c r="C296" s="3" t="s">
        <v>2422</v>
      </c>
      <c r="D296" s="3" t="s">
        <v>5655</v>
      </c>
      <c r="E296" s="3" t="s">
        <v>5656</v>
      </c>
      <c r="F296" s="3" t="s">
        <v>2127</v>
      </c>
    </row>
    <row r="297" spans="1:6" x14ac:dyDescent="0.3">
      <c r="A297" s="3" t="s">
        <v>6284</v>
      </c>
      <c r="B297" s="3" t="s">
        <v>6285</v>
      </c>
      <c r="C297" s="3" t="s">
        <v>298</v>
      </c>
      <c r="D297" s="3" t="s">
        <v>5649</v>
      </c>
      <c r="E297" s="3" t="s">
        <v>5650</v>
      </c>
      <c r="F297" s="3" t="s">
        <v>5651</v>
      </c>
    </row>
    <row r="298" spans="1:6" x14ac:dyDescent="0.3">
      <c r="A298" s="3" t="s">
        <v>6286</v>
      </c>
      <c r="B298" s="3" t="s">
        <v>6287</v>
      </c>
      <c r="C298" s="3" t="s">
        <v>2122</v>
      </c>
      <c r="D298" s="3" t="s">
        <v>5752</v>
      </c>
      <c r="E298" s="3" t="s">
        <v>5753</v>
      </c>
      <c r="F298" s="3" t="s">
        <v>2023</v>
      </c>
    </row>
    <row r="299" spans="1:6" x14ac:dyDescent="0.3">
      <c r="A299" s="3" t="s">
        <v>6288</v>
      </c>
      <c r="B299" s="3" t="s">
        <v>6289</v>
      </c>
      <c r="C299" s="3" t="s">
        <v>4289</v>
      </c>
      <c r="D299" s="3" t="s">
        <v>5707</v>
      </c>
      <c r="E299" s="3" t="s">
        <v>5708</v>
      </c>
      <c r="F299" s="3" t="s">
        <v>922</v>
      </c>
    </row>
    <row r="300" spans="1:6" x14ac:dyDescent="0.3">
      <c r="A300" s="3" t="s">
        <v>6290</v>
      </c>
      <c r="B300" s="3" t="s">
        <v>6291</v>
      </c>
      <c r="C300" s="3" t="s">
        <v>2791</v>
      </c>
      <c r="D300" s="3" t="s">
        <v>5655</v>
      </c>
      <c r="E300" s="3" t="s">
        <v>5656</v>
      </c>
      <c r="F300" s="3" t="s">
        <v>2127</v>
      </c>
    </row>
    <row r="301" spans="1:6" x14ac:dyDescent="0.3">
      <c r="A301" s="3" t="s">
        <v>6292</v>
      </c>
      <c r="B301" s="3" t="s">
        <v>6293</v>
      </c>
      <c r="C301" s="3" t="s">
        <v>2426</v>
      </c>
      <c r="D301" s="3" t="s">
        <v>5655</v>
      </c>
      <c r="E301" s="3" t="s">
        <v>5656</v>
      </c>
      <c r="F301" s="3" t="s">
        <v>2127</v>
      </c>
    </row>
    <row r="302" spans="1:6" x14ac:dyDescent="0.3">
      <c r="A302" s="3" t="s">
        <v>6294</v>
      </c>
      <c r="B302" s="3" t="s">
        <v>6295</v>
      </c>
      <c r="C302" s="3" t="s">
        <v>680</v>
      </c>
      <c r="D302" s="3" t="s">
        <v>5645</v>
      </c>
      <c r="E302" s="3" t="s">
        <v>5646</v>
      </c>
      <c r="F302" s="3" t="s">
        <v>344</v>
      </c>
    </row>
    <row r="303" spans="1:6" x14ac:dyDescent="0.3">
      <c r="A303" s="3" t="s">
        <v>6296</v>
      </c>
      <c r="B303" s="3" t="s">
        <v>6297</v>
      </c>
      <c r="C303" s="3" t="s">
        <v>1257</v>
      </c>
      <c r="D303" s="3" t="s">
        <v>5673</v>
      </c>
      <c r="E303" s="3" t="s">
        <v>5674</v>
      </c>
      <c r="F303" s="3" t="s">
        <v>1006</v>
      </c>
    </row>
    <row r="304" spans="1:6" x14ac:dyDescent="0.3">
      <c r="A304" s="3" t="s">
        <v>6298</v>
      </c>
      <c r="B304" s="3" t="s">
        <v>6299</v>
      </c>
      <c r="C304" s="3" t="s">
        <v>304</v>
      </c>
      <c r="D304" s="3" t="s">
        <v>5649</v>
      </c>
      <c r="E304" s="3" t="s">
        <v>5650</v>
      </c>
      <c r="F304" s="3" t="s">
        <v>5651</v>
      </c>
    </row>
    <row r="305" spans="1:6" x14ac:dyDescent="0.3">
      <c r="A305" s="3" t="s">
        <v>6300</v>
      </c>
      <c r="B305" s="3" t="s">
        <v>6301</v>
      </c>
      <c r="C305" s="3" t="s">
        <v>1269</v>
      </c>
      <c r="D305" s="3" t="s">
        <v>5673</v>
      </c>
      <c r="E305" s="3" t="s">
        <v>5674</v>
      </c>
      <c r="F305" s="3" t="s">
        <v>1006</v>
      </c>
    </row>
    <row r="306" spans="1:6" x14ac:dyDescent="0.3">
      <c r="A306" s="3" t="s">
        <v>6302</v>
      </c>
      <c r="B306" s="3" t="s">
        <v>6303</v>
      </c>
      <c r="C306" s="3" t="s">
        <v>1274</v>
      </c>
      <c r="D306" s="3" t="s">
        <v>5673</v>
      </c>
      <c r="E306" s="3" t="s">
        <v>5674</v>
      </c>
      <c r="F306" s="3" t="s">
        <v>1006</v>
      </c>
    </row>
    <row r="307" spans="1:6" x14ac:dyDescent="0.3">
      <c r="A307" s="3" t="s">
        <v>6304</v>
      </c>
      <c r="B307" s="3" t="s">
        <v>6305</v>
      </c>
      <c r="C307" s="3" t="s">
        <v>4945</v>
      </c>
      <c r="D307" s="3" t="s">
        <v>5655</v>
      </c>
      <c r="E307" s="3" t="s">
        <v>5656</v>
      </c>
      <c r="F307" s="3" t="s">
        <v>2127</v>
      </c>
    </row>
    <row r="308" spans="1:6" x14ac:dyDescent="0.3">
      <c r="A308" s="3" t="s">
        <v>6306</v>
      </c>
      <c r="B308" s="3" t="s">
        <v>6307</v>
      </c>
      <c r="C308" s="3" t="s">
        <v>691</v>
      </c>
      <c r="D308" s="3" t="s">
        <v>5645</v>
      </c>
      <c r="E308" s="3" t="s">
        <v>5646</v>
      </c>
      <c r="F308" s="3" t="s">
        <v>344</v>
      </c>
    </row>
    <row r="309" spans="1:6" x14ac:dyDescent="0.3">
      <c r="A309" s="3" t="s">
        <v>6308</v>
      </c>
      <c r="B309" s="3" t="s">
        <v>6309</v>
      </c>
      <c r="C309" s="3" t="s">
        <v>2430</v>
      </c>
      <c r="D309" s="3" t="s">
        <v>5655</v>
      </c>
      <c r="E309" s="3" t="s">
        <v>5656</v>
      </c>
      <c r="F309" s="3" t="s">
        <v>2127</v>
      </c>
    </row>
    <row r="310" spans="1:6" x14ac:dyDescent="0.3">
      <c r="A310" s="3" t="s">
        <v>6310</v>
      </c>
      <c r="B310" s="3" t="s">
        <v>6311</v>
      </c>
      <c r="C310" s="3" t="s">
        <v>1631</v>
      </c>
      <c r="D310" s="3" t="s">
        <v>5641</v>
      </c>
      <c r="E310" s="3" t="s">
        <v>5642</v>
      </c>
      <c r="F310" s="3" t="s">
        <v>1281</v>
      </c>
    </row>
    <row r="311" spans="1:6" x14ac:dyDescent="0.3">
      <c r="A311" s="3" t="s">
        <v>6312</v>
      </c>
      <c r="B311" s="3" t="s">
        <v>6313</v>
      </c>
      <c r="C311" s="3" t="s">
        <v>997</v>
      </c>
      <c r="D311" s="3" t="s">
        <v>5707</v>
      </c>
      <c r="E311" s="3" t="s">
        <v>5708</v>
      </c>
      <c r="F311" s="3" t="s">
        <v>922</v>
      </c>
    </row>
    <row r="312" spans="1:6" x14ac:dyDescent="0.3">
      <c r="A312" s="3" t="s">
        <v>6314</v>
      </c>
      <c r="B312" s="3" t="s">
        <v>6315</v>
      </c>
      <c r="C312" s="3" t="s">
        <v>701</v>
      </c>
      <c r="D312" s="3" t="s">
        <v>5645</v>
      </c>
      <c r="E312" s="3" t="s">
        <v>5646</v>
      </c>
      <c r="F312" s="3" t="s">
        <v>344</v>
      </c>
    </row>
    <row r="313" spans="1:6" x14ac:dyDescent="0.3">
      <c r="A313" s="3" t="s">
        <v>6316</v>
      </c>
      <c r="B313" s="3" t="s">
        <v>6317</v>
      </c>
      <c r="C313" s="3" t="s">
        <v>711</v>
      </c>
      <c r="D313" s="3" t="s">
        <v>5645</v>
      </c>
      <c r="E313" s="3" t="s">
        <v>5646</v>
      </c>
      <c r="F313" s="3" t="s">
        <v>344</v>
      </c>
    </row>
    <row r="314" spans="1:6" x14ac:dyDescent="0.3">
      <c r="A314" s="3" t="s">
        <v>6318</v>
      </c>
      <c r="B314" s="3" t="s">
        <v>6319</v>
      </c>
      <c r="C314" s="3" t="s">
        <v>889</v>
      </c>
      <c r="D314" s="3" t="s">
        <v>5825</v>
      </c>
      <c r="E314" s="3" t="s">
        <v>5826</v>
      </c>
      <c r="F314" s="3" t="s">
        <v>753</v>
      </c>
    </row>
    <row r="315" spans="1:6" x14ac:dyDescent="0.3">
      <c r="A315" s="3" t="s">
        <v>6320</v>
      </c>
      <c r="B315" s="3" t="s">
        <v>6321</v>
      </c>
      <c r="C315" s="3" t="s">
        <v>3741</v>
      </c>
      <c r="D315" s="3" t="s">
        <v>5637</v>
      </c>
      <c r="E315" s="3" t="s">
        <v>5638</v>
      </c>
      <c r="F315" s="3" t="s">
        <v>23</v>
      </c>
    </row>
    <row r="316" spans="1:6" x14ac:dyDescent="0.3">
      <c r="A316" s="3" t="s">
        <v>6322</v>
      </c>
      <c r="B316" s="3" t="s">
        <v>6323</v>
      </c>
      <c r="C316" s="3" t="s">
        <v>6324</v>
      </c>
      <c r="D316" s="3" t="s">
        <v>5645</v>
      </c>
      <c r="E316" s="3" t="s">
        <v>5646</v>
      </c>
      <c r="F316" s="3" t="s">
        <v>344</v>
      </c>
    </row>
    <row r="317" spans="1:6" x14ac:dyDescent="0.3">
      <c r="A317" s="3" t="s">
        <v>6325</v>
      </c>
      <c r="B317" s="3" t="s">
        <v>6326</v>
      </c>
      <c r="C317" s="3" t="s">
        <v>914</v>
      </c>
      <c r="D317" s="3" t="s">
        <v>5825</v>
      </c>
      <c r="E317" s="3" t="s">
        <v>5826</v>
      </c>
      <c r="F317" s="3" t="s">
        <v>753</v>
      </c>
    </row>
    <row r="318" spans="1:6" x14ac:dyDescent="0.3">
      <c r="A318" s="3" t="s">
        <v>6327</v>
      </c>
      <c r="B318" s="3" t="s">
        <v>6328</v>
      </c>
      <c r="C318" s="3" t="s">
        <v>2433</v>
      </c>
      <c r="D318" s="3" t="s">
        <v>5655</v>
      </c>
      <c r="E318" s="3" t="s">
        <v>5656</v>
      </c>
      <c r="F318" s="3" t="s">
        <v>2127</v>
      </c>
    </row>
    <row r="319" spans="1:6" x14ac:dyDescent="0.3">
      <c r="A319" s="3" t="s">
        <v>6329</v>
      </c>
      <c r="B319" s="3" t="s">
        <v>6330</v>
      </c>
      <c r="C319" s="3" t="s">
        <v>338</v>
      </c>
      <c r="D319" s="3" t="s">
        <v>5649</v>
      </c>
      <c r="E319" s="3" t="s">
        <v>5650</v>
      </c>
      <c r="F319" s="3" t="s">
        <v>5651</v>
      </c>
    </row>
    <row r="320" spans="1:6" x14ac:dyDescent="0.3">
      <c r="A320" s="3" t="s">
        <v>6331</v>
      </c>
      <c r="B320" s="3" t="s">
        <v>6332</v>
      </c>
      <c r="C320" s="3" t="s">
        <v>3030</v>
      </c>
      <c r="D320" s="3" t="s">
        <v>5663</v>
      </c>
      <c r="E320" s="3" t="s">
        <v>5664</v>
      </c>
      <c r="F320" s="3" t="s">
        <v>1676</v>
      </c>
    </row>
    <row r="321" spans="1:6" x14ac:dyDescent="0.3">
      <c r="A321" s="3" t="s">
        <v>6333</v>
      </c>
      <c r="B321" s="3" t="s">
        <v>6334</v>
      </c>
      <c r="C321" s="3" t="s">
        <v>714</v>
      </c>
      <c r="D321" s="3" t="s">
        <v>5645</v>
      </c>
      <c r="E321" s="3" t="s">
        <v>5646</v>
      </c>
      <c r="F321" s="3" t="s">
        <v>344</v>
      </c>
    </row>
    <row r="322" spans="1:6" x14ac:dyDescent="0.3">
      <c r="A322" s="3" t="s">
        <v>6335</v>
      </c>
      <c r="B322" s="3" t="s">
        <v>6336</v>
      </c>
      <c r="C322" s="3" t="s">
        <v>1659</v>
      </c>
      <c r="D322" s="3" t="s">
        <v>5641</v>
      </c>
      <c r="E322" s="3" t="s">
        <v>5642</v>
      </c>
      <c r="F322" s="3" t="s">
        <v>1281</v>
      </c>
    </row>
    <row r="323" spans="1:6" x14ac:dyDescent="0.3">
      <c r="A323" s="3" t="s">
        <v>6337</v>
      </c>
      <c r="B323" s="3" t="s">
        <v>6338</v>
      </c>
      <c r="C323" s="3" t="s">
        <v>1993</v>
      </c>
      <c r="D323" s="3" t="s">
        <v>5681</v>
      </c>
      <c r="E323" s="3" t="s">
        <v>5682</v>
      </c>
      <c r="F323" s="3" t="s">
        <v>1862</v>
      </c>
    </row>
    <row r="324" spans="1:6" x14ac:dyDescent="0.3">
      <c r="A324" s="3" t="s">
        <v>6339</v>
      </c>
      <c r="B324" s="3" t="s">
        <v>6340</v>
      </c>
      <c r="C324" s="3" t="s">
        <v>2544</v>
      </c>
      <c r="D324" s="3" t="s">
        <v>5645</v>
      </c>
      <c r="E324" s="3" t="s">
        <v>5646</v>
      </c>
      <c r="F324" s="3" t="s">
        <v>344</v>
      </c>
    </row>
    <row r="325" spans="1:6" x14ac:dyDescent="0.3">
      <c r="A325" s="3" t="s">
        <v>6341</v>
      </c>
      <c r="B325" s="3" t="s">
        <v>6342</v>
      </c>
      <c r="C325" s="3" t="s">
        <v>6343</v>
      </c>
      <c r="D325" s="3" t="s">
        <v>5673</v>
      </c>
      <c r="E325" s="3" t="s">
        <v>5674</v>
      </c>
      <c r="F325" s="3" t="s">
        <v>1006</v>
      </c>
    </row>
    <row r="326" spans="1:6" x14ac:dyDescent="0.3">
      <c r="A326" s="3" t="s">
        <v>6344</v>
      </c>
      <c r="B326" s="3" t="s">
        <v>6345</v>
      </c>
      <c r="C326" s="3" t="s">
        <v>2004</v>
      </c>
      <c r="D326" s="3" t="s">
        <v>5681</v>
      </c>
      <c r="E326" s="3" t="s">
        <v>5682</v>
      </c>
      <c r="F326" s="3" t="s">
        <v>1862</v>
      </c>
    </row>
    <row r="327" spans="1:6" x14ac:dyDescent="0.3">
      <c r="A327" s="3" t="s">
        <v>6346</v>
      </c>
      <c r="B327" s="3" t="s">
        <v>6347</v>
      </c>
      <c r="C327" s="3" t="s">
        <v>58</v>
      </c>
      <c r="D327" s="3" t="s">
        <v>5637</v>
      </c>
      <c r="E327" s="3" t="s">
        <v>5638</v>
      </c>
      <c r="F327" s="3" t="s">
        <v>23</v>
      </c>
    </row>
    <row r="328" spans="1:6" x14ac:dyDescent="0.3">
      <c r="A328" s="3" t="s">
        <v>6348</v>
      </c>
      <c r="B328" s="3" t="s">
        <v>6349</v>
      </c>
      <c r="C328" s="3" t="s">
        <v>1669</v>
      </c>
      <c r="D328" s="3" t="s">
        <v>5641</v>
      </c>
      <c r="E328" s="3" t="s">
        <v>5642</v>
      </c>
      <c r="F328" s="3" t="s">
        <v>1281</v>
      </c>
    </row>
    <row r="329" spans="1:6" x14ac:dyDescent="0.3">
      <c r="A329" s="3" t="s">
        <v>6350</v>
      </c>
      <c r="B329" s="3" t="s">
        <v>6351</v>
      </c>
      <c r="C329" s="3" t="s">
        <v>2013</v>
      </c>
      <c r="D329" s="3" t="s">
        <v>5681</v>
      </c>
      <c r="E329" s="3" t="s">
        <v>5682</v>
      </c>
      <c r="F329" s="3" t="s">
        <v>1862</v>
      </c>
    </row>
    <row r="330" spans="1:6" x14ac:dyDescent="0.3">
      <c r="A330" s="3" t="s">
        <v>6352</v>
      </c>
      <c r="B330" s="3" t="s">
        <v>6353</v>
      </c>
      <c r="C330" s="3" t="s">
        <v>1673</v>
      </c>
      <c r="D330" s="3" t="s">
        <v>5641</v>
      </c>
      <c r="E330" s="3" t="s">
        <v>5642</v>
      </c>
      <c r="F330" s="3" t="s">
        <v>1281</v>
      </c>
    </row>
    <row r="331" spans="1:6" x14ac:dyDescent="0.3">
      <c r="A331" s="3" t="s">
        <v>6354</v>
      </c>
      <c r="B331" s="3" t="s">
        <v>6355</v>
      </c>
      <c r="C331" s="3" t="s">
        <v>734</v>
      </c>
      <c r="D331" s="3" t="s">
        <v>5645</v>
      </c>
      <c r="E331" s="3" t="s">
        <v>5646</v>
      </c>
      <c r="F331" s="3" t="s">
        <v>344</v>
      </c>
    </row>
    <row r="332" spans="1:6" x14ac:dyDescent="0.3">
      <c r="A332" s="3" t="s">
        <v>6356</v>
      </c>
      <c r="B332" s="3" t="s">
        <v>6357</v>
      </c>
      <c r="C332" s="3" t="s">
        <v>6358</v>
      </c>
      <c r="D332" s="3" t="s">
        <v>5641</v>
      </c>
      <c r="E332" s="3" t="s">
        <v>5642</v>
      </c>
      <c r="F332" s="3" t="s">
        <v>1281</v>
      </c>
    </row>
    <row r="333" spans="1:6" x14ac:dyDescent="0.3">
      <c r="A333" s="3" t="s">
        <v>6359</v>
      </c>
      <c r="B333" s="3" t="s">
        <v>6360</v>
      </c>
      <c r="C333" s="3" t="s">
        <v>118</v>
      </c>
      <c r="D333" s="3" t="s">
        <v>5667</v>
      </c>
      <c r="E333" s="3" t="s">
        <v>5668</v>
      </c>
      <c r="F333" s="3" t="s">
        <v>87</v>
      </c>
    </row>
    <row r="334" spans="1:6" x14ac:dyDescent="0.3">
      <c r="A334" s="3" t="s">
        <v>6361</v>
      </c>
      <c r="B334" s="3" t="s">
        <v>6362</v>
      </c>
      <c r="C334" s="3" t="s">
        <v>2018</v>
      </c>
      <c r="D334" s="3" t="s">
        <v>5681</v>
      </c>
      <c r="E334" s="3" t="s">
        <v>5682</v>
      </c>
      <c r="F334" s="3" t="s">
        <v>1862</v>
      </c>
    </row>
    <row r="335" spans="1:6" x14ac:dyDescent="0.3">
      <c r="A335" s="3" t="s">
        <v>6363</v>
      </c>
      <c r="B335" s="3" t="s">
        <v>6364</v>
      </c>
      <c r="C335" s="3" t="s">
        <v>738</v>
      </c>
      <c r="D335" s="3" t="s">
        <v>5645</v>
      </c>
      <c r="E335" s="3" t="s">
        <v>5646</v>
      </c>
      <c r="F335" s="3" t="s">
        <v>344</v>
      </c>
    </row>
    <row r="336" spans="1:6" x14ac:dyDescent="0.3">
      <c r="A336" s="3" t="s">
        <v>6365</v>
      </c>
      <c r="B336" s="3" t="s">
        <v>6366</v>
      </c>
      <c r="C336" s="3" t="s">
        <v>2436</v>
      </c>
      <c r="D336" s="3" t="s">
        <v>5655</v>
      </c>
      <c r="E336" s="3" t="s">
        <v>5656</v>
      </c>
      <c r="F336" s="3" t="s">
        <v>2127</v>
      </c>
    </row>
    <row r="337" spans="1:6" x14ac:dyDescent="0.3">
      <c r="A337" s="3" t="s">
        <v>6367</v>
      </c>
      <c r="B337" s="3" t="s">
        <v>6368</v>
      </c>
      <c r="C337" s="3" t="s">
        <v>2440</v>
      </c>
      <c r="D337" s="3" t="s">
        <v>5655</v>
      </c>
      <c r="E337" s="3" t="s">
        <v>5656</v>
      </c>
      <c r="F337" s="3" t="s">
        <v>2127</v>
      </c>
    </row>
    <row r="338" spans="1:6" x14ac:dyDescent="0.3">
      <c r="A338" s="3" t="s">
        <v>6369</v>
      </c>
      <c r="B338" s="3" t="s">
        <v>6370</v>
      </c>
      <c r="C338" s="3" t="s">
        <v>2444</v>
      </c>
      <c r="D338" s="3" t="s">
        <v>5655</v>
      </c>
      <c r="E338" s="3" t="s">
        <v>5656</v>
      </c>
      <c r="F338" s="3" t="s">
        <v>2127</v>
      </c>
    </row>
    <row r="339" spans="1:6" x14ac:dyDescent="0.3">
      <c r="A339" s="3" t="s">
        <v>6371</v>
      </c>
      <c r="B339" s="3" t="s">
        <v>6372</v>
      </c>
      <c r="C339" s="3" t="s">
        <v>2624</v>
      </c>
      <c r="D339" s="3" t="s">
        <v>5673</v>
      </c>
      <c r="E339" s="3" t="s">
        <v>5674</v>
      </c>
      <c r="F339" s="3" t="s">
        <v>1006</v>
      </c>
    </row>
    <row r="340" spans="1:6" x14ac:dyDescent="0.3">
      <c r="A340" s="3" t="s">
        <v>6373</v>
      </c>
      <c r="B340" s="3" t="s">
        <v>6374</v>
      </c>
      <c r="C340" s="3" t="s">
        <v>744</v>
      </c>
      <c r="D340" s="3" t="s">
        <v>5645</v>
      </c>
      <c r="E340" s="3" t="s">
        <v>5646</v>
      </c>
      <c r="F340" s="3" t="s">
        <v>344</v>
      </c>
    </row>
    <row r="341" spans="1:6" x14ac:dyDescent="0.3">
      <c r="A341" s="3" t="s">
        <v>6375</v>
      </c>
      <c r="B341" s="3" t="s">
        <v>6376</v>
      </c>
      <c r="C341" s="3" t="s">
        <v>1853</v>
      </c>
      <c r="D341" s="3" t="s">
        <v>5663</v>
      </c>
      <c r="E341" s="3" t="s">
        <v>5664</v>
      </c>
      <c r="F341" s="3" t="s">
        <v>1676</v>
      </c>
    </row>
    <row r="342" spans="1:6" x14ac:dyDescent="0.3">
      <c r="A342" s="3" t="s">
        <v>6377</v>
      </c>
      <c r="B342" s="3" t="s">
        <v>6378</v>
      </c>
      <c r="C342" s="3" t="s">
        <v>2454</v>
      </c>
      <c r="D342" s="3" t="s">
        <v>5655</v>
      </c>
      <c r="E342" s="3" t="s">
        <v>5656</v>
      </c>
      <c r="F342" s="3" t="s">
        <v>2127</v>
      </c>
    </row>
    <row r="343" spans="1:6" x14ac:dyDescent="0.3">
      <c r="A343" s="3" t="s">
        <v>6379</v>
      </c>
      <c r="B343" s="3" t="s">
        <v>6380</v>
      </c>
      <c r="C343" s="3" t="s">
        <v>1857</v>
      </c>
      <c r="D343" s="3" t="s">
        <v>5663</v>
      </c>
      <c r="E343" s="3" t="s">
        <v>5664</v>
      </c>
      <c r="F343" s="3" t="s">
        <v>1676</v>
      </c>
    </row>
  </sheetData>
  <autoFilter ref="A1:F343" xr:uid="{7CE7399F-EE48-4F95-B8AE-EC4090929A5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E5BFF-198D-45CA-83C8-3761BCCBD65C}">
  <dimension ref="A1:H580"/>
  <sheetViews>
    <sheetView workbookViewId="0">
      <selection activeCell="L26" sqref="L26"/>
    </sheetView>
  </sheetViews>
  <sheetFormatPr defaultRowHeight="14.4" x14ac:dyDescent="0.3"/>
  <sheetData>
    <row r="1" spans="1:8" x14ac:dyDescent="0.3">
      <c r="A1" t="s">
        <v>3706</v>
      </c>
      <c r="B1" t="s">
        <v>3702</v>
      </c>
      <c r="C1" t="s">
        <v>3703</v>
      </c>
      <c r="D1" t="s">
        <v>3704</v>
      </c>
      <c r="E1" t="s">
        <v>5628</v>
      </c>
      <c r="F1" t="s">
        <v>3705</v>
      </c>
      <c r="G1" t="s">
        <v>3709</v>
      </c>
    </row>
    <row r="2" spans="1:8" x14ac:dyDescent="0.3">
      <c r="A2" t="s">
        <v>3714</v>
      </c>
      <c r="B2" t="s">
        <v>23</v>
      </c>
      <c r="C2" t="s">
        <v>23</v>
      </c>
      <c r="D2" t="s">
        <v>3712</v>
      </c>
      <c r="E2" t="str" cm="1">
        <f t="array" ref="E2">INDEX(municipalities!B:B, MATCH(D2,municipalities!C:C,0),0)</f>
        <v>GM1730</v>
      </c>
      <c r="F2" t="s">
        <v>3713</v>
      </c>
      <c r="G2">
        <v>2014</v>
      </c>
      <c r="H2" cm="1">
        <f t="array" ref="H2">INDEX(professionalization_strategies!G:G,MATCH(Professionalization!$A2,professionalization_strategies!$A:$A,0),0)</f>
        <v>2</v>
      </c>
    </row>
    <row r="3" spans="1:8" x14ac:dyDescent="0.3">
      <c r="A3" t="s">
        <v>3718</v>
      </c>
      <c r="B3" t="s">
        <v>23</v>
      </c>
      <c r="C3" t="s">
        <v>23</v>
      </c>
      <c r="D3" t="s">
        <v>24</v>
      </c>
      <c r="E3" t="str" cm="1">
        <f t="array" ref="E3">INDEX(municipalities!B:B, MATCH(D3,municipalities!C:C,0),0)</f>
        <v>GM1680</v>
      </c>
      <c r="F3" t="s">
        <v>3717</v>
      </c>
      <c r="G3">
        <v>2012</v>
      </c>
      <c r="H3" cm="1">
        <f t="array" ref="H3">INDEX(professionalization_strategies!G:G,MATCH(Professionalization!$A3,professionalization_strategies!$A:$A,0),0)</f>
        <v>2</v>
      </c>
    </row>
    <row r="4" spans="1:8" x14ac:dyDescent="0.3">
      <c r="A4" t="s">
        <v>3721</v>
      </c>
      <c r="B4" t="s">
        <v>23</v>
      </c>
      <c r="C4" t="s">
        <v>23</v>
      </c>
      <c r="D4" t="s">
        <v>77</v>
      </c>
      <c r="E4" t="str" cm="1">
        <f t="array" ref="E4">INDEX(municipalities!B:B, MATCH(D4,municipalities!C:C,0),0)</f>
        <v>GM1731</v>
      </c>
      <c r="F4" t="s">
        <v>3720</v>
      </c>
      <c r="G4">
        <v>2015</v>
      </c>
      <c r="H4" cm="1">
        <f t="array" ref="H4">INDEX(professionalization_strategies!G:G,MATCH(Professionalization!$A4,professionalization_strategies!$A:$A,0),0)</f>
        <v>2</v>
      </c>
    </row>
    <row r="5" spans="1:8" x14ac:dyDescent="0.3">
      <c r="A5" t="s">
        <v>3723</v>
      </c>
      <c r="B5" t="s">
        <v>23</v>
      </c>
      <c r="C5" t="s">
        <v>23</v>
      </c>
      <c r="D5" t="s">
        <v>77</v>
      </c>
      <c r="E5" t="str" cm="1">
        <f t="array" ref="E5">INDEX(municipalities!B:B, MATCH(D5,municipalities!C:C,0),0)</f>
        <v>GM1731</v>
      </c>
      <c r="F5" t="s">
        <v>2806</v>
      </c>
      <c r="G5">
        <v>2015</v>
      </c>
      <c r="H5" cm="1">
        <f t="array" ref="H5">INDEX(professionalization_strategies!G:G,MATCH(Professionalization!$A5,professionalization_strategies!$A:$A,0),0)</f>
        <v>2</v>
      </c>
    </row>
    <row r="6" spans="1:8" x14ac:dyDescent="0.3">
      <c r="A6" t="s">
        <v>3726</v>
      </c>
      <c r="B6" t="s">
        <v>23</v>
      </c>
      <c r="C6" t="s">
        <v>23</v>
      </c>
      <c r="D6" t="s">
        <v>77</v>
      </c>
      <c r="E6" t="str" cm="1">
        <f t="array" ref="E6">INDEX(municipalities!B:B, MATCH(D6,municipalities!C:C,0),0)</f>
        <v>GM1731</v>
      </c>
      <c r="F6" t="s">
        <v>3725</v>
      </c>
      <c r="G6">
        <v>2018</v>
      </c>
      <c r="H6" cm="1">
        <f t="array" ref="H6">INDEX(professionalization_strategies!G:G,MATCH(Professionalization!$A6,professionalization_strategies!$A:$A,0),0)</f>
        <v>2</v>
      </c>
    </row>
    <row r="7" spans="1:8" x14ac:dyDescent="0.3">
      <c r="A7" t="s">
        <v>3729</v>
      </c>
      <c r="B7" t="s">
        <v>23</v>
      </c>
      <c r="C7" t="s">
        <v>23</v>
      </c>
      <c r="D7" t="s">
        <v>77</v>
      </c>
      <c r="E7" t="str" cm="1">
        <f t="array" ref="E7">INDEX(municipalities!B:B, MATCH(D7,municipalities!C:C,0),0)</f>
        <v>GM1731</v>
      </c>
      <c r="F7" t="s">
        <v>3728</v>
      </c>
      <c r="G7">
        <v>2015</v>
      </c>
      <c r="H7" cm="1">
        <f t="array" ref="H7">INDEX(professionalization_strategies!G:G,MATCH(Professionalization!$A7,professionalization_strategies!$A:$A,0),0)</f>
        <v>2</v>
      </c>
    </row>
    <row r="8" spans="1:8" x14ac:dyDescent="0.3">
      <c r="A8" t="s">
        <v>3731</v>
      </c>
      <c r="B8" t="s">
        <v>23</v>
      </c>
      <c r="C8" t="s">
        <v>23</v>
      </c>
      <c r="D8" t="s">
        <v>33</v>
      </c>
      <c r="E8" t="str" cm="1">
        <f t="array" ref="E8">INDEX(municipalities!B:B, MATCH(D8,municipalities!C:C,0),0)</f>
        <v>GM0106</v>
      </c>
      <c r="G8">
        <v>2016</v>
      </c>
      <c r="H8" t="e" cm="1">
        <f t="array" ref="H8">INDEX(professionalization_strategies!G:G,MATCH(Professionalization!$A8,professionalization_strategies!$A:$A,0),0)</f>
        <v>#N/A</v>
      </c>
    </row>
    <row r="9" spans="1:8" x14ac:dyDescent="0.3">
      <c r="A9" t="s">
        <v>3733</v>
      </c>
      <c r="B9" t="s">
        <v>23</v>
      </c>
      <c r="C9" t="s">
        <v>23</v>
      </c>
      <c r="D9" t="s">
        <v>3712</v>
      </c>
      <c r="E9" t="str" cm="1">
        <f t="array" ref="E9">INDEX(municipalities!B:B, MATCH(D9,municipalities!C:C,0),0)</f>
        <v>GM1730</v>
      </c>
      <c r="G9">
        <v>2021</v>
      </c>
      <c r="H9" t="e" cm="1">
        <f t="array" ref="H9">INDEX(professionalization_strategies!G:G,MATCH(Professionalization!$A9,professionalization_strategies!$A:$A,0),0)</f>
        <v>#N/A</v>
      </c>
    </row>
    <row r="10" spans="1:8" x14ac:dyDescent="0.3">
      <c r="A10" t="s">
        <v>3736</v>
      </c>
      <c r="B10" t="s">
        <v>23</v>
      </c>
      <c r="C10" t="s">
        <v>23</v>
      </c>
      <c r="D10" t="s">
        <v>83</v>
      </c>
      <c r="E10" t="str" cm="1">
        <f t="array" ref="E10">INDEX(municipalities!B:B, MATCH(D10,municipalities!C:C,0),0)</f>
        <v>GM1699</v>
      </c>
      <c r="F10" t="s">
        <v>3735</v>
      </c>
      <c r="G10">
        <v>2023</v>
      </c>
      <c r="H10" t="e" cm="1">
        <f t="array" ref="H10">INDEX(professionalization_strategies!G:G,MATCH(Professionalization!$A10,professionalization_strategies!$A:$A,0),0)</f>
        <v>#N/A</v>
      </c>
    </row>
    <row r="11" spans="1:8" x14ac:dyDescent="0.3">
      <c r="A11" t="s">
        <v>3739</v>
      </c>
      <c r="B11" t="s">
        <v>23</v>
      </c>
      <c r="C11" t="s">
        <v>23</v>
      </c>
      <c r="D11" t="s">
        <v>83</v>
      </c>
      <c r="E11" t="str" cm="1">
        <f t="array" ref="E11">INDEX(municipalities!B:B, MATCH(D11,municipalities!C:C,0),0)</f>
        <v>GM1699</v>
      </c>
      <c r="F11" t="s">
        <v>3738</v>
      </c>
      <c r="G11">
        <v>2011</v>
      </c>
      <c r="H11" cm="1">
        <f t="array" ref="H11">INDEX(professionalization_strategies!G:G,MATCH(Professionalization!$A11,professionalization_strategies!$A:$A,0),0)</f>
        <v>2</v>
      </c>
    </row>
    <row r="12" spans="1:8" x14ac:dyDescent="0.3">
      <c r="A12" t="s">
        <v>3743</v>
      </c>
      <c r="B12" t="s">
        <v>23</v>
      </c>
      <c r="C12" t="s">
        <v>23</v>
      </c>
      <c r="D12" t="s">
        <v>3741</v>
      </c>
      <c r="E12" t="str" cm="1">
        <f t="array" ref="E12">INDEX(municipalities!B:B, MATCH(D12,municipalities!C:C,0),0)</f>
        <v>GM1701</v>
      </c>
      <c r="F12" t="s">
        <v>3742</v>
      </c>
      <c r="G12">
        <v>2017</v>
      </c>
      <c r="H12" t="e" cm="1">
        <f t="array" ref="H12">INDEX(professionalization_strategies!G:G,MATCH(Professionalization!$A12,professionalization_strategies!$A:$A,0),0)</f>
        <v>#N/A</v>
      </c>
    </row>
    <row r="13" spans="1:8" x14ac:dyDescent="0.3">
      <c r="A13" t="s">
        <v>3745</v>
      </c>
      <c r="B13" t="s">
        <v>23</v>
      </c>
      <c r="C13" t="s">
        <v>23</v>
      </c>
      <c r="D13" t="s">
        <v>58</v>
      </c>
      <c r="E13" t="str" cm="1">
        <f t="array" ref="E13">INDEX(municipalities!B:B, MATCH(D13,municipalities!C:C,0),0)</f>
        <v>GM1690</v>
      </c>
      <c r="F13" t="s">
        <v>62</v>
      </c>
      <c r="G13">
        <v>2015</v>
      </c>
      <c r="H13" cm="1">
        <f t="array" ref="H13">INDEX(professionalization_strategies!G:G,MATCH(Professionalization!$A13,professionalization_strategies!$A:$A,0),0)</f>
        <v>1</v>
      </c>
    </row>
    <row r="14" spans="1:8" x14ac:dyDescent="0.3">
      <c r="A14" t="s">
        <v>3747</v>
      </c>
      <c r="B14" t="s">
        <v>23</v>
      </c>
      <c r="C14" t="s">
        <v>23</v>
      </c>
      <c r="D14" t="s">
        <v>58</v>
      </c>
      <c r="E14" t="str" cm="1">
        <f t="array" ref="E14">INDEX(municipalities!B:B, MATCH(D14,municipalities!C:C,0),0)</f>
        <v>GM1690</v>
      </c>
      <c r="F14" t="s">
        <v>59</v>
      </c>
      <c r="G14">
        <v>2021</v>
      </c>
      <c r="H14" t="e" cm="1">
        <f t="array" ref="H14">INDEX(professionalization_strategies!G:G,MATCH(Professionalization!$A14,professionalization_strategies!$A:$A,0),0)</f>
        <v>#N/A</v>
      </c>
    </row>
    <row r="15" spans="1:8" x14ac:dyDescent="0.3">
      <c r="A15" t="s">
        <v>3750</v>
      </c>
      <c r="B15" t="s">
        <v>23</v>
      </c>
      <c r="C15" t="s">
        <v>23</v>
      </c>
      <c r="D15" t="s">
        <v>58</v>
      </c>
      <c r="E15" t="str" cm="1">
        <f t="array" ref="E15">INDEX(municipalities!B:B, MATCH(D15,municipalities!C:C,0),0)</f>
        <v>GM1690</v>
      </c>
      <c r="F15" t="s">
        <v>3749</v>
      </c>
      <c r="G15">
        <v>2018</v>
      </c>
      <c r="H15" cm="1">
        <f t="array" ref="H15">INDEX(professionalization_strategies!G:G,MATCH(Professionalization!$A15,professionalization_strategies!$A:$A,0),0)</f>
        <v>1</v>
      </c>
    </row>
    <row r="16" spans="1:8" x14ac:dyDescent="0.3">
      <c r="A16" t="s">
        <v>3753</v>
      </c>
      <c r="B16" t="s">
        <v>23</v>
      </c>
      <c r="C16" t="s">
        <v>23</v>
      </c>
      <c r="D16" t="s">
        <v>2464</v>
      </c>
      <c r="E16" t="str" cm="1">
        <f t="array" ref="E16">INDEX(municipalities!B:B, MATCH(D16,municipalities!C:C,0),0)</f>
        <v>GM0119</v>
      </c>
      <c r="F16" t="s">
        <v>3752</v>
      </c>
      <c r="G16">
        <v>2018</v>
      </c>
      <c r="H16" cm="1">
        <f t="array" ref="H16">INDEX(professionalization_strategies!G:G,MATCH(Professionalization!$A16,professionalization_strategies!$A:$A,0),0)</f>
        <v>2</v>
      </c>
    </row>
    <row r="17" spans="1:8" x14ac:dyDescent="0.3">
      <c r="A17" t="s">
        <v>3755</v>
      </c>
      <c r="B17" t="s">
        <v>23</v>
      </c>
      <c r="C17" t="s">
        <v>23</v>
      </c>
      <c r="D17" t="s">
        <v>2464</v>
      </c>
      <c r="E17" t="str" cm="1">
        <f t="array" ref="E17">INDEX(municipalities!B:B, MATCH(D17,municipalities!C:C,0),0)</f>
        <v>GM0119</v>
      </c>
      <c r="G17">
        <v>2021</v>
      </c>
      <c r="H17" t="e" cm="1">
        <f t="array" ref="H17">INDEX(professionalization_strategies!G:G,MATCH(Professionalization!$A17,professionalization_strategies!$A:$A,0),0)</f>
        <v>#N/A</v>
      </c>
    </row>
    <row r="18" spans="1:8" x14ac:dyDescent="0.3">
      <c r="A18" t="s">
        <v>3758</v>
      </c>
      <c r="B18" t="s">
        <v>23</v>
      </c>
      <c r="C18" t="s">
        <v>23</v>
      </c>
      <c r="D18" t="s">
        <v>3094</v>
      </c>
      <c r="E18" t="str" cm="1">
        <f t="array" ref="E18">INDEX(municipalities!B:B, MATCH(D18,municipalities!C:C,0),0)</f>
        <v>GM0118</v>
      </c>
      <c r="F18" t="s">
        <v>3757</v>
      </c>
      <c r="G18">
        <v>2021</v>
      </c>
      <c r="H18" t="e" cm="1">
        <f t="array" ref="H18">INDEX(professionalization_strategies!G:G,MATCH(Professionalization!$A18,professionalization_strategies!$A:$A,0),0)</f>
        <v>#N/A</v>
      </c>
    </row>
    <row r="19" spans="1:8" x14ac:dyDescent="0.3">
      <c r="A19" t="s">
        <v>3760</v>
      </c>
      <c r="B19" t="s">
        <v>23</v>
      </c>
      <c r="C19" t="s">
        <v>23</v>
      </c>
      <c r="D19" t="s">
        <v>58</v>
      </c>
      <c r="E19" t="str" cm="1">
        <f t="array" ref="E19">INDEX(municipalities!B:B, MATCH(D19,municipalities!C:C,0),0)</f>
        <v>GM1690</v>
      </c>
      <c r="F19" t="s">
        <v>68</v>
      </c>
      <c r="G19">
        <v>2022</v>
      </c>
      <c r="H19" t="e" cm="1">
        <f t="array" ref="H19">INDEX(professionalization_strategies!G:G,MATCH(Professionalization!$A19,professionalization_strategies!$A:$A,0),0)</f>
        <v>#N/A</v>
      </c>
    </row>
    <row r="20" spans="1:8" x14ac:dyDescent="0.3">
      <c r="A20" t="s">
        <v>3762</v>
      </c>
      <c r="B20" t="s">
        <v>23</v>
      </c>
      <c r="C20" t="s">
        <v>23</v>
      </c>
      <c r="D20" t="s">
        <v>58</v>
      </c>
      <c r="E20" t="str" cm="1">
        <f t="array" ref="E20">INDEX(municipalities!B:B, MATCH(D20,municipalities!C:C,0),0)</f>
        <v>GM1690</v>
      </c>
      <c r="F20" t="s">
        <v>68</v>
      </c>
      <c r="G20">
        <v>2012</v>
      </c>
      <c r="H20" cm="1">
        <f t="array" ref="H20">INDEX(professionalization_strategies!G:G,MATCH(Professionalization!$A20,professionalization_strategies!$A:$A,0),0)</f>
        <v>2</v>
      </c>
    </row>
    <row r="21" spans="1:8" x14ac:dyDescent="0.3">
      <c r="A21" t="s">
        <v>3765</v>
      </c>
      <c r="B21" t="s">
        <v>23</v>
      </c>
      <c r="C21" t="s">
        <v>23</v>
      </c>
      <c r="D21" t="s">
        <v>50</v>
      </c>
      <c r="E21" t="str" cm="1">
        <f t="array" ref="E21">INDEX(municipalities!B:B, MATCH(D21,municipalities!C:C,0),0)</f>
        <v>GM0109</v>
      </c>
      <c r="F21" t="s">
        <v>3764</v>
      </c>
      <c r="G21">
        <v>2022</v>
      </c>
      <c r="H21" t="e" cm="1">
        <f t="array" ref="H21">INDEX(professionalization_strategies!G:G,MATCH(Professionalization!$A21,professionalization_strategies!$A:$A,0),0)</f>
        <v>#N/A</v>
      </c>
    </row>
    <row r="22" spans="1:8" x14ac:dyDescent="0.3">
      <c r="A22" t="s">
        <v>3767</v>
      </c>
      <c r="B22" t="s">
        <v>23</v>
      </c>
      <c r="C22" t="s">
        <v>23</v>
      </c>
      <c r="D22" t="s">
        <v>3094</v>
      </c>
      <c r="E22" t="str" cm="1">
        <f t="array" ref="E22">INDEX(municipalities!B:B, MATCH(D22,municipalities!C:C,0),0)</f>
        <v>GM0118</v>
      </c>
      <c r="F22" t="s">
        <v>3095</v>
      </c>
      <c r="G22">
        <v>2021</v>
      </c>
      <c r="H22" t="e" cm="1">
        <f t="array" ref="H22">INDEX(professionalization_strategies!G:G,MATCH(Professionalization!$A22,professionalization_strategies!$A:$A,0),0)</f>
        <v>#N/A</v>
      </c>
    </row>
    <row r="23" spans="1:8" x14ac:dyDescent="0.3">
      <c r="A23" t="s">
        <v>3770</v>
      </c>
      <c r="B23" t="s">
        <v>23</v>
      </c>
      <c r="C23" t="s">
        <v>23</v>
      </c>
      <c r="D23" t="s">
        <v>71</v>
      </c>
      <c r="E23" t="str" cm="1">
        <f t="array" ref="E23">INDEX(municipalities!B:B, MATCH(D23,municipalities!C:C,0),0)</f>
        <v>GM0114</v>
      </c>
      <c r="F23" t="s">
        <v>3769</v>
      </c>
      <c r="G23">
        <v>2018</v>
      </c>
      <c r="H23" cm="1">
        <f t="array" ref="H23">INDEX(professionalization_strategies!G:G,MATCH(Professionalization!$A23,professionalization_strategies!$A:$A,0),0)</f>
        <v>3</v>
      </c>
    </row>
    <row r="24" spans="1:8" x14ac:dyDescent="0.3">
      <c r="A24" t="s">
        <v>3773</v>
      </c>
      <c r="B24" t="s">
        <v>23</v>
      </c>
      <c r="C24" t="s">
        <v>23</v>
      </c>
      <c r="D24" t="s">
        <v>3381</v>
      </c>
      <c r="E24" t="str" cm="1">
        <f t="array" ref="E24">INDEX(municipalities!B:B, MATCH(D24,municipalities!C:C,0),0)</f>
        <v>GM1681</v>
      </c>
      <c r="F24" t="s">
        <v>3772</v>
      </c>
      <c r="G24">
        <v>2019</v>
      </c>
      <c r="H24" cm="1">
        <f t="array" ref="H24">INDEX(professionalization_strategies!G:G,MATCH(Professionalization!$A24,professionalization_strategies!$A:$A,0),0)</f>
        <v>1</v>
      </c>
    </row>
    <row r="25" spans="1:8" x14ac:dyDescent="0.3">
      <c r="A25" t="s">
        <v>3775</v>
      </c>
      <c r="B25" t="s">
        <v>23</v>
      </c>
      <c r="C25" t="s">
        <v>23</v>
      </c>
      <c r="D25" t="s">
        <v>50</v>
      </c>
      <c r="E25" t="str" cm="1">
        <f t="array" ref="E25">INDEX(municipalities!B:B, MATCH(D25,municipalities!C:C,0),0)</f>
        <v>GM0109</v>
      </c>
      <c r="F25" t="s">
        <v>51</v>
      </c>
      <c r="G25">
        <v>2018</v>
      </c>
      <c r="H25" cm="1">
        <f t="array" ref="H25">INDEX(professionalization_strategies!G:G,MATCH(Professionalization!$A25,professionalization_strategies!$A:$A,0),0)</f>
        <v>2</v>
      </c>
    </row>
    <row r="26" spans="1:8" x14ac:dyDescent="0.3">
      <c r="A26" t="s">
        <v>3778</v>
      </c>
      <c r="B26" t="s">
        <v>23</v>
      </c>
      <c r="C26" t="s">
        <v>23</v>
      </c>
      <c r="D26" t="s">
        <v>50</v>
      </c>
      <c r="E26" t="str" cm="1">
        <f t="array" ref="E26">INDEX(municipalities!B:B, MATCH(D26,municipalities!C:C,0),0)</f>
        <v>GM0109</v>
      </c>
      <c r="F26" t="s">
        <v>3777</v>
      </c>
      <c r="G26">
        <v>2023</v>
      </c>
      <c r="H26" t="e" cm="1">
        <f t="array" ref="H26">INDEX(professionalization_strategies!G:G,MATCH(Professionalization!$A26,professionalization_strategies!$A:$A,0),0)</f>
        <v>#N/A</v>
      </c>
    </row>
    <row r="27" spans="1:8" x14ac:dyDescent="0.3">
      <c r="A27" t="s">
        <v>3780</v>
      </c>
      <c r="B27" t="s">
        <v>23</v>
      </c>
      <c r="C27" t="s">
        <v>23</v>
      </c>
      <c r="D27" t="s">
        <v>71</v>
      </c>
      <c r="E27" t="str" cm="1">
        <f t="array" ref="E27">INDEX(municipalities!B:B, MATCH(D27,municipalities!C:C,0),0)</f>
        <v>GM0114</v>
      </c>
      <c r="G27">
        <v>2017</v>
      </c>
      <c r="H27" t="e" cm="1">
        <f t="array" ref="H27">INDEX(professionalization_strategies!G:G,MATCH(Professionalization!$A27,professionalization_strategies!$A:$A,0),0)</f>
        <v>#N/A</v>
      </c>
    </row>
    <row r="28" spans="1:8" x14ac:dyDescent="0.3">
      <c r="A28" t="s">
        <v>3783</v>
      </c>
      <c r="B28" t="s">
        <v>87</v>
      </c>
      <c r="C28" t="s">
        <v>87</v>
      </c>
      <c r="D28" t="s">
        <v>104</v>
      </c>
      <c r="E28" t="str" cm="1">
        <f t="array" ref="E28">INDEX(municipalities!B:B, MATCH(D28,municipalities!C:C,0),0)</f>
        <v>GM0171</v>
      </c>
      <c r="F28" t="s">
        <v>3782</v>
      </c>
      <c r="G28">
        <v>2014</v>
      </c>
      <c r="H28" t="e" cm="1">
        <f t="array" ref="H28">INDEX(professionalization_strategies!G:G,MATCH(Professionalization!$A28,professionalization_strategies!$A:$A,0),0)</f>
        <v>#N/A</v>
      </c>
    </row>
    <row r="29" spans="1:8" x14ac:dyDescent="0.3">
      <c r="A29" t="s">
        <v>3785</v>
      </c>
      <c r="B29" t="s">
        <v>87</v>
      </c>
      <c r="C29" t="s">
        <v>87</v>
      </c>
      <c r="D29" t="s">
        <v>104</v>
      </c>
      <c r="E29" t="str" cm="1">
        <f t="array" ref="E29">INDEX(municipalities!B:B, MATCH(D29,municipalities!C:C,0),0)</f>
        <v>GM0171</v>
      </c>
      <c r="F29" t="s">
        <v>105</v>
      </c>
      <c r="G29">
        <v>2016</v>
      </c>
      <c r="H29" cm="1">
        <f t="array" ref="H29">INDEX(professionalization_strategies!G:G,MATCH(Professionalization!$A29,professionalization_strategies!$A:$A,0),0)</f>
        <v>1</v>
      </c>
    </row>
    <row r="30" spans="1:8" x14ac:dyDescent="0.3">
      <c r="A30" t="s">
        <v>3789</v>
      </c>
      <c r="B30" t="s">
        <v>87</v>
      </c>
      <c r="C30" t="s">
        <v>87</v>
      </c>
      <c r="D30" t="s">
        <v>3787</v>
      </c>
      <c r="E30" t="str" cm="1">
        <f t="array" ref="E30">INDEX(municipalities!B:B, MATCH(D30,municipalities!C:C,0),0)</f>
        <v>GM0303</v>
      </c>
      <c r="F30" t="s">
        <v>3788</v>
      </c>
      <c r="G30">
        <v>2021</v>
      </c>
      <c r="H30" cm="1">
        <f t="array" ref="H30">INDEX(professionalization_strategies!G:G,MATCH(Professionalization!$A30,professionalization_strategies!$A:$A,0),0)</f>
        <v>2</v>
      </c>
    </row>
    <row r="31" spans="1:8" x14ac:dyDescent="0.3">
      <c r="A31" t="s">
        <v>3791</v>
      </c>
      <c r="B31" t="s">
        <v>87</v>
      </c>
      <c r="C31" t="s">
        <v>87</v>
      </c>
      <c r="D31" t="s">
        <v>118</v>
      </c>
      <c r="E31" t="str" cm="1">
        <f t="array" ref="E31">INDEX(municipalities!B:B, MATCH(D31,municipalities!C:C,0),0)</f>
        <v>GM0050</v>
      </c>
      <c r="G31">
        <v>2017</v>
      </c>
      <c r="H31" cm="1">
        <f t="array" ref="H31">INDEX(professionalization_strategies!G:G,MATCH(Professionalization!$A31,professionalization_strategies!$A:$A,0),0)</f>
        <v>2</v>
      </c>
    </row>
    <row r="32" spans="1:8" x14ac:dyDescent="0.3">
      <c r="A32" t="s">
        <v>3793</v>
      </c>
      <c r="B32" t="s">
        <v>87</v>
      </c>
      <c r="C32" t="s">
        <v>87</v>
      </c>
      <c r="D32" t="s">
        <v>118</v>
      </c>
      <c r="E32" t="str" cm="1">
        <f t="array" ref="E32">INDEX(municipalities!B:B, MATCH(D32,municipalities!C:C,0),0)</f>
        <v>GM0050</v>
      </c>
      <c r="G32">
        <v>2011</v>
      </c>
      <c r="H32" t="e" cm="1">
        <f t="array" ref="H32">INDEX(professionalization_strategies!G:G,MATCH(Professionalization!$A32,professionalization_strategies!$A:$A,0),0)</f>
        <v>#N/A</v>
      </c>
    </row>
    <row r="33" spans="1:8" x14ac:dyDescent="0.3">
      <c r="A33" t="s">
        <v>3795</v>
      </c>
      <c r="B33" t="s">
        <v>87</v>
      </c>
      <c r="C33" t="s">
        <v>87</v>
      </c>
      <c r="D33" t="s">
        <v>118</v>
      </c>
      <c r="E33" t="str" cm="1">
        <f t="array" ref="E33">INDEX(municipalities!B:B, MATCH(D33,municipalities!C:C,0),0)</f>
        <v>GM0050</v>
      </c>
      <c r="G33">
        <v>2023</v>
      </c>
      <c r="H33" t="e" cm="1">
        <f t="array" ref="H33">INDEX(professionalization_strategies!G:G,MATCH(Professionalization!$A33,professionalization_strategies!$A:$A,0),0)</f>
        <v>#N/A</v>
      </c>
    </row>
    <row r="34" spans="1:8" x14ac:dyDescent="0.3">
      <c r="A34" t="s">
        <v>3797</v>
      </c>
      <c r="B34" t="s">
        <v>87</v>
      </c>
      <c r="C34" t="s">
        <v>87</v>
      </c>
      <c r="D34" t="s">
        <v>88</v>
      </c>
      <c r="E34" t="str" cm="1">
        <f t="array" ref="E34">INDEX(municipalities!B:B, MATCH(D34,municipalities!C:C,0),0)</f>
        <v>GM0034</v>
      </c>
      <c r="G34">
        <v>2015</v>
      </c>
      <c r="H34" t="e" cm="1">
        <f t="array" ref="H34">INDEX(professionalization_strategies!G:G,MATCH(Professionalization!$A34,professionalization_strategies!$A:$A,0),0)</f>
        <v>#N/A</v>
      </c>
    </row>
    <row r="35" spans="1:8" x14ac:dyDescent="0.3">
      <c r="A35" t="s">
        <v>3799</v>
      </c>
      <c r="B35" t="s">
        <v>87</v>
      </c>
      <c r="C35" t="s">
        <v>87</v>
      </c>
      <c r="D35" t="s">
        <v>88</v>
      </c>
      <c r="E35" t="str" cm="1">
        <f t="array" ref="E35">INDEX(municipalities!B:B, MATCH(D35,municipalities!C:C,0),0)</f>
        <v>GM0034</v>
      </c>
      <c r="G35">
        <v>2012</v>
      </c>
      <c r="H35" t="e" cm="1">
        <f t="array" ref="H35">INDEX(professionalization_strategies!G:G,MATCH(Professionalization!$A35,professionalization_strategies!$A:$A,0),0)</f>
        <v>#N/A</v>
      </c>
    </row>
    <row r="36" spans="1:8" x14ac:dyDescent="0.3">
      <c r="A36" t="s">
        <v>3802</v>
      </c>
      <c r="B36" t="s">
        <v>126</v>
      </c>
      <c r="C36" t="s">
        <v>126</v>
      </c>
      <c r="D36" t="s">
        <v>207</v>
      </c>
      <c r="E36" t="str" cm="1">
        <f t="array" ref="E36">INDEX(municipalities!B:B, MATCH(D36,municipalities!C:C,0),0)</f>
        <v>GM1970</v>
      </c>
      <c r="F36" t="s">
        <v>3801</v>
      </c>
      <c r="G36">
        <v>2019</v>
      </c>
      <c r="H36" t="e" cm="1">
        <f t="array" ref="H36">INDEX(professionalization_strategies!G:G,MATCH(Professionalization!$A36,professionalization_strategies!$A:$A,0),0)</f>
        <v>#N/A</v>
      </c>
    </row>
    <row r="37" spans="1:8" x14ac:dyDescent="0.3">
      <c r="A37" t="s">
        <v>3804</v>
      </c>
      <c r="B37" t="s">
        <v>126</v>
      </c>
      <c r="C37" t="s">
        <v>126</v>
      </c>
      <c r="D37" t="s">
        <v>207</v>
      </c>
      <c r="E37" t="str" cm="1">
        <f t="array" ref="E37">INDEX(municipalities!B:B, MATCH(D37,municipalities!C:C,0),0)</f>
        <v>GM1970</v>
      </c>
      <c r="F37" t="s">
        <v>221</v>
      </c>
      <c r="G37">
        <v>2015</v>
      </c>
      <c r="H37" cm="1">
        <f t="array" ref="H37">INDEX(professionalization_strategies!G:G,MATCH(Professionalization!$A37,professionalization_strategies!$A:$A,0),0)</f>
        <v>3</v>
      </c>
    </row>
    <row r="38" spans="1:8" x14ac:dyDescent="0.3">
      <c r="A38" t="s">
        <v>3806</v>
      </c>
      <c r="B38" t="s">
        <v>126</v>
      </c>
      <c r="C38" t="s">
        <v>126</v>
      </c>
      <c r="D38" t="s">
        <v>127</v>
      </c>
      <c r="E38" t="str" cm="1">
        <f t="array" ref="E38">INDEX(municipalities!B:B, MATCH(D38,municipalities!C:C,0),0)</f>
        <v>GM0059</v>
      </c>
      <c r="F38" t="s">
        <v>128</v>
      </c>
      <c r="G38">
        <v>2017</v>
      </c>
      <c r="H38" cm="1">
        <f t="array" ref="H38">INDEX(professionalization_strategies!G:G,MATCH(Professionalization!$A38,professionalization_strategies!$A:$A,0),0)</f>
        <v>3</v>
      </c>
    </row>
    <row r="39" spans="1:8" x14ac:dyDescent="0.3">
      <c r="A39" t="s">
        <v>3809</v>
      </c>
      <c r="B39" t="s">
        <v>126</v>
      </c>
      <c r="C39" t="s">
        <v>126</v>
      </c>
      <c r="D39" t="s">
        <v>127</v>
      </c>
      <c r="E39" t="str" cm="1">
        <f t="array" ref="E39">INDEX(municipalities!B:B, MATCH(D39,municipalities!C:C,0),0)</f>
        <v>GM0059</v>
      </c>
      <c r="F39" t="s">
        <v>3808</v>
      </c>
      <c r="G39">
        <v>2016</v>
      </c>
      <c r="H39" cm="1">
        <f t="array" ref="H39">INDEX(professionalization_strategies!G:G,MATCH(Professionalization!$A39,professionalization_strategies!$A:$A,0),0)</f>
        <v>0</v>
      </c>
    </row>
    <row r="40" spans="1:8" x14ac:dyDescent="0.3">
      <c r="A40" t="s">
        <v>3812</v>
      </c>
      <c r="B40" t="s">
        <v>126</v>
      </c>
      <c r="C40" t="s">
        <v>126</v>
      </c>
      <c r="D40" t="s">
        <v>142</v>
      </c>
      <c r="E40" t="str" cm="1">
        <f t="array" ref="E40">INDEX(municipalities!B:B, MATCH(D40,municipalities!C:C,0),0)</f>
        <v>GM1891</v>
      </c>
      <c r="F40" t="s">
        <v>3811</v>
      </c>
      <c r="G40">
        <v>2022</v>
      </c>
      <c r="H40" t="e" cm="1">
        <f t="array" ref="H40">INDEX(professionalization_strategies!G:G,MATCH(Professionalization!$A40,professionalization_strategies!$A:$A,0),0)</f>
        <v>#N/A</v>
      </c>
    </row>
    <row r="41" spans="1:8" x14ac:dyDescent="0.3">
      <c r="A41" t="s">
        <v>3814</v>
      </c>
      <c r="B41" t="s">
        <v>126</v>
      </c>
      <c r="C41" t="s">
        <v>126</v>
      </c>
      <c r="D41" t="s">
        <v>282</v>
      </c>
      <c r="E41" t="str" cm="1">
        <f t="array" ref="E41">INDEX(municipalities!B:B, MATCH(D41,municipalities!C:C,0),0)</f>
        <v>GM0737</v>
      </c>
      <c r="F41" t="s">
        <v>2858</v>
      </c>
      <c r="G41">
        <v>2014</v>
      </c>
      <c r="H41" cm="1">
        <f t="array" ref="H41">INDEX(professionalization_strategies!G:G,MATCH(Professionalization!$A41,professionalization_strategies!$A:$A,0),0)</f>
        <v>2</v>
      </c>
    </row>
    <row r="42" spans="1:8" x14ac:dyDescent="0.3">
      <c r="A42" t="s">
        <v>3816</v>
      </c>
      <c r="B42" t="s">
        <v>126</v>
      </c>
      <c r="C42" t="s">
        <v>126</v>
      </c>
      <c r="D42" t="s">
        <v>282</v>
      </c>
      <c r="E42" t="str" cm="1">
        <f t="array" ref="E42">INDEX(municipalities!B:B, MATCH(D42,municipalities!C:C,0),0)</f>
        <v>GM0737</v>
      </c>
      <c r="F42" t="s">
        <v>283</v>
      </c>
      <c r="G42">
        <v>2019</v>
      </c>
      <c r="H42" cm="1">
        <f t="array" ref="H42">INDEX(professionalization_strategies!G:G,MATCH(Professionalization!$A42,professionalization_strategies!$A:$A,0),0)</f>
        <v>3</v>
      </c>
    </row>
    <row r="43" spans="1:8" x14ac:dyDescent="0.3">
      <c r="A43" t="s">
        <v>3819</v>
      </c>
      <c r="B43" t="s">
        <v>126</v>
      </c>
      <c r="C43" t="s">
        <v>126</v>
      </c>
      <c r="D43" t="s">
        <v>282</v>
      </c>
      <c r="E43" t="str" cm="1">
        <f t="array" ref="E43">INDEX(municipalities!B:B, MATCH(D43,municipalities!C:C,0),0)</f>
        <v>GM0737</v>
      </c>
      <c r="F43" t="s">
        <v>3818</v>
      </c>
      <c r="G43">
        <v>2020</v>
      </c>
      <c r="H43" cm="1">
        <f t="array" ref="H43">INDEX(professionalization_strategies!G:G,MATCH(Professionalization!$A43,professionalization_strategies!$A:$A,0),0)</f>
        <v>0</v>
      </c>
    </row>
    <row r="44" spans="1:8" x14ac:dyDescent="0.3">
      <c r="A44" t="s">
        <v>3821</v>
      </c>
      <c r="B44" t="s">
        <v>126</v>
      </c>
      <c r="C44" t="s">
        <v>126</v>
      </c>
      <c r="D44" t="s">
        <v>238</v>
      </c>
      <c r="E44" t="str" cm="1">
        <f t="array" ref="E44">INDEX(municipalities!B:B, MATCH(D44,municipalities!C:C,0),0)</f>
        <v>GM0086</v>
      </c>
      <c r="F44" t="s">
        <v>2845</v>
      </c>
      <c r="G44">
        <v>2015</v>
      </c>
      <c r="H44" cm="1">
        <f t="array" ref="H44">INDEX(professionalization_strategies!G:G,MATCH(Professionalization!$A44,professionalization_strategies!$A:$A,0),0)</f>
        <v>3</v>
      </c>
    </row>
    <row r="45" spans="1:8" x14ac:dyDescent="0.3">
      <c r="A45" t="s">
        <v>3823</v>
      </c>
      <c r="B45" t="s">
        <v>126</v>
      </c>
      <c r="C45" t="s">
        <v>126</v>
      </c>
      <c r="D45" t="s">
        <v>238</v>
      </c>
      <c r="E45" t="str" cm="1">
        <f t="array" ref="E45">INDEX(municipalities!B:B, MATCH(D45,municipalities!C:C,0),0)</f>
        <v>GM0086</v>
      </c>
      <c r="F45" t="s">
        <v>239</v>
      </c>
      <c r="G45">
        <v>2020</v>
      </c>
      <c r="H45" cm="1">
        <f t="array" ref="H45">INDEX(professionalization_strategies!G:G,MATCH(Professionalization!$A45,professionalization_strategies!$A:$A,0),0)</f>
        <v>2</v>
      </c>
    </row>
    <row r="46" spans="1:8" x14ac:dyDescent="0.3">
      <c r="A46" t="s">
        <v>3825</v>
      </c>
      <c r="B46" t="s">
        <v>126</v>
      </c>
      <c r="C46" t="s">
        <v>126</v>
      </c>
      <c r="D46" t="s">
        <v>238</v>
      </c>
      <c r="E46" t="str" cm="1">
        <f t="array" ref="E46">INDEX(municipalities!B:B, MATCH(D46,municipalities!C:C,0),0)</f>
        <v>GM0086</v>
      </c>
      <c r="F46" t="s">
        <v>242</v>
      </c>
      <c r="G46">
        <v>2015</v>
      </c>
      <c r="H46" cm="1">
        <f t="array" ref="H46">INDEX(professionalization_strategies!G:G,MATCH(Professionalization!$A46,professionalization_strategies!$A:$A,0),0)</f>
        <v>3</v>
      </c>
    </row>
    <row r="47" spans="1:8" x14ac:dyDescent="0.3">
      <c r="A47" t="s">
        <v>3827</v>
      </c>
      <c r="B47" t="s">
        <v>126</v>
      </c>
      <c r="C47" t="s">
        <v>126</v>
      </c>
      <c r="D47" t="s">
        <v>245</v>
      </c>
      <c r="E47" t="str" cm="1">
        <f t="array" ref="E47">INDEX(municipalities!B:B, MATCH(D47,municipalities!C:C,0),0)</f>
        <v>GM0088</v>
      </c>
      <c r="F47" t="s">
        <v>245</v>
      </c>
      <c r="G47">
        <v>2014</v>
      </c>
      <c r="H47" cm="1">
        <f t="array" ref="H47">INDEX(professionalization_strategies!G:G,MATCH(Professionalization!$A47,professionalization_strategies!$A:$A,0),0)</f>
        <v>3</v>
      </c>
    </row>
    <row r="48" spans="1:8" x14ac:dyDescent="0.3">
      <c r="A48" t="s">
        <v>3829</v>
      </c>
      <c r="B48" t="s">
        <v>126</v>
      </c>
      <c r="C48" t="s">
        <v>126</v>
      </c>
      <c r="D48" t="s">
        <v>136</v>
      </c>
      <c r="E48" t="str" cm="1">
        <f t="array" ref="E48">INDEX(municipalities!B:B, MATCH(D48,municipalities!C:C,0),0)</f>
        <v>GM0060</v>
      </c>
      <c r="G48">
        <v>2009</v>
      </c>
      <c r="H48" t="e" cm="1">
        <f t="array" ref="H48">INDEX(professionalization_strategies!G:G,MATCH(Professionalization!$A48,professionalization_strategies!$A:$A,0),0)</f>
        <v>#N/A</v>
      </c>
    </row>
    <row r="49" spans="1:8" x14ac:dyDescent="0.3">
      <c r="A49" t="s">
        <v>3832</v>
      </c>
      <c r="B49" t="s">
        <v>126</v>
      </c>
      <c r="C49" t="s">
        <v>126</v>
      </c>
      <c r="D49" t="s">
        <v>207</v>
      </c>
      <c r="E49" t="str" cm="1">
        <f t="array" ref="E49">INDEX(municipalities!B:B, MATCH(D49,municipalities!C:C,0),0)</f>
        <v>GM1970</v>
      </c>
      <c r="F49" t="s">
        <v>3831</v>
      </c>
      <c r="G49">
        <v>2014</v>
      </c>
      <c r="H49" t="e" cm="1">
        <f t="array" ref="H49">INDEX(professionalization_strategies!G:G,MATCH(Professionalization!$A49,professionalization_strategies!$A:$A,0),0)</f>
        <v>#N/A</v>
      </c>
    </row>
    <row r="50" spans="1:8" x14ac:dyDescent="0.3">
      <c r="A50" t="s">
        <v>3834</v>
      </c>
      <c r="B50" t="s">
        <v>126</v>
      </c>
      <c r="C50" t="s">
        <v>126</v>
      </c>
      <c r="D50" t="s">
        <v>207</v>
      </c>
      <c r="E50" t="str" cm="1">
        <f t="array" ref="E50">INDEX(municipalities!B:B, MATCH(D50,municipalities!C:C,0),0)</f>
        <v>GM1970</v>
      </c>
      <c r="F50" t="s">
        <v>208</v>
      </c>
      <c r="G50">
        <v>2018</v>
      </c>
      <c r="H50" cm="1">
        <f t="array" ref="H50">INDEX(professionalization_strategies!G:G,MATCH(Professionalization!$A50,professionalization_strategies!$A:$A,0),0)</f>
        <v>3</v>
      </c>
    </row>
    <row r="51" spans="1:8" x14ac:dyDescent="0.3">
      <c r="A51" t="s">
        <v>3837</v>
      </c>
      <c r="B51" t="s">
        <v>126</v>
      </c>
      <c r="C51" t="s">
        <v>126</v>
      </c>
      <c r="D51" t="s">
        <v>207</v>
      </c>
      <c r="E51" t="str" cm="1">
        <f t="array" ref="E51">INDEX(municipalities!B:B, MATCH(D51,municipalities!C:C,0),0)</f>
        <v>GM1970</v>
      </c>
      <c r="F51" t="s">
        <v>3836</v>
      </c>
      <c r="G51">
        <v>2013</v>
      </c>
      <c r="H51" t="e" cm="1">
        <f t="array" ref="H51">INDEX(professionalization_strategies!G:G,MATCH(Professionalization!$A51,professionalization_strategies!$A:$A,0),0)</f>
        <v>#N/A</v>
      </c>
    </row>
    <row r="52" spans="1:8" x14ac:dyDescent="0.3">
      <c r="A52" t="s">
        <v>3839</v>
      </c>
      <c r="B52" t="s">
        <v>126</v>
      </c>
      <c r="C52" t="s">
        <v>126</v>
      </c>
      <c r="D52" t="s">
        <v>179</v>
      </c>
      <c r="E52" t="str" cm="1">
        <f t="array" ref="E52">INDEX(municipalities!B:B, MATCH(D52,municipalities!C:C,0),0)</f>
        <v>GM0080</v>
      </c>
      <c r="F52" t="s">
        <v>2842</v>
      </c>
      <c r="G52">
        <v>2016</v>
      </c>
      <c r="H52" cm="1">
        <f t="array" ref="H52">INDEX(professionalization_strategies!G:G,MATCH(Professionalization!$A52,professionalization_strategies!$A:$A,0),0)</f>
        <v>2</v>
      </c>
    </row>
    <row r="53" spans="1:8" x14ac:dyDescent="0.3">
      <c r="A53" t="s">
        <v>3842</v>
      </c>
      <c r="B53" t="s">
        <v>126</v>
      </c>
      <c r="C53" t="s">
        <v>126</v>
      </c>
      <c r="D53" t="s">
        <v>304</v>
      </c>
      <c r="E53" t="str" cm="1">
        <f t="array" ref="E53">INDEX(municipalities!B:B, MATCH(D53,municipalities!C:C,0),0)</f>
        <v>GM1949</v>
      </c>
      <c r="F53" t="s">
        <v>3841</v>
      </c>
      <c r="G53">
        <v>2014</v>
      </c>
      <c r="H53" t="e" cm="1">
        <f t="array" ref="H53">INDEX(professionalization_strategies!G:G,MATCH(Professionalization!$A53,professionalization_strategies!$A:$A,0),0)</f>
        <v>#N/A</v>
      </c>
    </row>
    <row r="54" spans="1:8" x14ac:dyDescent="0.3">
      <c r="A54" t="s">
        <v>3844</v>
      </c>
      <c r="B54" t="s">
        <v>126</v>
      </c>
      <c r="C54" t="s">
        <v>126</v>
      </c>
      <c r="D54" t="s">
        <v>207</v>
      </c>
      <c r="E54" t="str" cm="1">
        <f t="array" ref="E54">INDEX(municipalities!B:B, MATCH(D54,municipalities!C:C,0),0)</f>
        <v>GM1970</v>
      </c>
      <c r="F54" t="s">
        <v>214</v>
      </c>
      <c r="G54">
        <v>2015</v>
      </c>
      <c r="H54" cm="1">
        <f t="array" ref="H54">INDEX(professionalization_strategies!G:G,MATCH(Professionalization!$A54,professionalization_strategies!$A:$A,0),0)</f>
        <v>3</v>
      </c>
    </row>
    <row r="55" spans="1:8" x14ac:dyDescent="0.3">
      <c r="A55" t="s">
        <v>3847</v>
      </c>
      <c r="B55" t="s">
        <v>126</v>
      </c>
      <c r="C55" t="s">
        <v>126</v>
      </c>
      <c r="D55" t="s">
        <v>282</v>
      </c>
      <c r="E55" t="str" cm="1">
        <f t="array" ref="E55">INDEX(municipalities!B:B, MATCH(D55,municipalities!C:C,0),0)</f>
        <v>GM0737</v>
      </c>
      <c r="F55" t="s">
        <v>3846</v>
      </c>
      <c r="G55">
        <v>2014</v>
      </c>
      <c r="H55" cm="1">
        <f t="array" ref="H55">INDEX(professionalization_strategies!G:G,MATCH(Professionalization!$A55,professionalization_strategies!$A:$A,0),0)</f>
        <v>3</v>
      </c>
    </row>
    <row r="56" spans="1:8" x14ac:dyDescent="0.3">
      <c r="A56" t="s">
        <v>3850</v>
      </c>
      <c r="B56" t="s">
        <v>126</v>
      </c>
      <c r="C56" t="s">
        <v>126</v>
      </c>
      <c r="D56" t="s">
        <v>179</v>
      </c>
      <c r="E56" t="str" cm="1">
        <f t="array" ref="E56">INDEX(municipalities!B:B, MATCH(D56,municipalities!C:C,0),0)</f>
        <v>GM0080</v>
      </c>
      <c r="F56" t="s">
        <v>3849</v>
      </c>
      <c r="G56">
        <v>2019</v>
      </c>
      <c r="H56" cm="1">
        <f t="array" ref="H56">INDEX(professionalization_strategies!G:G,MATCH(Professionalization!$A56,professionalization_strategies!$A:$A,0),0)</f>
        <v>2</v>
      </c>
    </row>
    <row r="57" spans="1:8" x14ac:dyDescent="0.3">
      <c r="A57" t="s">
        <v>3852</v>
      </c>
      <c r="B57" t="s">
        <v>126</v>
      </c>
      <c r="C57" t="s">
        <v>126</v>
      </c>
      <c r="D57" t="s">
        <v>304</v>
      </c>
      <c r="E57" t="str" cm="1">
        <f t="array" ref="E57">INDEX(municipalities!B:B, MATCH(D57,municipalities!C:C,0),0)</f>
        <v>GM1949</v>
      </c>
      <c r="F57" t="s">
        <v>321</v>
      </c>
      <c r="G57">
        <v>2016</v>
      </c>
      <c r="H57" cm="1">
        <f t="array" ref="H57">INDEX(professionalization_strategies!G:G,MATCH(Professionalization!$A57,professionalization_strategies!$A:$A,0),0)</f>
        <v>1</v>
      </c>
    </row>
    <row r="58" spans="1:8" x14ac:dyDescent="0.3">
      <c r="A58" t="s">
        <v>3854</v>
      </c>
      <c r="B58" t="s">
        <v>126</v>
      </c>
      <c r="C58" t="s">
        <v>126</v>
      </c>
      <c r="D58" t="s">
        <v>304</v>
      </c>
      <c r="E58" t="str" cm="1">
        <f t="array" ref="E58">INDEX(municipalities!B:B, MATCH(D58,municipalities!C:C,0),0)</f>
        <v>GM1949</v>
      </c>
      <c r="F58" t="s">
        <v>330</v>
      </c>
      <c r="G58">
        <v>2014</v>
      </c>
      <c r="H58" cm="1">
        <f t="array" ref="H58">INDEX(professionalization_strategies!G:G,MATCH(Professionalization!$A58,professionalization_strategies!$A:$A,0),0)</f>
        <v>2</v>
      </c>
    </row>
    <row r="59" spans="1:8" x14ac:dyDescent="0.3">
      <c r="A59" t="s">
        <v>3857</v>
      </c>
      <c r="B59" t="s">
        <v>126</v>
      </c>
      <c r="C59" t="s">
        <v>126</v>
      </c>
      <c r="D59" t="s">
        <v>304</v>
      </c>
      <c r="E59" t="str" cm="1">
        <f t="array" ref="E59">INDEX(municipalities!B:B, MATCH(D59,municipalities!C:C,0),0)</f>
        <v>GM1949</v>
      </c>
      <c r="F59" t="s">
        <v>3856</v>
      </c>
      <c r="G59">
        <v>2022</v>
      </c>
      <c r="H59" t="e" cm="1">
        <f t="array" ref="H59">INDEX(professionalization_strategies!G:G,MATCH(Professionalization!$A59,professionalization_strategies!$A:$A,0),0)</f>
        <v>#N/A</v>
      </c>
    </row>
    <row r="60" spans="1:8" x14ac:dyDescent="0.3">
      <c r="A60" t="s">
        <v>3860</v>
      </c>
      <c r="B60" t="s">
        <v>126</v>
      </c>
      <c r="C60" t="s">
        <v>126</v>
      </c>
      <c r="D60" t="s">
        <v>304</v>
      </c>
      <c r="E60" t="str" cm="1">
        <f t="array" ref="E60">INDEX(municipalities!B:B, MATCH(D60,municipalities!C:C,0),0)</f>
        <v>GM1949</v>
      </c>
      <c r="F60" t="s">
        <v>3859</v>
      </c>
      <c r="G60">
        <v>2015</v>
      </c>
      <c r="H60" cm="1">
        <f t="array" ref="H60">INDEX(professionalization_strategies!G:G,MATCH(Professionalization!$A60,professionalization_strategies!$A:$A,0),0)</f>
        <v>2</v>
      </c>
    </row>
    <row r="61" spans="1:8" x14ac:dyDescent="0.3">
      <c r="A61" t="s">
        <v>3862</v>
      </c>
      <c r="B61" t="s">
        <v>126</v>
      </c>
      <c r="C61" t="s">
        <v>126</v>
      </c>
      <c r="D61" t="s">
        <v>304</v>
      </c>
      <c r="E61" t="str" cm="1">
        <f t="array" ref="E61">INDEX(municipalities!B:B, MATCH(D61,municipalities!C:C,0),0)</f>
        <v>GM1949</v>
      </c>
      <c r="F61" t="s">
        <v>318</v>
      </c>
      <c r="G61">
        <v>2015</v>
      </c>
      <c r="H61" t="e" cm="1">
        <f t="array" ref="H61">INDEX(professionalization_strategies!G:G,MATCH(Professionalization!$A61,professionalization_strategies!$A:$A,0),0)</f>
        <v>#N/A</v>
      </c>
    </row>
    <row r="62" spans="1:8" x14ac:dyDescent="0.3">
      <c r="A62" t="s">
        <v>3865</v>
      </c>
      <c r="B62" t="s">
        <v>126</v>
      </c>
      <c r="C62" t="s">
        <v>126</v>
      </c>
      <c r="D62" t="s">
        <v>179</v>
      </c>
      <c r="E62" t="str" cm="1">
        <f t="array" ref="E62">INDEX(municipalities!B:B, MATCH(D62,municipalities!C:C,0),0)</f>
        <v>GM0080</v>
      </c>
      <c r="F62" t="s">
        <v>3864</v>
      </c>
      <c r="G62">
        <v>2018</v>
      </c>
      <c r="H62" cm="1">
        <f t="array" ref="H62">INDEX(professionalization_strategies!G:G,MATCH(Professionalization!$A62,professionalization_strategies!$A:$A,0),0)</f>
        <v>2</v>
      </c>
    </row>
    <row r="63" spans="1:8" x14ac:dyDescent="0.3">
      <c r="A63" t="s">
        <v>3868</v>
      </c>
      <c r="B63" t="s">
        <v>126</v>
      </c>
      <c r="C63" t="s">
        <v>126</v>
      </c>
      <c r="D63" t="s">
        <v>179</v>
      </c>
      <c r="E63" t="str" cm="1">
        <f t="array" ref="E63">INDEX(municipalities!B:B, MATCH(D63,municipalities!C:C,0),0)</f>
        <v>GM0080</v>
      </c>
      <c r="F63" t="s">
        <v>3867</v>
      </c>
      <c r="G63">
        <v>2016</v>
      </c>
      <c r="H63" t="e" cm="1">
        <f t="array" ref="H63">INDEX(professionalization_strategies!G:G,MATCH(Professionalization!$A63,professionalization_strategies!$A:$A,0),0)</f>
        <v>#N/A</v>
      </c>
    </row>
    <row r="64" spans="1:8" x14ac:dyDescent="0.3">
      <c r="A64" t="s">
        <v>3870</v>
      </c>
      <c r="B64" t="s">
        <v>126</v>
      </c>
      <c r="C64" t="s">
        <v>126</v>
      </c>
      <c r="D64" t="s">
        <v>179</v>
      </c>
      <c r="E64" t="str" cm="1">
        <f t="array" ref="E64">INDEX(municipalities!B:B, MATCH(D64,municipalities!C:C,0),0)</f>
        <v>GM0080</v>
      </c>
      <c r="F64" t="s">
        <v>182</v>
      </c>
      <c r="G64">
        <v>2018</v>
      </c>
      <c r="H64" cm="1">
        <f t="array" ref="H64">INDEX(professionalization_strategies!G:G,MATCH(Professionalization!$A64,professionalization_strategies!$A:$A,0),0)</f>
        <v>3</v>
      </c>
    </row>
    <row r="65" spans="1:8" x14ac:dyDescent="0.3">
      <c r="A65" t="s">
        <v>3873</v>
      </c>
      <c r="B65" t="s">
        <v>126</v>
      </c>
      <c r="C65" t="s">
        <v>126</v>
      </c>
      <c r="D65" t="s">
        <v>249</v>
      </c>
      <c r="E65" t="str" cm="1">
        <f t="array" ref="E65">INDEX(municipalities!B:B, MATCH(D65,municipalities!C:C,0),0)</f>
        <v>GM1900</v>
      </c>
      <c r="F65" t="s">
        <v>3872</v>
      </c>
      <c r="G65">
        <v>2014</v>
      </c>
      <c r="H65" cm="1">
        <f t="array" ref="H65">INDEX(professionalization_strategies!G:G,MATCH(Professionalization!$A65,professionalization_strategies!$A:$A,0),0)</f>
        <v>2</v>
      </c>
    </row>
    <row r="66" spans="1:8" x14ac:dyDescent="0.3">
      <c r="A66" t="s">
        <v>3876</v>
      </c>
      <c r="B66" t="s">
        <v>126</v>
      </c>
      <c r="C66" t="s">
        <v>126</v>
      </c>
      <c r="D66" t="s">
        <v>179</v>
      </c>
      <c r="E66" t="str" cm="1">
        <f t="array" ref="E66">INDEX(municipalities!B:B, MATCH(D66,municipalities!C:C,0),0)</f>
        <v>GM0080</v>
      </c>
      <c r="F66" t="s">
        <v>3875</v>
      </c>
      <c r="G66">
        <v>2019</v>
      </c>
      <c r="H66" cm="1">
        <f t="array" ref="H66">INDEX(professionalization_strategies!G:G,MATCH(Professionalization!$A66,professionalization_strategies!$A:$A,0),0)</f>
        <v>2</v>
      </c>
    </row>
    <row r="67" spans="1:8" x14ac:dyDescent="0.3">
      <c r="A67" t="s">
        <v>3878</v>
      </c>
      <c r="B67" t="s">
        <v>126</v>
      </c>
      <c r="C67" t="s">
        <v>126</v>
      </c>
      <c r="D67" t="s">
        <v>179</v>
      </c>
      <c r="E67" t="str" cm="1">
        <f t="array" ref="E67">INDEX(municipalities!B:B, MATCH(D67,municipalities!C:C,0),0)</f>
        <v>GM0080</v>
      </c>
      <c r="F67" t="s">
        <v>3669</v>
      </c>
      <c r="G67">
        <v>1992</v>
      </c>
      <c r="H67" t="e" cm="1">
        <f t="array" ref="H67">INDEX(professionalization_strategies!G:G,MATCH(Professionalization!$A67,professionalization_strategies!$A:$A,0),0)</f>
        <v>#N/A</v>
      </c>
    </row>
    <row r="68" spans="1:8" x14ac:dyDescent="0.3">
      <c r="A68" t="s">
        <v>3880</v>
      </c>
      <c r="B68" t="s">
        <v>126</v>
      </c>
      <c r="C68" t="s">
        <v>126</v>
      </c>
      <c r="D68" t="s">
        <v>179</v>
      </c>
      <c r="E68" t="str" cm="1">
        <f t="array" ref="E68">INDEX(municipalities!B:B, MATCH(D68,municipalities!C:C,0),0)</f>
        <v>GM0080</v>
      </c>
      <c r="F68" t="s">
        <v>186</v>
      </c>
      <c r="G68">
        <v>2017</v>
      </c>
      <c r="H68" t="e" cm="1">
        <f t="array" ref="H68">INDEX(professionalization_strategies!G:G,MATCH(Professionalization!$A68,professionalization_strategies!$A:$A,0),0)</f>
        <v>#N/A</v>
      </c>
    </row>
    <row r="69" spans="1:8" x14ac:dyDescent="0.3">
      <c r="A69" t="s">
        <v>3882</v>
      </c>
      <c r="B69" t="s">
        <v>126</v>
      </c>
      <c r="C69" t="s">
        <v>126</v>
      </c>
      <c r="D69" t="s">
        <v>179</v>
      </c>
      <c r="E69" t="str" cm="1">
        <f t="array" ref="E69">INDEX(municipalities!B:B, MATCH(D69,municipalities!C:C,0),0)</f>
        <v>GM0080</v>
      </c>
      <c r="G69">
        <v>2019</v>
      </c>
      <c r="H69" cm="1">
        <f t="array" ref="H69">INDEX(professionalization_strategies!G:G,MATCH(Professionalization!$A69,professionalization_strategies!$A:$A,0),0)</f>
        <v>2</v>
      </c>
    </row>
    <row r="70" spans="1:8" x14ac:dyDescent="0.3">
      <c r="A70" t="s">
        <v>3884</v>
      </c>
      <c r="B70" t="s">
        <v>126</v>
      </c>
      <c r="C70" t="s">
        <v>126</v>
      </c>
      <c r="D70" t="s">
        <v>179</v>
      </c>
      <c r="E70" t="str" cm="1">
        <f t="array" ref="E70">INDEX(municipalities!B:B, MATCH(D70,municipalities!C:C,0),0)</f>
        <v>GM0080</v>
      </c>
      <c r="F70" t="s">
        <v>179</v>
      </c>
      <c r="G70">
        <v>2014</v>
      </c>
      <c r="H70" cm="1">
        <f t="array" ref="H70">INDEX(professionalization_strategies!G:G,MATCH(Professionalization!$A70,professionalization_strategies!$A:$A,0),0)</f>
        <v>2</v>
      </c>
    </row>
    <row r="71" spans="1:8" x14ac:dyDescent="0.3">
      <c r="A71" t="s">
        <v>3888</v>
      </c>
      <c r="B71" t="s">
        <v>126</v>
      </c>
      <c r="C71" t="s">
        <v>126</v>
      </c>
      <c r="D71" t="s">
        <v>3886</v>
      </c>
      <c r="E71" t="str" cm="1">
        <f t="array" ref="E71">INDEX(municipalities!B:B, MATCH(D71,municipalities!C:C,0),0)</f>
        <v>GM0090</v>
      </c>
      <c r="F71" t="s">
        <v>3887</v>
      </c>
      <c r="G71">
        <v>1986</v>
      </c>
      <c r="H71" t="e" cm="1">
        <f t="array" ref="H71">INDEX(professionalization_strategies!G:G,MATCH(Professionalization!$A71,professionalization_strategies!$A:$A,0),0)</f>
        <v>#N/A</v>
      </c>
    </row>
    <row r="72" spans="1:8" x14ac:dyDescent="0.3">
      <c r="A72" t="s">
        <v>3890</v>
      </c>
      <c r="B72" t="s">
        <v>126</v>
      </c>
      <c r="C72" t="s">
        <v>126</v>
      </c>
      <c r="D72" t="s">
        <v>298</v>
      </c>
      <c r="E72" t="str" cm="1">
        <f t="array" ref="E72">INDEX(municipalities!B:B, MATCH(D72,municipalities!C:C,0),0)</f>
        <v>GM0096</v>
      </c>
      <c r="G72">
        <v>2019</v>
      </c>
      <c r="H72" t="e" cm="1">
        <f t="array" ref="H72">INDEX(professionalization_strategies!G:G,MATCH(Professionalization!$A72,professionalization_strategies!$A:$A,0),0)</f>
        <v>#N/A</v>
      </c>
    </row>
    <row r="73" spans="1:8" x14ac:dyDescent="0.3">
      <c r="A73" t="s">
        <v>3893</v>
      </c>
      <c r="B73" t="s">
        <v>126</v>
      </c>
      <c r="C73" t="s">
        <v>126</v>
      </c>
      <c r="D73" t="s">
        <v>298</v>
      </c>
      <c r="E73" t="str" cm="1">
        <f t="array" ref="E73">INDEX(municipalities!B:B, MATCH(D73,municipalities!C:C,0),0)</f>
        <v>GM0096</v>
      </c>
      <c r="F73" t="s">
        <v>3892</v>
      </c>
      <c r="G73">
        <v>2013</v>
      </c>
      <c r="H73" cm="1">
        <f t="array" ref="H73">INDEX(professionalization_strategies!G:G,MATCH(Professionalization!$A73,professionalization_strategies!$A:$A,0),0)</f>
        <v>2</v>
      </c>
    </row>
    <row r="74" spans="1:8" x14ac:dyDescent="0.3">
      <c r="A74" t="s">
        <v>3895</v>
      </c>
      <c r="B74" t="s">
        <v>126</v>
      </c>
      <c r="C74" t="s">
        <v>126</v>
      </c>
      <c r="D74" t="s">
        <v>276</v>
      </c>
      <c r="E74" t="str" cm="1">
        <f t="array" ref="E74">INDEX(municipalities!B:B, MATCH(D74,municipalities!C:C,0),0)</f>
        <v>GM0093</v>
      </c>
      <c r="G74">
        <v>2015</v>
      </c>
      <c r="H74" cm="1">
        <f t="array" ref="H74">INDEX(professionalization_strategies!G:G,MATCH(Professionalization!$A74,professionalization_strategies!$A:$A,0),0)</f>
        <v>3</v>
      </c>
    </row>
    <row r="75" spans="1:8" x14ac:dyDescent="0.3">
      <c r="A75" t="s">
        <v>3897</v>
      </c>
      <c r="B75" t="s">
        <v>126</v>
      </c>
      <c r="C75" t="s">
        <v>126</v>
      </c>
      <c r="D75" t="s">
        <v>304</v>
      </c>
      <c r="E75" t="str" cm="1">
        <f t="array" ref="E75">INDEX(municipalities!B:B, MATCH(D75,municipalities!C:C,0),0)</f>
        <v>GM1949</v>
      </c>
      <c r="F75" t="s">
        <v>333</v>
      </c>
      <c r="G75">
        <v>2016</v>
      </c>
      <c r="H75" cm="1">
        <f t="array" ref="H75">INDEX(professionalization_strategies!G:G,MATCH(Professionalization!$A75,professionalization_strategies!$A:$A,0),0)</f>
        <v>3</v>
      </c>
    </row>
    <row r="76" spans="1:8" x14ac:dyDescent="0.3">
      <c r="A76" t="s">
        <v>3900</v>
      </c>
      <c r="B76" t="s">
        <v>126</v>
      </c>
      <c r="C76" t="s">
        <v>126</v>
      </c>
      <c r="D76" t="s">
        <v>304</v>
      </c>
      <c r="E76" t="str" cm="1">
        <f t="array" ref="E76">INDEX(municipalities!B:B, MATCH(D76,municipalities!C:C,0),0)</f>
        <v>GM1949</v>
      </c>
      <c r="F76" t="s">
        <v>3899</v>
      </c>
      <c r="G76">
        <v>2018</v>
      </c>
      <c r="H76" cm="1">
        <f t="array" ref="H76">INDEX(professionalization_strategies!G:G,MATCH(Professionalization!$A76,professionalization_strategies!$A:$A,0),0)</f>
        <v>0</v>
      </c>
    </row>
    <row r="77" spans="1:8" x14ac:dyDescent="0.3">
      <c r="A77" t="s">
        <v>3902</v>
      </c>
      <c r="B77" t="s">
        <v>126</v>
      </c>
      <c r="C77" t="s">
        <v>126</v>
      </c>
      <c r="D77" t="s">
        <v>304</v>
      </c>
      <c r="E77" t="str" cm="1">
        <f t="array" ref="E77">INDEX(municipalities!B:B, MATCH(D77,municipalities!C:C,0),0)</f>
        <v>GM1949</v>
      </c>
      <c r="F77" t="s">
        <v>325</v>
      </c>
      <c r="G77">
        <v>2015</v>
      </c>
      <c r="H77" cm="1">
        <f t="array" ref="H77">INDEX(professionalization_strategies!G:G,MATCH(Professionalization!$A77,professionalization_strategies!$A:$A,0),0)</f>
        <v>3</v>
      </c>
    </row>
    <row r="78" spans="1:8" x14ac:dyDescent="0.3">
      <c r="A78" t="s">
        <v>3904</v>
      </c>
      <c r="B78" t="s">
        <v>126</v>
      </c>
      <c r="C78" t="s">
        <v>126</v>
      </c>
      <c r="D78" t="s">
        <v>179</v>
      </c>
      <c r="E78" t="str" cm="1">
        <f t="array" ref="E78">INDEX(municipalities!B:B, MATCH(D78,municipalities!C:C,0),0)</f>
        <v>GM0080</v>
      </c>
      <c r="F78" t="s">
        <v>197</v>
      </c>
      <c r="G78">
        <v>2015</v>
      </c>
      <c r="H78" cm="1">
        <f t="array" ref="H78">INDEX(professionalization_strategies!G:G,MATCH(Professionalization!$A78,professionalization_strategies!$A:$A,0),0)</f>
        <v>3</v>
      </c>
    </row>
    <row r="79" spans="1:8" x14ac:dyDescent="0.3">
      <c r="A79" t="s">
        <v>3906</v>
      </c>
      <c r="B79" t="s">
        <v>126</v>
      </c>
      <c r="C79" t="s">
        <v>126</v>
      </c>
      <c r="D79" t="s">
        <v>304</v>
      </c>
      <c r="E79" t="str" cm="1">
        <f t="array" ref="E79">INDEX(municipalities!B:B, MATCH(D79,municipalities!C:C,0),0)</f>
        <v>GM1949</v>
      </c>
      <c r="F79" t="s">
        <v>3676</v>
      </c>
      <c r="G79">
        <v>2019</v>
      </c>
      <c r="H79" cm="1">
        <f t="array" ref="H79">INDEX(professionalization_strategies!G:G,MATCH(Professionalization!$A79,professionalization_strategies!$A:$A,0),0)</f>
        <v>2</v>
      </c>
    </row>
    <row r="80" spans="1:8" x14ac:dyDescent="0.3">
      <c r="A80" t="s">
        <v>3908</v>
      </c>
      <c r="B80" t="s">
        <v>126</v>
      </c>
      <c r="C80" t="s">
        <v>126</v>
      </c>
      <c r="D80" t="s">
        <v>249</v>
      </c>
      <c r="E80" t="str" cm="1">
        <f t="array" ref="E80">INDEX(municipalities!B:B, MATCH(D80,municipalities!C:C,0),0)</f>
        <v>GM1900</v>
      </c>
      <c r="F80" t="s">
        <v>259</v>
      </c>
      <c r="G80">
        <v>2017</v>
      </c>
      <c r="H80" cm="1">
        <f t="array" ref="H80">INDEX(professionalization_strategies!G:G,MATCH(Professionalization!$A80,professionalization_strategies!$A:$A,0),0)</f>
        <v>1</v>
      </c>
    </row>
    <row r="81" spans="1:8" x14ac:dyDescent="0.3">
      <c r="A81" t="s">
        <v>3911</v>
      </c>
      <c r="B81" t="s">
        <v>126</v>
      </c>
      <c r="C81" t="s">
        <v>126</v>
      </c>
      <c r="D81" t="s">
        <v>249</v>
      </c>
      <c r="E81" t="str" cm="1">
        <f t="array" ref="E81">INDEX(municipalities!B:B, MATCH(D81,municipalities!C:C,0),0)</f>
        <v>GM1900</v>
      </c>
      <c r="F81" t="s">
        <v>3910</v>
      </c>
      <c r="G81">
        <v>2014</v>
      </c>
      <c r="H81" t="e" cm="1">
        <f t="array" ref="H81">INDEX(professionalization_strategies!G:G,MATCH(Professionalization!$A81,professionalization_strategies!$A:$A,0),0)</f>
        <v>#N/A</v>
      </c>
    </row>
    <row r="82" spans="1:8" x14ac:dyDescent="0.3">
      <c r="A82" t="s">
        <v>266</v>
      </c>
      <c r="B82" t="s">
        <v>126</v>
      </c>
      <c r="C82" t="s">
        <v>126</v>
      </c>
      <c r="D82" t="s">
        <v>249</v>
      </c>
      <c r="E82" t="str" cm="1">
        <f t="array" ref="E82">INDEX(municipalities!B:B, MATCH(D82,municipalities!C:C,0),0)</f>
        <v>GM1900</v>
      </c>
      <c r="F82" t="s">
        <v>3913</v>
      </c>
      <c r="G82">
        <v>2014</v>
      </c>
      <c r="H82" cm="1">
        <f t="array" ref="H82">INDEX(professionalization_strategies!G:G,MATCH(Professionalization!$A82,professionalization_strategies!$A:$A,0),0)</f>
        <v>3</v>
      </c>
    </row>
    <row r="83" spans="1:8" x14ac:dyDescent="0.3">
      <c r="A83" t="s">
        <v>3916</v>
      </c>
      <c r="B83" t="s">
        <v>126</v>
      </c>
      <c r="C83" t="s">
        <v>126</v>
      </c>
      <c r="D83" t="s">
        <v>249</v>
      </c>
      <c r="E83" t="str" cm="1">
        <f t="array" ref="E83">INDEX(municipalities!B:B, MATCH(D83,municipalities!C:C,0),0)</f>
        <v>GM1900</v>
      </c>
      <c r="F83" t="s">
        <v>3915</v>
      </c>
      <c r="G83">
        <v>2014</v>
      </c>
      <c r="H83" cm="1">
        <f t="array" ref="H83">INDEX(professionalization_strategies!G:G,MATCH(Professionalization!$A83,professionalization_strategies!$A:$A,0),0)</f>
        <v>3</v>
      </c>
    </row>
    <row r="84" spans="1:8" x14ac:dyDescent="0.3">
      <c r="A84" t="s">
        <v>3919</v>
      </c>
      <c r="B84" t="s">
        <v>126</v>
      </c>
      <c r="C84" t="s">
        <v>126</v>
      </c>
      <c r="D84" t="s">
        <v>249</v>
      </c>
      <c r="E84" t="str" cm="1">
        <f t="array" ref="E84">INDEX(municipalities!B:B, MATCH(D84,municipalities!C:C,0),0)</f>
        <v>GM1900</v>
      </c>
      <c r="F84" t="s">
        <v>3918</v>
      </c>
      <c r="G84">
        <v>2015</v>
      </c>
      <c r="H84" cm="1">
        <f t="array" ref="H84">INDEX(professionalization_strategies!G:G,MATCH(Professionalization!$A84,professionalization_strategies!$A:$A,0),0)</f>
        <v>3</v>
      </c>
    </row>
    <row r="85" spans="1:8" x14ac:dyDescent="0.3">
      <c r="A85" t="s">
        <v>3922</v>
      </c>
      <c r="B85" t="s">
        <v>126</v>
      </c>
      <c r="C85" t="s">
        <v>126</v>
      </c>
      <c r="D85" t="s">
        <v>249</v>
      </c>
      <c r="E85" t="str" cm="1">
        <f t="array" ref="E85">INDEX(municipalities!B:B, MATCH(D85,municipalities!C:C,0),0)</f>
        <v>GM1900</v>
      </c>
      <c r="F85" t="s">
        <v>3921</v>
      </c>
      <c r="G85">
        <v>2013</v>
      </c>
      <c r="H85" cm="1">
        <f t="array" ref="H85">INDEX(professionalization_strategies!G:G,MATCH(Professionalization!$A85,professionalization_strategies!$A:$A,0),0)</f>
        <v>2</v>
      </c>
    </row>
    <row r="86" spans="1:8" x14ac:dyDescent="0.3">
      <c r="A86" t="s">
        <v>3924</v>
      </c>
      <c r="B86" t="s">
        <v>126</v>
      </c>
      <c r="C86" t="s">
        <v>126</v>
      </c>
      <c r="D86" t="s">
        <v>249</v>
      </c>
      <c r="E86" t="str" cm="1">
        <f t="array" ref="E86">INDEX(municipalities!B:B, MATCH(D86,municipalities!C:C,0),0)</f>
        <v>GM1900</v>
      </c>
      <c r="F86" t="s">
        <v>250</v>
      </c>
      <c r="G86">
        <v>2015</v>
      </c>
      <c r="H86" t="e" cm="1">
        <f t="array" ref="H86">INDEX(professionalization_strategies!G:G,MATCH(Professionalization!$A86,professionalization_strategies!$A:$A,0),0)</f>
        <v>#N/A</v>
      </c>
    </row>
    <row r="87" spans="1:8" x14ac:dyDescent="0.3">
      <c r="A87" t="s">
        <v>3926</v>
      </c>
      <c r="B87" t="s">
        <v>126</v>
      </c>
      <c r="C87" t="s">
        <v>126</v>
      </c>
      <c r="D87" t="s">
        <v>249</v>
      </c>
      <c r="E87" t="str" cm="1">
        <f t="array" ref="E87">INDEX(municipalities!B:B, MATCH(D87,municipalities!C:C,0),0)</f>
        <v>GM1900</v>
      </c>
      <c r="F87" t="s">
        <v>2849</v>
      </c>
      <c r="G87">
        <v>2016</v>
      </c>
      <c r="H87" cm="1">
        <f t="array" ref="H87">INDEX(professionalization_strategies!G:G,MATCH(Professionalization!$A87,professionalization_strategies!$A:$A,0),0)</f>
        <v>1</v>
      </c>
    </row>
    <row r="88" spans="1:8" x14ac:dyDescent="0.3">
      <c r="A88" t="s">
        <v>3928</v>
      </c>
      <c r="B88" t="s">
        <v>126</v>
      </c>
      <c r="C88" t="s">
        <v>126</v>
      </c>
      <c r="D88" t="s">
        <v>249</v>
      </c>
      <c r="E88" t="str" cm="1">
        <f t="array" ref="E88">INDEX(municipalities!B:B, MATCH(D88,municipalities!C:C,0),0)</f>
        <v>GM1900</v>
      </c>
      <c r="F88" t="s">
        <v>2485</v>
      </c>
      <c r="G88">
        <v>2020</v>
      </c>
      <c r="H88" cm="1">
        <f t="array" ref="H88">INDEX(professionalization_strategies!G:G,MATCH(Professionalization!$A88,professionalization_strategies!$A:$A,0),0)</f>
        <v>2</v>
      </c>
    </row>
    <row r="89" spans="1:8" x14ac:dyDescent="0.3">
      <c r="A89" t="s">
        <v>3930</v>
      </c>
      <c r="B89" t="s">
        <v>126</v>
      </c>
      <c r="C89" t="s">
        <v>126</v>
      </c>
      <c r="D89" t="s">
        <v>249</v>
      </c>
      <c r="E89" t="str" cm="1">
        <f t="array" ref="E89">INDEX(municipalities!B:B, MATCH(D89,municipalities!C:C,0),0)</f>
        <v>GM1900</v>
      </c>
      <c r="F89" t="s">
        <v>256</v>
      </c>
      <c r="G89">
        <v>2014</v>
      </c>
      <c r="H89" cm="1">
        <f t="array" ref="H89">INDEX(professionalization_strategies!G:G,MATCH(Professionalization!$A89,professionalization_strategies!$A:$A,0),0)</f>
        <v>3</v>
      </c>
    </row>
    <row r="90" spans="1:8" x14ac:dyDescent="0.3">
      <c r="A90" t="s">
        <v>3933</v>
      </c>
      <c r="B90" t="s">
        <v>126</v>
      </c>
      <c r="C90" t="s">
        <v>126</v>
      </c>
      <c r="D90" t="s">
        <v>147</v>
      </c>
      <c r="E90" t="str" cm="1">
        <f t="array" ref="E90">INDEX(municipalities!B:B, MATCH(D90,municipalities!C:C,0),0)</f>
        <v>GM1940</v>
      </c>
      <c r="F90" t="s">
        <v>3932</v>
      </c>
      <c r="G90">
        <v>2014</v>
      </c>
      <c r="H90" cm="1">
        <f t="array" ref="H90">INDEX(professionalization_strategies!G:G,MATCH(Professionalization!$A90,professionalization_strategies!$A:$A,0),0)</f>
        <v>3</v>
      </c>
    </row>
    <row r="91" spans="1:8" x14ac:dyDescent="0.3">
      <c r="A91" t="s">
        <v>3936</v>
      </c>
      <c r="B91" t="s">
        <v>126</v>
      </c>
      <c r="C91" t="s">
        <v>126</v>
      </c>
      <c r="D91" t="s">
        <v>147</v>
      </c>
      <c r="E91" t="str" cm="1">
        <f t="array" ref="E91">INDEX(municipalities!B:B, MATCH(D91,municipalities!C:C,0),0)</f>
        <v>GM1940</v>
      </c>
      <c r="F91" t="s">
        <v>3935</v>
      </c>
      <c r="G91">
        <v>2020</v>
      </c>
      <c r="H91" cm="1">
        <f t="array" ref="H91">INDEX(professionalization_strategies!G:G,MATCH(Professionalization!$A91,professionalization_strategies!$A:$A,0),0)</f>
        <v>0</v>
      </c>
    </row>
    <row r="92" spans="1:8" x14ac:dyDescent="0.3">
      <c r="A92" t="s">
        <v>3938</v>
      </c>
      <c r="B92" t="s">
        <v>126</v>
      </c>
      <c r="C92" t="s">
        <v>126</v>
      </c>
      <c r="D92" t="s">
        <v>249</v>
      </c>
      <c r="E92" t="str" cm="1">
        <f t="array" ref="E92">INDEX(municipalities!B:B, MATCH(D92,municipalities!C:C,0),0)</f>
        <v>GM1900</v>
      </c>
      <c r="F92" t="s">
        <v>253</v>
      </c>
      <c r="G92">
        <v>2014</v>
      </c>
      <c r="H92" cm="1">
        <f t="array" ref="H92">INDEX(professionalization_strategies!G:G,MATCH(Professionalization!$A92,professionalization_strategies!$A:$A,0),0)</f>
        <v>3</v>
      </c>
    </row>
    <row r="93" spans="1:8" x14ac:dyDescent="0.3">
      <c r="A93" t="s">
        <v>3941</v>
      </c>
      <c r="B93" t="s">
        <v>126</v>
      </c>
      <c r="C93" t="s">
        <v>126</v>
      </c>
      <c r="D93" t="s">
        <v>147</v>
      </c>
      <c r="E93" t="str" cm="1">
        <f t="array" ref="E93">INDEX(municipalities!B:B, MATCH(D93,municipalities!C:C,0),0)</f>
        <v>GM1940</v>
      </c>
      <c r="F93" t="s">
        <v>3940</v>
      </c>
      <c r="G93">
        <v>2016</v>
      </c>
      <c r="H93" t="e" cm="1">
        <f t="array" ref="H93">INDEX(professionalization_strategies!G:G,MATCH(Professionalization!$A93,professionalization_strategies!$A:$A,0),0)</f>
        <v>#N/A</v>
      </c>
    </row>
    <row r="94" spans="1:8" x14ac:dyDescent="0.3">
      <c r="A94" t="s">
        <v>3943</v>
      </c>
      <c r="B94" t="s">
        <v>126</v>
      </c>
      <c r="C94" t="s">
        <v>126</v>
      </c>
      <c r="D94" t="s">
        <v>147</v>
      </c>
      <c r="E94" t="str" cm="1">
        <f t="array" ref="E94">INDEX(municipalities!B:B, MATCH(D94,municipalities!C:C,0),0)</f>
        <v>GM1940</v>
      </c>
      <c r="F94" t="s">
        <v>157</v>
      </c>
      <c r="G94">
        <v>2020</v>
      </c>
      <c r="H94" cm="1">
        <f t="array" ref="H94">INDEX(professionalization_strategies!G:G,MATCH(Professionalization!$A94,professionalization_strategies!$A:$A,0),0)</f>
        <v>2</v>
      </c>
    </row>
    <row r="95" spans="1:8" x14ac:dyDescent="0.3">
      <c r="A95" t="s">
        <v>3946</v>
      </c>
      <c r="B95" t="s">
        <v>126</v>
      </c>
      <c r="C95" t="s">
        <v>126</v>
      </c>
      <c r="D95" t="s">
        <v>147</v>
      </c>
      <c r="E95" t="str" cm="1">
        <f t="array" ref="E95">INDEX(municipalities!B:B, MATCH(D95,municipalities!C:C,0),0)</f>
        <v>GM1940</v>
      </c>
      <c r="F95" t="s">
        <v>3945</v>
      </c>
      <c r="G95">
        <v>2013</v>
      </c>
      <c r="H95" cm="1">
        <f t="array" ref="H95">INDEX(professionalization_strategies!G:G,MATCH(Professionalization!$A95,professionalization_strategies!$A:$A,0),0)</f>
        <v>3</v>
      </c>
    </row>
    <row r="96" spans="1:8" x14ac:dyDescent="0.3">
      <c r="A96" t="s">
        <v>3947</v>
      </c>
      <c r="B96" t="s">
        <v>126</v>
      </c>
      <c r="C96" t="s">
        <v>126</v>
      </c>
      <c r="D96" t="s">
        <v>169</v>
      </c>
      <c r="E96" t="str" cm="1">
        <f t="array" ref="E96">INDEX(municipalities!B:B, MATCH(D96,municipalities!C:C,0),0)</f>
        <v>GM0074</v>
      </c>
      <c r="F96" t="s">
        <v>170</v>
      </c>
      <c r="G96">
        <v>2015</v>
      </c>
      <c r="H96" cm="1">
        <f t="array" ref="H96">INDEX(professionalization_strategies!G:G,MATCH(Professionalization!$A96,professionalization_strategies!$A:$A,0),0)</f>
        <v>2</v>
      </c>
    </row>
    <row r="97" spans="1:8" x14ac:dyDescent="0.3">
      <c r="A97" t="s">
        <v>3950</v>
      </c>
      <c r="B97" t="s">
        <v>126</v>
      </c>
      <c r="C97" t="s">
        <v>126</v>
      </c>
      <c r="D97" t="s">
        <v>147</v>
      </c>
      <c r="E97" t="str" cm="1">
        <f t="array" ref="E97">INDEX(municipalities!B:B, MATCH(D97,municipalities!C:C,0),0)</f>
        <v>GM1940</v>
      </c>
      <c r="F97" t="s">
        <v>3949</v>
      </c>
      <c r="G97">
        <v>2014</v>
      </c>
      <c r="H97" cm="1">
        <f t="array" ref="H97">INDEX(professionalization_strategies!G:G,MATCH(Professionalization!$A97,professionalization_strategies!$A:$A,0),0)</f>
        <v>3</v>
      </c>
    </row>
    <row r="98" spans="1:8" x14ac:dyDescent="0.3">
      <c r="A98" t="s">
        <v>3953</v>
      </c>
      <c r="B98" t="s">
        <v>126</v>
      </c>
      <c r="C98" t="s">
        <v>126</v>
      </c>
      <c r="D98" t="s">
        <v>169</v>
      </c>
      <c r="E98" t="str" cm="1">
        <f t="array" ref="E98">INDEX(municipalities!B:B, MATCH(D98,municipalities!C:C,0),0)</f>
        <v>GM0074</v>
      </c>
      <c r="F98" t="s">
        <v>3952</v>
      </c>
      <c r="G98">
        <v>2014</v>
      </c>
      <c r="H98" cm="1">
        <f t="array" ref="H98">INDEX(professionalization_strategies!G:G,MATCH(Professionalization!$A98,professionalization_strategies!$A:$A,0),0)</f>
        <v>3</v>
      </c>
    </row>
    <row r="99" spans="1:8" x14ac:dyDescent="0.3">
      <c r="A99" t="s">
        <v>3956</v>
      </c>
      <c r="B99" t="s">
        <v>126</v>
      </c>
      <c r="C99" t="s">
        <v>126</v>
      </c>
      <c r="D99" t="s">
        <v>169</v>
      </c>
      <c r="E99" t="str" cm="1">
        <f t="array" ref="E99">INDEX(municipalities!B:B, MATCH(D99,municipalities!C:C,0),0)</f>
        <v>GM0074</v>
      </c>
      <c r="F99" t="s">
        <v>3955</v>
      </c>
      <c r="G99">
        <v>2013</v>
      </c>
      <c r="H99" t="e" cm="1">
        <f t="array" ref="H99">INDEX(professionalization_strategies!G:G,MATCH(Professionalization!$A99,professionalization_strategies!$A:$A,0),0)</f>
        <v>#N/A</v>
      </c>
    </row>
    <row r="100" spans="1:8" x14ac:dyDescent="0.3">
      <c r="A100" t="s">
        <v>3958</v>
      </c>
      <c r="B100" t="s">
        <v>126</v>
      </c>
      <c r="C100" t="s">
        <v>126</v>
      </c>
      <c r="D100" t="s">
        <v>169</v>
      </c>
      <c r="E100" t="str" cm="1">
        <f t="array" ref="E100">INDEX(municipalities!B:B, MATCH(D100,municipalities!C:C,0),0)</f>
        <v>GM0074</v>
      </c>
      <c r="G100">
        <v>2021</v>
      </c>
      <c r="H100" t="e" cm="1">
        <f t="array" ref="H100">INDEX(professionalization_strategies!G:G,MATCH(Professionalization!$A100,professionalization_strategies!$A:$A,0),0)</f>
        <v>#N/A</v>
      </c>
    </row>
    <row r="101" spans="1:8" x14ac:dyDescent="0.3">
      <c r="A101" t="s">
        <v>3960</v>
      </c>
      <c r="B101" t="s">
        <v>126</v>
      </c>
      <c r="C101" t="s">
        <v>126</v>
      </c>
      <c r="D101" t="s">
        <v>225</v>
      </c>
      <c r="E101" t="str" cm="1">
        <f t="array" ref="E101">INDEX(municipalities!B:B, MATCH(D101,municipalities!C:C,0),0)</f>
        <v>GM0085</v>
      </c>
      <c r="F101" t="s">
        <v>230</v>
      </c>
      <c r="G101">
        <v>2012</v>
      </c>
      <c r="H101" cm="1">
        <f t="array" ref="H101">INDEX(professionalization_strategies!G:G,MATCH(Professionalization!$A101,professionalization_strategies!$A:$A,0),0)</f>
        <v>3</v>
      </c>
    </row>
    <row r="102" spans="1:8" x14ac:dyDescent="0.3">
      <c r="A102" t="s">
        <v>3962</v>
      </c>
      <c r="B102" t="s">
        <v>126</v>
      </c>
      <c r="C102" t="s">
        <v>126</v>
      </c>
      <c r="D102" t="s">
        <v>169</v>
      </c>
      <c r="E102" t="str" cm="1">
        <f t="array" ref="E102">INDEX(municipalities!B:B, MATCH(D102,municipalities!C:C,0),0)</f>
        <v>GM0074</v>
      </c>
      <c r="F102" t="s">
        <v>173</v>
      </c>
      <c r="G102">
        <v>2018</v>
      </c>
      <c r="H102" cm="1">
        <f t="array" ref="H102">INDEX(professionalization_strategies!G:G,MATCH(Professionalization!$A102,professionalization_strategies!$A:$A,0),0)</f>
        <v>2</v>
      </c>
    </row>
    <row r="103" spans="1:8" x14ac:dyDescent="0.3">
      <c r="A103" t="s">
        <v>3965</v>
      </c>
      <c r="B103" t="s">
        <v>126</v>
      </c>
      <c r="C103" t="s">
        <v>126</v>
      </c>
      <c r="D103" t="s">
        <v>238</v>
      </c>
      <c r="E103" t="str" cm="1">
        <f t="array" ref="E103">INDEX(municipalities!B:B, MATCH(D103,municipalities!C:C,0),0)</f>
        <v>GM0086</v>
      </c>
      <c r="F103" t="s">
        <v>2267</v>
      </c>
      <c r="G103">
        <v>2013</v>
      </c>
      <c r="H103" cm="1">
        <f t="array" ref="H103">INDEX(professionalization_strategies!G:G,MATCH(Professionalization!$A103,professionalization_strategies!$A:$A,0),0)</f>
        <v>2</v>
      </c>
    </row>
    <row r="104" spans="1:8" x14ac:dyDescent="0.3">
      <c r="A104" t="s">
        <v>3967</v>
      </c>
      <c r="B104" t="s">
        <v>126</v>
      </c>
      <c r="C104" t="s">
        <v>126</v>
      </c>
      <c r="D104" t="s">
        <v>338</v>
      </c>
      <c r="E104" t="str" cm="1">
        <f t="array" ref="E104">INDEX(municipalities!B:B, MATCH(D104,municipalities!C:C,0),0)</f>
        <v>GM0098</v>
      </c>
      <c r="F104" t="s">
        <v>342</v>
      </c>
      <c r="G104">
        <v>2017</v>
      </c>
      <c r="H104" cm="1">
        <f t="array" ref="H104">INDEX(professionalization_strategies!G:G,MATCH(Professionalization!$A104,professionalization_strategies!$A:$A,0),0)</f>
        <v>2</v>
      </c>
    </row>
    <row r="105" spans="1:8" x14ac:dyDescent="0.3">
      <c r="A105" t="s">
        <v>3969</v>
      </c>
      <c r="B105" t="s">
        <v>126</v>
      </c>
      <c r="C105" t="s">
        <v>126</v>
      </c>
      <c r="D105" t="s">
        <v>2385</v>
      </c>
      <c r="E105" t="str" cm="1">
        <f t="array" ref="E105">INDEX(municipalities!B:B, MATCH(D105,municipalities!C:C,0),0)</f>
        <v>GM0599</v>
      </c>
      <c r="F105" t="s">
        <v>3666</v>
      </c>
      <c r="G105">
        <v>2017</v>
      </c>
      <c r="H105" t="e" cm="1">
        <f t="array" ref="H105">INDEX(professionalization_strategies!G:G,MATCH(Professionalization!$A105,professionalization_strategies!$A:$A,0),0)</f>
        <v>#N/A</v>
      </c>
    </row>
    <row r="106" spans="1:8" x14ac:dyDescent="0.3">
      <c r="A106" t="s">
        <v>3970</v>
      </c>
      <c r="B106" t="s">
        <v>344</v>
      </c>
      <c r="C106" t="s">
        <v>351</v>
      </c>
      <c r="D106" t="s">
        <v>528</v>
      </c>
      <c r="E106" t="str" cm="1">
        <f t="array" ref="E106">INDEX(municipalities!B:B, MATCH(D106,municipalities!C:C,0),0)</f>
        <v>GM0246</v>
      </c>
      <c r="G106">
        <v>2017</v>
      </c>
      <c r="H106" cm="1">
        <f t="array" ref="H106">INDEX(professionalization_strategies!G:G,MATCH(Professionalization!$A106,professionalization_strategies!$A:$A,0),0)</f>
        <v>2</v>
      </c>
    </row>
    <row r="107" spans="1:8" x14ac:dyDescent="0.3">
      <c r="A107" t="s">
        <v>3973</v>
      </c>
      <c r="B107" t="s">
        <v>344</v>
      </c>
      <c r="C107" t="s">
        <v>395</v>
      </c>
      <c r="D107" t="s">
        <v>499</v>
      </c>
      <c r="E107" t="str" cm="1">
        <f t="array" ref="E107">INDEX(municipalities!B:B, MATCH(D107,municipalities!C:C,0),0)</f>
        <v>GM0232</v>
      </c>
      <c r="G107">
        <v>2019</v>
      </c>
      <c r="H107" t="e" cm="1">
        <f t="array" ref="H107">INDEX(professionalization_strategies!G:G,MATCH(Professionalization!$A107,professionalization_strategies!$A:$A,0),0)</f>
        <v>#N/A</v>
      </c>
    </row>
    <row r="108" spans="1:8" x14ac:dyDescent="0.3">
      <c r="A108" t="s">
        <v>3976</v>
      </c>
      <c r="B108" t="s">
        <v>344</v>
      </c>
      <c r="C108" t="s">
        <v>395</v>
      </c>
      <c r="D108" t="s">
        <v>612</v>
      </c>
      <c r="E108" t="str" cm="1">
        <f t="array" ref="E108">INDEX(municipalities!B:B, MATCH(D108,municipalities!C:C,0),0)</f>
        <v>GM0269</v>
      </c>
      <c r="F108" t="s">
        <v>613</v>
      </c>
      <c r="G108">
        <v>2017</v>
      </c>
      <c r="H108" cm="1">
        <f t="array" ref="H108">INDEX(professionalization_strategies!G:G,MATCH(Professionalization!$A108,professionalization_strategies!$A:$A,0),0)</f>
        <v>0</v>
      </c>
    </row>
    <row r="109" spans="1:8" x14ac:dyDescent="0.3">
      <c r="A109" t="s">
        <v>3978</v>
      </c>
      <c r="B109" t="s">
        <v>344</v>
      </c>
      <c r="C109" t="s">
        <v>395</v>
      </c>
      <c r="D109" t="s">
        <v>609</v>
      </c>
      <c r="E109" t="str" cm="1">
        <f t="array" ref="E109">INDEX(municipalities!B:B, MATCH(D109,municipalities!C:C,0),0)</f>
        <v>GM0302</v>
      </c>
      <c r="G109">
        <v>2017</v>
      </c>
      <c r="H109" cm="1">
        <f t="array" ref="H109">INDEX(professionalization_strategies!G:G,MATCH(Professionalization!$A109,professionalization_strategies!$A:$A,0),0)</f>
        <v>2</v>
      </c>
    </row>
    <row r="110" spans="1:8" x14ac:dyDescent="0.3">
      <c r="A110" t="s">
        <v>3981</v>
      </c>
      <c r="B110" t="s">
        <v>344</v>
      </c>
      <c r="C110" t="s">
        <v>395</v>
      </c>
      <c r="D110" t="s">
        <v>520</v>
      </c>
      <c r="E110" t="str" cm="1">
        <f t="array" ref="E110">INDEX(municipalities!B:B, MATCH(D110,municipalities!C:C,0),0)</f>
        <v>GM0244</v>
      </c>
      <c r="G110">
        <v>2016</v>
      </c>
      <c r="H110" cm="1">
        <f t="array" ref="H110">INDEX(professionalization_strategies!G:G,MATCH(Professionalization!$A110,professionalization_strategies!$A:$A,0),0)</f>
        <v>2</v>
      </c>
    </row>
    <row r="111" spans="1:8" x14ac:dyDescent="0.3">
      <c r="A111" t="s">
        <v>3983</v>
      </c>
      <c r="B111" t="s">
        <v>344</v>
      </c>
      <c r="C111" t="s">
        <v>375</v>
      </c>
      <c r="D111" t="s">
        <v>680</v>
      </c>
      <c r="E111" t="str" cm="1">
        <f t="array" ref="E111">INDEX(municipalities!B:B, MATCH(D111,municipalities!C:C,0),0)</f>
        <v>GM0285</v>
      </c>
      <c r="G111">
        <v>2012</v>
      </c>
      <c r="H111" t="e" cm="1">
        <f t="array" ref="H111">INDEX(professionalization_strategies!G:G,MATCH(Professionalization!$A111,professionalization_strategies!$A:$A,0),0)</f>
        <v>#N/A</v>
      </c>
    </row>
    <row r="112" spans="1:8" x14ac:dyDescent="0.3">
      <c r="A112" t="s">
        <v>3985</v>
      </c>
      <c r="B112" t="s">
        <v>344</v>
      </c>
      <c r="C112" t="s">
        <v>351</v>
      </c>
      <c r="D112" t="s">
        <v>352</v>
      </c>
      <c r="E112" t="str" cm="1">
        <f t="array" ref="E112">INDEX(municipalities!B:B, MATCH(D112,municipalities!C:C,0),0)</f>
        <v>GM0200</v>
      </c>
      <c r="F112" t="s">
        <v>367</v>
      </c>
      <c r="G112">
        <v>2019</v>
      </c>
      <c r="H112" t="e" cm="1">
        <f t="array" ref="H112">INDEX(professionalization_strategies!G:G,MATCH(Professionalization!$A112,professionalization_strategies!$A:$A,0),0)</f>
        <v>#N/A</v>
      </c>
    </row>
    <row r="113" spans="1:8" x14ac:dyDescent="0.3">
      <c r="A113" t="s">
        <v>3987</v>
      </c>
      <c r="B113" t="s">
        <v>344</v>
      </c>
      <c r="C113" t="s">
        <v>351</v>
      </c>
      <c r="D113" t="s">
        <v>352</v>
      </c>
      <c r="E113" t="str" cm="1">
        <f t="array" ref="E113">INDEX(municipalities!B:B, MATCH(D113,municipalities!C:C,0),0)</f>
        <v>GM0200</v>
      </c>
      <c r="G113">
        <v>2012</v>
      </c>
      <c r="H113" cm="1">
        <f t="array" ref="H113">INDEX(professionalization_strategies!G:G,MATCH(Professionalization!$A113,professionalization_strategies!$A:$A,0),0)</f>
        <v>1</v>
      </c>
    </row>
    <row r="114" spans="1:8" x14ac:dyDescent="0.3">
      <c r="A114" t="s">
        <v>3989</v>
      </c>
      <c r="B114" t="s">
        <v>344</v>
      </c>
      <c r="C114" t="s">
        <v>345</v>
      </c>
      <c r="D114" t="s">
        <v>411</v>
      </c>
      <c r="E114" t="str" cm="1">
        <f t="array" ref="E114">INDEX(municipalities!B:B, MATCH(D114,municipalities!C:C,0),0)</f>
        <v>GM1859</v>
      </c>
      <c r="F114" t="s">
        <v>415</v>
      </c>
      <c r="G114">
        <v>2013</v>
      </c>
      <c r="H114" cm="1">
        <f t="array" ref="H114">INDEX(professionalization_strategies!G:G,MATCH(Professionalization!$A114,professionalization_strategies!$A:$A,0),0)</f>
        <v>2</v>
      </c>
    </row>
    <row r="115" spans="1:8" x14ac:dyDescent="0.3">
      <c r="A115" t="s">
        <v>3991</v>
      </c>
      <c r="B115" t="s">
        <v>344</v>
      </c>
      <c r="C115" t="s">
        <v>345</v>
      </c>
      <c r="D115" t="s">
        <v>411</v>
      </c>
      <c r="E115" t="str" cm="1">
        <f t="array" ref="E115">INDEX(municipalities!B:B, MATCH(D115,municipalities!C:C,0),0)</f>
        <v>GM1859</v>
      </c>
      <c r="F115" t="s">
        <v>415</v>
      </c>
      <c r="G115">
        <v>2020</v>
      </c>
      <c r="H115" t="e" cm="1">
        <f t="array" ref="H115">INDEX(professionalization_strategies!G:G,MATCH(Professionalization!$A115,professionalization_strategies!$A:$A,0),0)</f>
        <v>#N/A</v>
      </c>
    </row>
    <row r="116" spans="1:8" x14ac:dyDescent="0.3">
      <c r="A116" t="s">
        <v>3993</v>
      </c>
      <c r="B116" t="s">
        <v>344</v>
      </c>
      <c r="C116" t="s">
        <v>345</v>
      </c>
      <c r="D116" t="s">
        <v>433</v>
      </c>
      <c r="E116" t="str" cm="1">
        <f t="array" ref="E116">INDEX(municipalities!B:B, MATCH(D116,municipalities!C:C,0),0)</f>
        <v>GM1876</v>
      </c>
      <c r="F116" t="s">
        <v>437</v>
      </c>
      <c r="G116">
        <v>2020</v>
      </c>
      <c r="H116" cm="1">
        <f t="array" ref="H116">INDEX(professionalization_strategies!G:G,MATCH(Professionalization!$A116,professionalization_strategies!$A:$A,0),0)</f>
        <v>1</v>
      </c>
    </row>
    <row r="117" spans="1:8" x14ac:dyDescent="0.3">
      <c r="A117" t="s">
        <v>3995</v>
      </c>
      <c r="B117" t="s">
        <v>344</v>
      </c>
      <c r="C117" t="s">
        <v>351</v>
      </c>
      <c r="D117" t="s">
        <v>546</v>
      </c>
      <c r="E117" t="str" cm="1">
        <f t="array" ref="E117">INDEX(municipalities!B:B, MATCH(D117,municipalities!C:C,0),0)</f>
        <v>GM0262</v>
      </c>
      <c r="G117">
        <v>2011</v>
      </c>
      <c r="H117" cm="1">
        <f t="array" ref="H117">INDEX(professionalization_strategies!G:G,MATCH(Professionalization!$A117,professionalization_strategies!$A:$A,0),0)</f>
        <v>2</v>
      </c>
    </row>
    <row r="118" spans="1:8" x14ac:dyDescent="0.3">
      <c r="A118" t="s">
        <v>3997</v>
      </c>
      <c r="B118" t="s">
        <v>344</v>
      </c>
      <c r="C118" t="s">
        <v>345</v>
      </c>
      <c r="D118" t="s">
        <v>433</v>
      </c>
      <c r="E118" t="str" cm="1">
        <f t="array" ref="E118">INDEX(municipalities!B:B, MATCH(D118,municipalities!C:C,0),0)</f>
        <v>GM1876</v>
      </c>
      <c r="F118" t="s">
        <v>442</v>
      </c>
      <c r="G118">
        <v>2015</v>
      </c>
      <c r="H118" cm="1">
        <f t="array" ref="H118">INDEX(professionalization_strategies!G:G,MATCH(Professionalization!$A118,professionalization_strategies!$A:$A,0),0)</f>
        <v>1</v>
      </c>
    </row>
    <row r="119" spans="1:8" x14ac:dyDescent="0.3">
      <c r="A119" t="s">
        <v>4000</v>
      </c>
      <c r="B119" t="s">
        <v>344</v>
      </c>
      <c r="C119" t="s">
        <v>345</v>
      </c>
      <c r="D119" t="s">
        <v>433</v>
      </c>
      <c r="E119" t="str" cm="1">
        <f t="array" ref="E119">INDEX(municipalities!B:B, MATCH(D119,municipalities!C:C,0),0)</f>
        <v>GM1876</v>
      </c>
      <c r="F119" t="s">
        <v>433</v>
      </c>
      <c r="G119">
        <v>2015</v>
      </c>
      <c r="H119" cm="1">
        <f t="array" ref="H119">INDEX(professionalization_strategies!G:G,MATCH(Professionalization!$A119,professionalization_strategies!$A:$A,0),0)</f>
        <v>2</v>
      </c>
    </row>
    <row r="120" spans="1:8" x14ac:dyDescent="0.3">
      <c r="A120" t="s">
        <v>4002</v>
      </c>
      <c r="B120" t="s">
        <v>344</v>
      </c>
      <c r="C120" t="s">
        <v>351</v>
      </c>
      <c r="D120" t="s">
        <v>744</v>
      </c>
      <c r="E120" t="str" cm="1">
        <f t="array" ref="E120">INDEX(municipalities!B:B, MATCH(D120,municipalities!C:C,0),0)</f>
        <v>GM0301</v>
      </c>
      <c r="G120">
        <v>2012</v>
      </c>
      <c r="H120" cm="1">
        <f t="array" ref="H120">INDEX(professionalization_strategies!G:G,MATCH(Professionalization!$A120,professionalization_strategies!$A:$A,0),0)</f>
        <v>1</v>
      </c>
    </row>
    <row r="121" spans="1:8" x14ac:dyDescent="0.3">
      <c r="A121" t="s">
        <v>4004</v>
      </c>
      <c r="B121" t="s">
        <v>344</v>
      </c>
      <c r="C121" t="s">
        <v>345</v>
      </c>
      <c r="D121" t="s">
        <v>411</v>
      </c>
      <c r="E121" t="str" cm="1">
        <f t="array" ref="E121">INDEX(municipalities!B:B, MATCH(D121,municipalities!C:C,0),0)</f>
        <v>GM1859</v>
      </c>
      <c r="F121" t="s">
        <v>420</v>
      </c>
      <c r="G121">
        <v>2016</v>
      </c>
      <c r="H121" cm="1">
        <f t="array" ref="H121">INDEX(professionalization_strategies!G:G,MATCH(Professionalization!$A121,professionalization_strategies!$A:$A,0),0)</f>
        <v>2</v>
      </c>
    </row>
    <row r="122" spans="1:8" x14ac:dyDescent="0.3">
      <c r="A122" t="s">
        <v>4007</v>
      </c>
      <c r="B122" t="s">
        <v>344</v>
      </c>
      <c r="C122" t="s">
        <v>345</v>
      </c>
      <c r="D122" t="s">
        <v>618</v>
      </c>
      <c r="E122" t="str" cm="1">
        <f t="array" ref="E122">INDEX(municipalities!B:B, MATCH(D122,municipalities!C:C,0),0)</f>
        <v>GM1586</v>
      </c>
      <c r="F122" t="s">
        <v>619</v>
      </c>
      <c r="G122">
        <v>2016</v>
      </c>
      <c r="H122" cm="1">
        <f t="array" ref="H122">INDEX(professionalization_strategies!G:G,MATCH(Professionalization!$A122,professionalization_strategies!$A:$A,0),0)</f>
        <v>1</v>
      </c>
    </row>
    <row r="123" spans="1:8" x14ac:dyDescent="0.3">
      <c r="A123" t="s">
        <v>4009</v>
      </c>
      <c r="B123" t="s">
        <v>344</v>
      </c>
      <c r="C123" t="s">
        <v>345</v>
      </c>
      <c r="D123" t="s">
        <v>618</v>
      </c>
      <c r="E123" t="str" cm="1">
        <f t="array" ref="E123">INDEX(municipalities!B:B, MATCH(D123,municipalities!C:C,0),0)</f>
        <v>GM1586</v>
      </c>
      <c r="F123" t="s">
        <v>2521</v>
      </c>
      <c r="G123">
        <v>2022</v>
      </c>
      <c r="H123" t="e" cm="1">
        <f t="array" ref="H123">INDEX(professionalization_strategies!G:G,MATCH(Professionalization!$A123,professionalization_strategies!$A:$A,0),0)</f>
        <v>#N/A</v>
      </c>
    </row>
    <row r="124" spans="1:8" x14ac:dyDescent="0.3">
      <c r="A124" t="s">
        <v>4011</v>
      </c>
      <c r="B124" t="s">
        <v>344</v>
      </c>
      <c r="C124" t="s">
        <v>345</v>
      </c>
      <c r="D124" t="s">
        <v>618</v>
      </c>
      <c r="E124" t="str" cm="1">
        <f t="array" ref="E124">INDEX(municipalities!B:B, MATCH(D124,municipalities!C:C,0),0)</f>
        <v>GM1586</v>
      </c>
      <c r="F124" t="s">
        <v>631</v>
      </c>
      <c r="G124">
        <v>2016</v>
      </c>
      <c r="H124" cm="1">
        <f t="array" ref="H124">INDEX(professionalization_strategies!G:G,MATCH(Professionalization!$A124,professionalization_strategies!$A:$A,0),0)</f>
        <v>3</v>
      </c>
    </row>
    <row r="125" spans="1:8" x14ac:dyDescent="0.3">
      <c r="A125" t="s">
        <v>4014</v>
      </c>
      <c r="B125" t="s">
        <v>344</v>
      </c>
      <c r="C125" t="s">
        <v>345</v>
      </c>
      <c r="D125" t="s">
        <v>618</v>
      </c>
      <c r="E125" t="str" cm="1">
        <f t="array" ref="E125">INDEX(municipalities!B:B, MATCH(D125,municipalities!C:C,0),0)</f>
        <v>GM1586</v>
      </c>
      <c r="F125" t="s">
        <v>628</v>
      </c>
      <c r="G125">
        <v>2014</v>
      </c>
      <c r="H125" t="e" cm="1">
        <f t="array" ref="H125">INDEX(professionalization_strategies!G:G,MATCH(Professionalization!$A125,professionalization_strategies!$A:$A,0),0)</f>
        <v>#N/A</v>
      </c>
    </row>
    <row r="126" spans="1:8" x14ac:dyDescent="0.3">
      <c r="A126" t="s">
        <v>4016</v>
      </c>
      <c r="B126" t="s">
        <v>344</v>
      </c>
      <c r="C126" t="s">
        <v>345</v>
      </c>
      <c r="D126" t="s">
        <v>346</v>
      </c>
      <c r="E126" t="str" cm="1">
        <f t="array" ref="E126">INDEX(municipalities!B:B, MATCH(D126,municipalities!C:C,0),0)</f>
        <v>GM0197</v>
      </c>
      <c r="F126" t="s">
        <v>347</v>
      </c>
      <c r="G126">
        <v>2018</v>
      </c>
      <c r="H126" cm="1">
        <f t="array" ref="H126">INDEX(professionalization_strategies!G:G,MATCH(Professionalization!$A126,professionalization_strategies!$A:$A,0),0)</f>
        <v>1</v>
      </c>
    </row>
    <row r="127" spans="1:8" x14ac:dyDescent="0.3">
      <c r="A127" t="s">
        <v>4018</v>
      </c>
      <c r="B127" t="s">
        <v>344</v>
      </c>
      <c r="C127" t="s">
        <v>345</v>
      </c>
      <c r="D127" t="s">
        <v>2544</v>
      </c>
      <c r="E127" t="str" cm="1">
        <f t="array" ref="E127">INDEX(municipalities!B:B, MATCH(D127,municipalities!C:C,0),0)</f>
        <v>GM0294</v>
      </c>
      <c r="G127">
        <v>2017</v>
      </c>
      <c r="H127" cm="1">
        <f t="array" ref="H127">INDEX(professionalization_strategies!G:G,MATCH(Professionalization!$A127,professionalization_strategies!$A:$A,0),0)</f>
        <v>2</v>
      </c>
    </row>
    <row r="128" spans="1:8" x14ac:dyDescent="0.3">
      <c r="A128" t="s">
        <v>4020</v>
      </c>
      <c r="B128" t="s">
        <v>344</v>
      </c>
      <c r="C128" t="s">
        <v>345</v>
      </c>
      <c r="D128" t="s">
        <v>3414</v>
      </c>
      <c r="E128" t="str" cm="1">
        <f t="array" ref="E128">INDEX(municipalities!B:B, MATCH(D128,municipalities!C:C,0),0)</f>
        <v>GM1509</v>
      </c>
      <c r="F128" t="s">
        <v>649</v>
      </c>
      <c r="G128">
        <v>2019</v>
      </c>
      <c r="H128" cm="1">
        <f t="array" ref="H128">INDEX(professionalization_strategies!G:G,MATCH(Professionalization!$A128,professionalization_strategies!$A:$A,0),0)</f>
        <v>0</v>
      </c>
    </row>
    <row r="129" spans="1:8" x14ac:dyDescent="0.3">
      <c r="A129" t="s">
        <v>4022</v>
      </c>
      <c r="B129" t="s">
        <v>344</v>
      </c>
      <c r="C129" t="s">
        <v>345</v>
      </c>
      <c r="D129" t="s">
        <v>478</v>
      </c>
      <c r="E129" t="str" cm="1">
        <f t="array" ref="E129">INDEX(municipalities!B:B, MATCH(D129,municipalities!C:C,0),0)</f>
        <v>GM0222</v>
      </c>
      <c r="G129">
        <v>2018</v>
      </c>
      <c r="H129" cm="1">
        <f t="array" ref="H129">INDEX(professionalization_strategies!G:G,MATCH(Professionalization!$A129,professionalization_strategies!$A:$A,0),0)</f>
        <v>1</v>
      </c>
    </row>
    <row r="130" spans="1:8" x14ac:dyDescent="0.3">
      <c r="A130" t="s">
        <v>4024</v>
      </c>
      <c r="B130" t="s">
        <v>344</v>
      </c>
      <c r="C130" t="s">
        <v>375</v>
      </c>
      <c r="D130" t="s">
        <v>738</v>
      </c>
      <c r="E130" t="str" cm="1">
        <f t="array" ref="E130">INDEX(municipalities!B:B, MATCH(D130,municipalities!C:C,0),0)</f>
        <v>GM0299</v>
      </c>
      <c r="F130" t="s">
        <v>3172</v>
      </c>
      <c r="G130">
        <v>2020</v>
      </c>
      <c r="H130" t="e" cm="1">
        <f t="array" ref="H130">INDEX(professionalization_strategies!G:G,MATCH(Professionalization!$A130,professionalization_strategies!$A:$A,0),0)</f>
        <v>#N/A</v>
      </c>
    </row>
    <row r="131" spans="1:8" x14ac:dyDescent="0.3">
      <c r="A131" t="s">
        <v>4026</v>
      </c>
      <c r="B131" t="s">
        <v>344</v>
      </c>
      <c r="C131" t="s">
        <v>375</v>
      </c>
      <c r="D131" t="s">
        <v>472</v>
      </c>
      <c r="E131" t="str" cm="1">
        <f t="array" ref="E131">INDEX(municipalities!B:B, MATCH(D131,municipalities!C:C,0),0)</f>
        <v>GM0221</v>
      </c>
      <c r="G131">
        <v>2020</v>
      </c>
      <c r="H131" t="e" cm="1">
        <f t="array" ref="H131">INDEX(professionalization_strategies!G:G,MATCH(Professionalization!$A131,professionalization_strategies!$A:$A,0),0)</f>
        <v>#N/A</v>
      </c>
    </row>
    <row r="132" spans="1:8" x14ac:dyDescent="0.3">
      <c r="A132" t="s">
        <v>4028</v>
      </c>
      <c r="B132" t="s">
        <v>344</v>
      </c>
      <c r="C132" t="s">
        <v>351</v>
      </c>
      <c r="D132" t="s">
        <v>454</v>
      </c>
      <c r="E132" t="str" cm="1">
        <f t="array" ref="E132">INDEX(municipalities!B:B, MATCH(D132,municipalities!C:C,0),0)</f>
        <v>GM0213</v>
      </c>
      <c r="F132" t="s">
        <v>455</v>
      </c>
      <c r="G132">
        <v>2013</v>
      </c>
      <c r="H132" cm="1">
        <f t="array" ref="H132">INDEX(professionalization_strategies!G:G,MATCH(Professionalization!$A132,professionalization_strategies!$A:$A,0),0)</f>
        <v>3</v>
      </c>
    </row>
    <row r="133" spans="1:8" x14ac:dyDescent="0.3">
      <c r="A133" t="s">
        <v>4030</v>
      </c>
      <c r="B133" t="s">
        <v>344</v>
      </c>
      <c r="C133" t="s">
        <v>345</v>
      </c>
      <c r="D133" t="s">
        <v>566</v>
      </c>
      <c r="E133" t="str" cm="1">
        <f t="array" ref="E133">INDEX(municipalities!B:B, MATCH(D133,municipalities!C:C,0),0)</f>
        <v>GM1955</v>
      </c>
      <c r="F133" t="s">
        <v>567</v>
      </c>
      <c r="G133">
        <v>2022</v>
      </c>
      <c r="H133" t="e" cm="1">
        <f t="array" ref="H133">INDEX(professionalization_strategies!G:G,MATCH(Professionalization!$A133,professionalization_strategies!$A:$A,0),0)</f>
        <v>#N/A</v>
      </c>
    </row>
    <row r="134" spans="1:8" x14ac:dyDescent="0.3">
      <c r="A134" t="s">
        <v>4032</v>
      </c>
      <c r="B134" t="s">
        <v>344</v>
      </c>
      <c r="C134" t="s">
        <v>345</v>
      </c>
      <c r="D134" t="s">
        <v>566</v>
      </c>
      <c r="E134" t="str" cm="1">
        <f t="array" ref="E134">INDEX(municipalities!B:B, MATCH(D134,municipalities!C:C,0),0)</f>
        <v>GM1955</v>
      </c>
      <c r="F134" t="s">
        <v>567</v>
      </c>
      <c r="G134">
        <v>2016</v>
      </c>
      <c r="H134" cm="1">
        <f t="array" ref="H134">INDEX(professionalization_strategies!G:G,MATCH(Professionalization!$A134,professionalization_strategies!$A:$A,0),0)</f>
        <v>2</v>
      </c>
    </row>
    <row r="135" spans="1:8" x14ac:dyDescent="0.3">
      <c r="A135" t="s">
        <v>4034</v>
      </c>
      <c r="B135" t="s">
        <v>344</v>
      </c>
      <c r="C135" t="s">
        <v>375</v>
      </c>
      <c r="D135" t="s">
        <v>3148</v>
      </c>
      <c r="E135" t="str" cm="1">
        <f t="array" ref="E135">INDEX(municipalities!B:B, MATCH(D135,municipalities!C:C,0),0)</f>
        <v>GM0226</v>
      </c>
      <c r="G135">
        <v>2021</v>
      </c>
      <c r="H135" t="e" cm="1">
        <f t="array" ref="H135">INDEX(professionalization_strategies!G:G,MATCH(Professionalization!$A135,professionalization_strategies!$A:$A,0),0)</f>
        <v>#N/A</v>
      </c>
    </row>
    <row r="136" spans="1:8" x14ac:dyDescent="0.3">
      <c r="A136" t="s">
        <v>4037</v>
      </c>
      <c r="B136" t="s">
        <v>344</v>
      </c>
      <c r="C136" t="s">
        <v>375</v>
      </c>
      <c r="D136" t="s">
        <v>4036</v>
      </c>
      <c r="E136" t="str" cm="1">
        <f t="array" ref="E136">INDEX(municipalities!B:B, MATCH(D136,municipalities!C:C,0),0)</f>
        <v>GM0277</v>
      </c>
      <c r="G136">
        <v>2019</v>
      </c>
      <c r="H136" cm="1">
        <f t="array" ref="H136">INDEX(professionalization_strategies!G:G,MATCH(Professionalization!$A136,professionalization_strategies!$A:$A,0),0)</f>
        <v>1</v>
      </c>
    </row>
    <row r="137" spans="1:8" x14ac:dyDescent="0.3">
      <c r="A137" t="s">
        <v>4040</v>
      </c>
      <c r="B137" t="s">
        <v>344</v>
      </c>
      <c r="C137" t="s">
        <v>375</v>
      </c>
      <c r="D137" t="s">
        <v>542</v>
      </c>
      <c r="E137" t="str" cm="1">
        <f t="array" ref="E137">INDEX(municipalities!B:B, MATCH(D137,municipalities!C:C,0),0)</f>
        <v>GM1705</v>
      </c>
      <c r="F137" t="s">
        <v>4039</v>
      </c>
      <c r="G137">
        <v>2013</v>
      </c>
      <c r="H137" cm="1">
        <f t="array" ref="H137">INDEX(professionalization_strategies!G:G,MATCH(Professionalization!$A137,professionalization_strategies!$A:$A,0),0)</f>
        <v>2</v>
      </c>
    </row>
    <row r="138" spans="1:8" x14ac:dyDescent="0.3">
      <c r="A138" t="s">
        <v>4042</v>
      </c>
      <c r="B138" t="s">
        <v>344</v>
      </c>
      <c r="C138" t="s">
        <v>375</v>
      </c>
      <c r="D138" t="s">
        <v>542</v>
      </c>
      <c r="E138" t="str" cm="1">
        <f t="array" ref="E138">INDEX(municipalities!B:B, MATCH(D138,municipalities!C:C,0),0)</f>
        <v>GM1705</v>
      </c>
      <c r="F138" t="s">
        <v>4039</v>
      </c>
      <c r="G138">
        <v>2021</v>
      </c>
      <c r="H138" t="e" cm="1">
        <f t="array" ref="H138">INDEX(professionalization_strategies!G:G,MATCH(Professionalization!$A138,professionalization_strategies!$A:$A,0),0)</f>
        <v>#N/A</v>
      </c>
    </row>
    <row r="139" spans="1:8" x14ac:dyDescent="0.3">
      <c r="A139" t="s">
        <v>4044</v>
      </c>
      <c r="B139" t="s">
        <v>344</v>
      </c>
      <c r="C139" t="s">
        <v>375</v>
      </c>
      <c r="D139" t="s">
        <v>376</v>
      </c>
      <c r="E139" t="str" cm="1">
        <f t="array" ref="E139">INDEX(municipalities!B:B, MATCH(D139,municipalities!C:C,0),0)</f>
        <v>GM0202</v>
      </c>
      <c r="G139">
        <v>2015</v>
      </c>
      <c r="H139" t="e" cm="1">
        <f t="array" ref="H139">INDEX(professionalization_strategies!G:G,MATCH(Professionalization!$A139,professionalization_strategies!$A:$A,0),0)</f>
        <v>#N/A</v>
      </c>
    </row>
    <row r="140" spans="1:8" x14ac:dyDescent="0.3">
      <c r="A140" t="s">
        <v>4047</v>
      </c>
      <c r="B140" t="s">
        <v>344</v>
      </c>
      <c r="C140" t="s">
        <v>375</v>
      </c>
      <c r="D140" t="s">
        <v>376</v>
      </c>
      <c r="E140" t="str" cm="1">
        <f t="array" ref="E140">INDEX(municipalities!B:B, MATCH(D140,municipalities!C:C,0),0)</f>
        <v>GM0202</v>
      </c>
      <c r="F140" t="s">
        <v>4046</v>
      </c>
      <c r="G140">
        <v>2021</v>
      </c>
      <c r="H140" cm="1">
        <f t="array" ref="H140">INDEX(professionalization_strategies!G:G,MATCH(Professionalization!$A140,professionalization_strategies!$A:$A,0),0)</f>
        <v>1</v>
      </c>
    </row>
    <row r="141" spans="1:8" x14ac:dyDescent="0.3">
      <c r="A141" t="s">
        <v>4049</v>
      </c>
      <c r="B141" t="s">
        <v>344</v>
      </c>
      <c r="C141" t="s">
        <v>375</v>
      </c>
      <c r="D141" t="s">
        <v>376</v>
      </c>
      <c r="E141" t="str" cm="1">
        <f t="array" ref="E141">INDEX(municipalities!B:B, MATCH(D141,municipalities!C:C,0),0)</f>
        <v>GM0202</v>
      </c>
      <c r="G141">
        <v>2019</v>
      </c>
      <c r="H141" cm="1">
        <f t="array" ref="H141">INDEX(professionalization_strategies!G:G,MATCH(Professionalization!$A141,professionalization_strategies!$A:$A,0),0)</f>
        <v>0</v>
      </c>
    </row>
    <row r="142" spans="1:8" x14ac:dyDescent="0.3">
      <c r="A142" t="s">
        <v>4051</v>
      </c>
      <c r="B142" t="s">
        <v>344</v>
      </c>
      <c r="C142" t="s">
        <v>375</v>
      </c>
      <c r="D142" t="s">
        <v>376</v>
      </c>
      <c r="E142" t="str" cm="1">
        <f t="array" ref="E142">INDEX(municipalities!B:B, MATCH(D142,municipalities!C:C,0),0)</f>
        <v>GM0202</v>
      </c>
      <c r="G142">
        <v>2021</v>
      </c>
      <c r="H142" t="e" cm="1">
        <f t="array" ref="H142">INDEX(professionalization_strategies!G:G,MATCH(Professionalization!$A142,professionalization_strategies!$A:$A,0),0)</f>
        <v>#N/A</v>
      </c>
    </row>
    <row r="143" spans="1:8" x14ac:dyDescent="0.3">
      <c r="A143" t="s">
        <v>4053</v>
      </c>
      <c r="B143" t="s">
        <v>344</v>
      </c>
      <c r="C143" t="s">
        <v>375</v>
      </c>
      <c r="D143" t="s">
        <v>376</v>
      </c>
      <c r="E143" t="str" cm="1">
        <f t="array" ref="E143">INDEX(municipalities!B:B, MATCH(D143,municipalities!C:C,0),0)</f>
        <v>GM0202</v>
      </c>
      <c r="G143">
        <v>2012</v>
      </c>
      <c r="H143" cm="1">
        <f t="array" ref="H143">INDEX(professionalization_strategies!G:G,MATCH(Professionalization!$A143,professionalization_strategies!$A:$A,0),0)</f>
        <v>3</v>
      </c>
    </row>
    <row r="144" spans="1:8" x14ac:dyDescent="0.3">
      <c r="A144" t="s">
        <v>4056</v>
      </c>
      <c r="B144" t="s">
        <v>344</v>
      </c>
      <c r="C144" t="s">
        <v>391</v>
      </c>
      <c r="D144" t="s">
        <v>691</v>
      </c>
      <c r="E144" t="str" cm="1">
        <f t="array" ref="E144">INDEX(municipalities!B:B, MATCH(D144,municipalities!C:C,0),0)</f>
        <v>GM0289</v>
      </c>
      <c r="F144" t="s">
        <v>4055</v>
      </c>
      <c r="G144">
        <v>2012</v>
      </c>
      <c r="H144" cm="1">
        <f t="array" ref="H144">INDEX(professionalization_strategies!G:G,MATCH(Professionalization!$A144,professionalization_strategies!$A:$A,0),0)</f>
        <v>2</v>
      </c>
    </row>
    <row r="145" spans="1:8" x14ac:dyDescent="0.3">
      <c r="A145" t="s">
        <v>4058</v>
      </c>
      <c r="B145" t="s">
        <v>344</v>
      </c>
      <c r="C145" t="s">
        <v>391</v>
      </c>
      <c r="D145" t="s">
        <v>691</v>
      </c>
      <c r="E145" t="str" cm="1">
        <f t="array" ref="E145">INDEX(municipalities!B:B, MATCH(D145,municipalities!C:C,0),0)</f>
        <v>GM0289</v>
      </c>
      <c r="G145">
        <v>2018</v>
      </c>
      <c r="H145" cm="1">
        <f t="array" ref="H145">INDEX(professionalization_strategies!G:G,MATCH(Professionalization!$A145,professionalization_strategies!$A:$A,0),0)</f>
        <v>1</v>
      </c>
    </row>
    <row r="146" spans="1:8" x14ac:dyDescent="0.3">
      <c r="A146" t="s">
        <v>4060</v>
      </c>
      <c r="B146" t="s">
        <v>344</v>
      </c>
      <c r="C146" t="s">
        <v>391</v>
      </c>
      <c r="D146" t="s">
        <v>691</v>
      </c>
      <c r="E146" t="str" cm="1">
        <f t="array" ref="E146">INDEX(municipalities!B:B, MATCH(D146,municipalities!C:C,0),0)</f>
        <v>GM0289</v>
      </c>
      <c r="G146">
        <v>2014</v>
      </c>
      <c r="H146" t="e" cm="1">
        <f t="array" ref="H146">INDEX(professionalization_strategies!G:G,MATCH(Professionalization!$A146,professionalization_strategies!$A:$A,0),0)</f>
        <v>#N/A</v>
      </c>
    </row>
    <row r="147" spans="1:8" x14ac:dyDescent="0.3">
      <c r="A147" t="s">
        <v>4064</v>
      </c>
      <c r="B147" t="s">
        <v>344</v>
      </c>
      <c r="C147" t="s">
        <v>375</v>
      </c>
      <c r="D147" t="s">
        <v>653</v>
      </c>
      <c r="E147" t="str" cm="1">
        <f t="array" ref="E147">INDEX(municipalities!B:B, MATCH(D147,municipalities!C:C,0),0)</f>
        <v>GM1734</v>
      </c>
      <c r="F147" t="s">
        <v>4063</v>
      </c>
      <c r="G147">
        <v>2019</v>
      </c>
      <c r="H147" cm="1">
        <f t="array" ref="H147">INDEX(professionalization_strategies!G:G,MATCH(Professionalization!$A147,professionalization_strategies!$A:$A,0),0)</f>
        <v>0</v>
      </c>
    </row>
    <row r="148" spans="1:8" x14ac:dyDescent="0.3">
      <c r="A148" t="s">
        <v>4067</v>
      </c>
      <c r="B148" t="s">
        <v>344</v>
      </c>
      <c r="C148" t="s">
        <v>459</v>
      </c>
      <c r="D148" t="s">
        <v>653</v>
      </c>
      <c r="E148" t="str" cm="1">
        <f t="array" ref="E148">INDEX(municipalities!B:B, MATCH(D148,municipalities!C:C,0),0)</f>
        <v>GM1734</v>
      </c>
      <c r="F148" t="s">
        <v>4066</v>
      </c>
      <c r="G148">
        <v>2021</v>
      </c>
      <c r="H148" cm="1">
        <f t="array" ref="H148">INDEX(professionalization_strategies!G:G,MATCH(Professionalization!$A148,professionalization_strategies!$A:$A,0),0)</f>
        <v>1</v>
      </c>
    </row>
    <row r="149" spans="1:8" x14ac:dyDescent="0.3">
      <c r="A149" t="s">
        <v>4070</v>
      </c>
      <c r="B149" t="s">
        <v>344</v>
      </c>
      <c r="C149" t="s">
        <v>459</v>
      </c>
      <c r="D149" t="s">
        <v>573</v>
      </c>
      <c r="E149" t="str" cm="1">
        <f t="array" ref="E149">INDEX(municipalities!B:B, MATCH(D149,municipalities!C:C,0),0)</f>
        <v>GM1740</v>
      </c>
      <c r="F149" t="s">
        <v>4069</v>
      </c>
      <c r="G149">
        <v>2016</v>
      </c>
      <c r="H149" cm="1">
        <f t="array" ref="H149">INDEX(professionalization_strategies!G:G,MATCH(Professionalization!$A149,professionalization_strategies!$A:$A,0),0)</f>
        <v>1</v>
      </c>
    </row>
    <row r="150" spans="1:8" x14ac:dyDescent="0.3">
      <c r="A150" t="s">
        <v>4073</v>
      </c>
      <c r="B150" t="s">
        <v>344</v>
      </c>
      <c r="C150" t="s">
        <v>375</v>
      </c>
      <c r="D150" t="s">
        <v>653</v>
      </c>
      <c r="E150" t="str" cm="1">
        <f t="array" ref="E150">INDEX(municipalities!B:B, MATCH(D150,municipalities!C:C,0),0)</f>
        <v>GM1734</v>
      </c>
      <c r="F150" t="s">
        <v>4072</v>
      </c>
      <c r="G150">
        <v>2017</v>
      </c>
      <c r="H150" cm="1">
        <f t="array" ref="H150">INDEX(professionalization_strategies!G:G,MATCH(Professionalization!$A150,professionalization_strategies!$A:$A,0),0)</f>
        <v>0</v>
      </c>
    </row>
    <row r="151" spans="1:8" x14ac:dyDescent="0.3">
      <c r="A151" t="s">
        <v>4076</v>
      </c>
      <c r="B151" t="s">
        <v>344</v>
      </c>
      <c r="C151" t="s">
        <v>375</v>
      </c>
      <c r="D151" t="s">
        <v>653</v>
      </c>
      <c r="E151" t="str" cm="1">
        <f t="array" ref="E151">INDEX(municipalities!B:B, MATCH(D151,municipalities!C:C,0),0)</f>
        <v>GM1734</v>
      </c>
      <c r="F151" t="s">
        <v>4075</v>
      </c>
      <c r="G151">
        <v>2015</v>
      </c>
      <c r="H151" t="e" cm="1">
        <f t="array" ref="H151">INDEX(professionalization_strategies!G:G,MATCH(Professionalization!$A151,professionalization_strategies!$A:$A,0),0)</f>
        <v>#N/A</v>
      </c>
    </row>
    <row r="152" spans="1:8" x14ac:dyDescent="0.3">
      <c r="A152" t="s">
        <v>4078</v>
      </c>
      <c r="B152" t="s">
        <v>344</v>
      </c>
      <c r="C152" t="s">
        <v>375</v>
      </c>
      <c r="D152" t="s">
        <v>481</v>
      </c>
      <c r="E152" t="str" cm="1">
        <f t="array" ref="E152">INDEX(municipalities!B:B, MATCH(D152,municipalities!C:C,0),0)</f>
        <v>GM0225</v>
      </c>
      <c r="F152" t="s">
        <v>482</v>
      </c>
      <c r="G152">
        <v>2014</v>
      </c>
      <c r="H152" cm="1">
        <f t="array" ref="H152">INDEX(professionalization_strategies!G:G,MATCH(Professionalization!$A152,professionalization_strategies!$A:$A,0),0)</f>
        <v>1</v>
      </c>
    </row>
    <row r="153" spans="1:8" x14ac:dyDescent="0.3">
      <c r="A153" t="s">
        <v>4080</v>
      </c>
      <c r="B153" t="s">
        <v>344</v>
      </c>
      <c r="C153" t="s">
        <v>375</v>
      </c>
      <c r="D153" t="s">
        <v>428</v>
      </c>
      <c r="E153" t="str" cm="1">
        <f t="array" ref="E153">INDEX(municipalities!B:B, MATCH(D153,municipalities!C:C,0),0)</f>
        <v>GM0209</v>
      </c>
      <c r="G153">
        <v>2018</v>
      </c>
      <c r="H153" t="e" cm="1">
        <f t="array" ref="H153">INDEX(professionalization_strategies!G:G,MATCH(Professionalization!$A153,professionalization_strategies!$A:$A,0),0)</f>
        <v>#N/A</v>
      </c>
    </row>
    <row r="154" spans="1:8" x14ac:dyDescent="0.3">
      <c r="A154" t="s">
        <v>4082</v>
      </c>
      <c r="B154" t="s">
        <v>344</v>
      </c>
      <c r="C154" t="s">
        <v>375</v>
      </c>
      <c r="D154" t="s">
        <v>481</v>
      </c>
      <c r="E154" t="str" cm="1">
        <f t="array" ref="E154">INDEX(municipalities!B:B, MATCH(D154,municipalities!C:C,0),0)</f>
        <v>GM0225</v>
      </c>
      <c r="G154">
        <v>2019</v>
      </c>
      <c r="H154" cm="1">
        <f t="array" ref="H154">INDEX(professionalization_strategies!G:G,MATCH(Professionalization!$A154,professionalization_strategies!$A:$A,0),0)</f>
        <v>1</v>
      </c>
    </row>
    <row r="155" spans="1:8" x14ac:dyDescent="0.3">
      <c r="A155" t="s">
        <v>4085</v>
      </c>
      <c r="B155" t="s">
        <v>344</v>
      </c>
      <c r="C155" t="s">
        <v>459</v>
      </c>
      <c r="D155" t="s">
        <v>711</v>
      </c>
      <c r="E155" t="str" cm="1">
        <f t="array" ref="E155">INDEX(municipalities!B:B, MATCH(D155,municipalities!C:C,0),0)</f>
        <v>GM0668</v>
      </c>
      <c r="F155" t="s">
        <v>4084</v>
      </c>
      <c r="G155">
        <v>2019</v>
      </c>
      <c r="H155" cm="1">
        <f t="array" ref="H155">INDEX(professionalization_strategies!G:G,MATCH(Professionalization!$A155,professionalization_strategies!$A:$A,0),0)</f>
        <v>0</v>
      </c>
    </row>
    <row r="156" spans="1:8" x14ac:dyDescent="0.3">
      <c r="A156" t="s">
        <v>4086</v>
      </c>
      <c r="B156" t="s">
        <v>344</v>
      </c>
      <c r="C156" t="s">
        <v>375</v>
      </c>
      <c r="D156" t="s">
        <v>537</v>
      </c>
      <c r="E156" t="str" cm="1">
        <f t="array" ref="E156">INDEX(municipalities!B:B, MATCH(D156,municipalities!C:C,0),0)</f>
        <v>GM0252</v>
      </c>
      <c r="G156">
        <v>2019</v>
      </c>
      <c r="H156" cm="1">
        <f t="array" ref="H156">INDEX(professionalization_strategies!G:G,MATCH(Professionalization!$A156,professionalization_strategies!$A:$A,0),0)</f>
        <v>3</v>
      </c>
    </row>
    <row r="157" spans="1:8" x14ac:dyDescent="0.3">
      <c r="A157" t="s">
        <v>4089</v>
      </c>
      <c r="B157" t="s">
        <v>344</v>
      </c>
      <c r="C157" t="s">
        <v>375</v>
      </c>
      <c r="D157" t="s">
        <v>714</v>
      </c>
      <c r="E157" t="str" cm="1">
        <f t="array" ref="E157">INDEX(municipalities!B:B, MATCH(D157,municipalities!C:C,0),0)</f>
        <v>GM0296</v>
      </c>
      <c r="F157" t="s">
        <v>4088</v>
      </c>
      <c r="G157">
        <v>2015</v>
      </c>
      <c r="H157" cm="1">
        <f t="array" ref="H157">INDEX(professionalization_strategies!G:G,MATCH(Professionalization!$A157,professionalization_strategies!$A:$A,0),0)</f>
        <v>2</v>
      </c>
    </row>
    <row r="158" spans="1:8" x14ac:dyDescent="0.3">
      <c r="A158" t="s">
        <v>4091</v>
      </c>
      <c r="B158" t="s">
        <v>344</v>
      </c>
      <c r="C158" t="s">
        <v>375</v>
      </c>
      <c r="D158" t="s">
        <v>537</v>
      </c>
      <c r="E158" t="str" cm="1">
        <f t="array" ref="E158">INDEX(municipalities!B:B, MATCH(D158,municipalities!C:C,0),0)</f>
        <v>GM0252</v>
      </c>
      <c r="G158">
        <v>2019</v>
      </c>
      <c r="H158" t="e" cm="1">
        <f t="array" ref="H158">INDEX(professionalization_strategies!G:G,MATCH(Professionalization!$A158,professionalization_strategies!$A:$A,0),0)</f>
        <v>#N/A</v>
      </c>
    </row>
    <row r="159" spans="1:8" x14ac:dyDescent="0.3">
      <c r="A159" t="s">
        <v>4093</v>
      </c>
      <c r="B159" t="s">
        <v>344</v>
      </c>
      <c r="C159" t="s">
        <v>375</v>
      </c>
      <c r="D159" t="s">
        <v>398</v>
      </c>
      <c r="E159" t="str" cm="1">
        <f t="array" ref="E159">INDEX(municipalities!B:B, MATCH(D159,municipalities!C:C,0),0)</f>
        <v>GM1945</v>
      </c>
      <c r="F159" t="s">
        <v>402</v>
      </c>
      <c r="G159">
        <v>2020</v>
      </c>
      <c r="H159" cm="1">
        <f t="array" ref="H159">INDEX(professionalization_strategies!G:G,MATCH(Professionalization!$A159,professionalization_strategies!$A:$A,0),0)</f>
        <v>1</v>
      </c>
    </row>
    <row r="160" spans="1:8" x14ac:dyDescent="0.3">
      <c r="A160" t="s">
        <v>4095</v>
      </c>
      <c r="B160" t="s">
        <v>344</v>
      </c>
      <c r="C160" t="s">
        <v>375</v>
      </c>
      <c r="D160" t="s">
        <v>398</v>
      </c>
      <c r="E160" t="str" cm="1">
        <f t="array" ref="E160">INDEX(municipalities!B:B, MATCH(D160,municipalities!C:C,0),0)</f>
        <v>GM1945</v>
      </c>
      <c r="F160" t="s">
        <v>404</v>
      </c>
      <c r="G160">
        <v>2017</v>
      </c>
      <c r="H160" cm="1">
        <f t="array" ref="H160">INDEX(professionalization_strategies!G:G,MATCH(Professionalization!$A160,professionalization_strategies!$A:$A,0),0)</f>
        <v>2</v>
      </c>
    </row>
    <row r="161" spans="1:8" x14ac:dyDescent="0.3">
      <c r="A161" t="s">
        <v>4097</v>
      </c>
      <c r="B161" t="s">
        <v>344</v>
      </c>
      <c r="C161" t="s">
        <v>375</v>
      </c>
      <c r="D161" t="s">
        <v>597</v>
      </c>
      <c r="E161" t="str" cm="1">
        <f t="array" ref="E161">INDEX(municipalities!B:B, MATCH(D161,municipalities!C:C,0),0)</f>
        <v>GM0268</v>
      </c>
      <c r="G161">
        <v>2013</v>
      </c>
      <c r="H161" t="e" cm="1">
        <f t="array" ref="H161">INDEX(professionalization_strategies!G:G,MATCH(Professionalization!$A161,professionalization_strategies!$A:$A,0),0)</f>
        <v>#N/A</v>
      </c>
    </row>
    <row r="162" spans="1:8" x14ac:dyDescent="0.3">
      <c r="A162" t="s">
        <v>4099</v>
      </c>
      <c r="B162" t="s">
        <v>344</v>
      </c>
      <c r="C162" t="s">
        <v>375</v>
      </c>
      <c r="D162" t="s">
        <v>597</v>
      </c>
      <c r="E162" t="str" cm="1">
        <f t="array" ref="E162">INDEX(municipalities!B:B, MATCH(D162,municipalities!C:C,0),0)</f>
        <v>GM0268</v>
      </c>
      <c r="G162">
        <v>2018</v>
      </c>
      <c r="H162" cm="1">
        <f t="array" ref="H162">INDEX(professionalization_strategies!G:G,MATCH(Professionalization!$A162,professionalization_strategies!$A:$A,0),0)</f>
        <v>0</v>
      </c>
    </row>
    <row r="163" spans="1:8" x14ac:dyDescent="0.3">
      <c r="A163" t="s">
        <v>4101</v>
      </c>
      <c r="B163" t="s">
        <v>344</v>
      </c>
      <c r="C163" t="s">
        <v>459</v>
      </c>
      <c r="D163" t="s">
        <v>734</v>
      </c>
      <c r="E163" t="str" cm="1">
        <f t="array" ref="E163">INDEX(municipalities!B:B, MATCH(D163,municipalities!C:C,0),0)</f>
        <v>GM0297</v>
      </c>
      <c r="G163">
        <v>2016</v>
      </c>
      <c r="H163" t="e" cm="1">
        <f t="array" ref="H163">INDEX(professionalization_strategies!G:G,MATCH(Professionalization!$A163,professionalization_strategies!$A:$A,0),0)</f>
        <v>#N/A</v>
      </c>
    </row>
    <row r="164" spans="1:8" x14ac:dyDescent="0.3">
      <c r="A164" t="s">
        <v>4104</v>
      </c>
      <c r="B164" t="s">
        <v>344</v>
      </c>
      <c r="C164" t="s">
        <v>459</v>
      </c>
      <c r="D164" t="s">
        <v>701</v>
      </c>
      <c r="E164" t="str" cm="1">
        <f t="array" ref="E164">INDEX(municipalities!B:B, MATCH(D164,municipalities!C:C,0),0)</f>
        <v>GM1960</v>
      </c>
      <c r="F164" t="s">
        <v>4103</v>
      </c>
      <c r="G164">
        <v>2016</v>
      </c>
      <c r="H164" t="e" cm="1">
        <f t="array" ref="H164">INDEX(professionalization_strategies!G:G,MATCH(Professionalization!$A164,professionalization_strategies!$A:$A,0),0)</f>
        <v>#N/A</v>
      </c>
    </row>
    <row r="165" spans="1:8" x14ac:dyDescent="0.3">
      <c r="A165" t="s">
        <v>4107</v>
      </c>
      <c r="B165" t="s">
        <v>344</v>
      </c>
      <c r="C165" t="s">
        <v>459</v>
      </c>
      <c r="D165" t="s">
        <v>701</v>
      </c>
      <c r="E165" t="str" cm="1">
        <f t="array" ref="E165">INDEX(municipalities!B:B, MATCH(D165,municipalities!C:C,0),0)</f>
        <v>GM1960</v>
      </c>
      <c r="F165" t="s">
        <v>4106</v>
      </c>
      <c r="G165">
        <v>2017</v>
      </c>
      <c r="H165" cm="1">
        <f t="array" ref="H165">INDEX(professionalization_strategies!G:G,MATCH(Professionalization!$A165,professionalization_strategies!$A:$A,0),0)</f>
        <v>0</v>
      </c>
    </row>
    <row r="166" spans="1:8" x14ac:dyDescent="0.3">
      <c r="A166" t="s">
        <v>4109</v>
      </c>
      <c r="B166" t="s">
        <v>344</v>
      </c>
      <c r="C166" t="s">
        <v>459</v>
      </c>
      <c r="D166" t="s">
        <v>701</v>
      </c>
      <c r="E166" t="str" cm="1">
        <f t="array" ref="E166">INDEX(municipalities!B:B, MATCH(D166,municipalities!C:C,0),0)</f>
        <v>GM1960</v>
      </c>
      <c r="F166" t="s">
        <v>508</v>
      </c>
      <c r="G166">
        <v>2020</v>
      </c>
      <c r="H166" cm="1">
        <f t="array" ref="H166">INDEX(professionalization_strategies!G:G,MATCH(Professionalization!$A166,professionalization_strategies!$A:$A,0),0)</f>
        <v>1</v>
      </c>
    </row>
    <row r="167" spans="1:8" x14ac:dyDescent="0.3">
      <c r="A167" t="s">
        <v>4111</v>
      </c>
      <c r="B167" t="s">
        <v>344</v>
      </c>
      <c r="C167" t="s">
        <v>459</v>
      </c>
      <c r="D167" t="s">
        <v>701</v>
      </c>
      <c r="E167" t="str" cm="1">
        <f t="array" ref="E167">INDEX(municipalities!B:B, MATCH(D167,municipalities!C:C,0),0)</f>
        <v>GM1960</v>
      </c>
      <c r="F167" t="s">
        <v>508</v>
      </c>
      <c r="G167">
        <v>2014</v>
      </c>
      <c r="H167" t="e" cm="1">
        <f t="array" ref="H167">INDEX(professionalization_strategies!G:G,MATCH(Professionalization!$A167,professionalization_strategies!$A:$A,0),0)</f>
        <v>#N/A</v>
      </c>
    </row>
    <row r="168" spans="1:8" x14ac:dyDescent="0.3">
      <c r="A168" t="s">
        <v>4113</v>
      </c>
      <c r="B168" t="s">
        <v>344</v>
      </c>
      <c r="C168" t="s">
        <v>459</v>
      </c>
      <c r="D168" t="s">
        <v>701</v>
      </c>
      <c r="E168" t="str" cm="1">
        <f t="array" ref="E168">INDEX(municipalities!B:B, MATCH(D168,municipalities!C:C,0),0)</f>
        <v>GM1960</v>
      </c>
      <c r="F168" t="s">
        <v>4112</v>
      </c>
      <c r="G168">
        <v>2023</v>
      </c>
      <c r="H168" t="e" cm="1">
        <f t="array" ref="H168">INDEX(professionalization_strategies!G:G,MATCH(Professionalization!$A168,professionalization_strategies!$A:$A,0),0)</f>
        <v>#N/A</v>
      </c>
    </row>
    <row r="169" spans="1:8" x14ac:dyDescent="0.3">
      <c r="A169" t="s">
        <v>4115</v>
      </c>
      <c r="B169" t="s">
        <v>344</v>
      </c>
      <c r="C169" t="s">
        <v>459</v>
      </c>
      <c r="D169" t="s">
        <v>460</v>
      </c>
      <c r="E169" t="str" cm="1">
        <f t="array" ref="E169">INDEX(municipalities!B:B, MATCH(D169,municipalities!C:C,0),0)</f>
        <v>GM0214</v>
      </c>
      <c r="G169">
        <v>2018</v>
      </c>
      <c r="H169" t="e" cm="1">
        <f t="array" ref="H169">INDEX(professionalization_strategies!G:G,MATCH(Professionalization!$A169,professionalization_strategies!$A:$A,0),0)</f>
        <v>#N/A</v>
      </c>
    </row>
    <row r="170" spans="1:8" x14ac:dyDescent="0.3">
      <c r="A170" t="s">
        <v>4117</v>
      </c>
      <c r="B170" t="s">
        <v>344</v>
      </c>
      <c r="C170" t="s">
        <v>459</v>
      </c>
      <c r="D170" t="s">
        <v>466</v>
      </c>
      <c r="E170" t="str" cm="1">
        <f t="array" ref="E170">INDEX(municipalities!B:B, MATCH(D170,municipalities!C:C,0),0)</f>
        <v>GM0216</v>
      </c>
      <c r="G170">
        <v>2018</v>
      </c>
      <c r="H170" cm="1">
        <f t="array" ref="H170">INDEX(professionalization_strategies!G:G,MATCH(Professionalization!$A170,professionalization_strategies!$A:$A,0),0)</f>
        <v>1</v>
      </c>
    </row>
    <row r="171" spans="1:8" x14ac:dyDescent="0.3">
      <c r="A171" t="s">
        <v>4119</v>
      </c>
      <c r="B171" t="s">
        <v>344</v>
      </c>
      <c r="C171" t="s">
        <v>459</v>
      </c>
      <c r="D171" t="s">
        <v>466</v>
      </c>
      <c r="E171" t="str" cm="1">
        <f t="array" ref="E171">INDEX(municipalities!B:B, MATCH(D171,municipalities!C:C,0),0)</f>
        <v>GM0216</v>
      </c>
      <c r="G171">
        <v>2016</v>
      </c>
      <c r="H171" cm="1">
        <f t="array" ref="H171">INDEX(professionalization_strategies!G:G,MATCH(Professionalization!$A171,professionalization_strategies!$A:$A,0),0)</f>
        <v>2</v>
      </c>
    </row>
    <row r="172" spans="1:8" x14ac:dyDescent="0.3">
      <c r="A172" t="s">
        <v>4121</v>
      </c>
      <c r="B172" t="s">
        <v>344</v>
      </c>
      <c r="C172" t="s">
        <v>459</v>
      </c>
      <c r="D172" t="s">
        <v>466</v>
      </c>
      <c r="E172" t="str" cm="1">
        <f t="array" ref="E172">INDEX(municipalities!B:B, MATCH(D172,municipalities!C:C,0),0)</f>
        <v>GM0216</v>
      </c>
      <c r="G172">
        <v>2013</v>
      </c>
      <c r="H172" cm="1">
        <f t="array" ref="H172">INDEX(professionalization_strategies!G:G,MATCH(Professionalization!$A172,professionalization_strategies!$A:$A,0),0)</f>
        <v>1</v>
      </c>
    </row>
    <row r="173" spans="1:8" x14ac:dyDescent="0.3">
      <c r="A173" t="s">
        <v>4123</v>
      </c>
      <c r="B173" t="s">
        <v>344</v>
      </c>
      <c r="C173" t="s">
        <v>459</v>
      </c>
      <c r="D173" t="s">
        <v>670</v>
      </c>
      <c r="E173" t="str" cm="1">
        <f t="array" ref="E173">INDEX(municipalities!B:B, MATCH(D173,municipalities!C:C,0),0)</f>
        <v>GM0281</v>
      </c>
      <c r="G173">
        <v>2016</v>
      </c>
      <c r="H173" cm="1">
        <f t="array" ref="H173">INDEX(professionalization_strategies!G:G,MATCH(Professionalization!$A173,professionalization_strategies!$A:$A,0),0)</f>
        <v>1</v>
      </c>
    </row>
    <row r="174" spans="1:8" x14ac:dyDescent="0.3">
      <c r="A174" t="s">
        <v>4126</v>
      </c>
      <c r="B174" t="s">
        <v>344</v>
      </c>
      <c r="C174" t="s">
        <v>395</v>
      </c>
      <c r="D174" t="s">
        <v>504</v>
      </c>
      <c r="E174" t="str" cm="1">
        <f t="array" ref="E174">INDEX(municipalities!B:B, MATCH(D174,municipalities!C:C,0),0)</f>
        <v>GM0233</v>
      </c>
      <c r="G174">
        <v>2020</v>
      </c>
      <c r="H174" t="e" cm="1">
        <f t="array" ref="H174">INDEX(professionalization_strategies!G:G,MATCH(Professionalization!$A174,professionalization_strategies!$A:$A,0),0)</f>
        <v>#N/A</v>
      </c>
    </row>
    <row r="175" spans="1:8" x14ac:dyDescent="0.3">
      <c r="A175" t="s">
        <v>4128</v>
      </c>
      <c r="B175" t="s">
        <v>344</v>
      </c>
      <c r="C175" t="s">
        <v>395</v>
      </c>
      <c r="D175" t="s">
        <v>504</v>
      </c>
      <c r="E175" t="str" cm="1">
        <f t="array" ref="E175">INDEX(municipalities!B:B, MATCH(D175,municipalities!C:C,0),0)</f>
        <v>GM0233</v>
      </c>
      <c r="G175">
        <v>2017</v>
      </c>
      <c r="H175" t="e" cm="1">
        <f t="array" ref="H175">INDEX(professionalization_strategies!G:G,MATCH(Professionalization!$A175,professionalization_strategies!$A:$A,0),0)</f>
        <v>#N/A</v>
      </c>
    </row>
    <row r="176" spans="1:8" x14ac:dyDescent="0.3">
      <c r="A176" t="s">
        <v>4131</v>
      </c>
      <c r="B176" t="s">
        <v>344</v>
      </c>
      <c r="C176" t="s">
        <v>395</v>
      </c>
      <c r="D176" t="s">
        <v>512</v>
      </c>
      <c r="E176" t="str" cm="1">
        <f t="array" ref="E176">INDEX(municipalities!B:B, MATCH(D176,municipalities!C:C,0),0)</f>
        <v>GM0243</v>
      </c>
      <c r="G176">
        <v>2016</v>
      </c>
      <c r="H176" cm="1">
        <f t="array" ref="H176">INDEX(professionalization_strategies!G:G,MATCH(Professionalization!$A176,professionalization_strategies!$A:$A,0),0)</f>
        <v>2</v>
      </c>
    </row>
    <row r="177" spans="1:8" x14ac:dyDescent="0.3">
      <c r="A177" t="s">
        <v>4135</v>
      </c>
      <c r="B177" t="s">
        <v>344</v>
      </c>
      <c r="C177" t="s">
        <v>395</v>
      </c>
      <c r="D177" t="s">
        <v>392</v>
      </c>
      <c r="E177" t="str" cm="1">
        <f t="array" ref="E177">INDEX(municipalities!B:B, MATCH(D177,municipalities!C:C,0),0)</f>
        <v>GM0203</v>
      </c>
      <c r="F177" t="s">
        <v>4134</v>
      </c>
      <c r="G177">
        <v>2017</v>
      </c>
      <c r="H177" cm="1">
        <f t="array" ref="H177">INDEX(professionalization_strategies!G:G,MATCH(Professionalization!$A177,professionalization_strategies!$A:$A,0),0)</f>
        <v>1</v>
      </c>
    </row>
    <row r="178" spans="1:8" x14ac:dyDescent="0.3">
      <c r="A178" t="s">
        <v>4137</v>
      </c>
      <c r="B178" t="s">
        <v>344</v>
      </c>
      <c r="C178" t="s">
        <v>391</v>
      </c>
      <c r="D178" t="s">
        <v>392</v>
      </c>
      <c r="E178" t="str" cm="1">
        <f t="array" ref="E178">INDEX(municipalities!B:B, MATCH(D178,municipalities!C:C,0),0)</f>
        <v>GM0203</v>
      </c>
      <c r="F178" t="s">
        <v>3130</v>
      </c>
      <c r="G178">
        <v>2019</v>
      </c>
      <c r="H178" cm="1">
        <f t="array" ref="H178">INDEX(professionalization_strategies!G:G,MATCH(Professionalization!$A178,professionalization_strategies!$A:$A,0),0)</f>
        <v>2</v>
      </c>
    </row>
    <row r="179" spans="1:8" x14ac:dyDescent="0.3">
      <c r="A179" t="s">
        <v>4139</v>
      </c>
      <c r="B179" t="s">
        <v>344</v>
      </c>
      <c r="C179" t="s">
        <v>345</v>
      </c>
      <c r="D179" t="s">
        <v>433</v>
      </c>
      <c r="E179" t="str" cm="1">
        <f t="array" ref="E179">INDEX(municipalities!B:B, MATCH(D179,municipalities!C:C,0),0)</f>
        <v>GM1876</v>
      </c>
      <c r="F179" t="s">
        <v>448</v>
      </c>
      <c r="G179">
        <v>2017</v>
      </c>
      <c r="H179" cm="1">
        <f t="array" ref="H179">INDEX(professionalization_strategies!G:G,MATCH(Professionalization!$A179,professionalization_strategies!$A:$A,0),0)</f>
        <v>2</v>
      </c>
    </row>
    <row r="180" spans="1:8" x14ac:dyDescent="0.3">
      <c r="A180" t="s">
        <v>4141</v>
      </c>
      <c r="B180" t="s">
        <v>344</v>
      </c>
      <c r="C180" t="s">
        <v>345</v>
      </c>
      <c r="D180" t="s">
        <v>433</v>
      </c>
      <c r="E180" t="str" cm="1">
        <f t="array" ref="E180">INDEX(municipalities!B:B, MATCH(D180,municipalities!C:C,0),0)</f>
        <v>GM1876</v>
      </c>
      <c r="F180" t="s">
        <v>3135</v>
      </c>
      <c r="G180">
        <v>2018</v>
      </c>
      <c r="H180" cm="1">
        <f t="array" ref="H180">INDEX(professionalization_strategies!G:G,MATCH(Professionalization!$A180,professionalization_strategies!$A:$A,0),0)</f>
        <v>2</v>
      </c>
    </row>
    <row r="181" spans="1:8" x14ac:dyDescent="0.3">
      <c r="A181" t="s">
        <v>4142</v>
      </c>
      <c r="B181" t="s">
        <v>344</v>
      </c>
      <c r="C181" t="s">
        <v>345</v>
      </c>
      <c r="D181" t="s">
        <v>478</v>
      </c>
      <c r="E181" t="str" cm="1">
        <f t="array" ref="E181">INDEX(municipalities!B:B, MATCH(D181,municipalities!C:C,0),0)</f>
        <v>GM0222</v>
      </c>
      <c r="G181">
        <v>2019</v>
      </c>
      <c r="H181" cm="1">
        <f t="array" ref="H181">INDEX(professionalization_strategies!G:G,MATCH(Professionalization!$A181,professionalization_strategies!$A:$A,0),0)</f>
        <v>0</v>
      </c>
    </row>
    <row r="182" spans="1:8" x14ac:dyDescent="0.3">
      <c r="A182" t="s">
        <v>4144</v>
      </c>
      <c r="B182" t="s">
        <v>344</v>
      </c>
      <c r="C182" t="s">
        <v>375</v>
      </c>
      <c r="D182" t="s">
        <v>714</v>
      </c>
      <c r="E182" t="str" cm="1">
        <f t="array" ref="E182">INDEX(municipalities!B:B, MATCH(D182,municipalities!C:C,0),0)</f>
        <v>GM0296</v>
      </c>
      <c r="G182">
        <v>2024</v>
      </c>
      <c r="H182" t="e" cm="1">
        <f t="array" ref="H182">INDEX(professionalization_strategies!G:G,MATCH(Professionalization!$A182,professionalization_strategies!$A:$A,0),0)</f>
        <v>#N/A</v>
      </c>
    </row>
    <row r="183" spans="1:8" x14ac:dyDescent="0.3">
      <c r="A183" t="s">
        <v>4147</v>
      </c>
      <c r="B183" t="s">
        <v>753</v>
      </c>
      <c r="C183" t="s">
        <v>753</v>
      </c>
      <c r="D183" t="s">
        <v>816</v>
      </c>
      <c r="E183" t="str" cm="1">
        <f t="array" ref="E183">INDEX(municipalities!B:B, MATCH(D183,municipalities!C:C,0),0)</f>
        <v>GM1966</v>
      </c>
      <c r="F183" t="s">
        <v>4146</v>
      </c>
      <c r="G183">
        <v>2017</v>
      </c>
      <c r="H183" cm="1">
        <f t="array" ref="H183">INDEX(professionalization_strategies!G:G,MATCH(Professionalization!$A183,professionalization_strategies!$A:$A,0),0)</f>
        <v>3</v>
      </c>
    </row>
    <row r="184" spans="1:8" x14ac:dyDescent="0.3">
      <c r="A184" t="s">
        <v>4149</v>
      </c>
      <c r="B184" t="s">
        <v>753</v>
      </c>
      <c r="C184" t="s">
        <v>753</v>
      </c>
      <c r="D184" t="s">
        <v>754</v>
      </c>
      <c r="E184" t="str" cm="1">
        <f t="array" ref="E184">INDEX(municipalities!B:B, MATCH(D184,municipalities!C:C,0),0)</f>
        <v>GM1979</v>
      </c>
      <c r="F184" t="s">
        <v>2548</v>
      </c>
      <c r="G184">
        <v>2017</v>
      </c>
      <c r="H184" t="e" cm="1">
        <f t="array" ref="H184">INDEX(professionalization_strategies!G:G,MATCH(Professionalization!$A184,professionalization_strategies!$A:$A,0),0)</f>
        <v>#N/A</v>
      </c>
    </row>
    <row r="185" spans="1:8" x14ac:dyDescent="0.3">
      <c r="A185" t="s">
        <v>4152</v>
      </c>
      <c r="B185" t="s">
        <v>753</v>
      </c>
      <c r="C185" t="s">
        <v>753</v>
      </c>
      <c r="D185" t="s">
        <v>754</v>
      </c>
      <c r="E185" t="str" cm="1">
        <f t="array" ref="E185">INDEX(municipalities!B:B, MATCH(D185,municipalities!C:C,0),0)</f>
        <v>GM1979</v>
      </c>
      <c r="F185" t="s">
        <v>4151</v>
      </c>
      <c r="G185">
        <v>2015</v>
      </c>
      <c r="H185" cm="1">
        <f t="array" ref="H185">INDEX(professionalization_strategies!G:G,MATCH(Professionalization!$A185,professionalization_strategies!$A:$A,0),0)</f>
        <v>2</v>
      </c>
    </row>
    <row r="186" spans="1:8" x14ac:dyDescent="0.3">
      <c r="A186" t="s">
        <v>4155</v>
      </c>
      <c r="B186" t="s">
        <v>753</v>
      </c>
      <c r="C186" t="s">
        <v>753</v>
      </c>
      <c r="D186" t="s">
        <v>816</v>
      </c>
      <c r="E186" t="str" cm="1">
        <f t="array" ref="E186">INDEX(municipalities!B:B, MATCH(D186,municipalities!C:C,0),0)</f>
        <v>GM1966</v>
      </c>
      <c r="F186" t="s">
        <v>4154</v>
      </c>
      <c r="G186">
        <v>2018</v>
      </c>
      <c r="H186" cm="1">
        <f t="array" ref="H186">INDEX(professionalization_strategies!G:G,MATCH(Professionalization!$A186,professionalization_strategies!$A:$A,0),0)</f>
        <v>1</v>
      </c>
    </row>
    <row r="187" spans="1:8" x14ac:dyDescent="0.3">
      <c r="A187" t="s">
        <v>4158</v>
      </c>
      <c r="B187" t="s">
        <v>753</v>
      </c>
      <c r="C187" t="s">
        <v>753</v>
      </c>
      <c r="D187" t="s">
        <v>816</v>
      </c>
      <c r="E187" t="str" cm="1">
        <f t="array" ref="E187">INDEX(municipalities!B:B, MATCH(D187,municipalities!C:C,0),0)</f>
        <v>GM1966</v>
      </c>
      <c r="F187" t="s">
        <v>4157</v>
      </c>
      <c r="G187">
        <v>2015</v>
      </c>
      <c r="H187" t="e" cm="1">
        <f t="array" ref="H187">INDEX(professionalization_strategies!G:G,MATCH(Professionalization!$A187,professionalization_strategies!$A:$A,0),0)</f>
        <v>#N/A</v>
      </c>
    </row>
    <row r="188" spans="1:8" x14ac:dyDescent="0.3">
      <c r="A188" t="s">
        <v>4160</v>
      </c>
      <c r="B188" t="s">
        <v>753</v>
      </c>
      <c r="C188" t="s">
        <v>753</v>
      </c>
      <c r="D188" t="s">
        <v>816</v>
      </c>
      <c r="E188" t="str" cm="1">
        <f t="array" ref="E188">INDEX(municipalities!B:B, MATCH(D188,municipalities!C:C,0),0)</f>
        <v>GM1966</v>
      </c>
      <c r="F188" t="s">
        <v>823</v>
      </c>
      <c r="G188">
        <v>2018</v>
      </c>
      <c r="H188" t="e" cm="1">
        <f t="array" ref="H188">INDEX(professionalization_strategies!G:G,MATCH(Professionalization!$A188,professionalization_strategies!$A:$A,0),0)</f>
        <v>#N/A</v>
      </c>
    </row>
    <row r="189" spans="1:8" x14ac:dyDescent="0.3">
      <c r="A189" t="s">
        <v>4162</v>
      </c>
      <c r="B189" t="s">
        <v>753</v>
      </c>
      <c r="C189" t="s">
        <v>753</v>
      </c>
      <c r="D189" t="s">
        <v>816</v>
      </c>
      <c r="E189" t="str" cm="1">
        <f t="array" ref="E189">INDEX(municipalities!B:B, MATCH(D189,municipalities!C:C,0),0)</f>
        <v>GM1966</v>
      </c>
      <c r="F189" t="s">
        <v>3663</v>
      </c>
      <c r="G189">
        <v>2017</v>
      </c>
      <c r="H189" cm="1">
        <f t="array" ref="H189">INDEX(professionalization_strategies!G:G,MATCH(Professionalization!$A189,professionalization_strategies!$A:$A,0),0)</f>
        <v>2</v>
      </c>
    </row>
    <row r="190" spans="1:8" x14ac:dyDescent="0.3">
      <c r="A190" t="s">
        <v>4164</v>
      </c>
      <c r="B190" t="s">
        <v>753</v>
      </c>
      <c r="C190" t="s">
        <v>753</v>
      </c>
      <c r="D190" t="s">
        <v>816</v>
      </c>
      <c r="E190" t="str" cm="1">
        <f t="array" ref="E190">INDEX(municipalities!B:B, MATCH(D190,municipalities!C:C,0),0)</f>
        <v>GM1966</v>
      </c>
      <c r="F190" t="s">
        <v>826</v>
      </c>
      <c r="G190">
        <v>2018</v>
      </c>
      <c r="H190" cm="1">
        <f t="array" ref="H190">INDEX(professionalization_strategies!G:G,MATCH(Professionalization!$A190,professionalization_strategies!$A:$A,0),0)</f>
        <v>3</v>
      </c>
    </row>
    <row r="191" spans="1:8" x14ac:dyDescent="0.3">
      <c r="A191" t="s">
        <v>4167</v>
      </c>
      <c r="B191" t="s">
        <v>753</v>
      </c>
      <c r="C191" t="s">
        <v>753</v>
      </c>
      <c r="D191" t="s">
        <v>754</v>
      </c>
      <c r="E191" t="str" cm="1">
        <f t="array" ref="E191">INDEX(municipalities!B:B, MATCH(D191,municipalities!C:C,0),0)</f>
        <v>GM1979</v>
      </c>
      <c r="F191" t="s">
        <v>4166</v>
      </c>
      <c r="G191">
        <v>2022</v>
      </c>
      <c r="H191" t="e" cm="1">
        <f t="array" ref="H191">INDEX(professionalization_strategies!G:G,MATCH(Professionalization!$A191,professionalization_strategies!$A:$A,0),0)</f>
        <v>#N/A</v>
      </c>
    </row>
    <row r="192" spans="1:8" x14ac:dyDescent="0.3">
      <c r="A192" t="s">
        <v>4170</v>
      </c>
      <c r="B192" t="s">
        <v>753</v>
      </c>
      <c r="C192" t="s">
        <v>753</v>
      </c>
      <c r="D192" t="s">
        <v>754</v>
      </c>
      <c r="E192" t="str" cm="1">
        <f t="array" ref="E192">INDEX(municipalities!B:B, MATCH(D192,municipalities!C:C,0),0)</f>
        <v>GM1979</v>
      </c>
      <c r="F192" t="s">
        <v>4169</v>
      </c>
      <c r="G192">
        <v>2018</v>
      </c>
      <c r="H192" cm="1">
        <f t="array" ref="H192">INDEX(professionalization_strategies!G:G,MATCH(Professionalization!$A192,professionalization_strategies!$A:$A,0),0)</f>
        <v>2</v>
      </c>
    </row>
    <row r="193" spans="1:8" x14ac:dyDescent="0.3">
      <c r="A193" t="s">
        <v>4173</v>
      </c>
      <c r="B193" t="s">
        <v>753</v>
      </c>
      <c r="C193" t="s">
        <v>753</v>
      </c>
      <c r="D193" t="s">
        <v>3191</v>
      </c>
      <c r="E193" t="str" cm="1">
        <f t="array" ref="E193">INDEX(municipalities!B:B, MATCH(D193,municipalities!C:C,0),0)</f>
        <v>GM1895</v>
      </c>
      <c r="F193" t="s">
        <v>4172</v>
      </c>
      <c r="G193">
        <v>2020</v>
      </c>
      <c r="H193" cm="1">
        <f t="array" ref="H193">INDEX(professionalization_strategies!G:G,MATCH(Professionalization!$A193,professionalization_strategies!$A:$A,0),0)</f>
        <v>0</v>
      </c>
    </row>
    <row r="194" spans="1:8" x14ac:dyDescent="0.3">
      <c r="A194" t="s">
        <v>4176</v>
      </c>
      <c r="B194" t="s">
        <v>753</v>
      </c>
      <c r="C194" t="s">
        <v>753</v>
      </c>
      <c r="D194" t="s">
        <v>867</v>
      </c>
      <c r="E194" t="str" cm="1">
        <f t="array" ref="E194">INDEX(municipalities!B:B, MATCH(D194,municipalities!C:C,0),0)</f>
        <v>GM1952</v>
      </c>
      <c r="F194" t="s">
        <v>2928</v>
      </c>
      <c r="G194">
        <v>2016</v>
      </c>
      <c r="H194" cm="1">
        <f t="array" ref="H194">INDEX(professionalization_strategies!G:G,MATCH(Professionalization!$A194,professionalization_strategies!$A:$A,0),0)</f>
        <v>2</v>
      </c>
    </row>
    <row r="195" spans="1:8" x14ac:dyDescent="0.3">
      <c r="A195" t="s">
        <v>4178</v>
      </c>
      <c r="B195" t="s">
        <v>753</v>
      </c>
      <c r="C195" t="s">
        <v>753</v>
      </c>
      <c r="D195" t="s">
        <v>754</v>
      </c>
      <c r="E195" t="str" cm="1">
        <f t="array" ref="E195">INDEX(municipalities!B:B, MATCH(D195,municipalities!C:C,0),0)</f>
        <v>GM1979</v>
      </c>
      <c r="F195" t="s">
        <v>864</v>
      </c>
      <c r="G195">
        <v>2017</v>
      </c>
      <c r="H195" t="e" cm="1">
        <f t="array" ref="H195">INDEX(professionalization_strategies!G:G,MATCH(Professionalization!$A195,professionalization_strategies!$A:$A,0),0)</f>
        <v>#N/A</v>
      </c>
    </row>
    <row r="196" spans="1:8" x14ac:dyDescent="0.3">
      <c r="A196" t="s">
        <v>4180</v>
      </c>
      <c r="B196" t="s">
        <v>753</v>
      </c>
      <c r="C196" t="s">
        <v>753</v>
      </c>
      <c r="D196" t="s">
        <v>754</v>
      </c>
      <c r="E196" t="str" cm="1">
        <f t="array" ref="E196">INDEX(municipalities!B:B, MATCH(D196,municipalities!C:C,0),0)</f>
        <v>GM1979</v>
      </c>
      <c r="G196">
        <v>2016</v>
      </c>
      <c r="H196" cm="1">
        <f t="array" ref="H196">INDEX(professionalization_strategies!G:G,MATCH(Professionalization!$A196,professionalization_strategies!$A:$A,0),0)</f>
        <v>3</v>
      </c>
    </row>
    <row r="197" spans="1:8" x14ac:dyDescent="0.3">
      <c r="A197" t="s">
        <v>4183</v>
      </c>
      <c r="B197" t="s">
        <v>753</v>
      </c>
      <c r="C197" t="s">
        <v>753</v>
      </c>
      <c r="D197" t="s">
        <v>754</v>
      </c>
      <c r="E197" t="str" cm="1">
        <f t="array" ref="E197">INDEX(municipalities!B:B, MATCH(D197,municipalities!C:C,0),0)</f>
        <v>GM1979</v>
      </c>
      <c r="F197" t="s">
        <v>4182</v>
      </c>
      <c r="G197">
        <v>2019</v>
      </c>
      <c r="H197" t="e" cm="1">
        <f t="array" ref="H197">INDEX(professionalization_strategies!G:G,MATCH(Professionalization!$A197,professionalization_strategies!$A:$A,0),0)</f>
        <v>#N/A</v>
      </c>
    </row>
    <row r="198" spans="1:8" x14ac:dyDescent="0.3">
      <c r="A198" t="s">
        <v>4186</v>
      </c>
      <c r="B198" t="s">
        <v>753</v>
      </c>
      <c r="C198" t="s">
        <v>753</v>
      </c>
      <c r="D198" t="s">
        <v>754</v>
      </c>
      <c r="E198" t="str" cm="1">
        <f t="array" ref="E198">INDEX(municipalities!B:B, MATCH(D198,municipalities!C:C,0),0)</f>
        <v>GM1979</v>
      </c>
      <c r="F198" t="s">
        <v>4185</v>
      </c>
      <c r="G198">
        <v>2017</v>
      </c>
      <c r="H198" cm="1">
        <f t="array" ref="H198">INDEX(professionalization_strategies!G:G,MATCH(Professionalization!$A198,professionalization_strategies!$A:$A,0),0)</f>
        <v>2</v>
      </c>
    </row>
    <row r="199" spans="1:8" x14ac:dyDescent="0.3">
      <c r="A199" t="s">
        <v>4189</v>
      </c>
      <c r="B199" t="s">
        <v>753</v>
      </c>
      <c r="C199" t="s">
        <v>753</v>
      </c>
      <c r="D199" t="s">
        <v>816</v>
      </c>
      <c r="E199" t="str" cm="1">
        <f t="array" ref="E199">INDEX(municipalities!B:B, MATCH(D199,municipalities!C:C,0),0)</f>
        <v>GM1966</v>
      </c>
      <c r="F199" t="s">
        <v>4188</v>
      </c>
      <c r="G199">
        <v>2016</v>
      </c>
      <c r="H199" t="e" cm="1">
        <f t="array" ref="H199">INDEX(professionalization_strategies!G:G,MATCH(Professionalization!$A199,professionalization_strategies!$A:$A,0),0)</f>
        <v>#N/A</v>
      </c>
    </row>
    <row r="200" spans="1:8" x14ac:dyDescent="0.3">
      <c r="A200" t="s">
        <v>4192</v>
      </c>
      <c r="B200" t="s">
        <v>753</v>
      </c>
      <c r="C200" t="s">
        <v>753</v>
      </c>
      <c r="D200" t="s">
        <v>889</v>
      </c>
      <c r="E200" t="str" cm="1">
        <f t="array" ref="E200">INDEX(municipalities!B:B, MATCH(D200,municipalities!C:C,0),0)</f>
        <v>GM1969</v>
      </c>
      <c r="F200" t="s">
        <v>4191</v>
      </c>
      <c r="G200">
        <v>2016</v>
      </c>
      <c r="H200" t="e" cm="1">
        <f t="array" ref="H200">INDEX(professionalization_strategies!G:G,MATCH(Professionalization!$A200,professionalization_strategies!$A:$A,0),0)</f>
        <v>#N/A</v>
      </c>
    </row>
    <row r="201" spans="1:8" x14ac:dyDescent="0.3">
      <c r="A201" t="s">
        <v>4196</v>
      </c>
      <c r="B201" t="s">
        <v>753</v>
      </c>
      <c r="C201" t="s">
        <v>753</v>
      </c>
      <c r="D201" t="s">
        <v>889</v>
      </c>
      <c r="E201" t="str" cm="1">
        <f t="array" ref="E201">INDEX(municipalities!B:B, MATCH(D201,municipalities!C:C,0),0)</f>
        <v>GM1969</v>
      </c>
      <c r="F201" t="s">
        <v>4195</v>
      </c>
      <c r="G201">
        <v>2019</v>
      </c>
      <c r="H201" cm="1">
        <f t="array" ref="H201">INDEX(professionalization_strategies!G:G,MATCH(Professionalization!$A201,professionalization_strategies!$A:$A,0),0)</f>
        <v>2</v>
      </c>
    </row>
    <row r="202" spans="1:8" x14ac:dyDescent="0.3">
      <c r="A202" t="s">
        <v>4198</v>
      </c>
      <c r="B202" t="s">
        <v>753</v>
      </c>
      <c r="C202" t="s">
        <v>753</v>
      </c>
      <c r="D202" t="s">
        <v>889</v>
      </c>
      <c r="E202" t="str" cm="1">
        <f t="array" ref="E202">INDEX(municipalities!B:B, MATCH(D202,municipalities!C:C,0),0)</f>
        <v>GM1969</v>
      </c>
      <c r="F202" t="s">
        <v>901</v>
      </c>
      <c r="G202">
        <v>2016</v>
      </c>
      <c r="H202" cm="1">
        <f t="array" ref="H202">INDEX(professionalization_strategies!G:G,MATCH(Professionalization!$A202,professionalization_strategies!$A:$A,0),0)</f>
        <v>1</v>
      </c>
    </row>
    <row r="203" spans="1:8" x14ac:dyDescent="0.3">
      <c r="A203" t="s">
        <v>4200</v>
      </c>
      <c r="B203" t="s">
        <v>753</v>
      </c>
      <c r="C203" t="s">
        <v>753</v>
      </c>
      <c r="D203" t="s">
        <v>753</v>
      </c>
      <c r="E203" t="str" cm="1">
        <f t="array" ref="E203">INDEX(municipalities!B:B, MATCH(D203,municipalities!C:C,0),0)</f>
        <v>GM0014</v>
      </c>
      <c r="F203" t="s">
        <v>2556</v>
      </c>
      <c r="G203">
        <v>2021</v>
      </c>
      <c r="H203" cm="1">
        <f t="array" ref="H203">INDEX(professionalization_strategies!G:G,MATCH(Professionalization!$A203,professionalization_strategies!$A:$A,0),0)</f>
        <v>2</v>
      </c>
    </row>
    <row r="204" spans="1:8" x14ac:dyDescent="0.3">
      <c r="A204" t="s">
        <v>4202</v>
      </c>
      <c r="B204" t="s">
        <v>753</v>
      </c>
      <c r="C204" t="s">
        <v>753</v>
      </c>
      <c r="D204" t="s">
        <v>753</v>
      </c>
      <c r="E204" t="str" cm="1">
        <f t="array" ref="E204">INDEX(municipalities!B:B, MATCH(D204,municipalities!C:C,0),0)</f>
        <v>GM0014</v>
      </c>
      <c r="F204" t="s">
        <v>2562</v>
      </c>
      <c r="G204">
        <v>2020</v>
      </c>
      <c r="H204" t="e" cm="1">
        <f t="array" ref="H204">INDEX(professionalization_strategies!G:G,MATCH(Professionalization!$A204,professionalization_strategies!$A:$A,0),0)</f>
        <v>#N/A</v>
      </c>
    </row>
    <row r="205" spans="1:8" x14ac:dyDescent="0.3">
      <c r="A205" t="s">
        <v>4204</v>
      </c>
      <c r="B205" t="s">
        <v>753</v>
      </c>
      <c r="C205" t="s">
        <v>753</v>
      </c>
      <c r="D205" t="s">
        <v>753</v>
      </c>
      <c r="E205" t="str" cm="1">
        <f t="array" ref="E205">INDEX(municipalities!B:B, MATCH(D205,municipalities!C:C,0),0)</f>
        <v>GM0014</v>
      </c>
      <c r="F205" t="s">
        <v>781</v>
      </c>
      <c r="G205">
        <v>2016</v>
      </c>
      <c r="H205" cm="1">
        <f t="array" ref="H205">INDEX(professionalization_strategies!G:G,MATCH(Professionalization!$A205,professionalization_strategies!$A:$A,0),0)</f>
        <v>3</v>
      </c>
    </row>
    <row r="206" spans="1:8" x14ac:dyDescent="0.3">
      <c r="A206" t="s">
        <v>4206</v>
      </c>
      <c r="B206" t="s">
        <v>753</v>
      </c>
      <c r="C206" t="s">
        <v>753</v>
      </c>
      <c r="D206" t="s">
        <v>816</v>
      </c>
      <c r="E206" t="str" cm="1">
        <f t="array" ref="E206">INDEX(municipalities!B:B, MATCH(D206,municipalities!C:C,0),0)</f>
        <v>GM1966</v>
      </c>
      <c r="G206">
        <v>2017</v>
      </c>
      <c r="H206" cm="1">
        <f t="array" ref="H206">INDEX(professionalization_strategies!G:G,MATCH(Professionalization!$A206,professionalization_strategies!$A:$A,0),0)</f>
        <v>2</v>
      </c>
    </row>
    <row r="207" spans="1:8" x14ac:dyDescent="0.3">
      <c r="A207" t="s">
        <v>4208</v>
      </c>
      <c r="B207" t="s">
        <v>753</v>
      </c>
      <c r="C207" t="s">
        <v>753</v>
      </c>
      <c r="D207" t="s">
        <v>816</v>
      </c>
      <c r="E207" t="str" cm="1">
        <f t="array" ref="E207">INDEX(municipalities!B:B, MATCH(D207,municipalities!C:C,0),0)</f>
        <v>GM1966</v>
      </c>
      <c r="F207" t="s">
        <v>823</v>
      </c>
      <c r="G207">
        <v>2018</v>
      </c>
      <c r="H207" cm="1">
        <f t="array" ref="H207">INDEX(professionalization_strategies!G:G,MATCH(Professionalization!$A207,professionalization_strategies!$A:$A,0),0)</f>
        <v>3</v>
      </c>
    </row>
    <row r="208" spans="1:8" x14ac:dyDescent="0.3">
      <c r="A208" t="s">
        <v>4211</v>
      </c>
      <c r="B208" t="s">
        <v>753</v>
      </c>
      <c r="C208" t="s">
        <v>753</v>
      </c>
      <c r="D208" t="s">
        <v>816</v>
      </c>
      <c r="E208" t="str" cm="1">
        <f t="array" ref="E208">INDEX(municipalities!B:B, MATCH(D208,municipalities!C:C,0),0)</f>
        <v>GM1966</v>
      </c>
      <c r="F208" t="s">
        <v>4210</v>
      </c>
      <c r="G208">
        <v>2016</v>
      </c>
      <c r="H208" cm="1">
        <f t="array" ref="H208">INDEX(professionalization_strategies!G:G,MATCH(Professionalization!$A208,professionalization_strategies!$A:$A,0),0)</f>
        <v>2</v>
      </c>
    </row>
    <row r="209" spans="1:8" x14ac:dyDescent="0.3">
      <c r="A209" t="s">
        <v>4213</v>
      </c>
      <c r="B209" t="s">
        <v>753</v>
      </c>
      <c r="C209" t="s">
        <v>753</v>
      </c>
      <c r="D209" t="s">
        <v>753</v>
      </c>
      <c r="E209" t="str" cm="1">
        <f t="array" ref="E209">INDEX(municipalities!B:B, MATCH(D209,municipalities!C:C,0),0)</f>
        <v>GM0014</v>
      </c>
      <c r="F209" t="s">
        <v>2908</v>
      </c>
      <c r="G209">
        <v>2021</v>
      </c>
      <c r="H209" cm="1">
        <f t="array" ref="H209">INDEX(professionalization_strategies!G:G,MATCH(Professionalization!$A209,professionalization_strategies!$A:$A,0),0)</f>
        <v>1</v>
      </c>
    </row>
    <row r="210" spans="1:8" x14ac:dyDescent="0.3">
      <c r="A210" t="s">
        <v>4215</v>
      </c>
      <c r="B210" t="s">
        <v>753</v>
      </c>
      <c r="C210" t="s">
        <v>753</v>
      </c>
      <c r="D210" t="s">
        <v>753</v>
      </c>
      <c r="E210" t="str" cm="1">
        <f t="array" ref="E210">INDEX(municipalities!B:B, MATCH(D210,municipalities!C:C,0),0)</f>
        <v>GM0014</v>
      </c>
      <c r="F210" t="s">
        <v>2911</v>
      </c>
      <c r="G210">
        <v>2017</v>
      </c>
      <c r="H210" t="e" cm="1">
        <f t="array" ref="H210">INDEX(professionalization_strategies!G:G,MATCH(Professionalization!$A210,professionalization_strategies!$A:$A,0),0)</f>
        <v>#N/A</v>
      </c>
    </row>
    <row r="211" spans="1:8" x14ac:dyDescent="0.3">
      <c r="A211" t="s">
        <v>4217</v>
      </c>
      <c r="B211" t="s">
        <v>753</v>
      </c>
      <c r="C211" t="s">
        <v>753</v>
      </c>
      <c r="D211" t="s">
        <v>753</v>
      </c>
      <c r="E211" t="str" cm="1">
        <f t="array" ref="E211">INDEX(municipalities!B:B, MATCH(D211,municipalities!C:C,0),0)</f>
        <v>GM0014</v>
      </c>
      <c r="F211" t="s">
        <v>2911</v>
      </c>
      <c r="G211">
        <v>2020</v>
      </c>
      <c r="H211" cm="1">
        <f t="array" ref="H211">INDEX(professionalization_strategies!G:G,MATCH(Professionalization!$A211,professionalization_strategies!$A:$A,0),0)</f>
        <v>2</v>
      </c>
    </row>
    <row r="212" spans="1:8" x14ac:dyDescent="0.3">
      <c r="A212" t="s">
        <v>4220</v>
      </c>
      <c r="B212" t="s">
        <v>753</v>
      </c>
      <c r="C212" t="s">
        <v>753</v>
      </c>
      <c r="D212" t="s">
        <v>753</v>
      </c>
      <c r="E212" t="str" cm="1">
        <f t="array" ref="E212">INDEX(municipalities!B:B, MATCH(D212,municipalities!C:C,0),0)</f>
        <v>GM0014</v>
      </c>
      <c r="F212" t="s">
        <v>4219</v>
      </c>
      <c r="G212">
        <v>2016</v>
      </c>
      <c r="H212" cm="1">
        <f t="array" ref="H212">INDEX(professionalization_strategies!G:G,MATCH(Professionalization!$A212,professionalization_strategies!$A:$A,0),0)</f>
        <v>1</v>
      </c>
    </row>
    <row r="213" spans="1:8" x14ac:dyDescent="0.3">
      <c r="A213" t="s">
        <v>4223</v>
      </c>
      <c r="B213" t="s">
        <v>753</v>
      </c>
      <c r="C213" t="s">
        <v>753</v>
      </c>
      <c r="D213" t="s">
        <v>753</v>
      </c>
      <c r="E213" t="str" cm="1">
        <f t="array" ref="E213">INDEX(municipalities!B:B, MATCH(D213,municipalities!C:C,0),0)</f>
        <v>GM0014</v>
      </c>
      <c r="G213">
        <v>2018</v>
      </c>
      <c r="H213" cm="1">
        <f t="array" ref="H213">INDEX(professionalization_strategies!G:G,MATCH(Professionalization!$A213,professionalization_strategies!$A:$A,0),0)</f>
        <v>3</v>
      </c>
    </row>
    <row r="214" spans="1:8" x14ac:dyDescent="0.3">
      <c r="A214" t="s">
        <v>4225</v>
      </c>
      <c r="B214" t="s">
        <v>753</v>
      </c>
      <c r="C214" t="s">
        <v>753</v>
      </c>
      <c r="D214" t="s">
        <v>753</v>
      </c>
      <c r="E214" t="str" cm="1">
        <f t="array" ref="E214">INDEX(municipalities!B:B, MATCH(D214,municipalities!C:C,0),0)</f>
        <v>GM0014</v>
      </c>
      <c r="G214">
        <v>2016</v>
      </c>
      <c r="H214" cm="1">
        <f t="array" ref="H214">INDEX(professionalization_strategies!G:G,MATCH(Professionalization!$A214,professionalization_strategies!$A:$A,0),0)</f>
        <v>0</v>
      </c>
    </row>
    <row r="215" spans="1:8" x14ac:dyDescent="0.3">
      <c r="A215" t="s">
        <v>4228</v>
      </c>
      <c r="B215" t="s">
        <v>753</v>
      </c>
      <c r="C215" t="s">
        <v>753</v>
      </c>
      <c r="D215" t="s">
        <v>753</v>
      </c>
      <c r="E215" t="str" cm="1">
        <f t="array" ref="E215">INDEX(municipalities!B:B, MATCH(D215,municipalities!C:C,0),0)</f>
        <v>GM0014</v>
      </c>
      <c r="F215" t="s">
        <v>4227</v>
      </c>
      <c r="G215">
        <v>2020</v>
      </c>
      <c r="H215" cm="1">
        <f t="array" ref="H215">INDEX(professionalization_strategies!G:G,MATCH(Professionalization!$A215,professionalization_strategies!$A:$A,0),0)</f>
        <v>0</v>
      </c>
    </row>
    <row r="216" spans="1:8" x14ac:dyDescent="0.3">
      <c r="A216" t="s">
        <v>4230</v>
      </c>
      <c r="B216" t="s">
        <v>753</v>
      </c>
      <c r="C216" t="s">
        <v>753</v>
      </c>
      <c r="D216" t="s">
        <v>753</v>
      </c>
      <c r="E216" t="str" cm="1">
        <f t="array" ref="E216">INDEX(municipalities!B:B, MATCH(D216,municipalities!C:C,0),0)</f>
        <v>GM0014</v>
      </c>
      <c r="G216">
        <v>2011</v>
      </c>
      <c r="H216" cm="1">
        <f t="array" ref="H216">INDEX(professionalization_strategies!G:G,MATCH(Professionalization!$A216,professionalization_strategies!$A:$A,0),0)</f>
        <v>2</v>
      </c>
    </row>
    <row r="217" spans="1:8" x14ac:dyDescent="0.3">
      <c r="A217" t="s">
        <v>4232</v>
      </c>
      <c r="B217" t="s">
        <v>753</v>
      </c>
      <c r="C217" t="s">
        <v>753</v>
      </c>
      <c r="D217" t="s">
        <v>914</v>
      </c>
      <c r="E217" t="str" cm="1">
        <f t="array" ref="E217">INDEX(municipalities!B:B, MATCH(D217,municipalities!C:C,0),0)</f>
        <v>GM1950</v>
      </c>
      <c r="F217" t="s">
        <v>915</v>
      </c>
      <c r="G217">
        <v>2019</v>
      </c>
      <c r="H217" cm="1">
        <f t="array" ref="H217">INDEX(professionalization_strategies!G:G,MATCH(Professionalization!$A217,professionalization_strategies!$A:$A,0),0)</f>
        <v>2</v>
      </c>
    </row>
    <row r="218" spans="1:8" x14ac:dyDescent="0.3">
      <c r="A218" t="s">
        <v>4235</v>
      </c>
      <c r="B218" t="s">
        <v>753</v>
      </c>
      <c r="C218" t="s">
        <v>753</v>
      </c>
      <c r="D218" t="s">
        <v>914</v>
      </c>
      <c r="E218" t="str" cm="1">
        <f t="array" ref="E218">INDEX(municipalities!B:B, MATCH(D218,municipalities!C:C,0),0)</f>
        <v>GM1950</v>
      </c>
      <c r="F218" t="s">
        <v>4234</v>
      </c>
      <c r="G218">
        <v>2019</v>
      </c>
      <c r="H218" cm="1">
        <f t="array" ref="H218">INDEX(professionalization_strategies!G:G,MATCH(Professionalization!$A218,professionalization_strategies!$A:$A,0),0)</f>
        <v>0</v>
      </c>
    </row>
    <row r="219" spans="1:8" x14ac:dyDescent="0.3">
      <c r="A219" t="s">
        <v>4238</v>
      </c>
      <c r="B219" t="s">
        <v>753</v>
      </c>
      <c r="C219" t="s">
        <v>753</v>
      </c>
      <c r="D219" t="s">
        <v>3191</v>
      </c>
      <c r="E219" t="str" cm="1">
        <f t="array" ref="E219">INDEX(municipalities!B:B, MATCH(D219,municipalities!C:C,0),0)</f>
        <v>GM1895</v>
      </c>
      <c r="F219" t="s">
        <v>4237</v>
      </c>
      <c r="G219">
        <v>2022</v>
      </c>
      <c r="H219" t="e" cm="1">
        <f t="array" ref="H219">INDEX(professionalization_strategies!G:G,MATCH(Professionalization!$A219,professionalization_strategies!$A:$A,0),0)</f>
        <v>#N/A</v>
      </c>
    </row>
    <row r="220" spans="1:8" x14ac:dyDescent="0.3">
      <c r="A220" t="s">
        <v>4240</v>
      </c>
      <c r="B220" t="s">
        <v>753</v>
      </c>
      <c r="C220" t="s">
        <v>753</v>
      </c>
      <c r="D220" t="s">
        <v>884</v>
      </c>
      <c r="E220" t="str" cm="1">
        <f t="array" ref="E220">INDEX(municipalities!B:B, MATCH(D220,municipalities!C:C,0),0)</f>
        <v>GM0765</v>
      </c>
      <c r="F220" t="s">
        <v>885</v>
      </c>
      <c r="G220">
        <v>2013</v>
      </c>
      <c r="H220" t="e" cm="1">
        <f t="array" ref="H220">INDEX(professionalization_strategies!G:G,MATCH(Professionalization!$A220,professionalization_strategies!$A:$A,0),0)</f>
        <v>#N/A</v>
      </c>
    </row>
    <row r="221" spans="1:8" x14ac:dyDescent="0.3">
      <c r="A221" t="s">
        <v>4242</v>
      </c>
      <c r="B221" t="s">
        <v>753</v>
      </c>
      <c r="C221" t="s">
        <v>753</v>
      </c>
      <c r="D221" t="s">
        <v>867</v>
      </c>
      <c r="E221" t="str" cm="1">
        <f t="array" ref="E221">INDEX(municipalities!B:B, MATCH(D221,municipalities!C:C,0),0)</f>
        <v>GM1952</v>
      </c>
      <c r="F221" t="s">
        <v>2931</v>
      </c>
      <c r="G221">
        <v>2013</v>
      </c>
      <c r="H221" t="e" cm="1">
        <f t="array" ref="H221">INDEX(professionalization_strategies!G:G,MATCH(Professionalization!$A221,professionalization_strategies!$A:$A,0),0)</f>
        <v>#N/A</v>
      </c>
    </row>
    <row r="222" spans="1:8" x14ac:dyDescent="0.3">
      <c r="A222" t="s">
        <v>4244</v>
      </c>
      <c r="B222" t="s">
        <v>753</v>
      </c>
      <c r="C222" t="s">
        <v>753</v>
      </c>
      <c r="D222" t="s">
        <v>867</v>
      </c>
      <c r="E222" t="str" cm="1">
        <f t="array" ref="E222">INDEX(municipalities!B:B, MATCH(D222,municipalities!C:C,0),0)</f>
        <v>GM1952</v>
      </c>
      <c r="G222">
        <v>2020</v>
      </c>
      <c r="H222" cm="1">
        <f t="array" ref="H222">INDEX(professionalization_strategies!G:G,MATCH(Professionalization!$A222,professionalization_strategies!$A:$A,0),0)</f>
        <v>0</v>
      </c>
    </row>
    <row r="223" spans="1:8" x14ac:dyDescent="0.3">
      <c r="A223" t="s">
        <v>4247</v>
      </c>
      <c r="B223" t="s">
        <v>753</v>
      </c>
      <c r="C223" t="s">
        <v>753</v>
      </c>
      <c r="D223" t="s">
        <v>867</v>
      </c>
      <c r="E223" t="str" cm="1">
        <f t="array" ref="E223">INDEX(municipalities!B:B, MATCH(D223,municipalities!C:C,0),0)</f>
        <v>GM1952</v>
      </c>
      <c r="F223" t="s">
        <v>4246</v>
      </c>
      <c r="G223">
        <v>2018</v>
      </c>
      <c r="H223" cm="1">
        <f t="array" ref="H223">INDEX(professionalization_strategies!G:G,MATCH(Professionalization!$A223,professionalization_strategies!$A:$A,0),0)</f>
        <v>2</v>
      </c>
    </row>
    <row r="224" spans="1:8" x14ac:dyDescent="0.3">
      <c r="A224" t="s">
        <v>4249</v>
      </c>
      <c r="B224" t="s">
        <v>753</v>
      </c>
      <c r="C224" t="s">
        <v>753</v>
      </c>
      <c r="D224" t="s">
        <v>867</v>
      </c>
      <c r="E224" t="str" cm="1">
        <f t="array" ref="E224">INDEX(municipalities!B:B, MATCH(D224,municipalities!C:C,0),0)</f>
        <v>GM1952</v>
      </c>
      <c r="F224" t="s">
        <v>868</v>
      </c>
      <c r="G224">
        <v>2016</v>
      </c>
      <c r="H224" cm="1">
        <f t="array" ref="H224">INDEX(professionalization_strategies!G:G,MATCH(Professionalization!$A224,professionalization_strategies!$A:$A,0),0)</f>
        <v>2</v>
      </c>
    </row>
    <row r="225" spans="1:8" x14ac:dyDescent="0.3">
      <c r="A225" t="s">
        <v>4251</v>
      </c>
      <c r="B225" t="s">
        <v>753</v>
      </c>
      <c r="C225" t="s">
        <v>753</v>
      </c>
      <c r="D225" t="s">
        <v>867</v>
      </c>
      <c r="E225" t="str" cm="1">
        <f t="array" ref="E225">INDEX(municipalities!B:B, MATCH(D225,municipalities!C:C,0),0)</f>
        <v>GM1952</v>
      </c>
      <c r="G225">
        <v>2020</v>
      </c>
      <c r="H225" cm="1">
        <f t="array" ref="H225">INDEX(professionalization_strategies!G:G,MATCH(Professionalization!$A225,professionalization_strategies!$A:$A,0),0)</f>
        <v>2</v>
      </c>
    </row>
    <row r="226" spans="1:8" x14ac:dyDescent="0.3">
      <c r="A226" t="s">
        <v>4253</v>
      </c>
      <c r="B226" t="s">
        <v>753</v>
      </c>
      <c r="C226" t="s">
        <v>753</v>
      </c>
      <c r="D226" t="s">
        <v>753</v>
      </c>
      <c r="E226" t="str" cm="1">
        <f t="array" ref="E226">INDEX(municipalities!B:B, MATCH(D226,municipalities!C:C,0),0)</f>
        <v>GM0014</v>
      </c>
      <c r="F226" t="s">
        <v>808</v>
      </c>
      <c r="G226">
        <v>2019</v>
      </c>
      <c r="H226" t="e" cm="1">
        <f t="array" ref="H226">INDEX(professionalization_strategies!G:G,MATCH(Professionalization!$A226,professionalization_strategies!$A:$A,0),0)</f>
        <v>#N/A</v>
      </c>
    </row>
    <row r="227" spans="1:8" x14ac:dyDescent="0.3">
      <c r="A227" t="s">
        <v>4255</v>
      </c>
      <c r="B227" t="s">
        <v>753</v>
      </c>
      <c r="C227" t="s">
        <v>753</v>
      </c>
      <c r="D227" t="s">
        <v>753</v>
      </c>
      <c r="E227" t="str" cm="1">
        <f t="array" ref="E227">INDEX(municipalities!B:B, MATCH(D227,municipalities!C:C,0),0)</f>
        <v>GM0014</v>
      </c>
      <c r="G227">
        <v>2017</v>
      </c>
      <c r="H227" t="e" cm="1">
        <f t="array" ref="H227">INDEX(professionalization_strategies!G:G,MATCH(Professionalization!$A227,professionalization_strategies!$A:$A,0),0)</f>
        <v>#N/A</v>
      </c>
    </row>
    <row r="228" spans="1:8" x14ac:dyDescent="0.3">
      <c r="A228" t="s">
        <v>4259</v>
      </c>
      <c r="B228" t="s">
        <v>753</v>
      </c>
      <c r="C228" t="s">
        <v>753</v>
      </c>
      <c r="D228" t="s">
        <v>4257</v>
      </c>
      <c r="E228" t="str" cm="1">
        <f t="array" ref="E228">INDEX(municipalities!B:B, MATCH(D228,municipalities!C:C,0),0)</f>
        <v>GM0047</v>
      </c>
      <c r="F228" t="s">
        <v>4258</v>
      </c>
      <c r="G228">
        <v>2020</v>
      </c>
      <c r="H228" cm="1">
        <f t="array" ref="H228">INDEX(professionalization_strategies!G:G,MATCH(Professionalization!$A228,professionalization_strategies!$A:$A,0),0)</f>
        <v>2</v>
      </c>
    </row>
    <row r="229" spans="1:8" x14ac:dyDescent="0.3">
      <c r="A229" t="s">
        <v>4262</v>
      </c>
      <c r="B229" t="s">
        <v>753</v>
      </c>
      <c r="C229" t="s">
        <v>753</v>
      </c>
      <c r="D229" t="s">
        <v>914</v>
      </c>
      <c r="E229" t="str" cm="1">
        <f t="array" ref="E229">INDEX(municipalities!B:B, MATCH(D229,municipalities!C:C,0),0)</f>
        <v>GM1950</v>
      </c>
      <c r="F229" t="s">
        <v>4261</v>
      </c>
      <c r="G229">
        <v>2019</v>
      </c>
      <c r="H229" cm="1">
        <f t="array" ref="H229">INDEX(professionalization_strategies!G:G,MATCH(Professionalization!$A229,professionalization_strategies!$A:$A,0),0)</f>
        <v>0</v>
      </c>
    </row>
    <row r="230" spans="1:8" x14ac:dyDescent="0.3">
      <c r="A230" t="s">
        <v>4265</v>
      </c>
      <c r="B230" t="s">
        <v>753</v>
      </c>
      <c r="C230" t="s">
        <v>753</v>
      </c>
      <c r="D230" t="s">
        <v>753</v>
      </c>
      <c r="E230" t="str" cm="1">
        <f t="array" ref="E230">INDEX(municipalities!B:B, MATCH(D230,municipalities!C:C,0),0)</f>
        <v>GM0014</v>
      </c>
      <c r="F230" t="s">
        <v>4264</v>
      </c>
      <c r="G230">
        <v>2019</v>
      </c>
      <c r="H230" cm="1">
        <f t="array" ref="H230">INDEX(professionalization_strategies!G:G,MATCH(Professionalization!$A230,professionalization_strategies!$A:$A,0),0)</f>
        <v>2</v>
      </c>
    </row>
    <row r="231" spans="1:8" x14ac:dyDescent="0.3">
      <c r="A231" t="s">
        <v>4269</v>
      </c>
      <c r="B231" t="s">
        <v>753</v>
      </c>
      <c r="C231" t="s">
        <v>753</v>
      </c>
      <c r="D231" t="s">
        <v>889</v>
      </c>
      <c r="E231" t="str" cm="1">
        <f t="array" ref="E231">INDEX(municipalities!B:B, MATCH(D231,municipalities!C:C,0),0)</f>
        <v>GM1969</v>
      </c>
      <c r="F231" t="s">
        <v>4268</v>
      </c>
      <c r="G231">
        <v>2020</v>
      </c>
      <c r="H231" cm="1">
        <f t="array" ref="H231">INDEX(professionalization_strategies!G:G,MATCH(Professionalization!$A231,professionalization_strategies!$A:$A,0),0)</f>
        <v>2</v>
      </c>
    </row>
    <row r="232" spans="1:8" x14ac:dyDescent="0.3">
      <c r="A232" t="s">
        <v>4271</v>
      </c>
      <c r="B232" t="s">
        <v>753</v>
      </c>
      <c r="C232" t="s">
        <v>753</v>
      </c>
      <c r="D232" t="s">
        <v>889</v>
      </c>
      <c r="E232" t="str" cm="1">
        <f t="array" ref="E232">INDEX(municipalities!B:B, MATCH(D232,municipalities!C:C,0),0)</f>
        <v>GM1969</v>
      </c>
      <c r="F232" t="s">
        <v>890</v>
      </c>
      <c r="G232">
        <v>2019</v>
      </c>
      <c r="H232" cm="1">
        <f t="array" ref="H232">INDEX(professionalization_strategies!G:G,MATCH(Professionalization!$A232,professionalization_strategies!$A:$A,0),0)</f>
        <v>2</v>
      </c>
    </row>
    <row r="233" spans="1:8" x14ac:dyDescent="0.3">
      <c r="A233" t="s">
        <v>4274</v>
      </c>
      <c r="B233" t="s">
        <v>753</v>
      </c>
      <c r="C233" t="s">
        <v>753</v>
      </c>
      <c r="D233" t="s">
        <v>889</v>
      </c>
      <c r="E233" t="str" cm="1">
        <f t="array" ref="E233">INDEX(municipalities!B:B, MATCH(D233,municipalities!C:C,0),0)</f>
        <v>GM1969</v>
      </c>
      <c r="F233" t="s">
        <v>4273</v>
      </c>
      <c r="G233">
        <v>2018</v>
      </c>
      <c r="H233" t="e" cm="1">
        <f t="array" ref="H233">INDEX(professionalization_strategies!G:G,MATCH(Professionalization!$A233,professionalization_strategies!$A:$A,0),0)</f>
        <v>#N/A</v>
      </c>
    </row>
    <row r="234" spans="1:8" x14ac:dyDescent="0.3">
      <c r="A234" t="s">
        <v>4277</v>
      </c>
      <c r="B234" t="s">
        <v>922</v>
      </c>
      <c r="C234" t="s">
        <v>927</v>
      </c>
      <c r="D234" t="s">
        <v>2589</v>
      </c>
      <c r="E234" t="str" cm="1">
        <f t="array" ref="E234">INDEX(municipalities!B:B, MATCH(D234,municipalities!C:C,0),0)</f>
        <v>GM0944</v>
      </c>
      <c r="F234" t="s">
        <v>4276</v>
      </c>
      <c r="G234">
        <v>2021</v>
      </c>
      <c r="H234" cm="1">
        <f t="array" ref="H234">INDEX(professionalization_strategies!G:G,MATCH(Professionalization!$A234,professionalization_strategies!$A:$A,0),0)</f>
        <v>1</v>
      </c>
    </row>
    <row r="235" spans="1:8" x14ac:dyDescent="0.3">
      <c r="A235" t="s">
        <v>4281</v>
      </c>
      <c r="B235" t="s">
        <v>922</v>
      </c>
      <c r="C235" t="s">
        <v>923</v>
      </c>
      <c r="D235" t="s">
        <v>4279</v>
      </c>
      <c r="E235" t="str" cm="1">
        <f t="array" ref="E235">INDEX(municipalities!B:B, MATCH(D235,municipalities!C:C,0),0)</f>
        <v>GM1954</v>
      </c>
      <c r="F235" t="s">
        <v>4280</v>
      </c>
      <c r="G235">
        <v>2020</v>
      </c>
      <c r="H235" t="e" cm="1">
        <f t="array" ref="H235">INDEX(professionalization_strategies!G:G,MATCH(Professionalization!$A235,professionalization_strategies!$A:$A,0),0)</f>
        <v>#N/A</v>
      </c>
    </row>
    <row r="236" spans="1:8" x14ac:dyDescent="0.3">
      <c r="A236" t="s">
        <v>4284</v>
      </c>
      <c r="B236" t="s">
        <v>922</v>
      </c>
      <c r="C236" t="s">
        <v>923</v>
      </c>
      <c r="D236" t="s">
        <v>4283</v>
      </c>
      <c r="E236" t="str" cm="1">
        <f t="array" ref="E236">INDEX(municipalities!B:B, MATCH(D236,municipalities!C:C,0),0)</f>
        <v>GM0899</v>
      </c>
      <c r="G236">
        <v>2019</v>
      </c>
      <c r="H236" cm="1">
        <f t="array" ref="H236">INDEX(professionalization_strategies!G:G,MATCH(Professionalization!$A236,professionalization_strategies!$A:$A,0),0)</f>
        <v>1</v>
      </c>
    </row>
    <row r="237" spans="1:8" x14ac:dyDescent="0.3">
      <c r="A237" t="s">
        <v>4287</v>
      </c>
      <c r="B237" t="s">
        <v>922</v>
      </c>
      <c r="C237" t="s">
        <v>923</v>
      </c>
      <c r="D237" t="s">
        <v>4286</v>
      </c>
      <c r="E237" t="str" cm="1">
        <f t="array" ref="E237">INDEX(municipalities!B:B, MATCH(D237,municipalities!C:C,0),0)</f>
        <v>GM0917</v>
      </c>
      <c r="G237">
        <v>2020</v>
      </c>
      <c r="H237" cm="1">
        <f t="array" ref="H237">INDEX(professionalization_strategies!G:G,MATCH(Professionalization!$A237,professionalization_strategies!$A:$A,0),0)</f>
        <v>2</v>
      </c>
    </row>
    <row r="238" spans="1:8" x14ac:dyDescent="0.3">
      <c r="A238" t="s">
        <v>4290</v>
      </c>
      <c r="B238" t="s">
        <v>922</v>
      </c>
      <c r="C238" t="s">
        <v>923</v>
      </c>
      <c r="D238" t="s">
        <v>4289</v>
      </c>
      <c r="E238" t="str" cm="1">
        <f t="array" ref="E238">INDEX(municipalities!B:B, MATCH(D238,municipalities!C:C,0),0)</f>
        <v>GM0986</v>
      </c>
      <c r="G238">
        <v>2018</v>
      </c>
      <c r="H238" cm="1">
        <f t="array" ref="H238">INDEX(professionalization_strategies!G:G,MATCH(Professionalization!$A238,professionalization_strategies!$A:$A,0),0)</f>
        <v>1</v>
      </c>
    </row>
    <row r="239" spans="1:8" x14ac:dyDescent="0.3">
      <c r="A239" t="s">
        <v>4294</v>
      </c>
      <c r="B239" t="s">
        <v>922</v>
      </c>
      <c r="C239" t="s">
        <v>923</v>
      </c>
      <c r="D239" t="s">
        <v>4292</v>
      </c>
      <c r="E239" t="str" cm="1">
        <f t="array" ref="E239">INDEX(municipalities!B:B, MATCH(D239,municipalities!C:C,0),0)</f>
        <v>GM0994</v>
      </c>
      <c r="F239" t="s">
        <v>4293</v>
      </c>
      <c r="G239">
        <v>2023</v>
      </c>
      <c r="H239" t="e" cm="1">
        <f t="array" ref="H239">INDEX(professionalization_strategies!G:G,MATCH(Professionalization!$A239,professionalization_strategies!$A:$A,0),0)</f>
        <v>#N/A</v>
      </c>
    </row>
    <row r="240" spans="1:8" x14ac:dyDescent="0.3">
      <c r="A240" t="s">
        <v>4296</v>
      </c>
      <c r="B240" t="s">
        <v>922</v>
      </c>
      <c r="C240" t="s">
        <v>923</v>
      </c>
      <c r="D240" t="s">
        <v>956</v>
      </c>
      <c r="E240" t="str" cm="1">
        <f t="array" ref="E240">INDEX(municipalities!B:B, MATCH(D240,municipalities!C:C,0),0)</f>
        <v>GM0935</v>
      </c>
      <c r="G240">
        <v>2014</v>
      </c>
      <c r="H240" cm="1">
        <f t="array" ref="H240">INDEX(professionalization_strategies!G:G,MATCH(Professionalization!$A240,professionalization_strategies!$A:$A,0),0)</f>
        <v>2</v>
      </c>
    </row>
    <row r="241" spans="1:8" x14ac:dyDescent="0.3">
      <c r="A241" t="s">
        <v>4298</v>
      </c>
      <c r="B241" t="s">
        <v>922</v>
      </c>
      <c r="C241" t="s">
        <v>923</v>
      </c>
      <c r="D241" t="s">
        <v>924</v>
      </c>
      <c r="E241" t="str" cm="1">
        <f t="array" ref="E241">INDEX(municipalities!B:B, MATCH(D241,municipalities!C:C,0),0)</f>
        <v>GM0888</v>
      </c>
      <c r="F241" t="s">
        <v>924</v>
      </c>
      <c r="G241">
        <v>2018</v>
      </c>
      <c r="H241" cm="1">
        <f t="array" ref="H241">INDEX(professionalization_strategies!G:G,MATCH(Professionalization!$A241,professionalization_strategies!$A:$A,0),0)</f>
        <v>1</v>
      </c>
    </row>
    <row r="242" spans="1:8" x14ac:dyDescent="0.3">
      <c r="A242" t="s">
        <v>4300</v>
      </c>
      <c r="B242" t="s">
        <v>922</v>
      </c>
      <c r="C242" t="s">
        <v>923</v>
      </c>
      <c r="D242" t="s">
        <v>988</v>
      </c>
      <c r="E242" t="str" cm="1">
        <f t="array" ref="E242">INDEX(municipalities!B:B, MATCH(D242,municipalities!C:C,0),0)</f>
        <v>GM1883</v>
      </c>
      <c r="G242">
        <v>2013</v>
      </c>
      <c r="H242" cm="1">
        <f t="array" ref="H242">INDEX(professionalization_strategies!G:G,MATCH(Professionalization!$A242,professionalization_strategies!$A:$A,0),0)</f>
        <v>1</v>
      </c>
    </row>
    <row r="243" spans="1:8" x14ac:dyDescent="0.3">
      <c r="A243" t="s">
        <v>4302</v>
      </c>
      <c r="B243" t="s">
        <v>922</v>
      </c>
      <c r="C243" t="s">
        <v>923</v>
      </c>
      <c r="D243" t="s">
        <v>988</v>
      </c>
      <c r="E243" t="str" cm="1">
        <f t="array" ref="E243">INDEX(municipalities!B:B, MATCH(D243,municipalities!C:C,0),0)</f>
        <v>GM1883</v>
      </c>
      <c r="G243">
        <v>2018</v>
      </c>
      <c r="H243" cm="1">
        <f t="array" ref="H243">INDEX(professionalization_strategies!G:G,MATCH(Professionalization!$A243,professionalization_strategies!$A:$A,0),0)</f>
        <v>1</v>
      </c>
    </row>
    <row r="244" spans="1:8" x14ac:dyDescent="0.3">
      <c r="A244" t="s">
        <v>4305</v>
      </c>
      <c r="B244" t="s">
        <v>922</v>
      </c>
      <c r="C244" t="s">
        <v>927</v>
      </c>
      <c r="D244" t="s">
        <v>3198</v>
      </c>
      <c r="E244" t="str" cm="1">
        <f t="array" ref="E244">INDEX(municipalities!B:B, MATCH(D244,municipalities!C:C,0),0)</f>
        <v>GM1711</v>
      </c>
      <c r="F244" t="s">
        <v>4304</v>
      </c>
      <c r="G244">
        <v>2017</v>
      </c>
      <c r="H244" t="e" cm="1">
        <f t="array" ref="H244">INDEX(professionalization_strategies!G:G,MATCH(Professionalization!$A244,professionalization_strategies!$A:$A,0),0)</f>
        <v>#N/A</v>
      </c>
    </row>
    <row r="245" spans="1:8" x14ac:dyDescent="0.3">
      <c r="A245" t="s">
        <v>4307</v>
      </c>
      <c r="B245" t="s">
        <v>922</v>
      </c>
      <c r="C245" t="s">
        <v>927</v>
      </c>
      <c r="D245" t="s">
        <v>946</v>
      </c>
      <c r="E245" t="str" cm="1">
        <f t="array" ref="E245">INDEX(municipalities!B:B, MATCH(D245,municipalities!C:C,0),0)</f>
        <v>GM1640</v>
      </c>
      <c r="F245" t="s">
        <v>950</v>
      </c>
      <c r="G245">
        <v>2013</v>
      </c>
      <c r="H245" cm="1">
        <f t="array" ref="H245">INDEX(professionalization_strategies!G:G,MATCH(Professionalization!$A245,professionalization_strategies!$A:$A,0),0)</f>
        <v>2</v>
      </c>
    </row>
    <row r="246" spans="1:8" x14ac:dyDescent="0.3">
      <c r="A246" t="s">
        <v>4310</v>
      </c>
      <c r="B246" t="s">
        <v>922</v>
      </c>
      <c r="C246" t="s">
        <v>927</v>
      </c>
      <c r="D246" t="s">
        <v>978</v>
      </c>
      <c r="E246" t="str" cm="1">
        <f t="array" ref="E246">INDEX(municipalities!B:B, MATCH(D246,municipalities!C:C,0),0)</f>
        <v>GM1669</v>
      </c>
      <c r="F246" t="s">
        <v>4309</v>
      </c>
      <c r="G246">
        <v>2017</v>
      </c>
      <c r="H246" cm="1">
        <f t="array" ref="H246">INDEX(professionalization_strategies!G:G,MATCH(Professionalization!$A246,professionalization_strategies!$A:$A,0),0)</f>
        <v>2</v>
      </c>
    </row>
    <row r="247" spans="1:8" x14ac:dyDescent="0.3">
      <c r="A247" t="s">
        <v>4313</v>
      </c>
      <c r="B247" t="s">
        <v>922</v>
      </c>
      <c r="C247" t="s">
        <v>927</v>
      </c>
      <c r="D247" t="s">
        <v>982</v>
      </c>
      <c r="E247" t="str" cm="1">
        <f t="array" ref="E247">INDEX(municipalities!B:B, MATCH(D247,municipalities!C:C,0),0)</f>
        <v>GM0957</v>
      </c>
      <c r="F247" t="s">
        <v>4312</v>
      </c>
      <c r="G247">
        <v>2018</v>
      </c>
      <c r="H247" cm="1">
        <f t="array" ref="H247">INDEX(professionalization_strategies!G:G,MATCH(Professionalization!$A247,professionalization_strategies!$A:$A,0),0)</f>
        <v>0</v>
      </c>
    </row>
    <row r="248" spans="1:8" x14ac:dyDescent="0.3">
      <c r="A248" t="s">
        <v>4316</v>
      </c>
      <c r="B248" t="s">
        <v>922</v>
      </c>
      <c r="C248" t="s">
        <v>927</v>
      </c>
      <c r="D248" t="s">
        <v>3214</v>
      </c>
      <c r="E248" t="str" cm="1">
        <f t="array" ref="E248">INDEX(municipalities!B:B, MATCH(D248,municipalities!C:C,0),0)</f>
        <v>GM1641</v>
      </c>
      <c r="F248" t="s">
        <v>4315</v>
      </c>
      <c r="G248">
        <v>2018</v>
      </c>
      <c r="H248" cm="1">
        <f t="array" ref="H248">INDEX(professionalization_strategies!G:G,MATCH(Professionalization!$A248,professionalization_strategies!$A:$A,0),0)</f>
        <v>0</v>
      </c>
    </row>
    <row r="249" spans="1:8" x14ac:dyDescent="0.3">
      <c r="A249" t="s">
        <v>4318</v>
      </c>
      <c r="B249" t="s">
        <v>922</v>
      </c>
      <c r="C249" t="s">
        <v>927</v>
      </c>
      <c r="D249" t="s">
        <v>982</v>
      </c>
      <c r="E249" t="str" cm="1">
        <f t="array" ref="E249">INDEX(municipalities!B:B, MATCH(D249,municipalities!C:C,0),0)</f>
        <v>GM0957</v>
      </c>
      <c r="G249">
        <v>2015</v>
      </c>
      <c r="H249" cm="1">
        <f t="array" ref="H249">INDEX(professionalization_strategies!G:G,MATCH(Professionalization!$A249,professionalization_strategies!$A:$A,0),0)</f>
        <v>2</v>
      </c>
    </row>
    <row r="250" spans="1:8" x14ac:dyDescent="0.3">
      <c r="A250" t="s">
        <v>971</v>
      </c>
      <c r="B250" t="s">
        <v>922</v>
      </c>
      <c r="C250" t="s">
        <v>927</v>
      </c>
      <c r="D250" t="s">
        <v>967</v>
      </c>
      <c r="E250" t="str" cm="1">
        <f t="array" ref="E250">INDEX(municipalities!B:B, MATCH(D250,municipalities!C:C,0),0)</f>
        <v>GM0946</v>
      </c>
      <c r="G250">
        <v>2016</v>
      </c>
      <c r="H250" cm="1">
        <f t="array" ref="H250">INDEX(professionalization_strategies!G:G,MATCH(Professionalization!$A250,professionalization_strategies!$A:$A,0),0)</f>
        <v>2</v>
      </c>
    </row>
    <row r="251" spans="1:8" x14ac:dyDescent="0.3">
      <c r="A251" t="s">
        <v>4322</v>
      </c>
      <c r="B251" t="s">
        <v>922</v>
      </c>
      <c r="C251" t="s">
        <v>927</v>
      </c>
      <c r="D251" t="s">
        <v>946</v>
      </c>
      <c r="E251" t="str" cm="1">
        <f t="array" ref="E251">INDEX(municipalities!B:B, MATCH(D251,municipalities!C:C,0),0)</f>
        <v>GM1640</v>
      </c>
      <c r="F251" t="s">
        <v>4321</v>
      </c>
      <c r="G251">
        <v>2011</v>
      </c>
      <c r="H251" t="e" cm="1">
        <f t="array" ref="H251">INDEX(professionalization_strategies!G:G,MATCH(Professionalization!$A251,professionalization_strategies!$A:$A,0),0)</f>
        <v>#N/A</v>
      </c>
    </row>
    <row r="252" spans="1:8" x14ac:dyDescent="0.3">
      <c r="A252" t="s">
        <v>4324</v>
      </c>
      <c r="B252" t="s">
        <v>922</v>
      </c>
      <c r="C252" t="s">
        <v>927</v>
      </c>
      <c r="D252" t="s">
        <v>997</v>
      </c>
      <c r="E252" t="str" cm="1">
        <f t="array" ref="E252">INDEX(municipalities!B:B, MATCH(D252,municipalities!C:C,0),0)</f>
        <v>GM0988</v>
      </c>
      <c r="G252">
        <v>2013</v>
      </c>
      <c r="H252" cm="1">
        <f t="array" ref="H252">INDEX(professionalization_strategies!G:G,MATCH(Professionalization!$A252,professionalization_strategies!$A:$A,0),0)</f>
        <v>2</v>
      </c>
    </row>
    <row r="253" spans="1:8" x14ac:dyDescent="0.3">
      <c r="A253" t="s">
        <v>4327</v>
      </c>
      <c r="B253" t="s">
        <v>922</v>
      </c>
      <c r="C253" t="s">
        <v>927</v>
      </c>
      <c r="D253" t="s">
        <v>973</v>
      </c>
      <c r="E253" t="str" cm="1">
        <f t="array" ref="E253">INDEX(municipalities!B:B, MATCH(D253,municipalities!C:C,0),0)</f>
        <v>GM1894</v>
      </c>
      <c r="F253" t="s">
        <v>4326</v>
      </c>
      <c r="G253">
        <v>2014</v>
      </c>
      <c r="H253" cm="1">
        <f t="array" ref="H253">INDEX(professionalization_strategies!G:G,MATCH(Professionalization!$A253,professionalization_strategies!$A:$A,0),0)</f>
        <v>2</v>
      </c>
    </row>
    <row r="254" spans="1:8" x14ac:dyDescent="0.3">
      <c r="A254" t="s">
        <v>4329</v>
      </c>
      <c r="B254" t="s">
        <v>922</v>
      </c>
      <c r="C254" t="s">
        <v>927</v>
      </c>
      <c r="D254" t="s">
        <v>942</v>
      </c>
      <c r="E254" t="str" cm="1">
        <f t="array" ref="E254">INDEX(municipalities!B:B, MATCH(D254,municipalities!C:C,0),0)</f>
        <v>GM1507</v>
      </c>
      <c r="F254" t="s">
        <v>943</v>
      </c>
      <c r="G254">
        <v>2015</v>
      </c>
      <c r="H254" cm="1">
        <f t="array" ref="H254">INDEX(professionalization_strategies!G:G,MATCH(Professionalization!$A254,professionalization_strategies!$A:$A,0),0)</f>
        <v>2</v>
      </c>
    </row>
    <row r="255" spans="1:8" x14ac:dyDescent="0.3">
      <c r="A255" t="s">
        <v>4331</v>
      </c>
      <c r="B255" t="s">
        <v>922</v>
      </c>
      <c r="C255" t="s">
        <v>927</v>
      </c>
      <c r="D255" t="s">
        <v>928</v>
      </c>
      <c r="E255" t="str" cm="1">
        <f t="array" ref="E255">INDEX(municipalities!B:B, MATCH(D255,municipalities!C:C,0),0)</f>
        <v>GM0889</v>
      </c>
      <c r="F255" t="s">
        <v>929</v>
      </c>
      <c r="G255">
        <v>2017</v>
      </c>
      <c r="H255" cm="1">
        <f t="array" ref="H255">INDEX(professionalization_strategies!G:G,MATCH(Professionalization!$A255,professionalization_strategies!$A:$A,0),0)</f>
        <v>1</v>
      </c>
    </row>
    <row r="256" spans="1:8" x14ac:dyDescent="0.3">
      <c r="A256" t="s">
        <v>4334</v>
      </c>
      <c r="B256" t="s">
        <v>922</v>
      </c>
      <c r="C256" t="s">
        <v>927</v>
      </c>
      <c r="D256" t="s">
        <v>3434</v>
      </c>
      <c r="E256" t="str" cm="1">
        <f t="array" ref="E256">INDEX(municipalities!B:B, MATCH(D256,municipalities!C:C,0),0)</f>
        <v>GM0983</v>
      </c>
      <c r="F256" t="s">
        <v>4333</v>
      </c>
      <c r="G256">
        <v>2015</v>
      </c>
      <c r="H256" cm="1">
        <f t="array" ref="H256">INDEX(professionalization_strategies!G:G,MATCH(Professionalization!$A256,professionalization_strategies!$A:$A,0),0)</f>
        <v>2</v>
      </c>
    </row>
    <row r="257" spans="1:8" x14ac:dyDescent="0.3">
      <c r="A257" t="s">
        <v>4336</v>
      </c>
      <c r="B257" t="s">
        <v>922</v>
      </c>
      <c r="C257" t="s">
        <v>927</v>
      </c>
      <c r="D257" t="s">
        <v>932</v>
      </c>
      <c r="E257" t="str" cm="1">
        <f t="array" ref="E257">INDEX(municipalities!B:B, MATCH(D257,municipalities!C:C,0),0)</f>
        <v>GM0893</v>
      </c>
      <c r="F257" t="s">
        <v>933</v>
      </c>
      <c r="G257">
        <v>2018</v>
      </c>
      <c r="H257" cm="1">
        <f t="array" ref="H257">INDEX(professionalization_strategies!G:G,MATCH(Professionalization!$A257,professionalization_strategies!$A:$A,0),0)</f>
        <v>1</v>
      </c>
    </row>
    <row r="258" spans="1:8" x14ac:dyDescent="0.3">
      <c r="A258" t="s">
        <v>4340</v>
      </c>
      <c r="B258" t="s">
        <v>922</v>
      </c>
      <c r="C258" t="s">
        <v>927</v>
      </c>
      <c r="D258" t="s">
        <v>993</v>
      </c>
      <c r="E258" t="str" cm="1">
        <f t="array" ref="E258">INDEX(municipalities!B:B, MATCH(D258,municipalities!C:C,0),0)</f>
        <v>GM0984</v>
      </c>
      <c r="F258" t="s">
        <v>4339</v>
      </c>
      <c r="G258">
        <v>2023</v>
      </c>
      <c r="H258" t="e" cm="1">
        <f t="array" ref="H258">INDEX(professionalization_strategies!G:G,MATCH(Professionalization!$A258,professionalization_strategies!$A:$A,0),0)</f>
        <v>#N/A</v>
      </c>
    </row>
    <row r="259" spans="1:8" x14ac:dyDescent="0.3">
      <c r="A259" t="s">
        <v>4342</v>
      </c>
      <c r="B259" t="s">
        <v>922</v>
      </c>
      <c r="C259" t="s">
        <v>923</v>
      </c>
      <c r="D259" t="s">
        <v>4286</v>
      </c>
      <c r="E259" t="str" cm="1">
        <f t="array" ref="E259">INDEX(municipalities!B:B, MATCH(D259,municipalities!C:C,0),0)</f>
        <v>GM0917</v>
      </c>
      <c r="G259">
        <v>2018</v>
      </c>
      <c r="H259" cm="1">
        <f t="array" ref="H259">INDEX(professionalization_strategies!G:G,MATCH(Professionalization!$A259,professionalization_strategies!$A:$A,0),0)</f>
        <v>1</v>
      </c>
    </row>
    <row r="260" spans="1:8" x14ac:dyDescent="0.3">
      <c r="A260" t="s">
        <v>4344</v>
      </c>
      <c r="B260" t="s">
        <v>1005</v>
      </c>
      <c r="C260" t="s">
        <v>1005</v>
      </c>
      <c r="D260" t="s">
        <v>1313</v>
      </c>
      <c r="E260" t="str" cm="1">
        <f t="array" ref="E260">INDEX(municipalities!B:B, MATCH(D260,municipalities!C:C,0),0)</f>
        <v>GM0363</v>
      </c>
      <c r="G260">
        <v>2012</v>
      </c>
      <c r="H260" t="e" cm="1">
        <f t="array" ref="H260">INDEX(professionalization_strategies!G:G,MATCH(Professionalization!$A260,professionalization_strategies!$A:$A,0),0)</f>
        <v>#N/A</v>
      </c>
    </row>
    <row r="261" spans="1:8" x14ac:dyDescent="0.3">
      <c r="A261" t="s">
        <v>4346</v>
      </c>
      <c r="B261" t="s">
        <v>1006</v>
      </c>
      <c r="C261" t="s">
        <v>1017</v>
      </c>
      <c r="D261" t="s">
        <v>3238</v>
      </c>
      <c r="E261" t="str" cm="1">
        <f t="array" ref="E261">INDEX(municipalities!B:B, MATCH(D261,municipalities!C:C,0),0)</f>
        <v>GM1706</v>
      </c>
      <c r="G261">
        <v>2014</v>
      </c>
      <c r="H261" cm="1">
        <f t="array" ref="H261">INDEX(professionalization_strategies!G:G,MATCH(Professionalization!$A261,professionalization_strategies!$A:$A,0),0)</f>
        <v>1</v>
      </c>
    </row>
    <row r="262" spans="1:8" x14ac:dyDescent="0.3">
      <c r="A262" t="s">
        <v>4348</v>
      </c>
      <c r="B262" t="s">
        <v>1006</v>
      </c>
      <c r="C262" t="s">
        <v>1027</v>
      </c>
      <c r="D262" t="s">
        <v>1166</v>
      </c>
      <c r="E262" t="str" cm="1">
        <f t="array" ref="E262">INDEX(municipalities!B:B, MATCH(D262,municipalities!C:C,0),0)</f>
        <v>GM1982</v>
      </c>
      <c r="F262" t="s">
        <v>2610</v>
      </c>
      <c r="G262">
        <v>2022</v>
      </c>
      <c r="H262" t="e" cm="1">
        <f t="array" ref="H262">INDEX(professionalization_strategies!G:G,MATCH(Professionalization!$A262,professionalization_strategies!$A:$A,0),0)</f>
        <v>#N/A</v>
      </c>
    </row>
    <row r="263" spans="1:8" x14ac:dyDescent="0.3">
      <c r="A263" t="s">
        <v>4351</v>
      </c>
      <c r="B263" t="s">
        <v>1006</v>
      </c>
      <c r="C263" t="s">
        <v>1027</v>
      </c>
      <c r="D263" t="s">
        <v>1166</v>
      </c>
      <c r="E263" t="str" cm="1">
        <f t="array" ref="E263">INDEX(municipalities!B:B, MATCH(D263,municipalities!C:C,0),0)</f>
        <v>GM1982</v>
      </c>
      <c r="F263" t="s">
        <v>4350</v>
      </c>
      <c r="G263">
        <v>2017</v>
      </c>
      <c r="H263" t="e" cm="1">
        <f t="array" ref="H263">INDEX(professionalization_strategies!G:G,MATCH(Professionalization!$A263,professionalization_strategies!$A:$A,0),0)</f>
        <v>#N/A</v>
      </c>
    </row>
    <row r="264" spans="1:8" x14ac:dyDescent="0.3">
      <c r="A264" t="s">
        <v>4353</v>
      </c>
      <c r="B264" t="s">
        <v>1006</v>
      </c>
      <c r="C264" t="s">
        <v>1027</v>
      </c>
      <c r="D264" t="s">
        <v>1166</v>
      </c>
      <c r="E264" t="str" cm="1">
        <f t="array" ref="E264">INDEX(municipalities!B:B, MATCH(D264,municipalities!C:C,0),0)</f>
        <v>GM1982</v>
      </c>
      <c r="F264" t="s">
        <v>1171</v>
      </c>
      <c r="G264">
        <v>2020</v>
      </c>
      <c r="H264" t="e" cm="1">
        <f t="array" ref="H264">INDEX(professionalization_strategies!G:G,MATCH(Professionalization!$A264,professionalization_strategies!$A:$A,0),0)</f>
        <v>#N/A</v>
      </c>
    </row>
    <row r="265" spans="1:8" x14ac:dyDescent="0.3">
      <c r="A265" t="s">
        <v>4355</v>
      </c>
      <c r="B265" t="s">
        <v>1006</v>
      </c>
      <c r="C265" t="s">
        <v>1017</v>
      </c>
      <c r="D265" t="s">
        <v>1070</v>
      </c>
      <c r="E265" t="str" cm="1">
        <f t="array" ref="E265">INDEX(municipalities!B:B, MATCH(D265,municipalities!C:C,0),0)</f>
        <v>GM0762</v>
      </c>
      <c r="G265">
        <v>2012</v>
      </c>
      <c r="H265" t="e" cm="1">
        <f t="array" ref="H265">INDEX(professionalization_strategies!G:G,MATCH(Professionalization!$A265,professionalization_strategies!$A:$A,0),0)</f>
        <v>#N/A</v>
      </c>
    </row>
    <row r="266" spans="1:8" x14ac:dyDescent="0.3">
      <c r="A266" t="s">
        <v>4357</v>
      </c>
      <c r="B266" t="s">
        <v>1006</v>
      </c>
      <c r="C266" t="s">
        <v>1017</v>
      </c>
      <c r="D266" t="s">
        <v>3261</v>
      </c>
      <c r="E266" t="str" cm="1">
        <f t="array" ref="E266">INDEX(municipalities!B:B, MATCH(D266,municipalities!C:C,0),0)</f>
        <v>GM1659</v>
      </c>
      <c r="F266" t="s">
        <v>3262</v>
      </c>
      <c r="G266">
        <v>2016</v>
      </c>
      <c r="H266" t="e" cm="1">
        <f t="array" ref="H266">INDEX(professionalization_strategies!G:G,MATCH(Professionalization!$A266,professionalization_strategies!$A:$A,0),0)</f>
        <v>#N/A</v>
      </c>
    </row>
    <row r="267" spans="1:8" x14ac:dyDescent="0.3">
      <c r="A267" t="s">
        <v>4361</v>
      </c>
      <c r="B267" t="s">
        <v>1006</v>
      </c>
      <c r="C267" t="s">
        <v>1017</v>
      </c>
      <c r="D267" t="s">
        <v>1107</v>
      </c>
      <c r="E267" t="str" cm="1">
        <f t="array" ref="E267">INDEX(municipalities!B:B, MATCH(D267,municipalities!C:C,0),0)</f>
        <v>GM1771</v>
      </c>
      <c r="F267" t="s">
        <v>4360</v>
      </c>
      <c r="G267">
        <v>2011</v>
      </c>
      <c r="H267" cm="1">
        <f t="array" ref="H267">INDEX(professionalization_strategies!G:G,MATCH(Professionalization!$A267,professionalization_strategies!$A:$A,0),0)</f>
        <v>2</v>
      </c>
    </row>
    <row r="268" spans="1:8" x14ac:dyDescent="0.3">
      <c r="A268" t="s">
        <v>4364</v>
      </c>
      <c r="B268" t="s">
        <v>1006</v>
      </c>
      <c r="C268" t="s">
        <v>1017</v>
      </c>
      <c r="D268" t="s">
        <v>1244</v>
      </c>
      <c r="E268" t="str" cm="1">
        <f t="array" ref="E268">INDEX(municipalities!B:B, MATCH(D268,municipalities!C:C,0),0)</f>
        <v>GM0847</v>
      </c>
      <c r="G268">
        <v>2013</v>
      </c>
      <c r="H268" cm="1">
        <f t="array" ref="H268">INDEX(professionalization_strategies!G:G,MATCH(Professionalization!$A268,professionalization_strategies!$A:$A,0),0)</f>
        <v>3</v>
      </c>
    </row>
    <row r="269" spans="1:8" x14ac:dyDescent="0.3">
      <c r="A269" t="s">
        <v>4367</v>
      </c>
      <c r="B269" t="s">
        <v>1006</v>
      </c>
      <c r="C269" t="s">
        <v>1017</v>
      </c>
      <c r="D269" t="s">
        <v>4366</v>
      </c>
      <c r="E269" t="str" cm="1">
        <f t="array" ref="E269">INDEX(municipalities!B:B, MATCH(D269,municipalities!C:C,0),0)</f>
        <v>GM0848</v>
      </c>
      <c r="G269">
        <v>2013</v>
      </c>
      <c r="H269" t="e" cm="1">
        <f t="array" ref="H269">INDEX(professionalization_strategies!G:G,MATCH(Professionalization!$A269,professionalization_strategies!$A:$A,0),0)</f>
        <v>#N/A</v>
      </c>
    </row>
    <row r="270" spans="1:8" x14ac:dyDescent="0.3">
      <c r="A270" t="s">
        <v>4369</v>
      </c>
      <c r="B270" t="s">
        <v>1006</v>
      </c>
      <c r="C270" t="s">
        <v>1017</v>
      </c>
      <c r="D270" t="s">
        <v>1035</v>
      </c>
      <c r="E270" t="str" cm="1">
        <f t="array" ref="E270">INDEX(municipalities!B:B, MATCH(D270,municipalities!C:C,0),0)</f>
        <v>GM0753</v>
      </c>
      <c r="G270">
        <v>2013</v>
      </c>
      <c r="H270" cm="1">
        <f t="array" ref="H270">INDEX(professionalization_strategies!G:G,MATCH(Professionalization!$A270,professionalization_strategies!$A:$A,0),0)</f>
        <v>1</v>
      </c>
    </row>
    <row r="271" spans="1:8" x14ac:dyDescent="0.3">
      <c r="A271" t="s">
        <v>4371</v>
      </c>
      <c r="B271" t="s">
        <v>1006</v>
      </c>
      <c r="C271" t="s">
        <v>1017</v>
      </c>
      <c r="D271" t="s">
        <v>1035</v>
      </c>
      <c r="E271" t="str" cm="1">
        <f t="array" ref="E271">INDEX(municipalities!B:B, MATCH(D271,municipalities!C:C,0),0)</f>
        <v>GM0753</v>
      </c>
      <c r="G271">
        <v>2020</v>
      </c>
      <c r="H271" cm="1">
        <f t="array" ref="H271">INDEX(professionalization_strategies!G:G,MATCH(Professionalization!$A271,professionalization_strategies!$A:$A,0),0)</f>
        <v>2</v>
      </c>
    </row>
    <row r="272" spans="1:8" x14ac:dyDescent="0.3">
      <c r="A272" t="s">
        <v>4373</v>
      </c>
      <c r="B272" t="s">
        <v>1006</v>
      </c>
      <c r="C272" t="s">
        <v>1017</v>
      </c>
      <c r="D272" t="s">
        <v>2618</v>
      </c>
      <c r="E272" t="str" cm="1">
        <f t="array" ref="E272">INDEX(municipalities!B:B, MATCH(D272,municipalities!C:C,0),0)</f>
        <v>GM0861</v>
      </c>
      <c r="G272">
        <v>2015</v>
      </c>
      <c r="H272" cm="1">
        <f t="array" ref="H272">INDEX(professionalization_strategies!G:G,MATCH(Professionalization!$A272,professionalization_strategies!$A:$A,0),0)</f>
        <v>2</v>
      </c>
    </row>
    <row r="273" spans="1:8" x14ac:dyDescent="0.3">
      <c r="A273" t="s">
        <v>4375</v>
      </c>
      <c r="B273" t="s">
        <v>1006</v>
      </c>
      <c r="C273" t="s">
        <v>1017</v>
      </c>
      <c r="D273" t="s">
        <v>1095</v>
      </c>
      <c r="E273" t="str" cm="1">
        <f t="array" ref="E273">INDEX(municipalities!B:B, MATCH(D273,municipalities!C:C,0),0)</f>
        <v>GM0772</v>
      </c>
      <c r="G273">
        <v>2013</v>
      </c>
      <c r="H273" cm="1">
        <f t="array" ref="H273">INDEX(professionalization_strategies!G:G,MATCH(Professionalization!$A273,professionalization_strategies!$A:$A,0),0)</f>
        <v>2</v>
      </c>
    </row>
    <row r="274" spans="1:8" x14ac:dyDescent="0.3">
      <c r="A274" t="s">
        <v>4378</v>
      </c>
      <c r="B274" t="s">
        <v>1006</v>
      </c>
      <c r="C274" t="s">
        <v>1017</v>
      </c>
      <c r="D274" t="s">
        <v>4377</v>
      </c>
      <c r="E274" t="str" cm="1">
        <f t="array" ref="E274">INDEX(municipalities!B:B, MATCH(D274,municipalities!C:C,0),0)</f>
        <v>GM1658</v>
      </c>
      <c r="G274">
        <v>2016</v>
      </c>
      <c r="H274" cm="1">
        <f t="array" ref="H274">INDEX(professionalization_strategies!G:G,MATCH(Professionalization!$A274,professionalization_strategies!$A:$A,0),0)</f>
        <v>1</v>
      </c>
    </row>
    <row r="275" spans="1:8" x14ac:dyDescent="0.3">
      <c r="A275" t="s">
        <v>4381</v>
      </c>
      <c r="B275" t="s">
        <v>1006</v>
      </c>
      <c r="C275" t="s">
        <v>1017</v>
      </c>
      <c r="D275" t="s">
        <v>1089</v>
      </c>
      <c r="E275" t="str" cm="1">
        <f t="array" ref="E275">INDEX(municipalities!B:B, MATCH(D275,municipalities!C:C,0),0)</f>
        <v>GM0770</v>
      </c>
      <c r="F275" t="s">
        <v>4380</v>
      </c>
      <c r="G275">
        <v>2016</v>
      </c>
      <c r="H275" cm="1">
        <f t="array" ref="H275">INDEX(professionalization_strategies!G:G,MATCH(Professionalization!$A275,professionalization_strategies!$A:$A,0),0)</f>
        <v>1</v>
      </c>
    </row>
    <row r="276" spans="1:8" x14ac:dyDescent="0.3">
      <c r="A276" t="s">
        <v>4383</v>
      </c>
      <c r="B276" t="s">
        <v>1006</v>
      </c>
      <c r="C276" t="s">
        <v>1017</v>
      </c>
      <c r="D276" t="s">
        <v>2618</v>
      </c>
      <c r="E276" t="str" cm="1">
        <f t="array" ref="E276">INDEX(municipalities!B:B, MATCH(D276,municipalities!C:C,0),0)</f>
        <v>GM0861</v>
      </c>
      <c r="G276">
        <v>2021</v>
      </c>
      <c r="H276" t="e" cm="1">
        <f t="array" ref="H276">INDEX(professionalization_strategies!G:G,MATCH(Professionalization!$A276,professionalization_strategies!$A:$A,0),0)</f>
        <v>#N/A</v>
      </c>
    </row>
    <row r="277" spans="1:8" x14ac:dyDescent="0.3">
      <c r="A277" t="s">
        <v>4386</v>
      </c>
      <c r="B277" t="s">
        <v>1006</v>
      </c>
      <c r="C277" t="s">
        <v>1027</v>
      </c>
      <c r="D277" t="s">
        <v>1183</v>
      </c>
      <c r="E277" t="str" cm="1">
        <f t="array" ref="E277">INDEX(municipalities!B:B, MATCH(D277,municipalities!C:C,0),0)</f>
        <v>GM1948</v>
      </c>
      <c r="F277" t="s">
        <v>4385</v>
      </c>
      <c r="G277">
        <v>2013</v>
      </c>
      <c r="H277" t="e" cm="1">
        <f t="array" ref="H277">INDEX(professionalization_strategies!G:G,MATCH(Professionalization!$A277,professionalization_strategies!$A:$A,0),0)</f>
        <v>#N/A</v>
      </c>
    </row>
    <row r="278" spans="1:8" x14ac:dyDescent="0.3">
      <c r="A278" t="s">
        <v>4388</v>
      </c>
      <c r="B278" t="s">
        <v>1006</v>
      </c>
      <c r="C278" t="s">
        <v>1027</v>
      </c>
      <c r="D278" t="s">
        <v>1166</v>
      </c>
      <c r="E278" t="str" cm="1">
        <f t="array" ref="E278">INDEX(municipalities!B:B, MATCH(D278,municipalities!C:C,0),0)</f>
        <v>GM1982</v>
      </c>
      <c r="F278" t="s">
        <v>1167</v>
      </c>
      <c r="G278">
        <v>2015</v>
      </c>
      <c r="H278" t="e" cm="1">
        <f t="array" ref="H278">INDEX(professionalization_strategies!G:G,MATCH(Professionalization!$A278,professionalization_strategies!$A:$A,0),0)</f>
        <v>#N/A</v>
      </c>
    </row>
    <row r="279" spans="1:8" x14ac:dyDescent="0.3">
      <c r="A279" t="s">
        <v>4390</v>
      </c>
      <c r="B279" t="s">
        <v>1006</v>
      </c>
      <c r="C279" t="s">
        <v>1027</v>
      </c>
      <c r="D279" t="s">
        <v>1040</v>
      </c>
      <c r="E279" t="str" cm="1">
        <f t="array" ref="E279">INDEX(municipalities!B:B, MATCH(D279,municipalities!C:C,0),0)</f>
        <v>GM0755</v>
      </c>
      <c r="G279">
        <v>2014</v>
      </c>
      <c r="H279" cm="1">
        <f t="array" ref="H279">INDEX(professionalization_strategies!G:G,MATCH(Professionalization!$A279,professionalization_strategies!$A:$A,0),0)</f>
        <v>1</v>
      </c>
    </row>
    <row r="280" spans="1:8" x14ac:dyDescent="0.3">
      <c r="A280" t="s">
        <v>4392</v>
      </c>
      <c r="B280" t="s">
        <v>1006</v>
      </c>
      <c r="C280" t="s">
        <v>1027</v>
      </c>
      <c r="D280" t="s">
        <v>1040</v>
      </c>
      <c r="E280" t="str" cm="1">
        <f t="array" ref="E280">INDEX(municipalities!B:B, MATCH(D280,municipalities!C:C,0),0)</f>
        <v>GM0755</v>
      </c>
      <c r="G280">
        <v>2013</v>
      </c>
      <c r="H280" cm="1">
        <f t="array" ref="H280">INDEX(professionalization_strategies!G:G,MATCH(Professionalization!$A280,professionalization_strategies!$A:$A,0),0)</f>
        <v>2</v>
      </c>
    </row>
    <row r="281" spans="1:8" x14ac:dyDescent="0.3">
      <c r="A281" t="s">
        <v>4394</v>
      </c>
      <c r="B281" t="s">
        <v>1006</v>
      </c>
      <c r="C281" t="s">
        <v>1017</v>
      </c>
      <c r="D281" t="s">
        <v>1110</v>
      </c>
      <c r="E281" t="str" cm="1">
        <f t="array" ref="E281">INDEX(municipalities!B:B, MATCH(D281,municipalities!C:C,0),0)</f>
        <v>GM1652</v>
      </c>
      <c r="F281" t="s">
        <v>1117</v>
      </c>
      <c r="G281">
        <v>2017</v>
      </c>
      <c r="H281" t="e" cm="1">
        <f t="array" ref="H281">INDEX(professionalization_strategies!G:G,MATCH(Professionalization!$A281,professionalization_strategies!$A:$A,0),0)</f>
        <v>#N/A</v>
      </c>
    </row>
    <row r="282" spans="1:8" x14ac:dyDescent="0.3">
      <c r="A282" t="s">
        <v>4397</v>
      </c>
      <c r="B282" t="s">
        <v>1006</v>
      </c>
      <c r="C282" t="s">
        <v>1027</v>
      </c>
      <c r="D282" t="s">
        <v>4396</v>
      </c>
      <c r="E282" t="str" cm="1">
        <f t="array" ref="E282">INDEX(municipalities!B:B, MATCH(D282,municipalities!C:C,0),0)</f>
        <v>GM1991</v>
      </c>
      <c r="F282" t="s">
        <v>1254</v>
      </c>
      <c r="G282">
        <v>2020</v>
      </c>
      <c r="H282" t="e" cm="1">
        <f t="array" ref="H282">INDEX(professionalization_strategies!G:G,MATCH(Professionalization!$A282,professionalization_strategies!$A:$A,0),0)</f>
        <v>#N/A</v>
      </c>
    </row>
    <row r="283" spans="1:8" x14ac:dyDescent="0.3">
      <c r="A283" t="s">
        <v>4400</v>
      </c>
      <c r="B283" t="s">
        <v>1006</v>
      </c>
      <c r="C283" t="s">
        <v>1027</v>
      </c>
      <c r="D283" t="s">
        <v>1028</v>
      </c>
      <c r="E283" t="str" cm="1">
        <f t="array" ref="E283">INDEX(municipalities!B:B, MATCH(D283,municipalities!C:C,0),0)</f>
        <v>GM1721</v>
      </c>
      <c r="F283" t="s">
        <v>4399</v>
      </c>
      <c r="G283">
        <v>2013</v>
      </c>
      <c r="H283" cm="1">
        <f t="array" ref="H283">INDEX(professionalization_strategies!G:G,MATCH(Professionalization!$A283,professionalization_strategies!$A:$A,0),0)</f>
        <v>1</v>
      </c>
    </row>
    <row r="284" spans="1:8" x14ac:dyDescent="0.3">
      <c r="A284" t="s">
        <v>4402</v>
      </c>
      <c r="B284" t="s">
        <v>1006</v>
      </c>
      <c r="C284" t="s">
        <v>1027</v>
      </c>
      <c r="D284" t="s">
        <v>1222</v>
      </c>
      <c r="E284" t="str" cm="1">
        <f t="array" ref="E284">INDEX(municipalities!B:B, MATCH(D284,municipalities!C:C,0),0)</f>
        <v>GM0828</v>
      </c>
      <c r="G284">
        <v>2014</v>
      </c>
      <c r="H284" cm="1">
        <f t="array" ref="H284">INDEX(professionalization_strategies!G:G,MATCH(Professionalization!$A284,professionalization_strategies!$A:$A,0),0)</f>
        <v>2</v>
      </c>
    </row>
    <row r="285" spans="1:8" x14ac:dyDescent="0.3">
      <c r="A285" t="s">
        <v>4404</v>
      </c>
      <c r="B285" t="s">
        <v>1006</v>
      </c>
      <c r="C285" t="s">
        <v>1027</v>
      </c>
      <c r="D285" t="s">
        <v>1048</v>
      </c>
      <c r="E285" t="str" cm="1">
        <f t="array" ref="E285">INDEX(municipalities!B:B, MATCH(D285,municipalities!C:C,0),0)</f>
        <v>GM0757</v>
      </c>
      <c r="G285">
        <v>2012</v>
      </c>
      <c r="H285" cm="1">
        <f t="array" ref="H285">INDEX(professionalization_strategies!G:G,MATCH(Professionalization!$A285,professionalization_strategies!$A:$A,0),0)</f>
        <v>0</v>
      </c>
    </row>
    <row r="286" spans="1:8" x14ac:dyDescent="0.3">
      <c r="A286" t="s">
        <v>4406</v>
      </c>
      <c r="B286" t="s">
        <v>1006</v>
      </c>
      <c r="C286" t="s">
        <v>1027</v>
      </c>
      <c r="D286" t="s">
        <v>1257</v>
      </c>
      <c r="E286" t="str" cm="1">
        <f t="array" ref="E286">INDEX(municipalities!B:B, MATCH(D286,municipalities!C:C,0),0)</f>
        <v>GM0865</v>
      </c>
      <c r="F286" t="s">
        <v>1210</v>
      </c>
      <c r="G286">
        <v>2012</v>
      </c>
      <c r="H286" t="e" cm="1">
        <f t="array" ref="H286">INDEX(professionalization_strategies!G:G,MATCH(Professionalization!$A286,professionalization_strategies!$A:$A,0),0)</f>
        <v>#N/A</v>
      </c>
    </row>
    <row r="287" spans="1:8" x14ac:dyDescent="0.3">
      <c r="A287" t="s">
        <v>4408</v>
      </c>
      <c r="B287" t="s">
        <v>1006</v>
      </c>
      <c r="C287" t="s">
        <v>1027</v>
      </c>
      <c r="D287" t="s">
        <v>1257</v>
      </c>
      <c r="E287" t="str" cm="1">
        <f t="array" ref="E287">INDEX(municipalities!B:B, MATCH(D287,municipalities!C:C,0),0)</f>
        <v>GM0865</v>
      </c>
      <c r="G287">
        <v>2014</v>
      </c>
      <c r="H287" cm="1">
        <f t="array" ref="H287">INDEX(professionalization_strategies!G:G,MATCH(Professionalization!$A287,professionalization_strategies!$A:$A,0),0)</f>
        <v>1</v>
      </c>
    </row>
    <row r="288" spans="1:8" x14ac:dyDescent="0.3">
      <c r="A288" t="s">
        <v>4410</v>
      </c>
      <c r="B288" t="s">
        <v>1006</v>
      </c>
      <c r="C288" t="s">
        <v>1074</v>
      </c>
      <c r="D288" t="s">
        <v>1156</v>
      </c>
      <c r="E288" t="str" cm="1">
        <f t="array" ref="E288">INDEX(municipalities!B:B, MATCH(D288,municipalities!C:C,0),0)</f>
        <v>GM0797</v>
      </c>
      <c r="F288" t="s">
        <v>3258</v>
      </c>
      <c r="G288">
        <v>2018</v>
      </c>
      <c r="H288" cm="1">
        <f t="array" ref="H288">INDEX(professionalization_strategies!G:G,MATCH(Professionalization!$A288,professionalization_strategies!$A:$A,0),0)</f>
        <v>1</v>
      </c>
    </row>
    <row r="289" spans="1:8" x14ac:dyDescent="0.3">
      <c r="A289" t="s">
        <v>4412</v>
      </c>
      <c r="B289" t="s">
        <v>1006</v>
      </c>
      <c r="C289" t="s">
        <v>1027</v>
      </c>
      <c r="D289" s="4" t="s">
        <v>3457</v>
      </c>
      <c r="E289" t="str" cm="1">
        <f t="array" ref="E289">INDEX(municipalities!B:B, MATCH(D289,municipalities!C:C,0),0)</f>
        <v>GM0796</v>
      </c>
      <c r="G289">
        <v>2023</v>
      </c>
      <c r="H289" t="e" cm="1">
        <f t="array" ref="H289">INDEX(professionalization_strategies!G:G,MATCH(Professionalization!$A289,professionalization_strategies!$A:$A,0),0)</f>
        <v>#N/A</v>
      </c>
    </row>
    <row r="290" spans="1:8" x14ac:dyDescent="0.3">
      <c r="A290" t="s">
        <v>4414</v>
      </c>
      <c r="B290" t="s">
        <v>1006</v>
      </c>
      <c r="C290" t="s">
        <v>1027</v>
      </c>
      <c r="D290" s="4" t="s">
        <v>3457</v>
      </c>
      <c r="E290" t="str" cm="1">
        <f t="array" ref="E290">INDEX(municipalities!B:B, MATCH(D290,municipalities!C:C,0),0)</f>
        <v>GM0796</v>
      </c>
      <c r="F290" t="s">
        <v>1236</v>
      </c>
      <c r="G290">
        <v>2021</v>
      </c>
      <c r="H290" t="e" cm="1">
        <f t="array" ref="H290">INDEX(professionalization_strategies!G:G,MATCH(Professionalization!$A290,professionalization_strategies!$A:$A,0),0)</f>
        <v>#N/A</v>
      </c>
    </row>
    <row r="291" spans="1:8" x14ac:dyDescent="0.3">
      <c r="A291" t="s">
        <v>4416</v>
      </c>
      <c r="B291" t="s">
        <v>1006</v>
      </c>
      <c r="C291" t="s">
        <v>1027</v>
      </c>
      <c r="D291" s="4" t="s">
        <v>3457</v>
      </c>
      <c r="E291" t="str" cm="1">
        <f t="array" ref="E291">INDEX(municipalities!B:B, MATCH(D291,municipalities!C:C,0),0)</f>
        <v>GM0796</v>
      </c>
      <c r="F291" t="s">
        <v>1236</v>
      </c>
      <c r="G291">
        <v>2020</v>
      </c>
      <c r="H291" t="e" cm="1">
        <f t="array" ref="H291">INDEX(professionalization_strategies!G:G,MATCH(Professionalization!$A291,professionalization_strategies!$A:$A,0),0)</f>
        <v>#N/A</v>
      </c>
    </row>
    <row r="292" spans="1:8" x14ac:dyDescent="0.3">
      <c r="A292" t="s">
        <v>4419</v>
      </c>
      <c r="B292" t="s">
        <v>1006</v>
      </c>
      <c r="C292" t="s">
        <v>1027</v>
      </c>
      <c r="D292" t="s">
        <v>4418</v>
      </c>
      <c r="E292" t="str" cm="1">
        <f t="array" ref="E292">INDEX(municipalities!B:B, MATCH(D292,municipalities!C:C,0),0)</f>
        <v>GM0845</v>
      </c>
      <c r="G292">
        <v>2015</v>
      </c>
      <c r="H292" cm="1">
        <f t="array" ref="H292">INDEX(professionalization_strategies!G:G,MATCH(Professionalization!$A292,professionalization_strategies!$A:$A,0),0)</f>
        <v>1</v>
      </c>
    </row>
    <row r="293" spans="1:8" x14ac:dyDescent="0.3">
      <c r="A293" t="s">
        <v>4421</v>
      </c>
      <c r="B293" t="s">
        <v>1006</v>
      </c>
      <c r="C293" t="s">
        <v>1027</v>
      </c>
      <c r="D293" s="4" t="s">
        <v>3457</v>
      </c>
      <c r="E293" t="str" cm="1">
        <f t="array" ref="E293">INDEX(municipalities!B:B, MATCH(D293,municipalities!C:C,0),0)</f>
        <v>GM0796</v>
      </c>
      <c r="G293">
        <v>2020</v>
      </c>
      <c r="H293" cm="1">
        <f t="array" ref="H293">INDEX(professionalization_strategies!G:G,MATCH(Professionalization!$A293,professionalization_strategies!$A:$A,0),0)</f>
        <v>0</v>
      </c>
    </row>
    <row r="294" spans="1:8" x14ac:dyDescent="0.3">
      <c r="A294" t="s">
        <v>4423</v>
      </c>
      <c r="B294" t="s">
        <v>1006</v>
      </c>
      <c r="C294" t="s">
        <v>1027</v>
      </c>
      <c r="D294" s="4" t="s">
        <v>3457</v>
      </c>
      <c r="E294" t="str" cm="1">
        <f t="array" ref="E294">INDEX(municipalities!B:B, MATCH(D294,municipalities!C:C,0),0)</f>
        <v>GM0796</v>
      </c>
      <c r="G294">
        <v>2016</v>
      </c>
      <c r="H294" t="e" cm="1">
        <f t="array" ref="H294">INDEX(professionalization_strategies!G:G,MATCH(Professionalization!$A294,professionalization_strategies!$A:$A,0),0)</f>
        <v>#N/A</v>
      </c>
    </row>
    <row r="295" spans="1:8" x14ac:dyDescent="0.3">
      <c r="A295" t="s">
        <v>4425</v>
      </c>
      <c r="B295" t="s">
        <v>1006</v>
      </c>
      <c r="C295" t="s">
        <v>1074</v>
      </c>
      <c r="D295" t="s">
        <v>1175</v>
      </c>
      <c r="E295" t="str" cm="1">
        <f t="array" ref="E295">INDEX(municipalities!B:B, MATCH(D295,municipalities!C:C,0),0)</f>
        <v>GM0809</v>
      </c>
      <c r="G295">
        <v>2015</v>
      </c>
      <c r="H295" cm="1">
        <f t="array" ref="H295">INDEX(professionalization_strategies!G:G,MATCH(Professionalization!$A295,professionalization_strategies!$A:$A,0),0)</f>
        <v>2</v>
      </c>
    </row>
    <row r="296" spans="1:8" x14ac:dyDescent="0.3">
      <c r="A296" t="s">
        <v>4428</v>
      </c>
      <c r="B296" t="s">
        <v>1006</v>
      </c>
      <c r="C296" t="s">
        <v>1074</v>
      </c>
      <c r="D296" t="s">
        <v>1156</v>
      </c>
      <c r="E296" t="str" cm="1">
        <f t="array" ref="E296">INDEX(municipalities!B:B, MATCH(D296,municipalities!C:C,0),0)</f>
        <v>GM0797</v>
      </c>
      <c r="F296" t="s">
        <v>4427</v>
      </c>
      <c r="G296">
        <v>2014</v>
      </c>
      <c r="H296" cm="1">
        <f t="array" ref="H296">INDEX(professionalization_strategies!G:G,MATCH(Professionalization!$A296,professionalization_strategies!$A:$A,0),0)</f>
        <v>2</v>
      </c>
    </row>
    <row r="297" spans="1:8" x14ac:dyDescent="0.3">
      <c r="A297" t="s">
        <v>4430</v>
      </c>
      <c r="B297" t="s">
        <v>1006</v>
      </c>
      <c r="C297" t="s">
        <v>1074</v>
      </c>
      <c r="D297" t="s">
        <v>1274</v>
      </c>
      <c r="E297" t="str" cm="1">
        <f t="array" ref="E297">INDEX(municipalities!B:B, MATCH(D297,municipalities!C:C,0),0)</f>
        <v>GM0867</v>
      </c>
      <c r="G297">
        <v>2015</v>
      </c>
      <c r="H297" cm="1">
        <f t="array" ref="H297">INDEX(professionalization_strategies!G:G,MATCH(Professionalization!$A297,professionalization_strategies!$A:$A,0),0)</f>
        <v>3</v>
      </c>
    </row>
    <row r="298" spans="1:8" x14ac:dyDescent="0.3">
      <c r="A298" t="s">
        <v>4432</v>
      </c>
      <c r="B298" t="s">
        <v>1006</v>
      </c>
      <c r="C298" t="s">
        <v>1074</v>
      </c>
      <c r="D298" t="s">
        <v>1131</v>
      </c>
      <c r="E298" t="str" cm="1">
        <f t="array" ref="E298">INDEX(municipalities!B:B, MATCH(D298,municipalities!C:C,0),0)</f>
        <v>GM0785</v>
      </c>
      <c r="F298" t="s">
        <v>1132</v>
      </c>
      <c r="G298">
        <v>2016</v>
      </c>
      <c r="H298" cm="1">
        <f t="array" ref="H298">INDEX(professionalization_strategies!G:G,MATCH(Professionalization!$A298,professionalization_strategies!$A:$A,0),0)</f>
        <v>2</v>
      </c>
    </row>
    <row r="299" spans="1:8" x14ac:dyDescent="0.3">
      <c r="A299" t="s">
        <v>4435</v>
      </c>
      <c r="B299" t="s">
        <v>1006</v>
      </c>
      <c r="C299" t="s">
        <v>1007</v>
      </c>
      <c r="D299" t="s">
        <v>3442</v>
      </c>
      <c r="E299" t="str" cm="1">
        <f t="array" ref="E299">INDEX(municipalities!B:B, MATCH(D299,municipalities!C:C,0),0)</f>
        <v>GM1723</v>
      </c>
      <c r="F299" t="s">
        <v>4434</v>
      </c>
      <c r="G299">
        <v>2019</v>
      </c>
      <c r="H299" t="e" cm="1">
        <f t="array" ref="H299">INDEX(professionalization_strategies!G:G,MATCH(Professionalization!$A299,professionalization_strategies!$A:$A,0),0)</f>
        <v>#N/A</v>
      </c>
    </row>
    <row r="300" spans="1:8" x14ac:dyDescent="0.3">
      <c r="A300" t="s">
        <v>4437</v>
      </c>
      <c r="B300" t="s">
        <v>1006</v>
      </c>
      <c r="C300" t="s">
        <v>1074</v>
      </c>
      <c r="D300" t="s">
        <v>1125</v>
      </c>
      <c r="E300" t="str" cm="1">
        <f t="array" ref="E300">INDEX(municipalities!B:B, MATCH(D300,municipalities!C:C,0),0)</f>
        <v>GM0784</v>
      </c>
      <c r="G300">
        <v>2013</v>
      </c>
      <c r="H300" cm="1">
        <f t="array" ref="H300">INDEX(professionalization_strategies!G:G,MATCH(Professionalization!$A300,professionalization_strategies!$A:$A,0),0)</f>
        <v>2</v>
      </c>
    </row>
    <row r="301" spans="1:8" x14ac:dyDescent="0.3">
      <c r="A301" t="s">
        <v>4439</v>
      </c>
      <c r="B301" t="s">
        <v>1006</v>
      </c>
      <c r="C301" t="s">
        <v>1074</v>
      </c>
      <c r="D301" t="s">
        <v>1247</v>
      </c>
      <c r="E301" t="str" cm="1">
        <f t="array" ref="E301">INDEX(municipalities!B:B, MATCH(D301,municipalities!C:C,0),0)</f>
        <v>GM0855</v>
      </c>
      <c r="F301" t="s">
        <v>1254</v>
      </c>
      <c r="G301">
        <v>2018</v>
      </c>
      <c r="H301" t="e" cm="1">
        <f t="array" ref="H301">INDEX(professionalization_strategies!G:G,MATCH(Professionalization!$A301,professionalization_strategies!$A:$A,0),0)</f>
        <v>#N/A</v>
      </c>
    </row>
    <row r="302" spans="1:8" x14ac:dyDescent="0.3">
      <c r="A302" t="s">
        <v>4440</v>
      </c>
      <c r="B302" t="s">
        <v>1006</v>
      </c>
      <c r="C302" t="s">
        <v>1074</v>
      </c>
      <c r="D302" t="s">
        <v>1075</v>
      </c>
      <c r="E302" t="str" cm="1">
        <f t="array" ref="E302">INDEX(municipalities!B:B, MATCH(D302,municipalities!C:C,0),0)</f>
        <v>GM0766</v>
      </c>
      <c r="G302">
        <v>2012</v>
      </c>
      <c r="H302" t="e" cm="1">
        <f t="array" ref="H302">INDEX(professionalization_strategies!G:G,MATCH(Professionalization!$A302,professionalization_strategies!$A:$A,0),0)</f>
        <v>#N/A</v>
      </c>
    </row>
    <row r="303" spans="1:8" x14ac:dyDescent="0.3">
      <c r="A303" t="s">
        <v>4442</v>
      </c>
      <c r="B303" t="s">
        <v>1006</v>
      </c>
      <c r="C303" t="s">
        <v>1074</v>
      </c>
      <c r="D303" t="s">
        <v>1162</v>
      </c>
      <c r="E303" t="str" cm="1">
        <f t="array" ref="E303">INDEX(municipalities!B:B, MATCH(D303,municipalities!C:C,0),0)</f>
        <v>GM0798</v>
      </c>
      <c r="G303">
        <v>2012</v>
      </c>
      <c r="H303" cm="1">
        <f t="array" ref="H303">INDEX(professionalization_strategies!G:G,MATCH(Professionalization!$A303,professionalization_strategies!$A:$A,0),0)</f>
        <v>1</v>
      </c>
    </row>
    <row r="304" spans="1:8" x14ac:dyDescent="0.3">
      <c r="A304" t="s">
        <v>4444</v>
      </c>
      <c r="B304" t="s">
        <v>1006</v>
      </c>
      <c r="C304" t="s">
        <v>1074</v>
      </c>
      <c r="D304" t="s">
        <v>1247</v>
      </c>
      <c r="E304" t="str" cm="1">
        <f t="array" ref="E304">INDEX(municipalities!B:B, MATCH(D304,municipalities!C:C,0),0)</f>
        <v>GM0855</v>
      </c>
      <c r="F304" t="s">
        <v>1254</v>
      </c>
      <c r="G304">
        <v>2013</v>
      </c>
      <c r="H304" cm="1">
        <f t="array" ref="H304">INDEX(professionalization_strategies!G:G,MATCH(Professionalization!$A304,professionalization_strategies!$A:$A,0),0)</f>
        <v>1</v>
      </c>
    </row>
    <row r="305" spans="1:8" x14ac:dyDescent="0.3">
      <c r="A305" t="s">
        <v>4446</v>
      </c>
      <c r="B305" t="s">
        <v>1006</v>
      </c>
      <c r="C305" t="s">
        <v>1074</v>
      </c>
      <c r="D305" t="s">
        <v>1199</v>
      </c>
      <c r="E305" t="str" cm="1">
        <f t="array" ref="E305">INDEX(municipalities!B:B, MATCH(D305,municipalities!C:C,0),0)</f>
        <v>GM0824</v>
      </c>
      <c r="G305">
        <v>2013</v>
      </c>
      <c r="H305" cm="1">
        <f t="array" ref="H305">INDEX(professionalization_strategies!G:G,MATCH(Professionalization!$A305,professionalization_strategies!$A:$A,0),0)</f>
        <v>2</v>
      </c>
    </row>
    <row r="306" spans="1:8" x14ac:dyDescent="0.3">
      <c r="A306" t="s">
        <v>4448</v>
      </c>
      <c r="B306" t="s">
        <v>1006</v>
      </c>
      <c r="C306" t="s">
        <v>1074</v>
      </c>
      <c r="D306" t="s">
        <v>1247</v>
      </c>
      <c r="E306" t="str" cm="1">
        <f t="array" ref="E306">INDEX(municipalities!B:B, MATCH(D306,municipalities!C:C,0),0)</f>
        <v>GM0855</v>
      </c>
      <c r="F306" t="s">
        <v>1202</v>
      </c>
      <c r="G306">
        <v>2013</v>
      </c>
      <c r="H306" cm="1">
        <f t="array" ref="H306">INDEX(professionalization_strategies!G:G,MATCH(Professionalization!$A306,professionalization_strategies!$A:$A,0),0)</f>
        <v>0</v>
      </c>
    </row>
    <row r="307" spans="1:8" x14ac:dyDescent="0.3">
      <c r="A307" t="s">
        <v>4451</v>
      </c>
      <c r="B307" t="s">
        <v>1006</v>
      </c>
      <c r="C307" t="s">
        <v>1074</v>
      </c>
      <c r="D307" t="s">
        <v>1247</v>
      </c>
      <c r="E307" t="str" cm="1">
        <f t="array" ref="E307">INDEX(municipalities!B:B, MATCH(D307,municipalities!C:C,0),0)</f>
        <v>GM0855</v>
      </c>
      <c r="F307" t="s">
        <v>4450</v>
      </c>
      <c r="G307">
        <v>2014</v>
      </c>
      <c r="H307" cm="1">
        <f t="array" ref="H307">INDEX(professionalization_strategies!G:G,MATCH(Professionalization!$A307,professionalization_strategies!$A:$A,0),0)</f>
        <v>2</v>
      </c>
    </row>
    <row r="308" spans="1:8" x14ac:dyDescent="0.3">
      <c r="A308" t="s">
        <v>4454</v>
      </c>
      <c r="B308" t="s">
        <v>1006</v>
      </c>
      <c r="C308" t="s">
        <v>1074</v>
      </c>
      <c r="D308" t="s">
        <v>1247</v>
      </c>
      <c r="E308" t="str" cm="1">
        <f t="array" ref="E308">INDEX(municipalities!B:B, MATCH(D308,municipalities!C:C,0),0)</f>
        <v>GM0855</v>
      </c>
      <c r="F308" t="s">
        <v>4453</v>
      </c>
      <c r="G308">
        <v>2014</v>
      </c>
      <c r="H308" cm="1">
        <f t="array" ref="H308">INDEX(professionalization_strategies!G:G,MATCH(Professionalization!$A308,professionalization_strategies!$A:$A,0),0)</f>
        <v>0</v>
      </c>
    </row>
    <row r="309" spans="1:8" x14ac:dyDescent="0.3">
      <c r="A309" t="s">
        <v>4456</v>
      </c>
      <c r="B309" t="s">
        <v>1006</v>
      </c>
      <c r="C309" t="s">
        <v>1074</v>
      </c>
      <c r="D309" t="s">
        <v>1247</v>
      </c>
      <c r="E309" t="str" cm="1">
        <f t="array" ref="E309">INDEX(municipalities!B:B, MATCH(D309,municipalities!C:C,0),0)</f>
        <v>GM0855</v>
      </c>
      <c r="G309">
        <v>2013</v>
      </c>
      <c r="H309" cm="1">
        <f t="array" ref="H309">INDEX(professionalization_strategies!G:G,MATCH(Professionalization!$A309,professionalization_strategies!$A:$A,0),0)</f>
        <v>2</v>
      </c>
    </row>
    <row r="310" spans="1:8" x14ac:dyDescent="0.3">
      <c r="A310" t="s">
        <v>4459</v>
      </c>
      <c r="B310" t="s">
        <v>1006</v>
      </c>
      <c r="C310" t="s">
        <v>1007</v>
      </c>
      <c r="D310" t="s">
        <v>1079</v>
      </c>
      <c r="E310" t="str" cm="1">
        <f t="array" ref="E310">INDEX(municipalities!B:B, MATCH(D310,municipalities!C:C,0),0)</f>
        <v>GM1719</v>
      </c>
      <c r="F310" t="s">
        <v>4458</v>
      </c>
      <c r="G310">
        <v>2019</v>
      </c>
      <c r="H310" cm="1">
        <f t="array" ref="H310">INDEX(professionalization_strategies!G:G,MATCH(Professionalization!$A310,professionalization_strategies!$A:$A,0),0)</f>
        <v>2</v>
      </c>
    </row>
    <row r="311" spans="1:8" x14ac:dyDescent="0.3">
      <c r="A311" t="s">
        <v>4461</v>
      </c>
      <c r="B311" t="s">
        <v>1006</v>
      </c>
      <c r="C311" t="s">
        <v>1007</v>
      </c>
      <c r="D311" t="s">
        <v>1212</v>
      </c>
      <c r="E311" t="str" cm="1">
        <f t="array" ref="E311">INDEX(municipalities!B:B, MATCH(D311,municipalities!C:C,0),0)</f>
        <v>GM0826</v>
      </c>
      <c r="G311">
        <v>2013</v>
      </c>
      <c r="H311" cm="1">
        <f t="array" ref="H311">INDEX(professionalization_strategies!G:G,MATCH(Professionalization!$A311,professionalization_strategies!$A:$A,0),0)</f>
        <v>0</v>
      </c>
    </row>
    <row r="312" spans="1:8" x14ac:dyDescent="0.3">
      <c r="A312" t="s">
        <v>4463</v>
      </c>
      <c r="B312" t="s">
        <v>1006</v>
      </c>
      <c r="C312" t="s">
        <v>1007</v>
      </c>
      <c r="D312" t="s">
        <v>1103</v>
      </c>
      <c r="E312" t="str" cm="1">
        <f t="array" ref="E312">INDEX(municipalities!B:B, MATCH(D312,municipalities!C:C,0),0)</f>
        <v>GM0777</v>
      </c>
      <c r="G312">
        <v>2015</v>
      </c>
      <c r="H312" cm="1">
        <f t="array" ref="H312">INDEX(professionalization_strategies!G:G,MATCH(Professionalization!$A312,professionalization_strategies!$A:$A,0),0)</f>
        <v>1</v>
      </c>
    </row>
    <row r="313" spans="1:8" x14ac:dyDescent="0.3">
      <c r="A313" t="s">
        <v>4465</v>
      </c>
      <c r="B313" t="s">
        <v>1006</v>
      </c>
      <c r="C313" t="s">
        <v>1007</v>
      </c>
      <c r="D313" t="s">
        <v>1052</v>
      </c>
      <c r="E313" t="str" cm="1">
        <f t="array" ref="E313">INDEX(municipalities!B:B, MATCH(D313,municipalities!C:C,0),0)</f>
        <v>GM0758</v>
      </c>
      <c r="F313" t="s">
        <v>1062</v>
      </c>
      <c r="G313">
        <v>2014</v>
      </c>
      <c r="H313" cm="1">
        <f t="array" ref="H313">INDEX(professionalization_strategies!G:G,MATCH(Professionalization!$A313,professionalization_strategies!$A:$A,0),0)</f>
        <v>1</v>
      </c>
    </row>
    <row r="314" spans="1:8" x14ac:dyDescent="0.3">
      <c r="A314" t="s">
        <v>4467</v>
      </c>
      <c r="B314" t="s">
        <v>1006</v>
      </c>
      <c r="C314" t="s">
        <v>1007</v>
      </c>
      <c r="D314" t="s">
        <v>1079</v>
      </c>
      <c r="E314" t="str" cm="1">
        <f t="array" ref="E314">INDEX(municipalities!B:B, MATCH(D314,municipalities!C:C,0),0)</f>
        <v>GM1719</v>
      </c>
      <c r="F314" t="s">
        <v>1085</v>
      </c>
      <c r="G314">
        <v>2018</v>
      </c>
      <c r="H314" t="e" cm="1">
        <f t="array" ref="H314">INDEX(professionalization_strategies!G:G,MATCH(Professionalization!$A314,professionalization_strategies!$A:$A,0),0)</f>
        <v>#N/A</v>
      </c>
    </row>
    <row r="315" spans="1:8" x14ac:dyDescent="0.3">
      <c r="A315" t="s">
        <v>4469</v>
      </c>
      <c r="B315" t="s">
        <v>1006</v>
      </c>
      <c r="C315" t="s">
        <v>1007</v>
      </c>
      <c r="D315" t="s">
        <v>1052</v>
      </c>
      <c r="E315" t="str" cm="1">
        <f t="array" ref="E315">INDEX(municipalities!B:B, MATCH(D315,municipalities!C:C,0),0)</f>
        <v>GM0758</v>
      </c>
      <c r="G315">
        <v>2014</v>
      </c>
      <c r="H315" cm="1">
        <f t="array" ref="H315">INDEX(professionalization_strategies!G:G,MATCH(Professionalization!$A315,professionalization_strategies!$A:$A,0),0)</f>
        <v>2</v>
      </c>
    </row>
    <row r="316" spans="1:8" x14ac:dyDescent="0.3">
      <c r="A316" t="s">
        <v>4472</v>
      </c>
      <c r="B316" t="s">
        <v>1006</v>
      </c>
      <c r="C316" t="s">
        <v>1007</v>
      </c>
      <c r="D316" t="s">
        <v>3454</v>
      </c>
      <c r="E316" t="str" cm="1">
        <f t="array" ref="E316">INDEX(municipalities!B:B, MATCH(D316,municipalities!C:C,0),0)</f>
        <v>GM1709</v>
      </c>
      <c r="F316" t="s">
        <v>4471</v>
      </c>
      <c r="G316">
        <v>2013</v>
      </c>
      <c r="H316" t="e" cm="1">
        <f t="array" ref="H316">INDEX(professionalization_strategies!G:G,MATCH(Professionalization!$A316,professionalization_strategies!$A:$A,0),0)</f>
        <v>#N/A</v>
      </c>
    </row>
    <row r="317" spans="1:8" x14ac:dyDescent="0.3">
      <c r="A317" t="s">
        <v>4474</v>
      </c>
      <c r="B317" t="s">
        <v>1006</v>
      </c>
      <c r="C317" t="s">
        <v>1007</v>
      </c>
      <c r="D317" t="s">
        <v>1144</v>
      </c>
      <c r="E317" t="str" cm="1">
        <f t="array" ref="E317">INDEX(municipalities!B:B, MATCH(D317,municipalities!C:C,0),0)</f>
        <v>GM1655</v>
      </c>
      <c r="G317">
        <v>2013</v>
      </c>
      <c r="H317" t="e" cm="1">
        <f t="array" ref="H317">INDEX(professionalization_strategies!G:G,MATCH(Professionalization!$A317,professionalization_strategies!$A:$A,0),0)</f>
        <v>#N/A</v>
      </c>
    </row>
    <row r="318" spans="1:8" x14ac:dyDescent="0.3">
      <c r="A318" t="s">
        <v>4478</v>
      </c>
      <c r="B318" t="s">
        <v>1006</v>
      </c>
      <c r="C318" t="s">
        <v>1007</v>
      </c>
      <c r="D318" t="s">
        <v>4476</v>
      </c>
      <c r="E318" t="str" cm="1">
        <f t="array" ref="E318">INDEX(municipalities!B:B, MATCH(D318,municipalities!C:C,0),0)</f>
        <v>GM1674</v>
      </c>
      <c r="F318" t="s">
        <v>4477</v>
      </c>
      <c r="G318">
        <v>2022</v>
      </c>
      <c r="H318" t="e" cm="1">
        <f t="array" ref="H318">INDEX(professionalization_strategies!G:G,MATCH(Professionalization!$A318,professionalization_strategies!$A:$A,0),0)</f>
        <v>#N/A</v>
      </c>
    </row>
    <row r="319" spans="1:8" x14ac:dyDescent="0.3">
      <c r="A319" t="s">
        <v>4481</v>
      </c>
      <c r="B319" t="s">
        <v>1006</v>
      </c>
      <c r="C319" t="s">
        <v>1007</v>
      </c>
      <c r="D319" t="s">
        <v>4480</v>
      </c>
      <c r="E319" t="str" cm="1">
        <f t="array" ref="E319">INDEX(municipalities!B:B, MATCH(D319,municipalities!C:C,0),0)</f>
        <v>GM0851</v>
      </c>
      <c r="G319">
        <v>2018</v>
      </c>
      <c r="H319" t="e" cm="1">
        <f t="array" ref="H319">INDEX(professionalization_strategies!G:G,MATCH(Professionalization!$A319,professionalization_strategies!$A:$A,0),0)</f>
        <v>#N/A</v>
      </c>
    </row>
    <row r="320" spans="1:8" x14ac:dyDescent="0.3">
      <c r="A320" t="s">
        <v>4483</v>
      </c>
      <c r="B320" t="s">
        <v>1006</v>
      </c>
      <c r="C320" t="s">
        <v>1007</v>
      </c>
      <c r="D320" t="s">
        <v>1022</v>
      </c>
      <c r="E320" t="str" cm="1">
        <f t="array" ref="E320">INDEX(municipalities!B:B, MATCH(D320,municipalities!C:C,0),0)</f>
        <v>GM0748</v>
      </c>
      <c r="G320">
        <v>2018</v>
      </c>
      <c r="H320" cm="1">
        <f t="array" ref="H320">INDEX(professionalization_strategies!G:G,MATCH(Professionalization!$A320,professionalization_strategies!$A:$A,0),0)</f>
        <v>1</v>
      </c>
    </row>
    <row r="321" spans="1:8" x14ac:dyDescent="0.3">
      <c r="A321" t="s">
        <v>4485</v>
      </c>
      <c r="B321" t="s">
        <v>1006</v>
      </c>
      <c r="C321" t="s">
        <v>1007</v>
      </c>
      <c r="D321" t="s">
        <v>1008</v>
      </c>
      <c r="E321" t="str" cm="1">
        <f t="array" ref="E321">INDEX(municipalities!B:B, MATCH(D321,municipalities!C:C,0),0)</f>
        <v>GM1959</v>
      </c>
      <c r="F321" t="s">
        <v>1011</v>
      </c>
      <c r="G321">
        <v>2018</v>
      </c>
      <c r="H321" cm="1">
        <f t="array" ref="H321">INDEX(professionalization_strategies!G:G,MATCH(Professionalization!$A321,professionalization_strategies!$A:$A,0),0)</f>
        <v>2</v>
      </c>
    </row>
    <row r="322" spans="1:8" x14ac:dyDescent="0.3">
      <c r="A322" t="s">
        <v>4487</v>
      </c>
      <c r="B322" t="s">
        <v>1006</v>
      </c>
      <c r="C322" t="s">
        <v>1074</v>
      </c>
      <c r="D322" t="s">
        <v>1156</v>
      </c>
      <c r="E322" t="str" cm="1">
        <f t="array" ref="E322">INDEX(municipalities!B:B, MATCH(D322,municipalities!C:C,0),0)</f>
        <v>GM0797</v>
      </c>
      <c r="G322">
        <v>2024</v>
      </c>
      <c r="H322" t="e" cm="1">
        <f t="array" ref="H322">INDEX(professionalization_strategies!G:G,MATCH(Professionalization!$A322,professionalization_strategies!$A:$A,0),0)</f>
        <v>#N/A</v>
      </c>
    </row>
    <row r="323" spans="1:8" x14ac:dyDescent="0.3">
      <c r="A323" t="s">
        <v>4489</v>
      </c>
      <c r="B323" t="s">
        <v>1281</v>
      </c>
      <c r="C323" t="s">
        <v>1282</v>
      </c>
      <c r="D323" t="s">
        <v>2644</v>
      </c>
      <c r="E323" t="str" cm="1">
        <f t="array" ref="E323">INDEX(municipalities!B:B, MATCH(D323,municipalities!C:C,0),0)</f>
        <v>GM0394</v>
      </c>
      <c r="F323" t="s">
        <v>3483</v>
      </c>
      <c r="G323">
        <v>1989</v>
      </c>
      <c r="H323" t="e" cm="1">
        <f t="array" ref="H323">INDEX(professionalization_strategies!G:G,MATCH(Professionalization!$A323,professionalization_strategies!$A:$A,0),0)</f>
        <v>#N/A</v>
      </c>
    </row>
    <row r="324" spans="1:8" x14ac:dyDescent="0.3">
      <c r="A324" t="s">
        <v>4493</v>
      </c>
      <c r="B324" t="s">
        <v>1281</v>
      </c>
      <c r="C324" t="s">
        <v>1282</v>
      </c>
      <c r="D324" t="s">
        <v>4491</v>
      </c>
      <c r="E324" t="str" cm="1">
        <f t="array" ref="E324">INDEX(municipalities!B:B, MATCH(D324,municipalities!C:C,0),0)</f>
        <v>GM0377</v>
      </c>
      <c r="F324" t="s">
        <v>4492</v>
      </c>
      <c r="G324">
        <v>2019</v>
      </c>
      <c r="H324" cm="1">
        <f t="array" ref="H324">INDEX(professionalization_strategies!G:G,MATCH(Professionalization!$A324,professionalization_strategies!$A:$A,0),0)</f>
        <v>0</v>
      </c>
    </row>
    <row r="325" spans="1:8" x14ac:dyDescent="0.3">
      <c r="A325" t="s">
        <v>4495</v>
      </c>
      <c r="B325" t="s">
        <v>1281</v>
      </c>
      <c r="C325" t="s">
        <v>1282</v>
      </c>
      <c r="D325" t="s">
        <v>1523</v>
      </c>
      <c r="E325" t="str" cm="1">
        <f t="array" ref="E325">INDEX(municipalities!B:B, MATCH(D325,municipalities!C:C,0),0)</f>
        <v>GM0397</v>
      </c>
      <c r="G325">
        <v>2017</v>
      </c>
      <c r="H325" cm="1">
        <f t="array" ref="H325">INDEX(professionalization_strategies!G:G,MATCH(Professionalization!$A325,professionalization_strategies!$A:$A,0),0)</f>
        <v>1</v>
      </c>
    </row>
    <row r="326" spans="1:8" x14ac:dyDescent="0.3">
      <c r="A326" t="s">
        <v>4497</v>
      </c>
      <c r="B326" t="s">
        <v>1281</v>
      </c>
      <c r="C326" t="s">
        <v>1282</v>
      </c>
      <c r="D326" t="s">
        <v>1491</v>
      </c>
      <c r="E326" t="str" cm="1">
        <f t="array" ref="E326">INDEX(municipalities!B:B, MATCH(D326,municipalities!C:C,0),0)</f>
        <v>GM0392</v>
      </c>
      <c r="G326">
        <v>2020</v>
      </c>
      <c r="H326" t="e" cm="1">
        <f t="array" ref="H326">INDEX(professionalization_strategies!G:G,MATCH(Professionalization!$A326,professionalization_strategies!$A:$A,0),0)</f>
        <v>#N/A</v>
      </c>
    </row>
    <row r="327" spans="1:8" x14ac:dyDescent="0.3">
      <c r="A327" t="s">
        <v>4499</v>
      </c>
      <c r="B327" t="s">
        <v>1281</v>
      </c>
      <c r="C327" t="s">
        <v>1282</v>
      </c>
      <c r="D327" t="s">
        <v>1491</v>
      </c>
      <c r="E327" t="str" cm="1">
        <f t="array" ref="E327">INDEX(municipalities!B:B, MATCH(D327,municipalities!C:C,0),0)</f>
        <v>GM0392</v>
      </c>
      <c r="G327">
        <v>2015</v>
      </c>
      <c r="H327" cm="1">
        <f t="array" ref="H327">INDEX(professionalization_strategies!G:G,MATCH(Professionalization!$A327,professionalization_strategies!$A:$A,0),0)</f>
        <v>2</v>
      </c>
    </row>
    <row r="328" spans="1:8" x14ac:dyDescent="0.3">
      <c r="A328" t="s">
        <v>4502</v>
      </c>
      <c r="B328" t="s">
        <v>1281</v>
      </c>
      <c r="C328" t="s">
        <v>1282</v>
      </c>
      <c r="D328" t="s">
        <v>1491</v>
      </c>
      <c r="E328" t="str" cm="1">
        <f t="array" ref="E328">INDEX(municipalities!B:B, MATCH(D328,municipalities!C:C,0),0)</f>
        <v>GM0392</v>
      </c>
      <c r="F328" t="s">
        <v>4501</v>
      </c>
      <c r="G328">
        <v>2019</v>
      </c>
      <c r="H328" t="e" cm="1">
        <f t="array" ref="H328">INDEX(professionalization_strategies!G:G,MATCH(Professionalization!$A328,professionalization_strategies!$A:$A,0),0)</f>
        <v>#N/A</v>
      </c>
    </row>
    <row r="329" spans="1:8" x14ac:dyDescent="0.3">
      <c r="A329" t="s">
        <v>4504</v>
      </c>
      <c r="B329" t="s">
        <v>1281</v>
      </c>
      <c r="C329" t="s">
        <v>1282</v>
      </c>
      <c r="D329" t="s">
        <v>1491</v>
      </c>
      <c r="E329" t="str" cm="1">
        <f t="array" ref="E329">INDEX(municipalities!B:B, MATCH(D329,municipalities!C:C,0),0)</f>
        <v>GM0392</v>
      </c>
      <c r="F329" t="s">
        <v>4501</v>
      </c>
      <c r="G329">
        <v>2014</v>
      </c>
      <c r="H329" t="e" cm="1">
        <f t="array" ref="H329">INDEX(professionalization_strategies!G:G,MATCH(Professionalization!$A329,professionalization_strategies!$A:$A,0),0)</f>
        <v>#N/A</v>
      </c>
    </row>
    <row r="330" spans="1:8" x14ac:dyDescent="0.3">
      <c r="A330" t="s">
        <v>4508</v>
      </c>
      <c r="B330" t="s">
        <v>1281</v>
      </c>
      <c r="C330" t="s">
        <v>1282</v>
      </c>
      <c r="D330" t="s">
        <v>1491</v>
      </c>
      <c r="E330" t="str" cm="1">
        <f t="array" ref="E330">INDEX(municipalities!B:B, MATCH(D330,municipalities!C:C,0),0)</f>
        <v>GM0392</v>
      </c>
      <c r="F330" t="s">
        <v>4507</v>
      </c>
      <c r="G330">
        <v>2013</v>
      </c>
      <c r="H330" cm="1">
        <f t="array" ref="H330">INDEX(professionalization_strategies!G:G,MATCH(Professionalization!$A330,professionalization_strategies!$A:$A,0),0)</f>
        <v>2</v>
      </c>
    </row>
    <row r="331" spans="1:8" x14ac:dyDescent="0.3">
      <c r="A331" t="s">
        <v>4510</v>
      </c>
      <c r="B331" t="s">
        <v>1281</v>
      </c>
      <c r="C331" t="s">
        <v>1282</v>
      </c>
      <c r="D331" t="s">
        <v>1491</v>
      </c>
      <c r="E331" t="str" cm="1">
        <f t="array" ref="E331">INDEX(municipalities!B:B, MATCH(D331,municipalities!C:C,0),0)</f>
        <v>GM0392</v>
      </c>
      <c r="G331">
        <v>2017</v>
      </c>
      <c r="H331" t="e" cm="1">
        <f t="array" ref="H331">INDEX(professionalization_strategies!G:G,MATCH(Professionalization!$A331,professionalization_strategies!$A:$A,0),0)</f>
        <v>#N/A</v>
      </c>
    </row>
    <row r="332" spans="1:8" x14ac:dyDescent="0.3">
      <c r="A332" t="s">
        <v>4513</v>
      </c>
      <c r="B332" t="s">
        <v>1281</v>
      </c>
      <c r="C332" t="s">
        <v>1282</v>
      </c>
      <c r="D332" t="s">
        <v>1491</v>
      </c>
      <c r="E332" t="str" cm="1">
        <f t="array" ref="E332">INDEX(municipalities!B:B, MATCH(D332,municipalities!C:C,0),0)</f>
        <v>GM0392</v>
      </c>
      <c r="G332">
        <v>2020</v>
      </c>
      <c r="H332" t="e" cm="1">
        <f t="array" ref="H332">INDEX(professionalization_strategies!G:G,MATCH(Professionalization!$A332,professionalization_strategies!$A:$A,0),0)</f>
        <v>#N/A</v>
      </c>
    </row>
    <row r="333" spans="1:8" x14ac:dyDescent="0.3">
      <c r="A333" t="s">
        <v>4515</v>
      </c>
      <c r="B333" t="s">
        <v>1281</v>
      </c>
      <c r="C333" t="s">
        <v>1282</v>
      </c>
      <c r="D333" t="s">
        <v>1491</v>
      </c>
      <c r="E333" t="str" cm="1">
        <f t="array" ref="E333">INDEX(municipalities!B:B, MATCH(D333,municipalities!C:C,0),0)</f>
        <v>GM0392</v>
      </c>
      <c r="G333">
        <v>2015</v>
      </c>
      <c r="H333" cm="1">
        <f t="array" ref="H333">INDEX(professionalization_strategies!G:G,MATCH(Professionalization!$A333,professionalization_strategies!$A:$A,0),0)</f>
        <v>3</v>
      </c>
    </row>
    <row r="334" spans="1:8" x14ac:dyDescent="0.3">
      <c r="A334" t="s">
        <v>4517</v>
      </c>
      <c r="B334" t="s">
        <v>1281</v>
      </c>
      <c r="C334" t="s">
        <v>1282</v>
      </c>
      <c r="D334" t="s">
        <v>1625</v>
      </c>
      <c r="E334" t="str" cm="1">
        <f t="array" ref="E334">INDEX(municipalities!B:B, MATCH(D334,municipalities!C:C,0),0)</f>
        <v>GM0453</v>
      </c>
      <c r="G334">
        <v>2013</v>
      </c>
      <c r="H334" t="e" cm="1">
        <f t="array" ref="H334">INDEX(professionalization_strategies!G:G,MATCH(Professionalization!$A334,professionalization_strategies!$A:$A,0),0)</f>
        <v>#N/A</v>
      </c>
    </row>
    <row r="335" spans="1:8" x14ac:dyDescent="0.3">
      <c r="A335" t="s">
        <v>4520</v>
      </c>
      <c r="B335" t="s">
        <v>1281</v>
      </c>
      <c r="C335" t="s">
        <v>1282</v>
      </c>
      <c r="D335" t="s">
        <v>4519</v>
      </c>
      <c r="E335" t="str" cm="1">
        <f t="array" ref="E335">INDEX(municipalities!B:B, MATCH(D335,municipalities!C:C,0),0)</f>
        <v>GM0396</v>
      </c>
      <c r="G335">
        <v>2019</v>
      </c>
      <c r="H335" cm="1">
        <f t="array" ref="H335">INDEX(professionalization_strategies!G:G,MATCH(Professionalization!$A335,professionalization_strategies!$A:$A,0),0)</f>
        <v>1</v>
      </c>
    </row>
    <row r="336" spans="1:8" x14ac:dyDescent="0.3">
      <c r="A336" t="s">
        <v>4522</v>
      </c>
      <c r="B336" t="s">
        <v>1281</v>
      </c>
      <c r="C336" t="s">
        <v>1282</v>
      </c>
      <c r="D336" t="s">
        <v>1440</v>
      </c>
      <c r="E336" t="str" cm="1">
        <f t="array" ref="E336">INDEX(municipalities!B:B, MATCH(D336,municipalities!C:C,0),0)</f>
        <v>GM0375</v>
      </c>
      <c r="G336">
        <v>2020</v>
      </c>
      <c r="H336" t="e" cm="1">
        <f t="array" ref="H336">INDEX(professionalization_strategies!G:G,MATCH(Professionalization!$A336,professionalization_strategies!$A:$A,0),0)</f>
        <v>#N/A</v>
      </c>
    </row>
    <row r="337" spans="1:8" x14ac:dyDescent="0.3">
      <c r="A337" t="s">
        <v>4524</v>
      </c>
      <c r="B337" t="s">
        <v>1281</v>
      </c>
      <c r="C337" t="s">
        <v>1287</v>
      </c>
      <c r="D337" t="s">
        <v>1434</v>
      </c>
      <c r="E337" t="str" cm="1">
        <f t="array" ref="E337">INDEX(municipalities!B:B, MATCH(D337,municipalities!C:C,0),0)</f>
        <v>GM0373</v>
      </c>
      <c r="F337" t="s">
        <v>1435</v>
      </c>
      <c r="G337">
        <v>2013</v>
      </c>
      <c r="H337" cm="1">
        <f t="array" ref="H337">INDEX(professionalization_strategies!G:G,MATCH(Professionalization!$A337,professionalization_strategies!$A:$A,0),0)</f>
        <v>2</v>
      </c>
    </row>
    <row r="338" spans="1:8" x14ac:dyDescent="0.3">
      <c r="A338" t="s">
        <v>4526</v>
      </c>
      <c r="B338" t="s">
        <v>1281</v>
      </c>
      <c r="C338" t="s">
        <v>1287</v>
      </c>
      <c r="D338" t="s">
        <v>3298</v>
      </c>
      <c r="E338" t="str" cm="1">
        <f t="array" ref="E338">INDEX(municipalities!B:B, MATCH(D338,municipalities!C:C,0),0)</f>
        <v>GM0450</v>
      </c>
      <c r="G338">
        <v>2018</v>
      </c>
      <c r="H338" t="e" cm="1">
        <f t="array" ref="H338">INDEX(professionalization_strategies!G:G,MATCH(Professionalization!$A338,professionalization_strategies!$A:$A,0),0)</f>
        <v>#N/A</v>
      </c>
    </row>
    <row r="339" spans="1:8" x14ac:dyDescent="0.3">
      <c r="A339" t="s">
        <v>4528</v>
      </c>
      <c r="B339" t="s">
        <v>1281</v>
      </c>
      <c r="C339" t="s">
        <v>1287</v>
      </c>
      <c r="D339" t="s">
        <v>1445</v>
      </c>
      <c r="E339" t="str" cm="1">
        <f t="array" ref="E339">INDEX(municipalities!B:B, MATCH(D339,municipalities!C:C,0),0)</f>
        <v>GM0383</v>
      </c>
      <c r="G339">
        <v>2010</v>
      </c>
      <c r="H339" cm="1">
        <f t="array" ref="H339">INDEX(professionalization_strategies!G:G,MATCH(Professionalization!$A339,professionalization_strategies!$A:$A,0),0)</f>
        <v>3</v>
      </c>
    </row>
    <row r="340" spans="1:8" x14ac:dyDescent="0.3">
      <c r="A340" t="s">
        <v>4530</v>
      </c>
      <c r="B340" t="s">
        <v>1281</v>
      </c>
      <c r="C340" t="s">
        <v>1287</v>
      </c>
      <c r="D340" t="s">
        <v>1534</v>
      </c>
      <c r="E340" t="str" cm="1">
        <f t="array" ref="E340">INDEX(municipalities!B:B, MATCH(D340,municipalities!C:C,0),0)</f>
        <v>GM0399</v>
      </c>
      <c r="G340">
        <v>2012</v>
      </c>
      <c r="H340" t="e" cm="1">
        <f t="array" ref="H340">INDEX(professionalization_strategies!G:G,MATCH(Professionalization!$A340,professionalization_strategies!$A:$A,0),0)</f>
        <v>#N/A</v>
      </c>
    </row>
    <row r="341" spans="1:8" x14ac:dyDescent="0.3">
      <c r="A341" t="s">
        <v>4532</v>
      </c>
      <c r="B341" t="s">
        <v>1281</v>
      </c>
      <c r="C341" t="s">
        <v>1287</v>
      </c>
      <c r="D341" t="s">
        <v>1288</v>
      </c>
      <c r="E341" t="str" cm="1">
        <f t="array" ref="E341">INDEX(municipalities!B:B, MATCH(D341,municipalities!C:C,0),0)</f>
        <v>GM0361</v>
      </c>
      <c r="G341">
        <v>2014</v>
      </c>
      <c r="H341" cm="1">
        <f t="array" ref="H341">INDEX(professionalization_strategies!G:G,MATCH(Professionalization!$A341,professionalization_strategies!$A:$A,0),0)</f>
        <v>2</v>
      </c>
    </row>
    <row r="342" spans="1:8" x14ac:dyDescent="0.3">
      <c r="A342" t="s">
        <v>4534</v>
      </c>
      <c r="B342" t="s">
        <v>1281</v>
      </c>
      <c r="C342" t="s">
        <v>1287</v>
      </c>
      <c r="D342" t="s">
        <v>1288</v>
      </c>
      <c r="E342" t="str" cm="1">
        <f t="array" ref="E342">INDEX(municipalities!B:B, MATCH(D342,municipalities!C:C,0),0)</f>
        <v>GM0361</v>
      </c>
      <c r="G342">
        <v>2009</v>
      </c>
      <c r="H342" t="e" cm="1">
        <f t="array" ref="H342">INDEX(professionalization_strategies!G:G,MATCH(Professionalization!$A342,professionalization_strategies!$A:$A,0),0)</f>
        <v>#N/A</v>
      </c>
    </row>
    <row r="343" spans="1:8" x14ac:dyDescent="0.3">
      <c r="A343" t="s">
        <v>4536</v>
      </c>
      <c r="B343" t="s">
        <v>1281</v>
      </c>
      <c r="C343" t="s">
        <v>1287</v>
      </c>
      <c r="D343" t="s">
        <v>1611</v>
      </c>
      <c r="E343" t="str" cm="1">
        <f t="array" ref="E343">INDEX(municipalities!B:B, MATCH(D343,municipalities!C:C,0),0)</f>
        <v>GM0448</v>
      </c>
      <c r="F343" t="s">
        <v>1616</v>
      </c>
      <c r="G343">
        <v>2007</v>
      </c>
      <c r="H343" t="e" cm="1">
        <f t="array" ref="H343">INDEX(professionalization_strategies!G:G,MATCH(Professionalization!$A343,professionalization_strategies!$A:$A,0),0)</f>
        <v>#N/A</v>
      </c>
    </row>
    <row r="344" spans="1:8" x14ac:dyDescent="0.3">
      <c r="A344" t="s">
        <v>4538</v>
      </c>
      <c r="B344" t="s">
        <v>1281</v>
      </c>
      <c r="C344" t="s">
        <v>1287</v>
      </c>
      <c r="D344" t="s">
        <v>1451</v>
      </c>
      <c r="E344" t="str" cm="1">
        <f t="array" ref="E344">INDEX(municipalities!B:B, MATCH(D344,municipalities!C:C,0),0)</f>
        <v>GM0400</v>
      </c>
      <c r="G344">
        <v>1990</v>
      </c>
      <c r="H344" cm="1">
        <f t="array" ref="H344">INDEX(professionalization_strategies!G:G,MATCH(Professionalization!$A344,professionalization_strategies!$A:$A,0),0)</f>
        <v>1</v>
      </c>
    </row>
    <row r="345" spans="1:8" x14ac:dyDescent="0.3">
      <c r="A345" t="s">
        <v>4541</v>
      </c>
      <c r="B345" t="s">
        <v>1281</v>
      </c>
      <c r="C345" t="s">
        <v>1287</v>
      </c>
      <c r="D345" t="s">
        <v>4543</v>
      </c>
      <c r="E345" t="str" cm="1">
        <f t="array" ref="E345">INDEX(municipalities!B:B, MATCH(D345,municipalities!C:C,0),0)</f>
        <v>GM1980</v>
      </c>
      <c r="F345" t="s">
        <v>4540</v>
      </c>
      <c r="G345">
        <v>2018</v>
      </c>
      <c r="H345" t="e" cm="1">
        <f t="array" ref="H345">INDEX(professionalization_strategies!G:G,MATCH(Professionalization!$A345,professionalization_strategies!$A:$A,0),0)</f>
        <v>#N/A</v>
      </c>
    </row>
    <row r="346" spans="1:8" x14ac:dyDescent="0.3">
      <c r="A346" t="s">
        <v>4544</v>
      </c>
      <c r="B346" t="s">
        <v>1281</v>
      </c>
      <c r="C346" t="s">
        <v>1287</v>
      </c>
      <c r="D346" t="s">
        <v>4543</v>
      </c>
      <c r="E346" t="str" cm="1">
        <f t="array" ref="E346">INDEX(municipalities!B:B, MATCH(D346,municipalities!C:C,0),0)</f>
        <v>GM1980</v>
      </c>
      <c r="F346" t="s">
        <v>4540</v>
      </c>
      <c r="G346">
        <v>1988</v>
      </c>
      <c r="H346" t="e" cm="1">
        <f t="array" ref="H346">INDEX(professionalization_strategies!G:G,MATCH(Professionalization!$A346,professionalization_strategies!$A:$A,0),0)</f>
        <v>#N/A</v>
      </c>
    </row>
    <row r="347" spans="1:8" x14ac:dyDescent="0.3">
      <c r="A347" t="s">
        <v>4545</v>
      </c>
      <c r="B347" t="s">
        <v>1281</v>
      </c>
      <c r="C347" t="s">
        <v>1287</v>
      </c>
      <c r="D347" t="s">
        <v>1576</v>
      </c>
      <c r="E347" t="str" cm="1">
        <f t="array" ref="E347">INDEX(municipalities!B:B, MATCH(D347,municipalities!C:C,0),0)</f>
        <v>GM0420</v>
      </c>
      <c r="G347">
        <v>1987</v>
      </c>
      <c r="H347" cm="1">
        <f t="array" ref="H347">INDEX(professionalization_strategies!G:G,MATCH(Professionalization!$A347,professionalization_strategies!$A:$A,0),0)</f>
        <v>0</v>
      </c>
    </row>
    <row r="348" spans="1:8" x14ac:dyDescent="0.3">
      <c r="A348" t="s">
        <v>4548</v>
      </c>
      <c r="B348" t="s">
        <v>1281</v>
      </c>
      <c r="C348" t="s">
        <v>1287</v>
      </c>
      <c r="D348" t="s">
        <v>1459</v>
      </c>
      <c r="E348" t="str" cm="1">
        <f t="array" ref="E348">INDEX(municipalities!B:B, MATCH(D348,municipalities!C:C,0),0)</f>
        <v>GM0498</v>
      </c>
      <c r="F348" t="s">
        <v>4547</v>
      </c>
      <c r="G348">
        <v>2015</v>
      </c>
      <c r="H348" t="e" cm="1">
        <f t="array" ref="H348">INDEX(professionalization_strategies!G:G,MATCH(Professionalization!$A348,professionalization_strategies!$A:$A,0),0)</f>
        <v>#N/A</v>
      </c>
    </row>
    <row r="349" spans="1:8" x14ac:dyDescent="0.3">
      <c r="A349" t="s">
        <v>4550</v>
      </c>
      <c r="B349" t="s">
        <v>1281</v>
      </c>
      <c r="C349" t="s">
        <v>1287</v>
      </c>
      <c r="D349" t="s">
        <v>1475</v>
      </c>
      <c r="E349" t="str" cm="1">
        <f t="array" ref="E349">INDEX(municipalities!B:B, MATCH(D349,municipalities!C:C,0),0)</f>
        <v>GM0388</v>
      </c>
      <c r="G349">
        <v>2021</v>
      </c>
      <c r="H349" cm="1">
        <f t="array" ref="H349">INDEX(professionalization_strategies!G:G,MATCH(Professionalization!$A349,professionalization_strategies!$A:$A,0),0)</f>
        <v>0</v>
      </c>
    </row>
    <row r="350" spans="1:8" x14ac:dyDescent="0.3">
      <c r="A350" t="s">
        <v>4551</v>
      </c>
      <c r="B350" t="s">
        <v>1281</v>
      </c>
      <c r="C350" t="s">
        <v>1287</v>
      </c>
      <c r="D350" t="s">
        <v>1288</v>
      </c>
      <c r="E350" t="str" cm="1">
        <f t="array" ref="E350">INDEX(municipalities!B:B, MATCH(D350,municipalities!C:C,0),0)</f>
        <v>GM0361</v>
      </c>
      <c r="F350" t="s">
        <v>1300</v>
      </c>
      <c r="G350">
        <v>2017</v>
      </c>
      <c r="H350" t="e" cm="1">
        <f t="array" ref="H350">INDEX(professionalization_strategies!G:G,MATCH(Professionalization!$A350,professionalization_strategies!$A:$A,0),0)</f>
        <v>#N/A</v>
      </c>
    </row>
    <row r="351" spans="1:8" x14ac:dyDescent="0.3">
      <c r="A351" t="s">
        <v>4553</v>
      </c>
      <c r="B351" t="s">
        <v>1281</v>
      </c>
      <c r="C351" t="s">
        <v>1282</v>
      </c>
      <c r="D351" t="s">
        <v>1669</v>
      </c>
      <c r="E351" t="str" cm="1">
        <f t="array" ref="E351">INDEX(municipalities!B:B, MATCH(D351,municipalities!C:C,0),0)</f>
        <v>GM0880</v>
      </c>
      <c r="G351">
        <v>2016</v>
      </c>
      <c r="H351" cm="1">
        <f t="array" ref="H351">INDEX(professionalization_strategies!G:G,MATCH(Professionalization!$A351,professionalization_strategies!$A:$A,0),0)</f>
        <v>0</v>
      </c>
    </row>
    <row r="352" spans="1:8" x14ac:dyDescent="0.3">
      <c r="A352" t="s">
        <v>4556</v>
      </c>
      <c r="B352" t="s">
        <v>1281</v>
      </c>
      <c r="C352" t="s">
        <v>1282</v>
      </c>
      <c r="D352" t="s">
        <v>1673</v>
      </c>
      <c r="E352" t="str" cm="1">
        <f t="array" ref="E352">INDEX(municipalities!B:B, MATCH(D352,municipalities!C:C,0),0)</f>
        <v>GM0479</v>
      </c>
      <c r="F352" t="s">
        <v>4555</v>
      </c>
      <c r="G352">
        <v>2018</v>
      </c>
      <c r="H352" cm="1">
        <f t="array" ref="H352">INDEX(professionalization_strategies!G:G,MATCH(Professionalization!$A352,professionalization_strategies!$A:$A,0),0)</f>
        <v>2</v>
      </c>
    </row>
    <row r="353" spans="1:8" x14ac:dyDescent="0.3">
      <c r="A353" t="s">
        <v>4559</v>
      </c>
      <c r="B353" t="s">
        <v>1281</v>
      </c>
      <c r="C353" t="s">
        <v>1287</v>
      </c>
      <c r="D353" t="s">
        <v>1673</v>
      </c>
      <c r="E353" t="str" cm="1">
        <f t="array" ref="E353">INDEX(municipalities!B:B, MATCH(D353,municipalities!C:C,0),0)</f>
        <v>GM0479</v>
      </c>
      <c r="F353" t="s">
        <v>4558</v>
      </c>
      <c r="G353">
        <v>1988</v>
      </c>
      <c r="H353" t="e" cm="1">
        <f t="array" ref="H353">INDEX(professionalization_strategies!G:G,MATCH(Professionalization!$A353,professionalization_strategies!$A:$A,0),0)</f>
        <v>#N/A</v>
      </c>
    </row>
    <row r="354" spans="1:8" x14ac:dyDescent="0.3">
      <c r="A354" t="s">
        <v>4561</v>
      </c>
      <c r="B354" t="s">
        <v>1281</v>
      </c>
      <c r="C354" t="s">
        <v>1287</v>
      </c>
      <c r="D354" t="s">
        <v>1288</v>
      </c>
      <c r="E354" t="str" cm="1">
        <f t="array" ref="E354">INDEX(municipalities!B:B, MATCH(D354,municipalities!C:C,0),0)</f>
        <v>GM0361</v>
      </c>
      <c r="G354">
        <v>2019</v>
      </c>
      <c r="H354" cm="1">
        <f t="array" ref="H354">INDEX(professionalization_strategies!G:G,MATCH(Professionalization!$A354,professionalization_strategies!$A:$A,0),0)</f>
        <v>2</v>
      </c>
    </row>
    <row r="355" spans="1:8" x14ac:dyDescent="0.3">
      <c r="A355" t="s">
        <v>4563</v>
      </c>
      <c r="B355" t="s">
        <v>1281</v>
      </c>
      <c r="C355" t="s">
        <v>1282</v>
      </c>
      <c r="D355" t="s">
        <v>1585</v>
      </c>
      <c r="E355" t="str" cm="1">
        <f t="array" ref="E355">INDEX(municipalities!B:B, MATCH(D355,municipalities!C:C,0),0)</f>
        <v>GM0439</v>
      </c>
      <c r="G355">
        <v>2013</v>
      </c>
      <c r="H355" cm="1">
        <f t="array" ref="H355">INDEX(professionalization_strategies!G:G,MATCH(Professionalization!$A355,professionalization_strategies!$A:$A,0),0)</f>
        <v>2</v>
      </c>
    </row>
    <row r="356" spans="1:8" x14ac:dyDescent="0.3">
      <c r="A356" t="s">
        <v>4566</v>
      </c>
      <c r="B356" t="s">
        <v>1281</v>
      </c>
      <c r="C356" t="s">
        <v>1282</v>
      </c>
      <c r="D356" t="s">
        <v>1283</v>
      </c>
      <c r="E356" t="str" cm="1">
        <f t="array" ref="E356">INDEX(municipalities!B:B, MATCH(D356,municipalities!C:C,0),0)</f>
        <v>GM0358</v>
      </c>
      <c r="F356" t="s">
        <v>4565</v>
      </c>
      <c r="G356">
        <v>2012</v>
      </c>
      <c r="H356" cm="1">
        <f t="array" ref="H356">INDEX(professionalization_strategies!G:G,MATCH(Professionalization!$A356,professionalization_strategies!$A:$A,0),0)</f>
        <v>0</v>
      </c>
    </row>
    <row r="357" spans="1:8" x14ac:dyDescent="0.3">
      <c r="A357" t="s">
        <v>4569</v>
      </c>
      <c r="B357" t="s">
        <v>1281</v>
      </c>
      <c r="C357" t="s">
        <v>1282</v>
      </c>
      <c r="D357" t="s">
        <v>1478</v>
      </c>
      <c r="E357" t="str" cm="1">
        <f t="array" ref="E357">INDEX(municipalities!B:B, MATCH(D357,municipalities!C:C,0),0)</f>
        <v>GM1942</v>
      </c>
      <c r="F357" t="s">
        <v>4568</v>
      </c>
      <c r="G357">
        <v>2013</v>
      </c>
      <c r="H357" cm="1">
        <f t="array" ref="H357">INDEX(professionalization_strategies!G:G,MATCH(Professionalization!$A357,professionalization_strategies!$A:$A,0),0)</f>
        <v>2</v>
      </c>
    </row>
    <row r="358" spans="1:8" x14ac:dyDescent="0.3">
      <c r="A358" t="s">
        <v>4571</v>
      </c>
      <c r="B358" t="s">
        <v>1281</v>
      </c>
      <c r="C358" t="s">
        <v>1282</v>
      </c>
      <c r="D358" t="s">
        <v>1313</v>
      </c>
      <c r="E358" t="str" cm="1">
        <f t="array" ref="E358">INDEX(municipalities!B:B, MATCH(D358,municipalities!C:C,0),0)</f>
        <v>GM0363</v>
      </c>
      <c r="F358" t="s">
        <v>1654</v>
      </c>
      <c r="G358">
        <v>2019</v>
      </c>
      <c r="H358" t="e" cm="1">
        <f t="array" ref="H358">INDEX(professionalization_strategies!G:G,MATCH(Professionalization!$A358,professionalization_strategies!$A:$A,0),0)</f>
        <v>#N/A</v>
      </c>
    </row>
    <row r="359" spans="1:8" x14ac:dyDescent="0.3">
      <c r="A359" t="s">
        <v>4574</v>
      </c>
      <c r="B359" t="s">
        <v>1281</v>
      </c>
      <c r="C359" t="s">
        <v>1282</v>
      </c>
      <c r="D359" t="s">
        <v>4573</v>
      </c>
      <c r="E359" t="str" cm="1">
        <f t="array" ref="E359">INDEX(municipalities!B:B, MATCH(D359,municipalities!C:C,0),0)</f>
        <v>GM0406</v>
      </c>
      <c r="G359">
        <v>2019</v>
      </c>
      <c r="H359" cm="1">
        <f t="array" ref="H359">INDEX(professionalization_strategies!G:G,MATCH(Professionalization!$A359,professionalization_strategies!$A:$A,0),0)</f>
        <v>1</v>
      </c>
    </row>
    <row r="360" spans="1:8" x14ac:dyDescent="0.3">
      <c r="A360" t="s">
        <v>4578</v>
      </c>
      <c r="B360" t="s">
        <v>1281</v>
      </c>
      <c r="C360" t="s">
        <v>1282</v>
      </c>
      <c r="D360" t="s">
        <v>4576</v>
      </c>
      <c r="E360" t="str" cm="1">
        <f t="array" ref="E360">INDEX(municipalities!B:B, MATCH(D360,municipalities!C:C,0),0)</f>
        <v>GM0376</v>
      </c>
      <c r="F360" t="s">
        <v>4577</v>
      </c>
      <c r="G360">
        <v>2018</v>
      </c>
      <c r="H360" t="e" cm="1">
        <f t="array" ref="H360">INDEX(professionalization_strategies!G:G,MATCH(Professionalization!$A360,professionalization_strategies!$A:$A,0),0)</f>
        <v>#N/A</v>
      </c>
    </row>
    <row r="361" spans="1:8" x14ac:dyDescent="0.3">
      <c r="A361" t="s">
        <v>4581</v>
      </c>
      <c r="B361" t="s">
        <v>1281</v>
      </c>
      <c r="C361" t="s">
        <v>1282</v>
      </c>
      <c r="D361" t="s">
        <v>1659</v>
      </c>
      <c r="E361" t="str" cm="1">
        <f t="array" ref="E361">INDEX(municipalities!B:B, MATCH(D361,municipalities!C:C,0),0)</f>
        <v>GM1696</v>
      </c>
      <c r="F361" t="s">
        <v>1663</v>
      </c>
      <c r="G361">
        <v>2018</v>
      </c>
      <c r="H361" cm="1">
        <f t="array" ref="H361">INDEX(professionalization_strategies!G:G,MATCH(Professionalization!$A361,professionalization_strategies!$A:$A,0),0)</f>
        <v>2</v>
      </c>
    </row>
    <row r="362" spans="1:8" x14ac:dyDescent="0.3">
      <c r="A362" t="s">
        <v>4583</v>
      </c>
      <c r="B362" t="s">
        <v>1281</v>
      </c>
      <c r="C362" t="s">
        <v>1282</v>
      </c>
      <c r="D362" t="s">
        <v>1540</v>
      </c>
      <c r="E362" t="str" cm="1">
        <f t="array" ref="E362">INDEX(municipalities!B:B, MATCH(D362,municipalities!C:C,0),0)</f>
        <v>GM0402</v>
      </c>
      <c r="G362">
        <v>2021</v>
      </c>
      <c r="H362" t="e" cm="1">
        <f t="array" ref="H362">INDEX(professionalization_strategies!G:G,MATCH(Professionalization!$A362,professionalization_strategies!$A:$A,0),0)</f>
        <v>#N/A</v>
      </c>
    </row>
    <row r="363" spans="1:8" x14ac:dyDescent="0.3">
      <c r="A363" t="s">
        <v>4585</v>
      </c>
      <c r="B363" t="s">
        <v>1281</v>
      </c>
      <c r="C363" t="s">
        <v>1282</v>
      </c>
      <c r="D363" t="s">
        <v>1540</v>
      </c>
      <c r="E363" t="str" cm="1">
        <f t="array" ref="E363">INDEX(municipalities!B:B, MATCH(D363,municipalities!C:C,0),0)</f>
        <v>GM0402</v>
      </c>
      <c r="G363">
        <v>2015</v>
      </c>
      <c r="H363" cm="1">
        <f t="array" ref="H363">INDEX(professionalization_strategies!G:G,MATCH(Professionalization!$A363,professionalization_strategies!$A:$A,0),0)</f>
        <v>2</v>
      </c>
    </row>
    <row r="364" spans="1:8" x14ac:dyDescent="0.3">
      <c r="A364" t="s">
        <v>4587</v>
      </c>
      <c r="B364" t="s">
        <v>1281</v>
      </c>
      <c r="C364" t="s">
        <v>1282</v>
      </c>
      <c r="D364" t="s">
        <v>1540</v>
      </c>
      <c r="E364" t="str" cm="1">
        <f t="array" ref="E364">INDEX(municipalities!B:B, MATCH(D364,municipalities!C:C,0),0)</f>
        <v>GM0402</v>
      </c>
      <c r="G364">
        <v>2017</v>
      </c>
      <c r="H364" cm="1">
        <f t="array" ref="H364">INDEX(professionalization_strategies!G:G,MATCH(Professionalization!$A364,professionalization_strategies!$A:$A,0),0)</f>
        <v>3</v>
      </c>
    </row>
    <row r="365" spans="1:8" x14ac:dyDescent="0.3">
      <c r="A365" t="s">
        <v>4589</v>
      </c>
      <c r="B365" t="s">
        <v>1281</v>
      </c>
      <c r="C365" t="s">
        <v>1282</v>
      </c>
      <c r="D365" t="s">
        <v>1581</v>
      </c>
      <c r="E365" t="str" cm="1">
        <f t="array" ref="E365">INDEX(municipalities!B:B, MATCH(D365,municipalities!C:C,0),0)</f>
        <v>GM0437</v>
      </c>
      <c r="F365" t="s">
        <v>1582</v>
      </c>
      <c r="G365">
        <v>2020</v>
      </c>
      <c r="H365" t="e" cm="1">
        <f t="array" ref="H365">INDEX(professionalization_strategies!G:G,MATCH(Professionalization!$A365,professionalization_strategies!$A:$A,0),0)</f>
        <v>#N/A</v>
      </c>
    </row>
    <row r="366" spans="1:8" x14ac:dyDescent="0.3">
      <c r="A366" t="s">
        <v>4591</v>
      </c>
      <c r="B366" t="s">
        <v>1281</v>
      </c>
      <c r="C366" t="s">
        <v>1287</v>
      </c>
      <c r="D366" t="s">
        <v>1631</v>
      </c>
      <c r="E366" t="str" cm="1">
        <f t="array" ref="E366">INDEX(municipalities!B:B, MATCH(D366,municipalities!C:C,0),0)</f>
        <v>GM0852</v>
      </c>
      <c r="F366" t="s">
        <v>1649</v>
      </c>
      <c r="G366">
        <v>2015</v>
      </c>
      <c r="H366" t="e" cm="1">
        <f t="array" ref="H366">INDEX(professionalization_strategies!G:G,MATCH(Professionalization!$A366,professionalization_strategies!$A:$A,0),0)</f>
        <v>#N/A</v>
      </c>
    </row>
    <row r="367" spans="1:8" x14ac:dyDescent="0.3">
      <c r="A367" t="s">
        <v>4593</v>
      </c>
      <c r="B367" t="s">
        <v>1281</v>
      </c>
      <c r="C367" t="s">
        <v>1282</v>
      </c>
      <c r="D367" t="s">
        <v>1631</v>
      </c>
      <c r="E367" t="str" cm="1">
        <f t="array" ref="E367">INDEX(municipalities!B:B, MATCH(D367,municipalities!C:C,0),0)</f>
        <v>GM0852</v>
      </c>
      <c r="F367" t="s">
        <v>1638</v>
      </c>
      <c r="G367">
        <v>1988</v>
      </c>
      <c r="H367" t="e" cm="1">
        <f t="array" ref="H367">INDEX(professionalization_strategies!G:G,MATCH(Professionalization!$A367,professionalization_strategies!$A:$A,0),0)</f>
        <v>#N/A</v>
      </c>
    </row>
    <row r="368" spans="1:8" x14ac:dyDescent="0.3">
      <c r="A368" t="s">
        <v>4595</v>
      </c>
      <c r="B368" t="s">
        <v>1281</v>
      </c>
      <c r="C368" t="s">
        <v>1282</v>
      </c>
      <c r="D368" t="s">
        <v>1313</v>
      </c>
      <c r="E368" t="str" cm="1">
        <f t="array" ref="E368">INDEX(municipalities!B:B, MATCH(D368,municipalities!C:C,0),0)</f>
        <v>GM0363</v>
      </c>
      <c r="G368">
        <v>2020</v>
      </c>
      <c r="H368" t="e" cm="1">
        <f t="array" ref="H368">INDEX(professionalization_strategies!G:G,MATCH(Professionalization!$A368,professionalization_strategies!$A:$A,0),0)</f>
        <v>#N/A</v>
      </c>
    </row>
    <row r="369" spans="1:8" x14ac:dyDescent="0.3">
      <c r="A369" t="s">
        <v>4597</v>
      </c>
      <c r="B369" t="s">
        <v>1281</v>
      </c>
      <c r="C369" t="s">
        <v>1282</v>
      </c>
      <c r="D369" t="s">
        <v>1313</v>
      </c>
      <c r="E369" t="str" cm="1">
        <f t="array" ref="E369">INDEX(municipalities!B:B, MATCH(D369,municipalities!C:C,0),0)</f>
        <v>GM0363</v>
      </c>
      <c r="G369">
        <v>2020</v>
      </c>
      <c r="H369" t="e" cm="1">
        <f t="array" ref="H369">INDEX(professionalization_strategies!G:G,MATCH(Professionalization!$A369,professionalization_strategies!$A:$A,0),0)</f>
        <v>#N/A</v>
      </c>
    </row>
    <row r="370" spans="1:8" x14ac:dyDescent="0.3">
      <c r="A370" t="s">
        <v>4599</v>
      </c>
      <c r="B370" t="s">
        <v>1281</v>
      </c>
      <c r="C370" t="s">
        <v>1282</v>
      </c>
      <c r="D370" t="s">
        <v>1313</v>
      </c>
      <c r="E370" t="str" cm="1">
        <f t="array" ref="E370">INDEX(municipalities!B:B, MATCH(D370,municipalities!C:C,0),0)</f>
        <v>GM0363</v>
      </c>
      <c r="G370">
        <v>2021</v>
      </c>
      <c r="H370" t="e" cm="1">
        <f t="array" ref="H370">INDEX(professionalization_strategies!G:G,MATCH(Professionalization!$A370,professionalization_strategies!$A:$A,0),0)</f>
        <v>#N/A</v>
      </c>
    </row>
    <row r="371" spans="1:8" x14ac:dyDescent="0.3">
      <c r="A371" t="s">
        <v>4601</v>
      </c>
      <c r="B371" t="s">
        <v>1281</v>
      </c>
      <c r="C371" t="s">
        <v>1282</v>
      </c>
      <c r="D371" t="s">
        <v>1313</v>
      </c>
      <c r="E371" t="str" cm="1">
        <f t="array" ref="E371">INDEX(municipalities!B:B, MATCH(D371,municipalities!C:C,0),0)</f>
        <v>GM0363</v>
      </c>
      <c r="G371">
        <v>2013</v>
      </c>
      <c r="H371" cm="1">
        <f t="array" ref="H371">INDEX(professionalization_strategies!G:G,MATCH(Professionalization!$A371,professionalization_strategies!$A:$A,0),0)</f>
        <v>3</v>
      </c>
    </row>
    <row r="372" spans="1:8" x14ac:dyDescent="0.3">
      <c r="A372" t="s">
        <v>4603</v>
      </c>
      <c r="B372" t="s">
        <v>1281</v>
      </c>
      <c r="C372" t="s">
        <v>1282</v>
      </c>
      <c r="D372" t="s">
        <v>1313</v>
      </c>
      <c r="E372" t="str" cm="1">
        <f t="array" ref="E372">INDEX(municipalities!B:B, MATCH(D372,municipalities!C:C,0),0)</f>
        <v>GM0363</v>
      </c>
      <c r="G372">
        <v>2022</v>
      </c>
      <c r="H372" t="e" cm="1">
        <f t="array" ref="H372">INDEX(professionalization_strategies!G:G,MATCH(Professionalization!$A372,professionalization_strategies!$A:$A,0),0)</f>
        <v>#N/A</v>
      </c>
    </row>
    <row r="373" spans="1:8" x14ac:dyDescent="0.3">
      <c r="A373" t="s">
        <v>4605</v>
      </c>
      <c r="B373" t="s">
        <v>1281</v>
      </c>
      <c r="C373" t="s">
        <v>1282</v>
      </c>
      <c r="D373" t="s">
        <v>1313</v>
      </c>
      <c r="E373" t="str" cm="1">
        <f t="array" ref="E373">INDEX(municipalities!B:B, MATCH(D373,municipalities!C:C,0),0)</f>
        <v>GM0363</v>
      </c>
      <c r="G373">
        <v>2019</v>
      </c>
      <c r="H373" cm="1">
        <f t="array" ref="H373">INDEX(professionalization_strategies!G:G,MATCH(Professionalization!$A373,professionalization_strategies!$A:$A,0),0)</f>
        <v>1</v>
      </c>
    </row>
    <row r="374" spans="1:8" x14ac:dyDescent="0.3">
      <c r="A374" t="s">
        <v>4607</v>
      </c>
      <c r="B374" t="s">
        <v>1281</v>
      </c>
      <c r="C374" t="s">
        <v>1282</v>
      </c>
      <c r="D374" t="s">
        <v>1313</v>
      </c>
      <c r="E374" t="str" cm="1">
        <f t="array" ref="E374">INDEX(municipalities!B:B, MATCH(D374,municipalities!C:C,0),0)</f>
        <v>GM0363</v>
      </c>
      <c r="G374">
        <v>2018</v>
      </c>
      <c r="H374" cm="1">
        <f t="array" ref="H374">INDEX(professionalization_strategies!G:G,MATCH(Professionalization!$A374,professionalization_strategies!$A:$A,0),0)</f>
        <v>1</v>
      </c>
    </row>
    <row r="375" spans="1:8" x14ac:dyDescent="0.3">
      <c r="A375" t="s">
        <v>4609</v>
      </c>
      <c r="B375" t="s">
        <v>1281</v>
      </c>
      <c r="C375" t="s">
        <v>1282</v>
      </c>
      <c r="D375" t="s">
        <v>1313</v>
      </c>
      <c r="E375" t="str" cm="1">
        <f t="array" ref="E375">INDEX(municipalities!B:B, MATCH(D375,municipalities!C:C,0),0)</f>
        <v>GM0363</v>
      </c>
      <c r="G375">
        <v>2014</v>
      </c>
      <c r="H375" cm="1">
        <f t="array" ref="H375">INDEX(professionalization_strategies!G:G,MATCH(Professionalization!$A375,professionalization_strategies!$A:$A,0),0)</f>
        <v>2</v>
      </c>
    </row>
    <row r="376" spans="1:8" x14ac:dyDescent="0.3">
      <c r="A376" t="s">
        <v>4611</v>
      </c>
      <c r="B376" t="s">
        <v>1281</v>
      </c>
      <c r="C376" t="s">
        <v>1282</v>
      </c>
      <c r="D376" t="s">
        <v>1313</v>
      </c>
      <c r="E376" t="str" cm="1">
        <f t="array" ref="E376">INDEX(municipalities!B:B, MATCH(D376,municipalities!C:C,0),0)</f>
        <v>GM0363</v>
      </c>
      <c r="G376">
        <v>2013</v>
      </c>
      <c r="H376" t="e" cm="1">
        <f t="array" ref="H376">INDEX(professionalization_strategies!G:G,MATCH(Professionalization!$A376,professionalization_strategies!$A:$A,0),0)</f>
        <v>#N/A</v>
      </c>
    </row>
    <row r="377" spans="1:8" x14ac:dyDescent="0.3">
      <c r="A377" t="s">
        <v>4613</v>
      </c>
      <c r="B377" t="s">
        <v>1281</v>
      </c>
      <c r="C377" t="s">
        <v>1282</v>
      </c>
      <c r="D377" t="s">
        <v>1313</v>
      </c>
      <c r="E377" t="str" cm="1">
        <f t="array" ref="E377">INDEX(municipalities!B:B, MATCH(D377,municipalities!C:C,0),0)</f>
        <v>GM0363</v>
      </c>
      <c r="G377">
        <v>2011</v>
      </c>
      <c r="H377" t="e" cm="1">
        <f t="array" ref="H377">INDEX(professionalization_strategies!G:G,MATCH(Professionalization!$A377,professionalization_strategies!$A:$A,0),0)</f>
        <v>#N/A</v>
      </c>
    </row>
    <row r="378" spans="1:8" x14ac:dyDescent="0.3">
      <c r="A378" t="s">
        <v>4615</v>
      </c>
      <c r="B378" t="s">
        <v>1281</v>
      </c>
      <c r="C378" t="s">
        <v>1282</v>
      </c>
      <c r="D378" t="s">
        <v>1313</v>
      </c>
      <c r="E378" t="str" cm="1">
        <f t="array" ref="E378">INDEX(municipalities!B:B, MATCH(D378,municipalities!C:C,0),0)</f>
        <v>GM0363</v>
      </c>
      <c r="G378">
        <v>2015</v>
      </c>
      <c r="H378" cm="1">
        <f t="array" ref="H378">INDEX(professionalization_strategies!G:G,MATCH(Professionalization!$A378,professionalization_strategies!$A:$A,0),0)</f>
        <v>0</v>
      </c>
    </row>
    <row r="379" spans="1:8" x14ac:dyDescent="0.3">
      <c r="A379" t="s">
        <v>4617</v>
      </c>
      <c r="B379" t="s">
        <v>1281</v>
      </c>
      <c r="C379" t="s">
        <v>1282</v>
      </c>
      <c r="D379" t="s">
        <v>1313</v>
      </c>
      <c r="E379" t="str" cm="1">
        <f t="array" ref="E379">INDEX(municipalities!B:B, MATCH(D379,municipalities!C:C,0),0)</f>
        <v>GM0363</v>
      </c>
      <c r="G379">
        <v>2016</v>
      </c>
      <c r="H379" cm="1">
        <f t="array" ref="H379">INDEX(professionalization_strategies!G:G,MATCH(Professionalization!$A379,professionalization_strategies!$A:$A,0),0)</f>
        <v>0</v>
      </c>
    </row>
    <row r="380" spans="1:8" x14ac:dyDescent="0.3">
      <c r="A380" t="s">
        <v>4619</v>
      </c>
      <c r="B380" t="s">
        <v>1281</v>
      </c>
      <c r="C380" t="s">
        <v>1282</v>
      </c>
      <c r="D380" t="s">
        <v>1313</v>
      </c>
      <c r="E380" t="str" cm="1">
        <f t="array" ref="E380">INDEX(municipalities!B:B, MATCH(D380,municipalities!C:C,0),0)</f>
        <v>GM0363</v>
      </c>
      <c r="G380">
        <v>2022</v>
      </c>
      <c r="H380" t="e" cm="1">
        <f t="array" ref="H380">INDEX(professionalization_strategies!G:G,MATCH(Professionalization!$A380,professionalization_strategies!$A:$A,0),0)</f>
        <v>#N/A</v>
      </c>
    </row>
    <row r="381" spans="1:8" x14ac:dyDescent="0.3">
      <c r="A381" t="s">
        <v>4621</v>
      </c>
      <c r="B381" t="s">
        <v>1281</v>
      </c>
      <c r="C381" t="s">
        <v>1282</v>
      </c>
      <c r="D381" t="s">
        <v>1313</v>
      </c>
      <c r="E381" t="str" cm="1">
        <f t="array" ref="E381">INDEX(municipalities!B:B, MATCH(D381,municipalities!C:C,0),0)</f>
        <v>GM0363</v>
      </c>
      <c r="G381">
        <v>2015</v>
      </c>
      <c r="H381" cm="1">
        <f t="array" ref="H381">INDEX(professionalization_strategies!G:G,MATCH(Professionalization!$A381,professionalization_strategies!$A:$A,0),0)</f>
        <v>1</v>
      </c>
    </row>
    <row r="382" spans="1:8" x14ac:dyDescent="0.3">
      <c r="A382" t="s">
        <v>4625</v>
      </c>
      <c r="B382" t="s">
        <v>1281</v>
      </c>
      <c r="C382" t="s">
        <v>1282</v>
      </c>
      <c r="D382" t="s">
        <v>1659</v>
      </c>
      <c r="E382" t="str" cm="1">
        <f t="array" ref="E382">INDEX(municipalities!B:B, MATCH(D382,municipalities!C:C,0),0)</f>
        <v>GM1696</v>
      </c>
      <c r="F382" t="s">
        <v>4624</v>
      </c>
      <c r="G382">
        <v>2024</v>
      </c>
      <c r="H382" t="e" cm="1">
        <f t="array" ref="H382">INDEX(professionalization_strategies!G:G,MATCH(Professionalization!$A382,professionalization_strategies!$A:$A,0),0)</f>
        <v>#N/A</v>
      </c>
    </row>
    <row r="383" spans="1:8" x14ac:dyDescent="0.3">
      <c r="A383" t="s">
        <v>4628</v>
      </c>
      <c r="B383" t="s">
        <v>1676</v>
      </c>
      <c r="C383" t="s">
        <v>1684</v>
      </c>
      <c r="D383" t="s">
        <v>1830</v>
      </c>
      <c r="E383" t="str" cm="1">
        <f t="array" ref="E383">INDEX(municipalities!B:B, MATCH(D383,municipalities!C:C,0),0)</f>
        <v>GM1708</v>
      </c>
      <c r="F383" t="s">
        <v>4627</v>
      </c>
      <c r="G383">
        <v>2018</v>
      </c>
      <c r="H383" cm="1">
        <f t="array" ref="H383">INDEX(professionalization_strategies!G:G,MATCH(Professionalization!$A383,professionalization_strategies!$A:$A,0),0)</f>
        <v>1</v>
      </c>
    </row>
    <row r="384" spans="1:8" x14ac:dyDescent="0.3">
      <c r="A384" t="s">
        <v>4630</v>
      </c>
      <c r="B384" t="s">
        <v>1676</v>
      </c>
      <c r="C384" t="s">
        <v>1684</v>
      </c>
      <c r="D384" t="s">
        <v>1830</v>
      </c>
      <c r="E384" t="str" cm="1">
        <f t="array" ref="E384">INDEX(municipalities!B:B, MATCH(D384,municipalities!C:C,0),0)</f>
        <v>GM1708</v>
      </c>
      <c r="F384" t="s">
        <v>2709</v>
      </c>
      <c r="G384">
        <v>2018</v>
      </c>
      <c r="H384" cm="1">
        <f t="array" ref="H384">INDEX(professionalization_strategies!G:G,MATCH(Professionalization!$A384,professionalization_strategies!$A:$A,0),0)</f>
        <v>3</v>
      </c>
    </row>
    <row r="385" spans="1:8" x14ac:dyDescent="0.3">
      <c r="A385" t="s">
        <v>4632</v>
      </c>
      <c r="B385" t="s">
        <v>1676</v>
      </c>
      <c r="C385" t="s">
        <v>1684</v>
      </c>
      <c r="D385" t="s">
        <v>1830</v>
      </c>
      <c r="E385" t="str" cm="1">
        <f t="array" ref="E385">INDEX(municipalities!B:B, MATCH(D385,municipalities!C:C,0),0)</f>
        <v>GM1708</v>
      </c>
      <c r="F385" t="s">
        <v>1840</v>
      </c>
      <c r="G385">
        <v>2019</v>
      </c>
      <c r="H385" cm="1">
        <f t="array" ref="H385">INDEX(professionalization_strategies!G:G,MATCH(Professionalization!$A385,professionalization_strategies!$A:$A,0),0)</f>
        <v>0</v>
      </c>
    </row>
    <row r="386" spans="1:8" x14ac:dyDescent="0.3">
      <c r="A386" t="s">
        <v>4634</v>
      </c>
      <c r="B386" t="s">
        <v>1676</v>
      </c>
      <c r="C386" t="s">
        <v>1684</v>
      </c>
      <c r="D386" t="s">
        <v>1830</v>
      </c>
      <c r="E386" t="str" cm="1">
        <f t="array" ref="E386">INDEX(municipalities!B:B, MATCH(D386,municipalities!C:C,0),0)</f>
        <v>GM1708</v>
      </c>
      <c r="F386" t="s">
        <v>1840</v>
      </c>
      <c r="G386">
        <v>2016</v>
      </c>
      <c r="H386" cm="1">
        <f t="array" ref="H386">INDEX(professionalization_strategies!G:G,MATCH(Professionalization!$A386,professionalization_strategies!$A:$A,0),0)</f>
        <v>0</v>
      </c>
    </row>
    <row r="387" spans="1:8" x14ac:dyDescent="0.3">
      <c r="A387" t="s">
        <v>4636</v>
      </c>
      <c r="B387" t="s">
        <v>1676</v>
      </c>
      <c r="C387" t="s">
        <v>1684</v>
      </c>
      <c r="D387" t="s">
        <v>1830</v>
      </c>
      <c r="E387" t="str" cm="1">
        <f t="array" ref="E387">INDEX(municipalities!B:B, MATCH(D387,municipalities!C:C,0),0)</f>
        <v>GM1708</v>
      </c>
      <c r="F387" t="s">
        <v>1834</v>
      </c>
      <c r="G387">
        <v>2019</v>
      </c>
      <c r="H387" t="e" cm="1">
        <f t="array" ref="H387">INDEX(professionalization_strategies!G:G,MATCH(Professionalization!$A387,professionalization_strategies!$A:$A,0),0)</f>
        <v>#N/A</v>
      </c>
    </row>
    <row r="388" spans="1:8" x14ac:dyDescent="0.3">
      <c r="A388" t="s">
        <v>4639</v>
      </c>
      <c r="B388" t="s">
        <v>1676</v>
      </c>
      <c r="C388" t="s">
        <v>1684</v>
      </c>
      <c r="D388" t="s">
        <v>1830</v>
      </c>
      <c r="E388" t="str" cm="1">
        <f t="array" ref="E388">INDEX(municipalities!B:B, MATCH(D388,municipalities!C:C,0),0)</f>
        <v>GM1708</v>
      </c>
      <c r="F388" t="s">
        <v>4638</v>
      </c>
      <c r="G388">
        <v>2019</v>
      </c>
      <c r="H388" cm="1">
        <f t="array" ref="H388">INDEX(professionalization_strategies!G:G,MATCH(Professionalization!$A388,professionalization_strategies!$A:$A,0),0)</f>
        <v>1</v>
      </c>
    </row>
    <row r="389" spans="1:8" x14ac:dyDescent="0.3">
      <c r="A389" t="s">
        <v>4642</v>
      </c>
      <c r="B389" t="s">
        <v>1676</v>
      </c>
      <c r="C389" t="s">
        <v>1684</v>
      </c>
      <c r="D389" t="s">
        <v>1779</v>
      </c>
      <c r="E389" t="str" cm="1">
        <f t="array" ref="E389">INDEX(municipalities!B:B, MATCH(D389,municipalities!C:C,0),0)</f>
        <v>GM0166</v>
      </c>
      <c r="F389" t="s">
        <v>4641</v>
      </c>
      <c r="G389">
        <v>2022</v>
      </c>
      <c r="H389" t="e" cm="1">
        <f t="array" ref="H389">INDEX(professionalization_strategies!G:G,MATCH(Professionalization!$A389,professionalization_strategies!$A:$A,0),0)</f>
        <v>#N/A</v>
      </c>
    </row>
    <row r="390" spans="1:8" x14ac:dyDescent="0.3">
      <c r="A390" t="s">
        <v>4645</v>
      </c>
      <c r="B390" t="s">
        <v>1676</v>
      </c>
      <c r="C390" t="s">
        <v>1684</v>
      </c>
      <c r="D390" t="s">
        <v>1779</v>
      </c>
      <c r="E390" t="str" cm="1">
        <f t="array" ref="E390">INDEX(municipalities!B:B, MATCH(D390,municipalities!C:C,0),0)</f>
        <v>GM0166</v>
      </c>
      <c r="F390" t="s">
        <v>4644</v>
      </c>
      <c r="G390">
        <v>2019</v>
      </c>
      <c r="H390" cm="1">
        <f t="array" ref="H390">INDEX(professionalization_strategies!G:G,MATCH(Professionalization!$A390,professionalization_strategies!$A:$A,0),0)</f>
        <v>1</v>
      </c>
    </row>
    <row r="391" spans="1:8" x14ac:dyDescent="0.3">
      <c r="A391" t="s">
        <v>4647</v>
      </c>
      <c r="B391" t="s">
        <v>1676</v>
      </c>
      <c r="C391" t="s">
        <v>1684</v>
      </c>
      <c r="D391" t="s">
        <v>1786</v>
      </c>
      <c r="E391" t="str" cm="1">
        <f t="array" ref="E391">INDEX(municipalities!B:B, MATCH(D391,municipalities!C:C,0),0)</f>
        <v>GM1773</v>
      </c>
      <c r="F391" t="s">
        <v>1787</v>
      </c>
      <c r="G391">
        <v>2021</v>
      </c>
      <c r="H391" cm="1">
        <f t="array" ref="H391">INDEX(professionalization_strategies!G:G,MATCH(Professionalization!$A391,professionalization_strategies!$A:$A,0),0)</f>
        <v>2</v>
      </c>
    </row>
    <row r="392" spans="1:8" x14ac:dyDescent="0.3">
      <c r="A392" t="s">
        <v>4649</v>
      </c>
      <c r="B392" t="s">
        <v>1676</v>
      </c>
      <c r="C392" t="s">
        <v>1684</v>
      </c>
      <c r="D392" t="s">
        <v>1853</v>
      </c>
      <c r="E392" t="str" cm="1">
        <f t="array" ref="E392">INDEX(municipalities!B:B, MATCH(D392,municipalities!C:C,0),0)</f>
        <v>GM1896</v>
      </c>
      <c r="F392" t="s">
        <v>535</v>
      </c>
      <c r="G392">
        <v>2021</v>
      </c>
      <c r="H392" t="e" cm="1">
        <f t="array" ref="H392">INDEX(professionalization_strategies!G:G,MATCH(Professionalization!$A392,professionalization_strategies!$A:$A,0),0)</f>
        <v>#N/A</v>
      </c>
    </row>
    <row r="393" spans="1:8" x14ac:dyDescent="0.3">
      <c r="A393" t="s">
        <v>4652</v>
      </c>
      <c r="B393" t="s">
        <v>1676</v>
      </c>
      <c r="C393" t="s">
        <v>1684</v>
      </c>
      <c r="D393" t="s">
        <v>1685</v>
      </c>
      <c r="E393" t="str" cm="1">
        <f t="array" ref="E393">INDEX(municipalities!B:B, MATCH(D393,municipalities!C:C,0),0)</f>
        <v>GM0148</v>
      </c>
      <c r="F393" t="s">
        <v>4651</v>
      </c>
      <c r="G393">
        <v>2013</v>
      </c>
      <c r="H393" t="e" cm="1">
        <f t="array" ref="H393">INDEX(professionalization_strategies!G:G,MATCH(Professionalization!$A393,professionalization_strategies!$A:$A,0),0)</f>
        <v>#N/A</v>
      </c>
    </row>
    <row r="394" spans="1:8" x14ac:dyDescent="0.3">
      <c r="A394" t="s">
        <v>4654</v>
      </c>
      <c r="B394" t="s">
        <v>1676</v>
      </c>
      <c r="C394" t="s">
        <v>1684</v>
      </c>
      <c r="D394" t="s">
        <v>1786</v>
      </c>
      <c r="E394" t="str" cm="1">
        <f t="array" ref="E394">INDEX(municipalities!B:B, MATCH(D394,municipalities!C:C,0),0)</f>
        <v>GM1773</v>
      </c>
      <c r="G394">
        <v>2019</v>
      </c>
      <c r="H394" cm="1">
        <f t="array" ref="H394">INDEX(professionalization_strategies!G:G,MATCH(Professionalization!$A394,professionalization_strategies!$A:$A,0),0)</f>
        <v>1</v>
      </c>
    </row>
    <row r="395" spans="1:8" x14ac:dyDescent="0.3">
      <c r="A395" t="s">
        <v>4656</v>
      </c>
      <c r="B395" t="s">
        <v>1676</v>
      </c>
      <c r="C395" t="s">
        <v>1684</v>
      </c>
      <c r="D395" t="s">
        <v>1786</v>
      </c>
      <c r="E395" t="str" cm="1">
        <f t="array" ref="E395">INDEX(municipalities!B:B, MATCH(D395,municipalities!C:C,0),0)</f>
        <v>GM1773</v>
      </c>
      <c r="F395" t="s">
        <v>2687</v>
      </c>
      <c r="G395">
        <v>2021</v>
      </c>
      <c r="H395" cm="1">
        <f t="array" ref="H395">INDEX(professionalization_strategies!G:G,MATCH(Professionalization!$A395,professionalization_strategies!$A:$A,0),0)</f>
        <v>0</v>
      </c>
    </row>
    <row r="396" spans="1:8" x14ac:dyDescent="0.3">
      <c r="A396" t="s">
        <v>4659</v>
      </c>
      <c r="B396" t="s">
        <v>1676</v>
      </c>
      <c r="C396" t="s">
        <v>1684</v>
      </c>
      <c r="D396" t="s">
        <v>1786</v>
      </c>
      <c r="E396" t="str" cm="1">
        <f t="array" ref="E396">INDEX(municipalities!B:B, MATCH(D396,municipalities!C:C,0),0)</f>
        <v>GM1773</v>
      </c>
      <c r="F396" t="s">
        <v>4658</v>
      </c>
      <c r="G396">
        <v>2017</v>
      </c>
      <c r="H396" t="e" cm="1">
        <f t="array" ref="H396">INDEX(professionalization_strategies!G:G,MATCH(Professionalization!$A396,professionalization_strategies!$A:$A,0),0)</f>
        <v>#N/A</v>
      </c>
    </row>
    <row r="397" spans="1:8" x14ac:dyDescent="0.3">
      <c r="A397" t="s">
        <v>4661</v>
      </c>
      <c r="B397" t="s">
        <v>1676</v>
      </c>
      <c r="C397" t="s">
        <v>1684</v>
      </c>
      <c r="D397" t="s">
        <v>1795</v>
      </c>
      <c r="E397" t="str" cm="1">
        <f t="array" ref="E397">INDEX(municipalities!B:B, MATCH(D397,municipalities!C:C,0),0)</f>
        <v>GM0177</v>
      </c>
      <c r="F397" t="s">
        <v>1799</v>
      </c>
      <c r="G397">
        <v>2015</v>
      </c>
      <c r="H397" cm="1">
        <f t="array" ref="H397">INDEX(professionalization_strategies!G:G,MATCH(Professionalization!$A397,professionalization_strategies!$A:$A,0),0)</f>
        <v>3</v>
      </c>
    </row>
    <row r="398" spans="1:8" x14ac:dyDescent="0.3">
      <c r="A398" t="s">
        <v>4663</v>
      </c>
      <c r="B398" t="s">
        <v>1676</v>
      </c>
      <c r="C398" t="s">
        <v>1684</v>
      </c>
      <c r="D398" t="s">
        <v>1795</v>
      </c>
      <c r="E398" t="str" cm="1">
        <f t="array" ref="E398">INDEX(municipalities!B:B, MATCH(D398,municipalities!C:C,0),0)</f>
        <v>GM0177</v>
      </c>
      <c r="G398">
        <v>2021</v>
      </c>
      <c r="H398" cm="1">
        <f t="array" ref="H398">INDEX(professionalization_strategies!G:G,MATCH(Professionalization!$A398,professionalization_strategies!$A:$A,0),0)</f>
        <v>0</v>
      </c>
    </row>
    <row r="399" spans="1:8" x14ac:dyDescent="0.3">
      <c r="A399" t="s">
        <v>4666</v>
      </c>
      <c r="B399" t="s">
        <v>1676</v>
      </c>
      <c r="C399" t="s">
        <v>1684</v>
      </c>
      <c r="D399" t="s">
        <v>1830</v>
      </c>
      <c r="E399" t="str" cm="1">
        <f t="array" ref="E399">INDEX(municipalities!B:B, MATCH(D399,municipalities!C:C,0),0)</f>
        <v>GM1708</v>
      </c>
      <c r="F399" t="s">
        <v>4665</v>
      </c>
      <c r="G399">
        <v>2022</v>
      </c>
      <c r="H399" t="e" cm="1">
        <f t="array" ref="H399">INDEX(professionalization_strategies!G:G,MATCH(Professionalization!$A399,professionalization_strategies!$A:$A,0),0)</f>
        <v>#N/A</v>
      </c>
    </row>
    <row r="400" spans="1:8" x14ac:dyDescent="0.3">
      <c r="A400" t="s">
        <v>4668</v>
      </c>
      <c r="B400" t="s">
        <v>1676</v>
      </c>
      <c r="C400" t="s">
        <v>1684</v>
      </c>
      <c r="D400" t="s">
        <v>1830</v>
      </c>
      <c r="E400" t="str" cm="1">
        <f t="array" ref="E400">INDEX(municipalities!B:B, MATCH(D400,municipalities!C:C,0),0)</f>
        <v>GM1708</v>
      </c>
      <c r="F400" t="s">
        <v>4665</v>
      </c>
      <c r="G400">
        <v>2018</v>
      </c>
      <c r="H400" cm="1">
        <f t="array" ref="H400">INDEX(professionalization_strategies!G:G,MATCH(Professionalization!$A400,professionalization_strategies!$A:$A,0),0)</f>
        <v>0</v>
      </c>
    </row>
    <row r="401" spans="1:8" x14ac:dyDescent="0.3">
      <c r="A401" t="s">
        <v>4671</v>
      </c>
      <c r="B401" t="s">
        <v>1676</v>
      </c>
      <c r="C401" t="s">
        <v>1684</v>
      </c>
      <c r="D401" t="s">
        <v>1853</v>
      </c>
      <c r="E401" t="str" cm="1">
        <f t="array" ref="E401">INDEX(municipalities!B:B, MATCH(D401,municipalities!C:C,0),0)</f>
        <v>GM1896</v>
      </c>
      <c r="F401" t="s">
        <v>4670</v>
      </c>
      <c r="G401">
        <v>2018</v>
      </c>
      <c r="H401" cm="1">
        <f t="array" ref="H401">INDEX(professionalization_strategies!G:G,MATCH(Professionalization!$A401,professionalization_strategies!$A:$A,0),0)</f>
        <v>2</v>
      </c>
    </row>
    <row r="402" spans="1:8" x14ac:dyDescent="0.3">
      <c r="A402" t="s">
        <v>4673</v>
      </c>
      <c r="B402" t="s">
        <v>1676</v>
      </c>
      <c r="C402" t="s">
        <v>1684</v>
      </c>
      <c r="D402" t="s">
        <v>1853</v>
      </c>
      <c r="E402" t="str" cm="1">
        <f t="array" ref="E402">INDEX(municipalities!B:B, MATCH(D402,municipalities!C:C,0),0)</f>
        <v>GM1896</v>
      </c>
      <c r="F402" t="s">
        <v>4670</v>
      </c>
      <c r="G402">
        <v>2015</v>
      </c>
      <c r="H402" t="e" cm="1">
        <f t="array" ref="H402">INDEX(professionalization_strategies!G:G,MATCH(Professionalization!$A402,professionalization_strategies!$A:$A,0),0)</f>
        <v>#N/A</v>
      </c>
    </row>
    <row r="403" spans="1:8" x14ac:dyDescent="0.3">
      <c r="A403" t="s">
        <v>4674</v>
      </c>
      <c r="B403" t="s">
        <v>1676</v>
      </c>
      <c r="C403" t="s">
        <v>1684</v>
      </c>
      <c r="D403" t="s">
        <v>1857</v>
      </c>
      <c r="E403" t="str" cm="1">
        <f t="array" ref="E403">INDEX(municipalities!B:B, MATCH(D403,municipalities!C:C,0),0)</f>
        <v>GM0193</v>
      </c>
      <c r="G403">
        <v>2013</v>
      </c>
      <c r="H403" t="e" cm="1">
        <f t="array" ref="H403">INDEX(professionalization_strategies!G:G,MATCH(Professionalization!$A403,professionalization_strategies!$A:$A,0),0)</f>
        <v>#N/A</v>
      </c>
    </row>
    <row r="404" spans="1:8" x14ac:dyDescent="0.3">
      <c r="A404" t="s">
        <v>4677</v>
      </c>
      <c r="B404" t="s">
        <v>1676</v>
      </c>
      <c r="C404" t="s">
        <v>1684</v>
      </c>
      <c r="D404" t="s">
        <v>1857</v>
      </c>
      <c r="E404" t="str" cm="1">
        <f t="array" ref="E404">INDEX(municipalities!B:B, MATCH(D404,municipalities!C:C,0),0)</f>
        <v>GM0193</v>
      </c>
      <c r="F404" t="s">
        <v>4676</v>
      </c>
      <c r="G404">
        <v>2020</v>
      </c>
      <c r="H404" cm="1">
        <f t="array" ref="H404">INDEX(professionalization_strategies!G:G,MATCH(Professionalization!$A404,professionalization_strategies!$A:$A,0),0)</f>
        <v>0</v>
      </c>
    </row>
    <row r="405" spans="1:8" x14ac:dyDescent="0.3">
      <c r="A405" t="s">
        <v>4679</v>
      </c>
      <c r="B405" t="s">
        <v>1676</v>
      </c>
      <c r="C405" t="s">
        <v>1684</v>
      </c>
      <c r="D405" t="s">
        <v>1857</v>
      </c>
      <c r="E405" t="str" cm="1">
        <f t="array" ref="E405">INDEX(municipalities!B:B, MATCH(D405,municipalities!C:C,0),0)</f>
        <v>GM0193</v>
      </c>
      <c r="G405">
        <v>2017</v>
      </c>
      <c r="H405" t="e" cm="1">
        <f t="array" ref="H405">INDEX(professionalization_strategies!G:G,MATCH(Professionalization!$A405,professionalization_strategies!$A:$A,0),0)</f>
        <v>#N/A</v>
      </c>
    </row>
    <row r="406" spans="1:8" x14ac:dyDescent="0.3">
      <c r="A406" t="s">
        <v>4681</v>
      </c>
      <c r="B406" t="s">
        <v>1676</v>
      </c>
      <c r="C406" t="s">
        <v>1684</v>
      </c>
      <c r="D406" t="s">
        <v>1822</v>
      </c>
      <c r="E406" t="str" cm="1">
        <f t="array" ref="E406">INDEX(municipalities!B:B, MATCH(D406,municipalities!C:C,0),0)</f>
        <v>GM0180</v>
      </c>
      <c r="F406" t="s">
        <v>1823</v>
      </c>
      <c r="G406">
        <v>2019</v>
      </c>
      <c r="H406" cm="1">
        <f t="array" ref="H406">INDEX(professionalization_strategies!G:G,MATCH(Professionalization!$A406,professionalization_strategies!$A:$A,0),0)</f>
        <v>2</v>
      </c>
    </row>
    <row r="407" spans="1:8" x14ac:dyDescent="0.3">
      <c r="A407" t="s">
        <v>4683</v>
      </c>
      <c r="B407" t="s">
        <v>1676</v>
      </c>
      <c r="C407" t="s">
        <v>1684</v>
      </c>
      <c r="D407" t="s">
        <v>1822</v>
      </c>
      <c r="E407" t="str" cm="1">
        <f t="array" ref="E407">INDEX(municipalities!B:B, MATCH(D407,municipalities!C:C,0),0)</f>
        <v>GM0180</v>
      </c>
      <c r="G407">
        <v>2018</v>
      </c>
      <c r="H407" cm="1">
        <f t="array" ref="H407">INDEX(professionalization_strategies!G:G,MATCH(Professionalization!$A407,professionalization_strategies!$A:$A,0),0)</f>
        <v>0</v>
      </c>
    </row>
    <row r="408" spans="1:8" x14ac:dyDescent="0.3">
      <c r="A408" t="s">
        <v>4686</v>
      </c>
      <c r="B408" t="s">
        <v>1676</v>
      </c>
      <c r="C408" t="s">
        <v>1684</v>
      </c>
      <c r="D408" t="s">
        <v>3014</v>
      </c>
      <c r="E408" t="str" cm="1">
        <f t="array" ref="E408">INDEX(municipalities!B:B, MATCH(D408,municipalities!C:C,0),0)</f>
        <v>GM0160</v>
      </c>
      <c r="F408" t="s">
        <v>4685</v>
      </c>
      <c r="G408">
        <v>2022</v>
      </c>
      <c r="H408" t="e" cm="1">
        <f t="array" ref="H408">INDEX(professionalization_strategies!G:G,MATCH(Professionalization!$A408,professionalization_strategies!$A:$A,0),0)</f>
        <v>#N/A</v>
      </c>
    </row>
    <row r="409" spans="1:8" x14ac:dyDescent="0.3">
      <c r="A409" t="s">
        <v>4689</v>
      </c>
      <c r="B409" t="s">
        <v>1676</v>
      </c>
      <c r="C409" t="s">
        <v>1684</v>
      </c>
      <c r="D409" t="s">
        <v>3014</v>
      </c>
      <c r="E409" t="str" cm="1">
        <f t="array" ref="E409">INDEX(municipalities!B:B, MATCH(D409,municipalities!C:C,0),0)</f>
        <v>GM0160</v>
      </c>
      <c r="F409" t="s">
        <v>4688</v>
      </c>
      <c r="G409">
        <v>2018</v>
      </c>
      <c r="H409" cm="1">
        <f t="array" ref="H409">INDEX(professionalization_strategies!G:G,MATCH(Professionalization!$A409,professionalization_strategies!$A:$A,0),0)</f>
        <v>2</v>
      </c>
    </row>
    <row r="410" spans="1:8" x14ac:dyDescent="0.3">
      <c r="A410" t="s">
        <v>4691</v>
      </c>
      <c r="B410" t="s">
        <v>1676</v>
      </c>
      <c r="C410" t="s">
        <v>1684</v>
      </c>
      <c r="D410" t="s">
        <v>1791</v>
      </c>
      <c r="E410" t="str" cm="1">
        <f t="array" ref="E410">INDEX(municipalities!B:B, MATCH(D410,municipalities!C:C,0),0)</f>
        <v>GM0175</v>
      </c>
      <c r="F410" t="s">
        <v>1792</v>
      </c>
      <c r="G410">
        <v>2019</v>
      </c>
      <c r="H410" cm="1">
        <f t="array" ref="H410">INDEX(professionalization_strategies!G:G,MATCH(Professionalization!$A410,professionalization_strategies!$A:$A,0),0)</f>
        <v>1</v>
      </c>
    </row>
    <row r="411" spans="1:8" x14ac:dyDescent="0.3">
      <c r="A411" t="s">
        <v>4693</v>
      </c>
      <c r="B411" t="s">
        <v>1676</v>
      </c>
      <c r="C411" t="s">
        <v>1684</v>
      </c>
      <c r="D411" t="s">
        <v>3014</v>
      </c>
      <c r="E411" t="str" cm="1">
        <f t="array" ref="E411">INDEX(municipalities!B:B, MATCH(D411,municipalities!C:C,0),0)</f>
        <v>GM0160</v>
      </c>
      <c r="G411">
        <v>2021</v>
      </c>
      <c r="H411" t="e" cm="1">
        <f t="array" ref="H411">INDEX(professionalization_strategies!G:G,MATCH(Professionalization!$A411,professionalization_strategies!$A:$A,0),0)</f>
        <v>#N/A</v>
      </c>
    </row>
    <row r="412" spans="1:8" x14ac:dyDescent="0.3">
      <c r="A412" t="s">
        <v>4696</v>
      </c>
      <c r="B412" t="s">
        <v>1676</v>
      </c>
      <c r="C412" t="s">
        <v>1684</v>
      </c>
      <c r="D412" t="s">
        <v>1685</v>
      </c>
      <c r="E412" t="str" cm="1">
        <f t="array" ref="E412">INDEX(municipalities!B:B, MATCH(D412,municipalities!C:C,0),0)</f>
        <v>GM0148</v>
      </c>
      <c r="F412" t="s">
        <v>4695</v>
      </c>
      <c r="G412">
        <v>2010</v>
      </c>
      <c r="H412" cm="1">
        <f t="array" ref="H412">INDEX(professionalization_strategies!G:G,MATCH(Professionalization!$A412,professionalization_strategies!$A:$A,0),0)</f>
        <v>1</v>
      </c>
    </row>
    <row r="413" spans="1:8" x14ac:dyDescent="0.3">
      <c r="A413" t="s">
        <v>4698</v>
      </c>
      <c r="B413" t="s">
        <v>1676</v>
      </c>
      <c r="C413" t="s">
        <v>1684</v>
      </c>
      <c r="D413" t="s">
        <v>1685</v>
      </c>
      <c r="E413" t="str" cm="1">
        <f t="array" ref="E413">INDEX(municipalities!B:B, MATCH(D413,municipalities!C:C,0),0)</f>
        <v>GM0148</v>
      </c>
      <c r="G413">
        <v>2016</v>
      </c>
      <c r="H413" cm="1">
        <f t="array" ref="H413">INDEX(professionalization_strategies!G:G,MATCH(Professionalization!$A413,professionalization_strategies!$A:$A,0),0)</f>
        <v>1</v>
      </c>
    </row>
    <row r="414" spans="1:8" x14ac:dyDescent="0.3">
      <c r="A414" t="s">
        <v>4701</v>
      </c>
      <c r="B414" t="s">
        <v>1676</v>
      </c>
      <c r="C414" t="s">
        <v>1684</v>
      </c>
      <c r="D414" t="s">
        <v>1685</v>
      </c>
      <c r="E414" t="str" cm="1">
        <f t="array" ref="E414">INDEX(municipalities!B:B, MATCH(D414,municipalities!C:C,0),0)</f>
        <v>GM0148</v>
      </c>
      <c r="F414" t="s">
        <v>4700</v>
      </c>
      <c r="G414">
        <v>2012</v>
      </c>
      <c r="H414" t="e" cm="1">
        <f t="array" ref="H414">INDEX(professionalization_strategies!G:G,MATCH(Professionalization!$A414,professionalization_strategies!$A:$A,0),0)</f>
        <v>#N/A</v>
      </c>
    </row>
    <row r="415" spans="1:8" x14ac:dyDescent="0.3">
      <c r="A415" t="s">
        <v>4705</v>
      </c>
      <c r="B415" t="s">
        <v>1676</v>
      </c>
      <c r="C415" t="s">
        <v>426</v>
      </c>
      <c r="D415" t="s">
        <v>1742</v>
      </c>
      <c r="E415" t="str" cm="1">
        <f t="array" ref="E415">INDEX(municipalities!B:B, MATCH(D415,municipalities!C:C,0),0)</f>
        <v>GM0163</v>
      </c>
      <c r="F415" t="s">
        <v>4704</v>
      </c>
      <c r="G415">
        <v>2021</v>
      </c>
      <c r="H415" cm="1">
        <f t="array" ref="H415">INDEX(professionalization_strategies!G:G,MATCH(Professionalization!$A415,professionalization_strategies!$A:$A,0),0)</f>
        <v>0</v>
      </c>
    </row>
    <row r="416" spans="1:8" x14ac:dyDescent="0.3">
      <c r="A416" t="s">
        <v>4708</v>
      </c>
      <c r="B416" t="s">
        <v>1676</v>
      </c>
      <c r="C416" t="s">
        <v>426</v>
      </c>
      <c r="D416" t="s">
        <v>1742</v>
      </c>
      <c r="E416" t="str" cm="1">
        <f t="array" ref="E416">INDEX(municipalities!B:B, MATCH(D416,municipalities!C:C,0),0)</f>
        <v>GM0163</v>
      </c>
      <c r="F416" t="s">
        <v>4707</v>
      </c>
      <c r="G416">
        <v>2022</v>
      </c>
      <c r="H416" t="e" cm="1">
        <f t="array" ref="H416">INDEX(professionalization_strategies!G:G,MATCH(Professionalization!$A416,professionalization_strategies!$A:$A,0),0)</f>
        <v>#N/A</v>
      </c>
    </row>
    <row r="417" spans="1:8" x14ac:dyDescent="0.3">
      <c r="A417" t="s">
        <v>4712</v>
      </c>
      <c r="B417" t="s">
        <v>1676</v>
      </c>
      <c r="C417" t="s">
        <v>426</v>
      </c>
      <c r="D417" t="s">
        <v>4710</v>
      </c>
      <c r="E417" t="str" cm="1">
        <f t="array" ref="E417">INDEX(municipalities!B:B, MATCH(D417,municipalities!C:C,0),0)</f>
        <v>GM1700</v>
      </c>
      <c r="F417" t="s">
        <v>4711</v>
      </c>
      <c r="G417">
        <v>2023</v>
      </c>
      <c r="H417" t="e" cm="1">
        <f t="array" ref="H417">INDEX(professionalization_strategies!G:G,MATCH(Professionalization!$A417,professionalization_strategies!$A:$A,0),0)</f>
        <v>#N/A</v>
      </c>
    </row>
    <row r="418" spans="1:8" x14ac:dyDescent="0.3">
      <c r="A418" t="s">
        <v>4714</v>
      </c>
      <c r="B418" t="s">
        <v>1676</v>
      </c>
      <c r="C418" t="s">
        <v>426</v>
      </c>
      <c r="D418" t="s">
        <v>1846</v>
      </c>
      <c r="E418" t="str" cm="1">
        <f t="array" ref="E418">INDEX(municipalities!B:B, MATCH(D418,municipalities!C:C,0),0)</f>
        <v>GM0183</v>
      </c>
      <c r="G418">
        <v>2018</v>
      </c>
      <c r="H418" t="e" cm="1">
        <f t="array" ref="H418">INDEX(professionalization_strategies!G:G,MATCH(Professionalization!$A418,professionalization_strategies!$A:$A,0),0)</f>
        <v>#N/A</v>
      </c>
    </row>
    <row r="419" spans="1:8" x14ac:dyDescent="0.3">
      <c r="A419" t="s">
        <v>4718</v>
      </c>
      <c r="B419" t="s">
        <v>1676</v>
      </c>
      <c r="C419" t="s">
        <v>426</v>
      </c>
      <c r="D419" t="s">
        <v>3030</v>
      </c>
      <c r="E419" t="str" cm="1">
        <f t="array" ref="E419">INDEX(municipalities!B:B, MATCH(D419,municipalities!C:C,0),0)</f>
        <v>GM0189</v>
      </c>
      <c r="F419" t="s">
        <v>4717</v>
      </c>
      <c r="G419">
        <v>2015</v>
      </c>
      <c r="H419" cm="1">
        <f t="array" ref="H419">INDEX(professionalization_strategies!G:G,MATCH(Professionalization!$A419,professionalization_strategies!$A:$A,0),0)</f>
        <v>1</v>
      </c>
    </row>
    <row r="420" spans="1:8" x14ac:dyDescent="0.3">
      <c r="A420" t="s">
        <v>4720</v>
      </c>
      <c r="B420" t="s">
        <v>1676</v>
      </c>
      <c r="C420" t="s">
        <v>426</v>
      </c>
      <c r="D420" t="s">
        <v>1681</v>
      </c>
      <c r="E420" t="str" cm="1">
        <f t="array" ref="E420">INDEX(municipalities!B:B, MATCH(D420,municipalities!C:C,0),0)</f>
        <v>GM0147</v>
      </c>
      <c r="G420">
        <v>2019</v>
      </c>
      <c r="H420" cm="1">
        <f t="array" ref="H420">INDEX(professionalization_strategies!G:G,MATCH(Professionalization!$A420,professionalization_strategies!$A:$A,0),0)</f>
        <v>0</v>
      </c>
    </row>
    <row r="421" spans="1:8" x14ac:dyDescent="0.3">
      <c r="A421" t="s">
        <v>4722</v>
      </c>
      <c r="B421" t="s">
        <v>1676</v>
      </c>
      <c r="C421" t="s">
        <v>426</v>
      </c>
      <c r="D421" t="s">
        <v>1681</v>
      </c>
      <c r="E421" t="str" cm="1">
        <f t="array" ref="E421">INDEX(municipalities!B:B, MATCH(D421,municipalities!C:C,0),0)</f>
        <v>GM0147</v>
      </c>
      <c r="G421">
        <v>2014</v>
      </c>
      <c r="H421" t="e" cm="1">
        <f t="array" ref="H421">INDEX(professionalization_strategies!G:G,MATCH(Professionalization!$A421,professionalization_strategies!$A:$A,0),0)</f>
        <v>#N/A</v>
      </c>
    </row>
    <row r="422" spans="1:8" x14ac:dyDescent="0.3">
      <c r="A422" t="s">
        <v>4724</v>
      </c>
      <c r="B422" t="s">
        <v>1676</v>
      </c>
      <c r="C422" t="s">
        <v>426</v>
      </c>
      <c r="D422" t="s">
        <v>1677</v>
      </c>
      <c r="E422" t="str" cm="1">
        <f t="array" ref="E422">INDEX(municipalities!B:B, MATCH(D422,municipalities!C:C,0),0)</f>
        <v>GM0141</v>
      </c>
      <c r="F422" t="s">
        <v>1678</v>
      </c>
      <c r="G422">
        <v>2020</v>
      </c>
      <c r="H422" cm="1">
        <f t="array" ref="H422">INDEX(professionalization_strategies!G:G,MATCH(Professionalization!$A422,professionalization_strategies!$A:$A,0),0)</f>
        <v>1</v>
      </c>
    </row>
    <row r="423" spans="1:8" x14ac:dyDescent="0.3">
      <c r="A423" t="s">
        <v>4727</v>
      </c>
      <c r="B423" t="s">
        <v>1676</v>
      </c>
      <c r="C423" t="s">
        <v>426</v>
      </c>
      <c r="D423" t="s">
        <v>2664</v>
      </c>
      <c r="E423" t="str" cm="1">
        <f t="array" ref="E423">INDEX(municipalities!B:B, MATCH(D423,municipalities!C:C,0),0)</f>
        <v>GM1774</v>
      </c>
      <c r="F423" t="s">
        <v>4726</v>
      </c>
      <c r="G423">
        <v>2019</v>
      </c>
      <c r="H423" cm="1">
        <f t="array" ref="H423">INDEX(professionalization_strategies!G:G,MATCH(Professionalization!$A423,professionalization_strategies!$A:$A,0),0)</f>
        <v>1</v>
      </c>
    </row>
    <row r="424" spans="1:8" x14ac:dyDescent="0.3">
      <c r="A424" t="s">
        <v>4729</v>
      </c>
      <c r="B424" t="s">
        <v>1676</v>
      </c>
      <c r="C424" t="s">
        <v>426</v>
      </c>
      <c r="D424" t="s">
        <v>427</v>
      </c>
      <c r="E424" t="str" cm="1">
        <f t="array" ref="E424">INDEX(municipalities!B:B, MATCH(D424,municipalities!C:C,0),0)</f>
        <v>GM0168</v>
      </c>
      <c r="F424" t="s">
        <v>428</v>
      </c>
      <c r="G424">
        <v>2018</v>
      </c>
      <c r="H424" cm="1">
        <f t="array" ref="H424">INDEX(professionalization_strategies!G:G,MATCH(Professionalization!$A424,professionalization_strategies!$A:$A,0),0)</f>
        <v>1</v>
      </c>
    </row>
    <row r="425" spans="1:8" x14ac:dyDescent="0.3">
      <c r="A425" t="s">
        <v>4731</v>
      </c>
      <c r="B425" t="s">
        <v>1676</v>
      </c>
      <c r="C425" t="s">
        <v>426</v>
      </c>
      <c r="D425" t="s">
        <v>1782</v>
      </c>
      <c r="E425" t="str" cm="1">
        <f t="array" ref="E425">INDEX(municipalities!B:B, MATCH(D425,municipalities!C:C,0),0)</f>
        <v>GM0173</v>
      </c>
      <c r="G425">
        <v>2017</v>
      </c>
      <c r="H425" cm="1">
        <f t="array" ref="H425">INDEX(professionalization_strategies!G:G,MATCH(Professionalization!$A425,professionalization_strategies!$A:$A,0),0)</f>
        <v>1</v>
      </c>
    </row>
    <row r="426" spans="1:8" x14ac:dyDescent="0.3">
      <c r="A426" t="s">
        <v>4734</v>
      </c>
      <c r="B426" t="s">
        <v>1676</v>
      </c>
      <c r="C426" t="s">
        <v>426</v>
      </c>
      <c r="D426" t="s">
        <v>2664</v>
      </c>
      <c r="E426" t="str" cm="1">
        <f t="array" ref="E426">INDEX(municipalities!B:B, MATCH(D426,municipalities!C:C,0),0)</f>
        <v>GM1774</v>
      </c>
      <c r="F426" t="s">
        <v>4733</v>
      </c>
      <c r="G426">
        <v>2021</v>
      </c>
      <c r="H426" cm="1">
        <f t="array" ref="H426">INDEX(professionalization_strategies!G:G,MATCH(Professionalization!$A426,professionalization_strategies!$A:$A,0),0)</f>
        <v>1</v>
      </c>
    </row>
    <row r="427" spans="1:8" x14ac:dyDescent="0.3">
      <c r="A427" t="s">
        <v>4736</v>
      </c>
      <c r="B427" t="s">
        <v>1676</v>
      </c>
      <c r="C427" t="s">
        <v>426</v>
      </c>
      <c r="D427" t="s">
        <v>437</v>
      </c>
      <c r="E427" t="str" cm="1">
        <f t="array" ref="E427">INDEX(municipalities!B:B, MATCH(D427,municipalities!C:C,0),0)</f>
        <v>GM0164</v>
      </c>
      <c r="G427">
        <v>2018</v>
      </c>
      <c r="H427" t="e" cm="1">
        <f t="array" ref="H427">INDEX(professionalization_strategies!G:G,MATCH(Professionalization!$A427,professionalization_strategies!$A:$A,0),0)</f>
        <v>#N/A</v>
      </c>
    </row>
    <row r="428" spans="1:8" x14ac:dyDescent="0.3">
      <c r="A428" t="s">
        <v>4738</v>
      </c>
      <c r="B428" t="s">
        <v>1676</v>
      </c>
      <c r="C428" t="s">
        <v>426</v>
      </c>
      <c r="D428" t="s">
        <v>1713</v>
      </c>
      <c r="E428" t="str" cm="1">
        <f t="array" ref="E428">INDEX(municipalities!B:B, MATCH(D428,municipalities!C:C,0),0)</f>
        <v>GM0153</v>
      </c>
      <c r="G428">
        <v>2016</v>
      </c>
      <c r="H428" cm="1">
        <f t="array" ref="H428">INDEX(professionalization_strategies!G:G,MATCH(Professionalization!$A428,professionalization_strategies!$A:$A,0),0)</f>
        <v>2</v>
      </c>
    </row>
    <row r="429" spans="1:8" x14ac:dyDescent="0.3">
      <c r="A429" t="s">
        <v>4740</v>
      </c>
      <c r="B429" t="s">
        <v>1676</v>
      </c>
      <c r="C429" t="s">
        <v>426</v>
      </c>
      <c r="D429" t="s">
        <v>3011</v>
      </c>
      <c r="E429" t="str" cm="1">
        <f t="array" ref="E429">INDEX(municipalities!B:B, MATCH(D429,municipalities!C:C,0),0)</f>
        <v>GM0158</v>
      </c>
      <c r="G429">
        <v>2019</v>
      </c>
      <c r="H429" cm="1">
        <f t="array" ref="H429">INDEX(professionalization_strategies!G:G,MATCH(Professionalization!$A429,professionalization_strategies!$A:$A,0),0)</f>
        <v>1</v>
      </c>
    </row>
    <row r="430" spans="1:8" x14ac:dyDescent="0.3">
      <c r="A430" t="s">
        <v>4742</v>
      </c>
      <c r="B430" t="s">
        <v>1676</v>
      </c>
      <c r="C430" t="s">
        <v>426</v>
      </c>
      <c r="D430" t="s">
        <v>1752</v>
      </c>
      <c r="E430" t="str" cm="1">
        <f t="array" ref="E430">INDEX(municipalities!B:B, MATCH(D430,municipalities!C:C,0),0)</f>
        <v>GM1735</v>
      </c>
      <c r="F430" t="s">
        <v>2680</v>
      </c>
      <c r="G430">
        <v>2013</v>
      </c>
      <c r="H430" t="e" cm="1">
        <f t="array" ref="H430">INDEX(professionalization_strategies!G:G,MATCH(Professionalization!$A430,professionalization_strategies!$A:$A,0),0)</f>
        <v>#N/A</v>
      </c>
    </row>
    <row r="431" spans="1:8" x14ac:dyDescent="0.3">
      <c r="A431" t="s">
        <v>4744</v>
      </c>
      <c r="B431" t="s">
        <v>1676</v>
      </c>
      <c r="C431" t="s">
        <v>426</v>
      </c>
      <c r="D431" t="s">
        <v>1752</v>
      </c>
      <c r="E431" t="str" cm="1">
        <f t="array" ref="E431">INDEX(municipalities!B:B, MATCH(D431,municipalities!C:C,0),0)</f>
        <v>GM1735</v>
      </c>
      <c r="F431" t="s">
        <v>2680</v>
      </c>
      <c r="G431">
        <v>2021</v>
      </c>
      <c r="H431" cm="1">
        <f t="array" ref="H431">INDEX(professionalization_strategies!G:G,MATCH(Professionalization!$A431,professionalization_strategies!$A:$A,0),0)</f>
        <v>2</v>
      </c>
    </row>
    <row r="432" spans="1:8" x14ac:dyDescent="0.3">
      <c r="A432" t="s">
        <v>4746</v>
      </c>
      <c r="B432" t="s">
        <v>1676</v>
      </c>
      <c r="C432" t="s">
        <v>426</v>
      </c>
      <c r="D432" t="s">
        <v>3030</v>
      </c>
      <c r="E432" t="str" cm="1">
        <f t="array" ref="E432">INDEX(municipalities!B:B, MATCH(D432,municipalities!C:C,0),0)</f>
        <v>GM0189</v>
      </c>
      <c r="F432" t="s">
        <v>4745</v>
      </c>
      <c r="G432">
        <v>2017</v>
      </c>
      <c r="H432" t="e" cm="1">
        <f t="array" ref="H432">INDEX(professionalization_strategies!G:G,MATCH(Professionalization!$A432,professionalization_strategies!$A:$A,0),0)</f>
        <v>#N/A</v>
      </c>
    </row>
    <row r="433" spans="1:8" x14ac:dyDescent="0.3">
      <c r="A433" t="s">
        <v>4748</v>
      </c>
      <c r="B433" t="s">
        <v>1676</v>
      </c>
      <c r="C433" t="s">
        <v>426</v>
      </c>
      <c r="D433" t="s">
        <v>1805</v>
      </c>
      <c r="E433" t="str" cm="1">
        <f t="array" ref="E433">INDEX(municipalities!B:B, MATCH(D433,municipalities!C:C,0),0)</f>
        <v>GM1742</v>
      </c>
      <c r="F433" t="s">
        <v>1810</v>
      </c>
      <c r="G433">
        <v>2017</v>
      </c>
      <c r="H433" cm="1">
        <f t="array" ref="H433">INDEX(professionalization_strategies!G:G,MATCH(Professionalization!$A433,professionalization_strategies!$A:$A,0),0)</f>
        <v>3</v>
      </c>
    </row>
    <row r="434" spans="1:8" x14ac:dyDescent="0.3">
      <c r="A434" t="s">
        <v>4750</v>
      </c>
      <c r="B434" t="s">
        <v>1676</v>
      </c>
      <c r="C434" t="s">
        <v>426</v>
      </c>
      <c r="D434" t="s">
        <v>1805</v>
      </c>
      <c r="E434" t="str" cm="1">
        <f t="array" ref="E434">INDEX(municipalities!B:B, MATCH(D434,municipalities!C:C,0),0)</f>
        <v>GM1742</v>
      </c>
      <c r="F434" t="s">
        <v>1810</v>
      </c>
      <c r="G434">
        <v>2017</v>
      </c>
      <c r="H434" t="e" cm="1">
        <f t="array" ref="H434">INDEX(professionalization_strategies!G:G,MATCH(Professionalization!$A434,professionalization_strategies!$A:$A,0),0)</f>
        <v>#N/A</v>
      </c>
    </row>
    <row r="435" spans="1:8" x14ac:dyDescent="0.3">
      <c r="A435" t="s">
        <v>4753</v>
      </c>
      <c r="B435" t="s">
        <v>1676</v>
      </c>
      <c r="C435" t="s">
        <v>426</v>
      </c>
      <c r="D435" t="s">
        <v>1805</v>
      </c>
      <c r="E435" t="str" cm="1">
        <f t="array" ref="E435">INDEX(municipalities!B:B, MATCH(D435,municipalities!C:C,0),0)</f>
        <v>GM1742</v>
      </c>
      <c r="F435" t="s">
        <v>1806</v>
      </c>
      <c r="G435">
        <v>2022</v>
      </c>
      <c r="H435" t="e" cm="1">
        <f t="array" ref="H435">INDEX(professionalization_strategies!G:G,MATCH(Professionalization!$A435,professionalization_strategies!$A:$A,0),0)</f>
        <v>#N/A</v>
      </c>
    </row>
    <row r="436" spans="1:8" x14ac:dyDescent="0.3">
      <c r="A436" t="s">
        <v>4756</v>
      </c>
      <c r="B436" t="s">
        <v>1676</v>
      </c>
      <c r="C436" t="s">
        <v>426</v>
      </c>
      <c r="D436" t="s">
        <v>1742</v>
      </c>
      <c r="E436" t="str" cm="1">
        <f t="array" ref="E436">INDEX(municipalities!B:B, MATCH(D436,municipalities!C:C,0),0)</f>
        <v>GM0163</v>
      </c>
      <c r="F436" t="s">
        <v>4755</v>
      </c>
      <c r="G436">
        <v>2017</v>
      </c>
      <c r="H436" cm="1">
        <f t="array" ref="H436">INDEX(professionalization_strategies!G:G,MATCH(Professionalization!$A436,professionalization_strategies!$A:$A,0),0)</f>
        <v>2</v>
      </c>
    </row>
    <row r="437" spans="1:8" x14ac:dyDescent="0.3">
      <c r="A437" t="s">
        <v>4760</v>
      </c>
      <c r="B437" t="s">
        <v>1676</v>
      </c>
      <c r="C437" t="s">
        <v>426</v>
      </c>
      <c r="D437" t="s">
        <v>1742</v>
      </c>
      <c r="E437" t="str" cm="1">
        <f t="array" ref="E437">INDEX(municipalities!B:B, MATCH(D437,municipalities!C:C,0),0)</f>
        <v>GM0163</v>
      </c>
      <c r="F437" t="s">
        <v>4759</v>
      </c>
      <c r="G437">
        <v>2021</v>
      </c>
      <c r="H437" t="e" cm="1">
        <f t="array" ref="H437">INDEX(professionalization_strategies!G:G,MATCH(Professionalization!$A437,professionalization_strategies!$A:$A,0),0)</f>
        <v>#N/A</v>
      </c>
    </row>
    <row r="438" spans="1:8" x14ac:dyDescent="0.3">
      <c r="A438" t="s">
        <v>4762</v>
      </c>
      <c r="B438" t="s">
        <v>1676</v>
      </c>
      <c r="C438" t="s">
        <v>426</v>
      </c>
      <c r="D438" t="s">
        <v>1742</v>
      </c>
      <c r="E438" t="str" cm="1">
        <f t="array" ref="E438">INDEX(municipalities!B:B, MATCH(D438,municipalities!C:C,0),0)</f>
        <v>GM0163</v>
      </c>
      <c r="G438">
        <v>2011</v>
      </c>
      <c r="H438" t="e" cm="1">
        <f t="array" ref="H438">INDEX(professionalization_strategies!G:G,MATCH(Professionalization!$A438,professionalization_strategies!$A:$A,0),0)</f>
        <v>#N/A</v>
      </c>
    </row>
    <row r="439" spans="1:8" x14ac:dyDescent="0.3">
      <c r="A439" t="s">
        <v>4764</v>
      </c>
      <c r="B439" t="s">
        <v>1676</v>
      </c>
      <c r="C439" t="s">
        <v>1684</v>
      </c>
      <c r="D439" t="s">
        <v>1695</v>
      </c>
      <c r="E439" t="str" cm="1">
        <f t="array" ref="E439">INDEX(municipalities!B:B, MATCH(D439,municipalities!C:C,0),0)</f>
        <v>GM0150</v>
      </c>
      <c r="F439" t="s">
        <v>1703</v>
      </c>
      <c r="G439">
        <v>2019</v>
      </c>
      <c r="H439" t="e" cm="1">
        <f t="array" ref="H439">INDEX(professionalization_strategies!G:G,MATCH(Professionalization!$A439,professionalization_strategies!$A:$A,0),0)</f>
        <v>#N/A</v>
      </c>
    </row>
    <row r="440" spans="1:8" x14ac:dyDescent="0.3">
      <c r="A440" t="s">
        <v>4766</v>
      </c>
      <c r="B440" t="s">
        <v>1676</v>
      </c>
      <c r="C440" t="s">
        <v>1684</v>
      </c>
      <c r="D440" t="s">
        <v>1695</v>
      </c>
      <c r="E440" t="str" cm="1">
        <f t="array" ref="E440">INDEX(municipalities!B:B, MATCH(D440,municipalities!C:C,0),0)</f>
        <v>GM0150</v>
      </c>
      <c r="G440">
        <v>2012</v>
      </c>
      <c r="H440" cm="1">
        <f t="array" ref="H440">INDEX(professionalization_strategies!G:G,MATCH(Professionalization!$A440,professionalization_strategies!$A:$A,0),0)</f>
        <v>1</v>
      </c>
    </row>
    <row r="441" spans="1:8" x14ac:dyDescent="0.3">
      <c r="A441" t="s">
        <v>4768</v>
      </c>
      <c r="B441" t="s">
        <v>1676</v>
      </c>
      <c r="C441" t="s">
        <v>426</v>
      </c>
      <c r="D441" t="s">
        <v>1677</v>
      </c>
      <c r="E441" t="str" cm="1">
        <f t="array" ref="E441">INDEX(municipalities!B:B, MATCH(D441,municipalities!C:C,0),0)</f>
        <v>GM0141</v>
      </c>
      <c r="G441">
        <v>2019</v>
      </c>
      <c r="H441" cm="1">
        <f t="array" ref="H441">INDEX(professionalization_strategies!G:G,MATCH(Professionalization!$A441,professionalization_strategies!$A:$A,0),0)</f>
        <v>1</v>
      </c>
    </row>
    <row r="442" spans="1:8" x14ac:dyDescent="0.3">
      <c r="A442" t="s">
        <v>4771</v>
      </c>
      <c r="B442" t="s">
        <v>1676</v>
      </c>
      <c r="C442" t="s">
        <v>426</v>
      </c>
      <c r="D442" t="s">
        <v>1713</v>
      </c>
      <c r="E442" t="str" cm="1">
        <f t="array" ref="E442">INDEX(municipalities!B:B, MATCH(D442,municipalities!C:C,0),0)</f>
        <v>GM0153</v>
      </c>
      <c r="F442" t="s">
        <v>4770</v>
      </c>
      <c r="G442">
        <v>2020</v>
      </c>
      <c r="H442" t="e" cm="1">
        <f t="array" ref="H442">INDEX(professionalization_strategies!G:G,MATCH(Professionalization!$A442,professionalization_strategies!$A:$A,0),0)</f>
        <v>#N/A</v>
      </c>
    </row>
    <row r="443" spans="1:8" x14ac:dyDescent="0.3">
      <c r="A443" t="s">
        <v>4774</v>
      </c>
      <c r="B443" t="s">
        <v>1676</v>
      </c>
      <c r="C443" t="s">
        <v>1684</v>
      </c>
      <c r="D443" t="s">
        <v>1857</v>
      </c>
      <c r="E443" t="str" cm="1">
        <f t="array" ref="E443">INDEX(municipalities!B:B, MATCH(D443,municipalities!C:C,0),0)</f>
        <v>GM0193</v>
      </c>
      <c r="G443">
        <v>2020</v>
      </c>
      <c r="H443" t="e" cm="1">
        <f t="array" ref="H443">INDEX(professionalization_strategies!G:G,MATCH(Professionalization!$A443,professionalization_strategies!$A:$A,0),0)</f>
        <v>#N/A</v>
      </c>
    </row>
    <row r="444" spans="1:8" x14ac:dyDescent="0.3">
      <c r="A444" t="s">
        <v>4776</v>
      </c>
      <c r="B444" t="s">
        <v>1862</v>
      </c>
      <c r="C444" t="s">
        <v>1879</v>
      </c>
      <c r="D444" t="s">
        <v>1935</v>
      </c>
      <c r="E444" t="str" cm="1">
        <f t="array" ref="E444">INDEX(municipalities!B:B, MATCH(D444,municipalities!C:C,0),0)</f>
        <v>GM0356</v>
      </c>
      <c r="F444" t="s">
        <v>4775</v>
      </c>
      <c r="G444">
        <v>2014</v>
      </c>
      <c r="H444" cm="1">
        <f t="array" ref="H444">INDEX(professionalization_strategies!G:G,MATCH(Professionalization!$A444,professionalization_strategies!$A:$A,0),0)</f>
        <v>2</v>
      </c>
    </row>
    <row r="445" spans="1:8" x14ac:dyDescent="0.3">
      <c r="A445" t="s">
        <v>4779</v>
      </c>
      <c r="B445" t="s">
        <v>1862</v>
      </c>
      <c r="C445" t="s">
        <v>1879</v>
      </c>
      <c r="D445" t="s">
        <v>1990</v>
      </c>
      <c r="E445" t="str" cm="1">
        <f t="array" ref="E445">INDEX(municipalities!B:B, MATCH(D445,municipalities!C:C,0),0)</f>
        <v>GM1961</v>
      </c>
      <c r="F445" t="s">
        <v>4778</v>
      </c>
      <c r="G445">
        <v>2020</v>
      </c>
      <c r="H445" cm="1">
        <f t="array" ref="H445">INDEX(professionalization_strategies!G:G,MATCH(Professionalization!$A445,professionalization_strategies!$A:$A,0),0)</f>
        <v>2</v>
      </c>
    </row>
    <row r="446" spans="1:8" x14ac:dyDescent="0.3">
      <c r="A446" t="s">
        <v>4781</v>
      </c>
      <c r="B446" t="s">
        <v>1862</v>
      </c>
      <c r="C446" t="s">
        <v>1879</v>
      </c>
      <c r="D446" t="s">
        <v>1908</v>
      </c>
      <c r="E446" t="str" cm="1">
        <f t="array" ref="E446">INDEX(municipalities!B:B, MATCH(D446,municipalities!C:C,0),0)</f>
        <v>GM0321</v>
      </c>
      <c r="F446" t="s">
        <v>1517</v>
      </c>
      <c r="G446">
        <v>2020</v>
      </c>
      <c r="H446" cm="1">
        <f t="array" ref="H446">INDEX(professionalization_strategies!G:G,MATCH(Professionalization!$A446,professionalization_strategies!$A:$A,0),0)</f>
        <v>1</v>
      </c>
    </row>
    <row r="447" spans="1:8" x14ac:dyDescent="0.3">
      <c r="A447" t="s">
        <v>4783</v>
      </c>
      <c r="B447" t="s">
        <v>1862</v>
      </c>
      <c r="C447" t="s">
        <v>1879</v>
      </c>
      <c r="D447" t="s">
        <v>1908</v>
      </c>
      <c r="E447" t="str" cm="1">
        <f t="array" ref="E447">INDEX(municipalities!B:B, MATCH(D447,municipalities!C:C,0),0)</f>
        <v>GM0321</v>
      </c>
      <c r="G447">
        <v>2018</v>
      </c>
      <c r="H447" cm="1">
        <f t="array" ref="H447">INDEX(professionalization_strategies!G:G,MATCH(Professionalization!$A447,professionalization_strategies!$A:$A,0),0)</f>
        <v>0</v>
      </c>
    </row>
    <row r="448" spans="1:8" x14ac:dyDescent="0.3">
      <c r="A448" t="s">
        <v>4785</v>
      </c>
      <c r="B448" t="s">
        <v>1862</v>
      </c>
      <c r="C448" t="s">
        <v>1879</v>
      </c>
      <c r="D448" t="s">
        <v>1908</v>
      </c>
      <c r="E448" t="str" cm="1">
        <f t="array" ref="E448">INDEX(municipalities!B:B, MATCH(D448,municipalities!C:C,0),0)</f>
        <v>GM0321</v>
      </c>
      <c r="G448">
        <v>2016</v>
      </c>
      <c r="H448" cm="1">
        <f t="array" ref="H448">INDEX(professionalization_strategies!G:G,MATCH(Professionalization!$A448,professionalization_strategies!$A:$A,0),0)</f>
        <v>2</v>
      </c>
    </row>
    <row r="449" spans="1:8" x14ac:dyDescent="0.3">
      <c r="A449" t="s">
        <v>4787</v>
      </c>
      <c r="B449" t="s">
        <v>1862</v>
      </c>
      <c r="C449" t="s">
        <v>1879</v>
      </c>
      <c r="D449" t="s">
        <v>1862</v>
      </c>
      <c r="E449" t="str" cm="1">
        <f t="array" ref="E449">INDEX(municipalities!B:B, MATCH(D449,municipalities!C:C,0),0)</f>
        <v>GM0344</v>
      </c>
      <c r="G449">
        <v>1989</v>
      </c>
      <c r="H449" t="e" cm="1">
        <f t="array" ref="H449">INDEX(professionalization_strategies!G:G,MATCH(Professionalization!$A449,professionalization_strategies!$A:$A,0),0)</f>
        <v>#N/A</v>
      </c>
    </row>
    <row r="450" spans="1:8" x14ac:dyDescent="0.3">
      <c r="A450" t="s">
        <v>4790</v>
      </c>
      <c r="B450" t="s">
        <v>1862</v>
      </c>
      <c r="C450" t="s">
        <v>1879</v>
      </c>
      <c r="D450" t="s">
        <v>1882</v>
      </c>
      <c r="E450" t="str" cm="1">
        <f t="array" ref="E450">INDEX(municipalities!B:B, MATCH(D450,municipalities!C:C,0),0)</f>
        <v>GM0312</v>
      </c>
      <c r="F450" t="s">
        <v>4789</v>
      </c>
      <c r="G450">
        <v>2019</v>
      </c>
      <c r="H450" cm="1">
        <f t="array" ref="H450">INDEX(professionalization_strategies!G:G,MATCH(Professionalization!$A450,professionalization_strategies!$A:$A,0),0)</f>
        <v>1</v>
      </c>
    </row>
    <row r="451" spans="1:8" x14ac:dyDescent="0.3">
      <c r="A451" t="s">
        <v>4792</v>
      </c>
      <c r="B451" t="s">
        <v>1862</v>
      </c>
      <c r="C451" t="s">
        <v>1879</v>
      </c>
      <c r="D451" t="s">
        <v>1993</v>
      </c>
      <c r="E451" t="str" cm="1">
        <f t="array" ref="E451">INDEX(municipalities!B:B, MATCH(D451,municipalities!C:C,0),0)</f>
        <v>GM0352</v>
      </c>
      <c r="G451">
        <v>2013</v>
      </c>
      <c r="H451" cm="1">
        <f t="array" ref="H451">INDEX(professionalization_strategies!G:G,MATCH(Professionalization!$A451,professionalization_strategies!$A:$A,0),0)</f>
        <v>3</v>
      </c>
    </row>
    <row r="452" spans="1:8" x14ac:dyDescent="0.3">
      <c r="A452" t="s">
        <v>4794</v>
      </c>
      <c r="B452" t="s">
        <v>1862</v>
      </c>
      <c r="C452" t="s">
        <v>1879</v>
      </c>
      <c r="D452" t="s">
        <v>1980</v>
      </c>
      <c r="E452" t="str" cm="1">
        <f t="array" ref="E452">INDEX(municipalities!B:B, MATCH(D452,municipalities!C:C,0),0)</f>
        <v>GM1581</v>
      </c>
      <c r="F452" t="s">
        <v>1984</v>
      </c>
      <c r="G452">
        <v>2012</v>
      </c>
      <c r="H452" cm="1">
        <f t="array" ref="H452">INDEX(professionalization_strategies!G:G,MATCH(Professionalization!$A452,professionalization_strategies!$A:$A,0),0)</f>
        <v>3</v>
      </c>
    </row>
    <row r="453" spans="1:8" x14ac:dyDescent="0.3">
      <c r="A453" t="s">
        <v>4796</v>
      </c>
      <c r="B453" t="s">
        <v>1862</v>
      </c>
      <c r="C453" t="s">
        <v>1863</v>
      </c>
      <c r="D453" t="s">
        <v>2013</v>
      </c>
      <c r="E453" t="str" cm="1">
        <f t="array" ref="E453">INDEX(municipalities!B:B, MATCH(D453,municipalities!C:C,0),0)</f>
        <v>GM0351</v>
      </c>
      <c r="G453">
        <v>2012</v>
      </c>
      <c r="H453" t="e" cm="1">
        <f t="array" ref="H453">INDEX(professionalization_strategies!G:G,MATCH(Professionalization!$A453,professionalization_strategies!$A:$A,0),0)</f>
        <v>#N/A</v>
      </c>
    </row>
    <row r="454" spans="1:8" x14ac:dyDescent="0.3">
      <c r="A454" t="s">
        <v>4798</v>
      </c>
      <c r="B454" t="s">
        <v>1862</v>
      </c>
      <c r="C454" t="s">
        <v>391</v>
      </c>
      <c r="D454" t="s">
        <v>1941</v>
      </c>
      <c r="E454" t="str" cm="1">
        <f t="array" ref="E454">INDEX(municipalities!B:B, MATCH(D454,municipalities!C:C,0),0)</f>
        <v>GM0340</v>
      </c>
      <c r="F454" t="s">
        <v>4075</v>
      </c>
      <c r="G454">
        <v>2021</v>
      </c>
      <c r="H454" cm="1">
        <f t="array" ref="H454">INDEX(professionalization_strategies!G:G,MATCH(Professionalization!$A454,professionalization_strategies!$A:$A,0),0)</f>
        <v>1</v>
      </c>
    </row>
    <row r="455" spans="1:8" x14ac:dyDescent="0.3">
      <c r="A455" t="s">
        <v>4800</v>
      </c>
      <c r="B455" t="s">
        <v>1862</v>
      </c>
      <c r="C455" t="s">
        <v>1863</v>
      </c>
      <c r="D455" t="s">
        <v>1924</v>
      </c>
      <c r="E455" t="str" cm="1">
        <f t="array" ref="E455">INDEX(municipalities!B:B, MATCH(D455,municipalities!C:C,0),0)</f>
        <v>GM0327</v>
      </c>
      <c r="G455">
        <v>2021</v>
      </c>
      <c r="H455" t="e" cm="1">
        <f t="array" ref="H455">INDEX(professionalization_strategies!G:G,MATCH(Professionalization!$A455,professionalization_strategies!$A:$A,0),0)</f>
        <v>#N/A</v>
      </c>
    </row>
    <row r="456" spans="1:8" x14ac:dyDescent="0.3">
      <c r="A456" t="s">
        <v>4802</v>
      </c>
      <c r="B456" t="s">
        <v>1862</v>
      </c>
      <c r="C456" t="s">
        <v>1863</v>
      </c>
      <c r="D456" t="s">
        <v>1924</v>
      </c>
      <c r="E456" t="str" cm="1">
        <f t="array" ref="E456">INDEX(municipalities!B:B, MATCH(D456,municipalities!C:C,0),0)</f>
        <v>GM0327</v>
      </c>
      <c r="G456">
        <v>2013</v>
      </c>
      <c r="H456" cm="1">
        <f t="array" ref="H456">INDEX(professionalization_strategies!G:G,MATCH(Professionalization!$A456,professionalization_strategies!$A:$A,0),0)</f>
        <v>1</v>
      </c>
    </row>
    <row r="457" spans="1:8" x14ac:dyDescent="0.3">
      <c r="A457" t="s">
        <v>4804</v>
      </c>
      <c r="B457" t="s">
        <v>1862</v>
      </c>
      <c r="C457" t="s">
        <v>1863</v>
      </c>
      <c r="D457" t="s">
        <v>1924</v>
      </c>
      <c r="E457" t="str" cm="1">
        <f t="array" ref="E457">INDEX(municipalities!B:B, MATCH(D457,municipalities!C:C,0),0)</f>
        <v>GM0327</v>
      </c>
      <c r="G457">
        <v>2017</v>
      </c>
      <c r="H457" cm="1">
        <f t="array" ref="H457">INDEX(professionalization_strategies!G:G,MATCH(Professionalization!$A457,professionalization_strategies!$A:$A,0),0)</f>
        <v>1</v>
      </c>
    </row>
    <row r="458" spans="1:8" x14ac:dyDescent="0.3">
      <c r="A458" t="s">
        <v>4806</v>
      </c>
      <c r="B458" t="s">
        <v>1862</v>
      </c>
      <c r="C458" t="s">
        <v>1863</v>
      </c>
      <c r="D458" t="s">
        <v>1864</v>
      </c>
      <c r="E458" t="str" cm="1">
        <f t="array" ref="E458">INDEX(municipalities!B:B, MATCH(D458,municipalities!C:C,0),0)</f>
        <v>GM0307</v>
      </c>
      <c r="G458">
        <v>2019</v>
      </c>
      <c r="H458" t="e" cm="1">
        <f t="array" ref="H458">INDEX(professionalization_strategies!G:G,MATCH(Professionalization!$A458,professionalization_strategies!$A:$A,0),0)</f>
        <v>#N/A</v>
      </c>
    </row>
    <row r="459" spans="1:8" x14ac:dyDescent="0.3">
      <c r="A459" t="s">
        <v>4808</v>
      </c>
      <c r="B459" t="s">
        <v>1862</v>
      </c>
      <c r="C459" t="s">
        <v>1863</v>
      </c>
      <c r="D459" t="s">
        <v>1864</v>
      </c>
      <c r="E459" t="str" cm="1">
        <f t="array" ref="E459">INDEX(municipalities!B:B, MATCH(D459,municipalities!C:C,0),0)</f>
        <v>GM0307</v>
      </c>
      <c r="G459">
        <v>2017</v>
      </c>
      <c r="H459" t="e" cm="1">
        <f t="array" ref="H459">INDEX(professionalization_strategies!G:G,MATCH(Professionalization!$A459,professionalization_strategies!$A:$A,0),0)</f>
        <v>#N/A</v>
      </c>
    </row>
    <row r="460" spans="1:8" x14ac:dyDescent="0.3">
      <c r="A460" t="s">
        <v>4810</v>
      </c>
      <c r="B460" t="s">
        <v>1862</v>
      </c>
      <c r="C460" t="s">
        <v>1863</v>
      </c>
      <c r="D460" t="s">
        <v>1864</v>
      </c>
      <c r="E460" t="str" cm="1">
        <f t="array" ref="E460">INDEX(municipalities!B:B, MATCH(D460,municipalities!C:C,0),0)</f>
        <v>GM0307</v>
      </c>
      <c r="G460">
        <v>2020</v>
      </c>
      <c r="H460" t="e" cm="1">
        <f t="array" ref="H460">INDEX(professionalization_strategies!G:G,MATCH(Professionalization!$A460,professionalization_strategies!$A:$A,0),0)</f>
        <v>#N/A</v>
      </c>
    </row>
    <row r="461" spans="1:8" x14ac:dyDescent="0.3">
      <c r="A461" t="s">
        <v>4812</v>
      </c>
      <c r="B461" t="s">
        <v>1862</v>
      </c>
      <c r="C461" t="s">
        <v>1863</v>
      </c>
      <c r="D461" t="s">
        <v>1864</v>
      </c>
      <c r="E461" t="str" cm="1">
        <f t="array" ref="E461">INDEX(municipalities!B:B, MATCH(D461,municipalities!C:C,0),0)</f>
        <v>GM0307</v>
      </c>
      <c r="G461">
        <v>2011</v>
      </c>
      <c r="H461" cm="1">
        <f t="array" ref="H461">INDEX(professionalization_strategies!G:G,MATCH(Professionalization!$A461,professionalization_strategies!$A:$A,0),0)</f>
        <v>0</v>
      </c>
    </row>
    <row r="462" spans="1:8" x14ac:dyDescent="0.3">
      <c r="A462" t="s">
        <v>4814</v>
      </c>
      <c r="B462" t="s">
        <v>1862</v>
      </c>
      <c r="C462" t="s">
        <v>1863</v>
      </c>
      <c r="D462" t="s">
        <v>2739</v>
      </c>
      <c r="E462" t="str" cm="1">
        <f t="array" ref="E462">INDEX(municipalities!B:B, MATCH(D462,municipalities!C:C,0),0)</f>
        <v>GM0342</v>
      </c>
      <c r="G462">
        <v>2022</v>
      </c>
      <c r="H462" t="e" cm="1">
        <f t="array" ref="H462">INDEX(professionalization_strategies!G:G,MATCH(Professionalization!$A462,professionalization_strategies!$A:$A,0),0)</f>
        <v>#N/A</v>
      </c>
    </row>
    <row r="463" spans="1:8" x14ac:dyDescent="0.3">
      <c r="A463" t="s">
        <v>4816</v>
      </c>
      <c r="B463" t="s">
        <v>1862</v>
      </c>
      <c r="C463" t="s">
        <v>1879</v>
      </c>
      <c r="D463" t="s">
        <v>2739</v>
      </c>
      <c r="E463" t="str" cm="1">
        <f t="array" ref="E463">INDEX(municipalities!B:B, MATCH(D463,municipalities!C:C,0),0)</f>
        <v>GM0342</v>
      </c>
      <c r="G463">
        <v>2021</v>
      </c>
      <c r="H463" t="e" cm="1">
        <f t="array" ref="H463">INDEX(professionalization_strategies!G:G,MATCH(Professionalization!$A463,professionalization_strategies!$A:$A,0),0)</f>
        <v>#N/A</v>
      </c>
    </row>
    <row r="464" spans="1:8" x14ac:dyDescent="0.3">
      <c r="A464" t="s">
        <v>4818</v>
      </c>
      <c r="B464" t="s">
        <v>1862</v>
      </c>
      <c r="C464" t="s">
        <v>1863</v>
      </c>
      <c r="D464" t="s">
        <v>2729</v>
      </c>
      <c r="E464" t="str" cm="1">
        <f t="array" ref="E464">INDEX(municipalities!B:B, MATCH(D464,municipalities!C:C,0),0)</f>
        <v>GM0317</v>
      </c>
      <c r="G464">
        <v>2016</v>
      </c>
      <c r="H464" cm="1">
        <f t="array" ref="H464">INDEX(professionalization_strategies!G:G,MATCH(Professionalization!$A464,professionalization_strategies!$A:$A,0),0)</f>
        <v>2</v>
      </c>
    </row>
    <row r="465" spans="1:8" x14ac:dyDescent="0.3">
      <c r="A465" t="s">
        <v>4820</v>
      </c>
      <c r="B465" t="s">
        <v>1862</v>
      </c>
      <c r="C465" t="s">
        <v>1863</v>
      </c>
      <c r="D465" t="s">
        <v>1876</v>
      </c>
      <c r="E465" t="str" cm="1">
        <f t="array" ref="E465">INDEX(municipalities!B:B, MATCH(D465,municipalities!C:C,0),0)</f>
        <v>GM0308</v>
      </c>
      <c r="G465">
        <v>2021</v>
      </c>
      <c r="H465" t="e" cm="1">
        <f t="array" ref="H465">INDEX(professionalization_strategies!G:G,MATCH(Professionalization!$A465,professionalization_strategies!$A:$A,0),0)</f>
        <v>#N/A</v>
      </c>
    </row>
    <row r="466" spans="1:8" x14ac:dyDescent="0.3">
      <c r="A466" t="s">
        <v>4822</v>
      </c>
      <c r="B466" t="s">
        <v>1862</v>
      </c>
      <c r="C466" t="s">
        <v>1863</v>
      </c>
      <c r="D466" t="s">
        <v>1876</v>
      </c>
      <c r="E466" t="str" cm="1">
        <f t="array" ref="E466">INDEX(municipalities!B:B, MATCH(D466,municipalities!C:C,0),0)</f>
        <v>GM0308</v>
      </c>
      <c r="G466">
        <v>2014</v>
      </c>
      <c r="H466" cm="1">
        <f t="array" ref="H466">INDEX(professionalization_strategies!G:G,MATCH(Professionalization!$A466,professionalization_strategies!$A:$A,0),0)</f>
        <v>1</v>
      </c>
    </row>
    <row r="467" spans="1:8" x14ac:dyDescent="0.3">
      <c r="A467" t="s">
        <v>4824</v>
      </c>
      <c r="B467" t="s">
        <v>1862</v>
      </c>
      <c r="C467" t="s">
        <v>1879</v>
      </c>
      <c r="D467" t="s">
        <v>1891</v>
      </c>
      <c r="E467" t="str" cm="1">
        <f t="array" ref="E467">INDEX(municipalities!B:B, MATCH(D467,municipalities!C:C,0),0)</f>
        <v>GM0310</v>
      </c>
      <c r="G467">
        <v>2013</v>
      </c>
      <c r="H467" t="e" cm="1">
        <f t="array" ref="H467">INDEX(professionalization_strategies!G:G,MATCH(Professionalization!$A467,professionalization_strategies!$A:$A,0),0)</f>
        <v>#N/A</v>
      </c>
    </row>
    <row r="468" spans="1:8" x14ac:dyDescent="0.3">
      <c r="A468" t="s">
        <v>4826</v>
      </c>
      <c r="B468" t="s">
        <v>1862</v>
      </c>
      <c r="C468" t="s">
        <v>1879</v>
      </c>
      <c r="D468" t="s">
        <v>2018</v>
      </c>
      <c r="E468" t="str" cm="1">
        <f t="array" ref="E468">INDEX(municipalities!B:B, MATCH(D468,municipalities!C:C,0),0)</f>
        <v>GM0355</v>
      </c>
      <c r="G468">
        <v>2019</v>
      </c>
      <c r="H468" t="e" cm="1">
        <f t="array" ref="H468">INDEX(professionalization_strategies!G:G,MATCH(Professionalization!$A468,professionalization_strategies!$A:$A,0),0)</f>
        <v>#N/A</v>
      </c>
    </row>
    <row r="469" spans="1:8" x14ac:dyDescent="0.3">
      <c r="A469" t="s">
        <v>4828</v>
      </c>
      <c r="B469" t="s">
        <v>1862</v>
      </c>
      <c r="C469" t="s">
        <v>1879</v>
      </c>
      <c r="D469" t="s">
        <v>2018</v>
      </c>
      <c r="E469" t="str" cm="1">
        <f t="array" ref="E469">INDEX(municipalities!B:B, MATCH(D469,municipalities!C:C,0),0)</f>
        <v>GM0355</v>
      </c>
      <c r="G469">
        <v>2016</v>
      </c>
      <c r="H469" cm="1">
        <f t="array" ref="H469">INDEX(professionalization_strategies!G:G,MATCH(Professionalization!$A469,professionalization_strategies!$A:$A,0),0)</f>
        <v>0</v>
      </c>
    </row>
    <row r="470" spans="1:8" x14ac:dyDescent="0.3">
      <c r="A470" t="s">
        <v>4830</v>
      </c>
      <c r="B470" t="s">
        <v>1862</v>
      </c>
      <c r="C470" t="s">
        <v>1879</v>
      </c>
      <c r="D470" t="s">
        <v>1897</v>
      </c>
      <c r="E470" t="str" cm="1">
        <f t="array" ref="E470">INDEX(municipalities!B:B, MATCH(D470,municipalities!C:C,0),0)</f>
        <v>GM0736</v>
      </c>
      <c r="F470" t="s">
        <v>1903</v>
      </c>
      <c r="G470">
        <v>1990</v>
      </c>
      <c r="H470" cm="1">
        <f t="array" ref="H470">INDEX(professionalization_strategies!G:G,MATCH(Professionalization!$A470,professionalization_strategies!$A:$A,0),0)</f>
        <v>0</v>
      </c>
    </row>
    <row r="471" spans="1:8" x14ac:dyDescent="0.3">
      <c r="A471" t="s">
        <v>4832</v>
      </c>
      <c r="B471" t="s">
        <v>1862</v>
      </c>
      <c r="C471" t="s">
        <v>1879</v>
      </c>
      <c r="D471" t="s">
        <v>1945</v>
      </c>
      <c r="E471" t="str" cm="1">
        <f t="array" ref="E471">INDEX(municipalities!B:B, MATCH(D471,municipalities!C:C,0),0)</f>
        <v>GM1904</v>
      </c>
      <c r="F471" t="s">
        <v>1948</v>
      </c>
      <c r="G471">
        <v>2018</v>
      </c>
      <c r="H471" cm="1">
        <f t="array" ref="H471">INDEX(professionalization_strategies!G:G,MATCH(Professionalization!$A471,professionalization_strategies!$A:$A,0),0)</f>
        <v>2</v>
      </c>
    </row>
    <row r="472" spans="1:8" x14ac:dyDescent="0.3">
      <c r="A472" t="s">
        <v>4835</v>
      </c>
      <c r="B472" t="s">
        <v>1862</v>
      </c>
      <c r="C472" t="s">
        <v>1879</v>
      </c>
      <c r="D472" t="s">
        <v>1945</v>
      </c>
      <c r="E472" t="str" cm="1">
        <f t="array" ref="E472">INDEX(municipalities!B:B, MATCH(D472,municipalities!C:C,0),0)</f>
        <v>GM1904</v>
      </c>
      <c r="F472" t="s">
        <v>4834</v>
      </c>
      <c r="G472">
        <v>2013</v>
      </c>
      <c r="H472" cm="1">
        <f t="array" ref="H472">INDEX(professionalization_strategies!G:G,MATCH(Professionalization!$A472,professionalization_strategies!$A:$A,0),0)</f>
        <v>1</v>
      </c>
    </row>
    <row r="473" spans="1:8" x14ac:dyDescent="0.3">
      <c r="A473" t="s">
        <v>4837</v>
      </c>
      <c r="B473" t="s">
        <v>1862</v>
      </c>
      <c r="C473" t="s">
        <v>1879</v>
      </c>
      <c r="D473" t="s">
        <v>1862</v>
      </c>
      <c r="E473" t="str" cm="1">
        <f t="array" ref="E473">INDEX(municipalities!B:B, MATCH(D473,municipalities!C:C,0),0)</f>
        <v>GM0344</v>
      </c>
      <c r="G473">
        <v>2010</v>
      </c>
      <c r="H473" cm="1">
        <f t="array" ref="H473">INDEX(professionalization_strategies!G:G,MATCH(Professionalization!$A473,professionalization_strategies!$A:$A,0),0)</f>
        <v>3</v>
      </c>
    </row>
    <row r="474" spans="1:8" x14ac:dyDescent="0.3">
      <c r="A474" t="s">
        <v>4839</v>
      </c>
      <c r="B474" t="s">
        <v>1862</v>
      </c>
      <c r="C474" t="s">
        <v>1879</v>
      </c>
      <c r="D474" t="s">
        <v>1862</v>
      </c>
      <c r="E474" t="str" cm="1">
        <f t="array" ref="E474">INDEX(municipalities!B:B, MATCH(D474,municipalities!C:C,0),0)</f>
        <v>GM0344</v>
      </c>
      <c r="G474">
        <v>2021</v>
      </c>
      <c r="H474" cm="1">
        <f t="array" ref="H474">INDEX(professionalization_strategies!G:G,MATCH(Professionalization!$A474,professionalization_strategies!$A:$A,0),0)</f>
        <v>1</v>
      </c>
    </row>
    <row r="475" spans="1:8" x14ac:dyDescent="0.3">
      <c r="A475" t="s">
        <v>4841</v>
      </c>
      <c r="B475" t="s">
        <v>1862</v>
      </c>
      <c r="C475" t="s">
        <v>1879</v>
      </c>
      <c r="D475" t="s">
        <v>1862</v>
      </c>
      <c r="E475" t="str" cm="1">
        <f t="array" ref="E475">INDEX(municipalities!B:B, MATCH(D475,municipalities!C:C,0),0)</f>
        <v>GM0344</v>
      </c>
      <c r="G475">
        <v>2018</v>
      </c>
      <c r="H475" cm="1">
        <f t="array" ref="H475">INDEX(professionalization_strategies!G:G,MATCH(Professionalization!$A475,professionalization_strategies!$A:$A,0),0)</f>
        <v>1</v>
      </c>
    </row>
    <row r="476" spans="1:8" x14ac:dyDescent="0.3">
      <c r="A476" t="s">
        <v>4843</v>
      </c>
      <c r="B476" t="s">
        <v>1862</v>
      </c>
      <c r="C476" t="s">
        <v>1879</v>
      </c>
      <c r="D476" t="s">
        <v>1862</v>
      </c>
      <c r="E476" t="str" cm="1">
        <f t="array" ref="E476">INDEX(municipalities!B:B, MATCH(D476,municipalities!C:C,0),0)</f>
        <v>GM0344</v>
      </c>
      <c r="G476">
        <v>2021</v>
      </c>
      <c r="H476" t="e" cm="1">
        <f t="array" ref="H476">INDEX(professionalization_strategies!G:G,MATCH(Professionalization!$A476,professionalization_strategies!$A:$A,0),0)</f>
        <v>#N/A</v>
      </c>
    </row>
    <row r="477" spans="1:8" x14ac:dyDescent="0.3">
      <c r="A477" t="s">
        <v>4846</v>
      </c>
      <c r="B477" t="s">
        <v>1862</v>
      </c>
      <c r="C477" t="s">
        <v>1879</v>
      </c>
      <c r="D477" t="s">
        <v>2004</v>
      </c>
      <c r="E477" t="str" cm="1">
        <f t="array" ref="E477">INDEX(municipalities!B:B, MATCH(D477,municipalities!C:C,0),0)</f>
        <v>GM0632</v>
      </c>
      <c r="F477" t="s">
        <v>4845</v>
      </c>
      <c r="G477">
        <v>2020</v>
      </c>
      <c r="H477" t="e" cm="1">
        <f t="array" ref="H477">INDEX(professionalization_strategies!G:G,MATCH(Professionalization!$A477,professionalization_strategies!$A:$A,0),0)</f>
        <v>#N/A</v>
      </c>
    </row>
    <row r="478" spans="1:8" x14ac:dyDescent="0.3">
      <c r="A478" t="s">
        <v>4849</v>
      </c>
      <c r="B478" t="s">
        <v>1862</v>
      </c>
      <c r="C478" t="s">
        <v>1879</v>
      </c>
      <c r="D478" t="s">
        <v>1935</v>
      </c>
      <c r="E478" t="str" cm="1">
        <f t="array" ref="E478">INDEX(municipalities!B:B, MATCH(D478,municipalities!C:C,0),0)</f>
        <v>GM0356</v>
      </c>
      <c r="G478">
        <v>2015</v>
      </c>
      <c r="H478" t="e" cm="1">
        <f t="array" ref="H478">INDEX(professionalization_strategies!G:G,MATCH(Professionalization!$A478,professionalization_strategies!$A:$A,0),0)</f>
        <v>#N/A</v>
      </c>
    </row>
    <row r="479" spans="1:8" x14ac:dyDescent="0.3">
      <c r="A479" t="s">
        <v>4852</v>
      </c>
      <c r="B479" t="s">
        <v>1862</v>
      </c>
      <c r="C479" t="s">
        <v>1879</v>
      </c>
      <c r="D479" t="s">
        <v>4851</v>
      </c>
      <c r="E479" t="str" cm="1">
        <f t="array" ref="E479">INDEX(municipalities!B:B, MATCH(D479,municipalities!C:C,0),0)</f>
        <v>GM0589</v>
      </c>
      <c r="G479">
        <v>2013</v>
      </c>
      <c r="H479" cm="1">
        <f t="array" ref="H479">INDEX(professionalization_strategies!G:G,MATCH(Professionalization!$A479,professionalization_strategies!$A:$A,0),0)</f>
        <v>1</v>
      </c>
    </row>
    <row r="480" spans="1:8" x14ac:dyDescent="0.3">
      <c r="A480" t="s">
        <v>4855</v>
      </c>
      <c r="B480" t="s">
        <v>1862</v>
      </c>
      <c r="C480" t="s">
        <v>1879</v>
      </c>
      <c r="D480" t="s">
        <v>4854</v>
      </c>
      <c r="E480" t="str" cm="1">
        <f t="array" ref="E480">INDEX(municipalities!B:B, MATCH(D480,municipalities!C:C,0),0)</f>
        <v>GM0335</v>
      </c>
      <c r="G480">
        <v>2018</v>
      </c>
      <c r="H480" cm="1">
        <f t="array" ref="H480">INDEX(professionalization_strategies!G:G,MATCH(Professionalization!$A480,professionalization_strategies!$A:$A,0),0)</f>
        <v>0</v>
      </c>
    </row>
    <row r="481" spans="1:8" x14ac:dyDescent="0.3">
      <c r="A481" t="s">
        <v>4858</v>
      </c>
      <c r="B481" t="s">
        <v>1862</v>
      </c>
      <c r="C481" t="s">
        <v>1879</v>
      </c>
      <c r="D481" t="s">
        <v>3613</v>
      </c>
      <c r="E481" t="str" cm="1">
        <f t="array" ref="E481">INDEX(municipalities!B:B, MATCH(D481,municipalities!C:C,0),0)</f>
        <v>GM0331</v>
      </c>
      <c r="F481" t="s">
        <v>4857</v>
      </c>
      <c r="G481">
        <v>2017</v>
      </c>
      <c r="H481" cm="1">
        <f t="array" ref="H481">INDEX(professionalization_strategies!G:G,MATCH(Professionalization!$A481,professionalization_strategies!$A:$A,0),0)</f>
        <v>0</v>
      </c>
    </row>
    <row r="482" spans="1:8" x14ac:dyDescent="0.3">
      <c r="A482" t="s">
        <v>4861</v>
      </c>
      <c r="B482" t="s">
        <v>1862</v>
      </c>
      <c r="C482" t="s">
        <v>1879</v>
      </c>
      <c r="D482" t="s">
        <v>4854</v>
      </c>
      <c r="E482" t="str" cm="1">
        <f t="array" ref="E482">INDEX(municipalities!B:B, MATCH(D482,municipalities!C:C,0),0)</f>
        <v>GM0335</v>
      </c>
      <c r="F482" t="s">
        <v>4860</v>
      </c>
      <c r="G482">
        <v>2020</v>
      </c>
      <c r="H482" t="e" cm="1">
        <f t="array" ref="H482">INDEX(professionalization_strategies!G:G,MATCH(Professionalization!$A482,professionalization_strategies!$A:$A,0),0)</f>
        <v>#N/A</v>
      </c>
    </row>
    <row r="483" spans="1:8" x14ac:dyDescent="0.3">
      <c r="A483" t="s">
        <v>4864</v>
      </c>
      <c r="B483" t="s">
        <v>1862</v>
      </c>
      <c r="C483" t="s">
        <v>1879</v>
      </c>
      <c r="D483" t="s">
        <v>1897</v>
      </c>
      <c r="E483" t="str" cm="1">
        <f t="array" ref="E483">INDEX(municipalities!B:B, MATCH(D483,municipalities!C:C,0),0)</f>
        <v>GM0736</v>
      </c>
      <c r="F483" t="s">
        <v>4863</v>
      </c>
      <c r="G483">
        <v>2019</v>
      </c>
      <c r="H483" cm="1">
        <f t="array" ref="H483">INDEX(professionalization_strategies!G:G,MATCH(Professionalization!$A483,professionalization_strategies!$A:$A,0),0)</f>
        <v>1</v>
      </c>
    </row>
    <row r="484" spans="1:8" x14ac:dyDescent="0.3">
      <c r="A484" t="s">
        <v>4866</v>
      </c>
      <c r="B484" t="s">
        <v>1862</v>
      </c>
      <c r="C484" t="s">
        <v>1879</v>
      </c>
      <c r="D484" t="s">
        <v>1897</v>
      </c>
      <c r="E484" t="str" cm="1">
        <f t="array" ref="E484">INDEX(municipalities!B:B, MATCH(D484,municipalities!C:C,0),0)</f>
        <v>GM0736</v>
      </c>
      <c r="G484">
        <v>2019</v>
      </c>
      <c r="H484" t="e" cm="1">
        <f t="array" ref="H484">INDEX(professionalization_strategies!G:G,MATCH(Professionalization!$A484,professionalization_strategies!$A:$A,0),0)</f>
        <v>#N/A</v>
      </c>
    </row>
    <row r="485" spans="1:8" x14ac:dyDescent="0.3">
      <c r="A485" t="s">
        <v>4868</v>
      </c>
      <c r="B485" t="s">
        <v>1862</v>
      </c>
      <c r="C485" t="s">
        <v>1879</v>
      </c>
      <c r="D485" t="s">
        <v>2739</v>
      </c>
      <c r="E485" t="str" cm="1">
        <f t="array" ref="E485">INDEX(municipalities!B:B, MATCH(D485,municipalities!C:C,0),0)</f>
        <v>GM0342</v>
      </c>
      <c r="G485">
        <v>2016</v>
      </c>
      <c r="H485" t="e" cm="1">
        <f t="array" ref="H485">INDEX(professionalization_strategies!G:G,MATCH(Professionalization!$A485,professionalization_strategies!$A:$A,0),0)</f>
        <v>#N/A</v>
      </c>
    </row>
    <row r="486" spans="1:8" x14ac:dyDescent="0.3">
      <c r="A486" t="s">
        <v>4869</v>
      </c>
      <c r="B486" t="s">
        <v>2023</v>
      </c>
      <c r="C486" t="s">
        <v>2023</v>
      </c>
      <c r="D486" t="s">
        <v>2102</v>
      </c>
      <c r="E486" t="str" cm="1">
        <f t="array" ref="E486">INDEX(municipalities!B:B, MATCH(D486,municipalities!C:C,0),0)</f>
        <v>GM0715</v>
      </c>
      <c r="F486" t="s">
        <v>2104</v>
      </c>
      <c r="G486">
        <v>2017</v>
      </c>
      <c r="H486" cm="1">
        <f t="array" ref="H486">INDEX(professionalization_strategies!G:G,MATCH(Professionalization!$A486,professionalization_strategies!$A:$A,0),0)</f>
        <v>0</v>
      </c>
    </row>
    <row r="487" spans="1:8" x14ac:dyDescent="0.3">
      <c r="A487" t="s">
        <v>4872</v>
      </c>
      <c r="B487" t="s">
        <v>2023</v>
      </c>
      <c r="C487" t="s">
        <v>2023</v>
      </c>
      <c r="D487" t="s">
        <v>2122</v>
      </c>
      <c r="E487" t="str" cm="1">
        <f t="array" ref="E487">INDEX(municipalities!B:B, MATCH(D487,municipalities!C:C,0),0)</f>
        <v>GM0718</v>
      </c>
      <c r="F487" t="s">
        <v>4871</v>
      </c>
      <c r="G487">
        <v>2022</v>
      </c>
      <c r="H487" t="e" cm="1">
        <f t="array" ref="H487">INDEX(professionalization_strategies!G:G,MATCH(Professionalization!$A487,professionalization_strategies!$A:$A,0),0)</f>
        <v>#N/A</v>
      </c>
    </row>
    <row r="488" spans="1:8" x14ac:dyDescent="0.3">
      <c r="A488" t="s">
        <v>4875</v>
      </c>
      <c r="B488" t="s">
        <v>2023</v>
      </c>
      <c r="C488" t="s">
        <v>2023</v>
      </c>
      <c r="D488" t="s">
        <v>2064</v>
      </c>
      <c r="E488" t="str" cm="1">
        <f t="array" ref="E488">INDEX(municipalities!B:B, MATCH(D488,municipalities!C:C,0),0)</f>
        <v>GM1695</v>
      </c>
      <c r="F488" t="s">
        <v>4874</v>
      </c>
      <c r="G488">
        <v>2013</v>
      </c>
      <c r="H488" cm="1">
        <f t="array" ref="H488">INDEX(professionalization_strategies!G:G,MATCH(Professionalization!$A488,professionalization_strategies!$A:$A,0),0)</f>
        <v>0</v>
      </c>
    </row>
    <row r="489" spans="1:8" x14ac:dyDescent="0.3">
      <c r="A489" t="s">
        <v>4877</v>
      </c>
      <c r="B489" t="s">
        <v>2023</v>
      </c>
      <c r="C489" t="s">
        <v>2023</v>
      </c>
      <c r="D489" t="s">
        <v>2037</v>
      </c>
      <c r="E489" t="str" cm="1">
        <f t="array" ref="E489">INDEX(municipalities!B:B, MATCH(D489,municipalities!C:C,0),0)</f>
        <v>GM0664</v>
      </c>
      <c r="G489">
        <v>2019</v>
      </c>
      <c r="H489" t="e" cm="1">
        <f t="array" ref="H489">INDEX(professionalization_strategies!G:G,MATCH(Professionalization!$A489,professionalization_strategies!$A:$A,0),0)</f>
        <v>#N/A</v>
      </c>
    </row>
    <row r="490" spans="1:8" x14ac:dyDescent="0.3">
      <c r="A490" t="s">
        <v>4879</v>
      </c>
      <c r="B490" t="s">
        <v>2023</v>
      </c>
      <c r="C490" t="s">
        <v>2023</v>
      </c>
      <c r="D490" t="s">
        <v>2122</v>
      </c>
      <c r="E490" t="str" cm="1">
        <f t="array" ref="E490">INDEX(municipalities!B:B, MATCH(D490,municipalities!C:C,0),0)</f>
        <v>GM0718</v>
      </c>
      <c r="G490">
        <v>1987</v>
      </c>
      <c r="H490" t="e" cm="1">
        <f t="array" ref="H490">INDEX(professionalization_strategies!G:G,MATCH(Professionalization!$A490,professionalization_strategies!$A:$A,0),0)</f>
        <v>#N/A</v>
      </c>
    </row>
    <row r="491" spans="1:8" x14ac:dyDescent="0.3">
      <c r="A491" t="s">
        <v>4882</v>
      </c>
      <c r="B491" t="s">
        <v>2023</v>
      </c>
      <c r="C491" t="s">
        <v>2023</v>
      </c>
      <c r="D491" t="s">
        <v>2111</v>
      </c>
      <c r="E491" t="str" cm="1">
        <f t="array" ref="E491">INDEX(municipalities!B:B, MATCH(D491,municipalities!C:C,0),0)</f>
        <v>GM0717</v>
      </c>
      <c r="F491" t="s">
        <v>4881</v>
      </c>
      <c r="G491">
        <v>2018</v>
      </c>
      <c r="H491" cm="1">
        <f t="array" ref="H491">INDEX(professionalization_strategies!G:G,MATCH(Professionalization!$A491,professionalization_strategies!$A:$A,0),0)</f>
        <v>1</v>
      </c>
    </row>
    <row r="492" spans="1:8" x14ac:dyDescent="0.3">
      <c r="A492" t="s">
        <v>4884</v>
      </c>
      <c r="B492" t="s">
        <v>2023</v>
      </c>
      <c r="C492" t="s">
        <v>2023</v>
      </c>
      <c r="D492" t="s">
        <v>2072</v>
      </c>
      <c r="E492" t="str" cm="1">
        <f t="array" ref="E492">INDEX(municipalities!B:B, MATCH(D492,municipalities!C:C,0),0)</f>
        <v>GM1676</v>
      </c>
      <c r="G492">
        <v>2014</v>
      </c>
      <c r="H492" cm="1">
        <f t="array" ref="H492">INDEX(professionalization_strategies!G:G,MATCH(Professionalization!$A492,professionalization_strategies!$A:$A,0),0)</f>
        <v>1</v>
      </c>
    </row>
    <row r="493" spans="1:8" x14ac:dyDescent="0.3">
      <c r="A493" t="s">
        <v>4887</v>
      </c>
      <c r="B493" t="s">
        <v>2127</v>
      </c>
      <c r="C493" t="s">
        <v>2238</v>
      </c>
      <c r="D493" t="s">
        <v>2319</v>
      </c>
      <c r="E493" t="str" cm="1">
        <f t="array" ref="E493">INDEX(municipalities!B:B, MATCH(D493,municipalities!C:C,0),0)</f>
        <v>GM1978</v>
      </c>
      <c r="F493" t="s">
        <v>4886</v>
      </c>
      <c r="G493">
        <v>2019</v>
      </c>
      <c r="H493" cm="1">
        <f t="array" ref="H493">INDEX(professionalization_strategies!G:G,MATCH(Professionalization!$A493,professionalization_strategies!$A:$A,0),0)</f>
        <v>2</v>
      </c>
    </row>
    <row r="494" spans="1:8" x14ac:dyDescent="0.3">
      <c r="A494" t="s">
        <v>4889</v>
      </c>
      <c r="B494" t="s">
        <v>2127</v>
      </c>
      <c r="C494" t="s">
        <v>2238</v>
      </c>
      <c r="D494" t="s">
        <v>2239</v>
      </c>
      <c r="E494" t="str" cm="1">
        <f t="array" ref="E494">INDEX(municipalities!B:B, MATCH(D494,municipalities!C:C,0),0)</f>
        <v>GM0512</v>
      </c>
      <c r="G494">
        <v>2013</v>
      </c>
      <c r="H494" cm="1">
        <f t="array" ref="H494">INDEX(professionalization_strategies!G:G,MATCH(Professionalization!$A494,professionalization_strategies!$A:$A,0),0)</f>
        <v>1</v>
      </c>
    </row>
    <row r="495" spans="1:8" x14ac:dyDescent="0.3">
      <c r="A495" t="s">
        <v>4891</v>
      </c>
      <c r="B495" t="s">
        <v>2127</v>
      </c>
      <c r="C495" t="s">
        <v>2128</v>
      </c>
      <c r="D495" t="s">
        <v>2339</v>
      </c>
      <c r="E495" t="str" cm="1">
        <f t="array" ref="E495">INDEX(municipalities!B:B, MATCH(D495,municipalities!C:C,0),0)</f>
        <v>GM0569</v>
      </c>
      <c r="F495" t="s">
        <v>2340</v>
      </c>
      <c r="G495">
        <v>2018</v>
      </c>
      <c r="H495" cm="1">
        <f t="array" ref="H495">INDEX(professionalization_strategies!G:G,MATCH(Professionalization!$A495,professionalization_strategies!$A:$A,0),0)</f>
        <v>0</v>
      </c>
    </row>
    <row r="496" spans="1:8" x14ac:dyDescent="0.3">
      <c r="A496" t="s">
        <v>4893</v>
      </c>
      <c r="B496" t="s">
        <v>2127</v>
      </c>
      <c r="C496" t="s">
        <v>2226</v>
      </c>
      <c r="D496" t="s">
        <v>2227</v>
      </c>
      <c r="E496" t="str" cm="1">
        <f t="array" ref="E496">INDEX(municipalities!B:B, MATCH(D496,municipalities!C:C,0),0)</f>
        <v>GM0505</v>
      </c>
      <c r="G496">
        <v>2014</v>
      </c>
      <c r="H496" cm="1">
        <f t="array" ref="H496">INDEX(professionalization_strategies!G:G,MATCH(Professionalization!$A496,professionalization_strategies!$A:$A,0),0)</f>
        <v>3</v>
      </c>
    </row>
    <row r="497" spans="1:8" x14ac:dyDescent="0.3">
      <c r="A497" t="s">
        <v>4895</v>
      </c>
      <c r="B497" t="s">
        <v>2127</v>
      </c>
      <c r="C497" t="s">
        <v>2257</v>
      </c>
      <c r="D497" t="s">
        <v>2257</v>
      </c>
      <c r="E497" t="str" cm="1">
        <f t="array" ref="E497">INDEX(municipalities!B:B, MATCH(D497,municipalities!C:C,0),0)</f>
        <v>GM1963</v>
      </c>
      <c r="F497" t="s">
        <v>2258</v>
      </c>
      <c r="G497">
        <v>2010</v>
      </c>
      <c r="H497" t="e" cm="1">
        <f t="array" ref="H497">INDEX(professionalization_strategies!G:G,MATCH(Professionalization!$A497,professionalization_strategies!$A:$A,0),0)</f>
        <v>#N/A</v>
      </c>
    </row>
    <row r="498" spans="1:8" x14ac:dyDescent="0.3">
      <c r="A498" t="s">
        <v>4897</v>
      </c>
      <c r="B498" t="s">
        <v>2127</v>
      </c>
      <c r="C498" t="s">
        <v>2234</v>
      </c>
      <c r="D498" t="s">
        <v>2234</v>
      </c>
      <c r="E498" t="str" cm="1">
        <f t="array" ref="E498">INDEX(municipalities!B:B, MATCH(D498,municipalities!C:C,0),0)</f>
        <v>GM1924</v>
      </c>
      <c r="F498" t="s">
        <v>3558</v>
      </c>
      <c r="G498">
        <v>1989</v>
      </c>
      <c r="H498" cm="1">
        <f t="array" ref="H498">INDEX(professionalization_strategies!G:G,MATCH(Professionalization!$A498,professionalization_strategies!$A:$A,0),0)</f>
        <v>2</v>
      </c>
    </row>
    <row r="499" spans="1:8" x14ac:dyDescent="0.3">
      <c r="A499" t="s">
        <v>4901</v>
      </c>
      <c r="B499" t="s">
        <v>2127</v>
      </c>
      <c r="C499" t="s">
        <v>2173</v>
      </c>
      <c r="D499" t="s">
        <v>4899</v>
      </c>
      <c r="E499" t="str" cm="1">
        <f t="array" ref="E499">INDEX(municipalities!B:B, MATCH(D499,municipalities!C:C,0),0)</f>
        <v>GM1992</v>
      </c>
      <c r="F499" t="s">
        <v>4900</v>
      </c>
      <c r="G499">
        <v>2017</v>
      </c>
      <c r="H499" cm="1">
        <f t="array" ref="H499">INDEX(professionalization_strategies!G:G,MATCH(Professionalization!$A499,professionalization_strategies!$A:$A,0),0)</f>
        <v>2</v>
      </c>
    </row>
    <row r="500" spans="1:8" x14ac:dyDescent="0.3">
      <c r="A500" t="s">
        <v>4904</v>
      </c>
      <c r="B500" t="s">
        <v>2127</v>
      </c>
      <c r="C500" t="s">
        <v>2173</v>
      </c>
      <c r="D500" t="s">
        <v>3064</v>
      </c>
      <c r="E500" t="str" cm="1">
        <f t="array" ref="E500">INDEX(municipalities!B:B, MATCH(D500,municipalities!C:C,0),0)</f>
        <v>GM0613</v>
      </c>
      <c r="F500" t="s">
        <v>4903</v>
      </c>
      <c r="G500">
        <v>2023</v>
      </c>
      <c r="H500" t="e" cm="1">
        <f t="array" ref="H500">INDEX(professionalization_strategies!G:G,MATCH(Professionalization!$A500,professionalization_strategies!$A:$A,0),0)</f>
        <v>#N/A</v>
      </c>
    </row>
    <row r="501" spans="1:8" x14ac:dyDescent="0.3">
      <c r="A501" t="s">
        <v>4906</v>
      </c>
      <c r="B501" t="s">
        <v>2127</v>
      </c>
      <c r="C501" t="s">
        <v>2173</v>
      </c>
      <c r="D501" t="s">
        <v>3064</v>
      </c>
      <c r="E501" t="str" cm="1">
        <f t="array" ref="E501">INDEX(municipalities!B:B, MATCH(D501,municipalities!C:C,0),0)</f>
        <v>GM0613</v>
      </c>
      <c r="F501" t="s">
        <v>3065</v>
      </c>
      <c r="G501">
        <v>2018</v>
      </c>
      <c r="H501" cm="1">
        <f t="array" ref="H501">INDEX(professionalization_strategies!G:G,MATCH(Professionalization!$A501,professionalization_strategies!$A:$A,0),0)</f>
        <v>1</v>
      </c>
    </row>
    <row r="502" spans="1:8" x14ac:dyDescent="0.3">
      <c r="A502" t="s">
        <v>4908</v>
      </c>
      <c r="B502" t="s">
        <v>2127</v>
      </c>
      <c r="C502" t="s">
        <v>2173</v>
      </c>
      <c r="D502" t="s">
        <v>2422</v>
      </c>
      <c r="E502" t="str" cm="1">
        <f t="array" ref="E502">INDEX(municipalities!B:B, MATCH(D502,municipalities!C:C,0),0)</f>
        <v>GM0622</v>
      </c>
      <c r="G502">
        <v>2016</v>
      </c>
      <c r="H502" t="e" cm="1">
        <f t="array" ref="H502">INDEX(professionalization_strategies!G:G,MATCH(Professionalization!$A502,professionalization_strategies!$A:$A,0),0)</f>
        <v>#N/A</v>
      </c>
    </row>
    <row r="503" spans="1:8" x14ac:dyDescent="0.3">
      <c r="A503" t="s">
        <v>4911</v>
      </c>
      <c r="B503" t="s">
        <v>2127</v>
      </c>
      <c r="C503" t="s">
        <v>2173</v>
      </c>
      <c r="D503" t="s">
        <v>2412</v>
      </c>
      <c r="E503" t="str" cm="1">
        <f t="array" ref="E503">INDEX(municipalities!B:B, MATCH(D503,municipalities!C:C,0),0)</f>
        <v>GM0606</v>
      </c>
      <c r="G503">
        <v>2013</v>
      </c>
      <c r="H503" cm="1">
        <f t="array" ref="H503">INDEX(professionalization_strategies!G:G,MATCH(Professionalization!$A503,professionalization_strategies!$A:$A,0),0)</f>
        <v>2</v>
      </c>
    </row>
    <row r="504" spans="1:8" x14ac:dyDescent="0.3">
      <c r="A504" t="s">
        <v>4914</v>
      </c>
      <c r="B504" t="s">
        <v>2127</v>
      </c>
      <c r="C504" t="s">
        <v>2173</v>
      </c>
      <c r="D504" t="s">
        <v>2385</v>
      </c>
      <c r="E504" t="str" cm="1">
        <f t="array" ref="E504">INDEX(municipalities!B:B, MATCH(D504,municipalities!C:C,0),0)</f>
        <v>GM0599</v>
      </c>
      <c r="G504">
        <v>2021</v>
      </c>
      <c r="H504" cm="1">
        <f t="array" ref="H504">INDEX(professionalization_strategies!G:G,MATCH(Professionalization!$A504,professionalization_strategies!$A:$A,0),0)</f>
        <v>0</v>
      </c>
    </row>
    <row r="505" spans="1:8" x14ac:dyDescent="0.3">
      <c r="A505" t="s">
        <v>4916</v>
      </c>
      <c r="B505" t="s">
        <v>2127</v>
      </c>
      <c r="C505" t="s">
        <v>2173</v>
      </c>
      <c r="D505" t="s">
        <v>2385</v>
      </c>
      <c r="E505" t="str" cm="1">
        <f t="array" ref="E505">INDEX(municipalities!B:B, MATCH(D505,municipalities!C:C,0),0)</f>
        <v>GM0599</v>
      </c>
      <c r="G505">
        <v>2019</v>
      </c>
      <c r="H505" t="e" cm="1">
        <f t="array" ref="H505">INDEX(professionalization_strategies!G:G,MATCH(Professionalization!$A505,professionalization_strategies!$A:$A,0),0)</f>
        <v>#N/A</v>
      </c>
    </row>
    <row r="506" spans="1:8" x14ac:dyDescent="0.3">
      <c r="A506" t="s">
        <v>4918</v>
      </c>
      <c r="B506" t="s">
        <v>2127</v>
      </c>
      <c r="C506" t="s">
        <v>2173</v>
      </c>
      <c r="D506" t="s">
        <v>2385</v>
      </c>
      <c r="E506" t="str" cm="1">
        <f t="array" ref="E506">INDEX(municipalities!B:B, MATCH(D506,municipalities!C:C,0),0)</f>
        <v>GM0599</v>
      </c>
      <c r="F506" t="s">
        <v>2398</v>
      </c>
      <c r="G506">
        <v>2019</v>
      </c>
      <c r="H506" cm="1">
        <f t="array" ref="H506">INDEX(professionalization_strategies!G:G,MATCH(Professionalization!$A506,professionalization_strategies!$A:$A,0),0)</f>
        <v>2</v>
      </c>
    </row>
    <row r="507" spans="1:8" x14ac:dyDescent="0.3">
      <c r="A507" t="s">
        <v>4921</v>
      </c>
      <c r="B507" t="s">
        <v>2127</v>
      </c>
      <c r="C507" t="s">
        <v>2173</v>
      </c>
      <c r="D507" t="s">
        <v>2385</v>
      </c>
      <c r="E507" t="str" cm="1">
        <f t="array" ref="E507">INDEX(municipalities!B:B, MATCH(D507,municipalities!C:C,0),0)</f>
        <v>GM0599</v>
      </c>
      <c r="F507" t="s">
        <v>4920</v>
      </c>
      <c r="G507">
        <v>2014</v>
      </c>
      <c r="H507" cm="1">
        <f t="array" ref="H507">INDEX(professionalization_strategies!G:G,MATCH(Professionalization!$A507,professionalization_strategies!$A:$A,0),0)</f>
        <v>2</v>
      </c>
    </row>
    <row r="508" spans="1:8" x14ac:dyDescent="0.3">
      <c r="A508" t="s">
        <v>4923</v>
      </c>
      <c r="B508" t="s">
        <v>2127</v>
      </c>
      <c r="C508" t="s">
        <v>2173</v>
      </c>
      <c r="D508" t="s">
        <v>2385</v>
      </c>
      <c r="E508" t="str" cm="1">
        <f t="array" ref="E508">INDEX(municipalities!B:B, MATCH(D508,municipalities!C:C,0),0)</f>
        <v>GM0599</v>
      </c>
      <c r="G508">
        <v>2023</v>
      </c>
      <c r="H508" t="e" cm="1">
        <f t="array" ref="H508">INDEX(professionalization_strategies!G:G,MATCH(Professionalization!$A508,professionalization_strategies!$A:$A,0),0)</f>
        <v>#N/A</v>
      </c>
    </row>
    <row r="509" spans="1:8" x14ac:dyDescent="0.3">
      <c r="A509" t="s">
        <v>4925</v>
      </c>
      <c r="B509" t="s">
        <v>2127</v>
      </c>
      <c r="C509" t="s">
        <v>2173</v>
      </c>
      <c r="D509" t="s">
        <v>2385</v>
      </c>
      <c r="E509" t="str" cm="1">
        <f t="array" ref="E509">INDEX(municipalities!B:B, MATCH(D509,municipalities!C:C,0),0)</f>
        <v>GM0599</v>
      </c>
      <c r="G509">
        <v>2022</v>
      </c>
      <c r="H509" t="e" cm="1">
        <f t="array" ref="H509">INDEX(professionalization_strategies!G:G,MATCH(Professionalization!$A509,professionalization_strategies!$A:$A,0),0)</f>
        <v>#N/A</v>
      </c>
    </row>
    <row r="510" spans="1:8" x14ac:dyDescent="0.3">
      <c r="A510" t="s">
        <v>4926</v>
      </c>
      <c r="B510" t="s">
        <v>2127</v>
      </c>
      <c r="C510" t="s">
        <v>2173</v>
      </c>
      <c r="D510" t="s">
        <v>2375</v>
      </c>
      <c r="E510" t="str" cm="1">
        <f t="array" ref="E510">INDEX(municipalities!B:B, MATCH(D510,municipalities!C:C,0),0)</f>
        <v>GM0597</v>
      </c>
      <c r="G510">
        <v>2015</v>
      </c>
      <c r="H510" cm="1">
        <f t="array" ref="H510">INDEX(professionalization_strategies!G:G,MATCH(Professionalization!$A510,professionalization_strategies!$A:$A,0),0)</f>
        <v>2</v>
      </c>
    </row>
    <row r="511" spans="1:8" x14ac:dyDescent="0.3">
      <c r="A511" t="s">
        <v>4929</v>
      </c>
      <c r="B511" t="s">
        <v>2127</v>
      </c>
      <c r="C511" t="s">
        <v>2238</v>
      </c>
      <c r="D511" t="s">
        <v>2319</v>
      </c>
      <c r="E511" t="str" cm="1">
        <f t="array" ref="E511">INDEX(municipalities!B:B, MATCH(D511,municipalities!C:C,0),0)</f>
        <v>GM1978</v>
      </c>
      <c r="F511" t="s">
        <v>4928</v>
      </c>
      <c r="G511">
        <v>2019</v>
      </c>
      <c r="H511" cm="1">
        <f t="array" ref="H511">INDEX(professionalization_strategies!G:G,MATCH(Professionalization!$A511,professionalization_strategies!$A:$A,0),0)</f>
        <v>1</v>
      </c>
    </row>
    <row r="512" spans="1:8" x14ac:dyDescent="0.3">
      <c r="A512" t="s">
        <v>4931</v>
      </c>
      <c r="B512" t="s">
        <v>2127</v>
      </c>
      <c r="C512" t="s">
        <v>2238</v>
      </c>
      <c r="D512" t="s">
        <v>2319</v>
      </c>
      <c r="E512" t="str" cm="1">
        <f t="array" ref="E512">INDEX(municipalities!B:B, MATCH(D512,municipalities!C:C,0),0)</f>
        <v>GM1978</v>
      </c>
      <c r="F512" t="s">
        <v>2769</v>
      </c>
      <c r="G512">
        <v>2022</v>
      </c>
      <c r="H512" t="e" cm="1">
        <f t="array" ref="H512">INDEX(professionalization_strategies!G:G,MATCH(Professionalization!$A512,professionalization_strategies!$A:$A,0),0)</f>
        <v>#N/A</v>
      </c>
    </row>
    <row r="513" spans="1:8" x14ac:dyDescent="0.3">
      <c r="A513" t="s">
        <v>4933</v>
      </c>
      <c r="B513" t="s">
        <v>2127</v>
      </c>
      <c r="C513" t="s">
        <v>2173</v>
      </c>
      <c r="D513" t="s">
        <v>2275</v>
      </c>
      <c r="E513" t="str" cm="1">
        <f t="array" ref="E513">INDEX(municipalities!B:B, MATCH(D513,municipalities!C:C,0),0)</f>
        <v>GM0542</v>
      </c>
      <c r="G513">
        <v>2020</v>
      </c>
      <c r="H513" cm="1">
        <f t="array" ref="H513">INDEX(professionalization_strategies!G:G,MATCH(Professionalization!$A513,professionalization_strategies!$A:$A,0),0)</f>
        <v>1</v>
      </c>
    </row>
    <row r="514" spans="1:8" x14ac:dyDescent="0.3">
      <c r="A514" t="s">
        <v>4935</v>
      </c>
      <c r="B514" t="s">
        <v>2127</v>
      </c>
      <c r="C514" t="s">
        <v>2173</v>
      </c>
      <c r="D514" t="s">
        <v>2174</v>
      </c>
      <c r="E514" t="str" cm="1">
        <f t="array" ref="E514">INDEX(municipalities!B:B, MATCH(D514,municipalities!C:C,0),0)</f>
        <v>GM0502</v>
      </c>
      <c r="G514">
        <v>2018</v>
      </c>
      <c r="H514" cm="1">
        <f t="array" ref="H514">INDEX(professionalization_strategies!G:G,MATCH(Professionalization!$A514,professionalization_strategies!$A:$A,0),0)</f>
        <v>1</v>
      </c>
    </row>
    <row r="515" spans="1:8" x14ac:dyDescent="0.3">
      <c r="A515" t="s">
        <v>4937</v>
      </c>
      <c r="B515" t="s">
        <v>2127</v>
      </c>
      <c r="C515" t="s">
        <v>2140</v>
      </c>
      <c r="D515" t="s">
        <v>2278</v>
      </c>
      <c r="E515" t="str" cm="1">
        <f t="array" ref="E515">INDEX(municipalities!B:B, MATCH(D515,municipalities!C:C,0),0)</f>
        <v>GM1931</v>
      </c>
      <c r="F515" t="s">
        <v>2279</v>
      </c>
      <c r="G515">
        <v>2014</v>
      </c>
      <c r="H515" t="e" cm="1">
        <f t="array" ref="H515">INDEX(professionalization_strategies!G:G,MATCH(Professionalization!$A515,professionalization_strategies!$A:$A,0),0)</f>
        <v>#N/A</v>
      </c>
    </row>
    <row r="516" spans="1:8" x14ac:dyDescent="0.3">
      <c r="A516" t="s">
        <v>4939</v>
      </c>
      <c r="B516" t="s">
        <v>2127</v>
      </c>
      <c r="C516" t="s">
        <v>2140</v>
      </c>
      <c r="D516" t="s">
        <v>2141</v>
      </c>
      <c r="E516" t="str" cm="1">
        <f t="array" ref="E516">INDEX(municipalities!B:B, MATCH(D516,municipalities!C:C,0),0)</f>
        <v>GM1901</v>
      </c>
      <c r="F516" t="s">
        <v>2142</v>
      </c>
      <c r="G516">
        <v>2018</v>
      </c>
      <c r="H516" cm="1">
        <f t="array" ref="H516">INDEX(professionalization_strategies!G:G,MATCH(Professionalization!$A516,professionalization_strategies!$A:$A,0),0)</f>
        <v>2</v>
      </c>
    </row>
    <row r="517" spans="1:8" x14ac:dyDescent="0.3">
      <c r="A517" t="s">
        <v>4941</v>
      </c>
      <c r="B517" t="s">
        <v>2127</v>
      </c>
      <c r="C517" t="s">
        <v>2140</v>
      </c>
      <c r="D517" t="s">
        <v>2241</v>
      </c>
      <c r="E517" t="str" cm="1">
        <f t="array" ref="E517">INDEX(municipalities!B:B, MATCH(D517,municipalities!C:C,0),0)</f>
        <v>GM0513</v>
      </c>
      <c r="G517">
        <v>2021</v>
      </c>
      <c r="H517" cm="1">
        <f t="array" ref="H517">INDEX(professionalization_strategies!G:G,MATCH(Professionalization!$A517,professionalization_strategies!$A:$A,0),0)</f>
        <v>2</v>
      </c>
    </row>
    <row r="518" spans="1:8" x14ac:dyDescent="0.3">
      <c r="A518" t="s">
        <v>4943</v>
      </c>
      <c r="B518" t="s">
        <v>2127</v>
      </c>
      <c r="C518" t="s">
        <v>2140</v>
      </c>
      <c r="D518" t="s">
        <v>2241</v>
      </c>
      <c r="E518" t="str" cm="1">
        <f t="array" ref="E518">INDEX(municipalities!B:B, MATCH(D518,municipalities!C:C,0),0)</f>
        <v>GM0513</v>
      </c>
      <c r="G518">
        <v>2015</v>
      </c>
      <c r="H518" t="e" cm="1">
        <f t="array" ref="H518">INDEX(professionalization_strategies!G:G,MATCH(Professionalization!$A518,professionalization_strategies!$A:$A,0),0)</f>
        <v>#N/A</v>
      </c>
    </row>
    <row r="519" spans="1:8" x14ac:dyDescent="0.3">
      <c r="A519" t="s">
        <v>4946</v>
      </c>
      <c r="B519" t="s">
        <v>2127</v>
      </c>
      <c r="C519" t="s">
        <v>2140</v>
      </c>
      <c r="D519" t="s">
        <v>4945</v>
      </c>
      <c r="E519" t="str" cm="1">
        <f t="array" ref="E519">INDEX(municipalities!B:B, MATCH(D519,municipalities!C:C,0),0)</f>
        <v>GM0627</v>
      </c>
      <c r="G519">
        <v>2019</v>
      </c>
      <c r="H519" t="e" cm="1">
        <f t="array" ref="H519">INDEX(professionalization_strategies!G:G,MATCH(Professionalization!$A519,professionalization_strategies!$A:$A,0),0)</f>
        <v>#N/A</v>
      </c>
    </row>
    <row r="520" spans="1:8" x14ac:dyDescent="0.3">
      <c r="A520" t="s">
        <v>4948</v>
      </c>
      <c r="B520" t="s">
        <v>2127</v>
      </c>
      <c r="C520" t="s">
        <v>2173</v>
      </c>
      <c r="D520" t="s">
        <v>2436</v>
      </c>
      <c r="E520" t="str" cm="1">
        <f t="array" ref="E520">INDEX(municipalities!B:B, MATCH(D520,municipalities!C:C,0),0)</f>
        <v>GM0637</v>
      </c>
      <c r="G520">
        <v>2014</v>
      </c>
      <c r="H520" cm="1">
        <f t="array" ref="H520">INDEX(professionalization_strategies!G:G,MATCH(Professionalization!$A520,professionalization_strategies!$A:$A,0),0)</f>
        <v>1</v>
      </c>
    </row>
    <row r="521" spans="1:8" x14ac:dyDescent="0.3">
      <c r="A521" t="s">
        <v>4950</v>
      </c>
      <c r="B521" t="s">
        <v>2127</v>
      </c>
      <c r="C521" t="s">
        <v>2173</v>
      </c>
      <c r="D521" t="s">
        <v>2284</v>
      </c>
      <c r="E521" t="str" cm="1">
        <f t="array" ref="E521">INDEX(municipalities!B:B, MATCH(D521,municipalities!C:C,0),0)</f>
        <v>GM1621</v>
      </c>
      <c r="F521" t="s">
        <v>2292</v>
      </c>
      <c r="G521">
        <v>2016</v>
      </c>
      <c r="H521" t="e" cm="1">
        <f t="array" ref="H521">INDEX(professionalization_strategies!G:G,MATCH(Professionalization!$A521,professionalization_strategies!$A:$A,0),0)</f>
        <v>#N/A</v>
      </c>
    </row>
    <row r="522" spans="1:8" x14ac:dyDescent="0.3">
      <c r="A522" t="s">
        <v>4952</v>
      </c>
      <c r="B522" t="s">
        <v>2127</v>
      </c>
      <c r="C522" t="s">
        <v>2173</v>
      </c>
      <c r="D522" t="s">
        <v>2366</v>
      </c>
      <c r="E522" t="str" cm="1">
        <f t="array" ref="E522">INDEX(municipalities!B:B, MATCH(D522,municipalities!C:C,0),0)</f>
        <v>GM1926</v>
      </c>
      <c r="G522">
        <v>2018</v>
      </c>
      <c r="H522" cm="1">
        <f t="array" ref="H522">INDEX(professionalization_strategies!G:G,MATCH(Professionalization!$A522,professionalization_strategies!$A:$A,0),0)</f>
        <v>2</v>
      </c>
    </row>
    <row r="523" spans="1:8" x14ac:dyDescent="0.3">
      <c r="A523" t="s">
        <v>4954</v>
      </c>
      <c r="B523" t="s">
        <v>2127</v>
      </c>
      <c r="C523" t="s">
        <v>2173</v>
      </c>
      <c r="D523" t="s">
        <v>2311</v>
      </c>
      <c r="E523" t="str" cm="1">
        <f t="array" ref="E523">INDEX(municipalities!B:B, MATCH(D523,municipalities!C:C,0),0)</f>
        <v>GM1842</v>
      </c>
      <c r="G523">
        <v>2018</v>
      </c>
      <c r="H523" t="e" cm="1">
        <f t="array" ref="H523">INDEX(professionalization_strategies!G:G,MATCH(Professionalization!$A523,professionalization_strategies!$A:$A,0),0)</f>
        <v>#N/A</v>
      </c>
    </row>
    <row r="524" spans="1:8" x14ac:dyDescent="0.3">
      <c r="A524" t="s">
        <v>4956</v>
      </c>
      <c r="B524" t="s">
        <v>2127</v>
      </c>
      <c r="C524" t="s">
        <v>2173</v>
      </c>
      <c r="D524" t="s">
        <v>2177</v>
      </c>
      <c r="E524" t="str" cm="1">
        <f t="array" ref="E524">INDEX(municipalities!B:B, MATCH(D524,municipalities!C:C,0),0)</f>
        <v>GM0503</v>
      </c>
      <c r="G524">
        <v>2017</v>
      </c>
      <c r="H524" cm="1">
        <f t="array" ref="H524">INDEX(professionalization_strategies!G:G,MATCH(Professionalization!$A524,professionalization_strategies!$A:$A,0),0)</f>
        <v>2</v>
      </c>
    </row>
    <row r="525" spans="1:8" x14ac:dyDescent="0.3">
      <c r="A525" t="s">
        <v>4958</v>
      </c>
      <c r="B525" t="s">
        <v>2127</v>
      </c>
      <c r="C525" t="s">
        <v>2173</v>
      </c>
      <c r="D525" s="4" t="s">
        <v>5874</v>
      </c>
      <c r="E525" t="str" cm="1">
        <f t="array" ref="E525">INDEX(municipalities!B:B, MATCH(D525,municipalities!C:C,0),0)</f>
        <v>GM0518</v>
      </c>
      <c r="G525">
        <v>2011</v>
      </c>
      <c r="H525" t="e" cm="1">
        <f t="array" ref="H525">INDEX(professionalization_strategies!G:G,MATCH(Professionalization!$A525,professionalization_strategies!$A:$A,0),0)</f>
        <v>#N/A</v>
      </c>
    </row>
    <row r="526" spans="1:8" x14ac:dyDescent="0.3">
      <c r="A526" t="s">
        <v>4961</v>
      </c>
      <c r="B526" t="s">
        <v>2127</v>
      </c>
      <c r="C526" t="s">
        <v>2173</v>
      </c>
      <c r="D526" s="4" t="s">
        <v>5874</v>
      </c>
      <c r="E526" t="str" cm="1">
        <f t="array" ref="E526">INDEX(municipalities!B:B, MATCH(D526,municipalities!C:C,0),0)</f>
        <v>GM0518</v>
      </c>
      <c r="F526" t="s">
        <v>4960</v>
      </c>
      <c r="G526">
        <v>2023</v>
      </c>
      <c r="H526" t="e" cm="1">
        <f t="array" ref="H526">INDEX(professionalization_strategies!G:G,MATCH(Professionalization!$A526,professionalization_strategies!$A:$A,0),0)</f>
        <v>#N/A</v>
      </c>
    </row>
    <row r="527" spans="1:8" x14ac:dyDescent="0.3">
      <c r="A527" t="s">
        <v>4963</v>
      </c>
      <c r="B527" t="s">
        <v>2127</v>
      </c>
      <c r="C527" t="s">
        <v>2173</v>
      </c>
      <c r="D527" s="4" t="s">
        <v>5874</v>
      </c>
      <c r="E527" t="str" cm="1">
        <f t="array" ref="E527">INDEX(municipalities!B:B, MATCH(D527,municipalities!C:C,0),0)</f>
        <v>GM0518</v>
      </c>
      <c r="G527">
        <v>2021</v>
      </c>
      <c r="H527" t="e" cm="1">
        <f t="array" ref="H527">INDEX(professionalization_strategies!G:G,MATCH(Professionalization!$A527,professionalization_strategies!$A:$A,0),0)</f>
        <v>#N/A</v>
      </c>
    </row>
    <row r="528" spans="1:8" x14ac:dyDescent="0.3">
      <c r="A528" t="s">
        <v>4966</v>
      </c>
      <c r="B528" t="s">
        <v>2127</v>
      </c>
      <c r="C528" t="s">
        <v>2173</v>
      </c>
      <c r="D528" s="4" t="s">
        <v>5874</v>
      </c>
      <c r="E528" t="str" cm="1">
        <f t="array" ref="E528">INDEX(municipalities!B:B, MATCH(D528,municipalities!C:C,0),0)</f>
        <v>GM0518</v>
      </c>
      <c r="F528" t="s">
        <v>4965</v>
      </c>
      <c r="G528">
        <v>2013</v>
      </c>
      <c r="H528" cm="1">
        <f t="array" ref="H528">INDEX(professionalization_strategies!G:G,MATCH(Professionalization!$A528,professionalization_strategies!$A:$A,0),0)</f>
        <v>2</v>
      </c>
    </row>
    <row r="529" spans="1:8" x14ac:dyDescent="0.3">
      <c r="A529" t="s">
        <v>4969</v>
      </c>
      <c r="B529" t="s">
        <v>2127</v>
      </c>
      <c r="C529" t="s">
        <v>2173</v>
      </c>
      <c r="D529" s="4" t="s">
        <v>5874</v>
      </c>
      <c r="E529" t="str" cm="1">
        <f t="array" ref="E529">INDEX(municipalities!B:B, MATCH(D529,municipalities!C:C,0),0)</f>
        <v>GM0518</v>
      </c>
      <c r="F529" t="s">
        <v>4968</v>
      </c>
      <c r="G529">
        <v>2009</v>
      </c>
      <c r="H529" cm="1">
        <f t="array" ref="H529">INDEX(professionalization_strategies!G:G,MATCH(Professionalization!$A529,professionalization_strategies!$A:$A,0),0)</f>
        <v>2</v>
      </c>
    </row>
    <row r="530" spans="1:8" x14ac:dyDescent="0.3">
      <c r="A530" t="s">
        <v>4971</v>
      </c>
      <c r="B530" t="s">
        <v>2127</v>
      </c>
      <c r="C530" t="s">
        <v>2173</v>
      </c>
      <c r="D530" t="s">
        <v>2385</v>
      </c>
      <c r="E530" t="str" cm="1">
        <f t="array" ref="E530">INDEX(municipalities!B:B, MATCH(D530,municipalities!C:C,0),0)</f>
        <v>GM0599</v>
      </c>
      <c r="G530">
        <v>2017</v>
      </c>
      <c r="H530" cm="1">
        <f t="array" ref="H530">INDEX(professionalization_strategies!G:G,MATCH(Professionalization!$A530,professionalization_strategies!$A:$A,0),0)</f>
        <v>3</v>
      </c>
    </row>
    <row r="531" spans="1:8" x14ac:dyDescent="0.3">
      <c r="A531" t="s">
        <v>4973</v>
      </c>
      <c r="B531" t="s">
        <v>2127</v>
      </c>
      <c r="C531" t="s">
        <v>2173</v>
      </c>
      <c r="D531" s="4" t="s">
        <v>5874</v>
      </c>
      <c r="E531" t="str" cm="1">
        <f t="array" ref="E531">INDEX(municipalities!B:B, MATCH(D531,municipalities!C:C,0),0)</f>
        <v>GM0518</v>
      </c>
      <c r="G531">
        <v>2019</v>
      </c>
      <c r="H531" t="e" cm="1">
        <f t="array" ref="H531">INDEX(professionalization_strategies!G:G,MATCH(Professionalization!$A531,professionalization_strategies!$A:$A,0),0)</f>
        <v>#N/A</v>
      </c>
    </row>
    <row r="532" spans="1:8" x14ac:dyDescent="0.3">
      <c r="A532" t="s">
        <v>4975</v>
      </c>
      <c r="B532" t="s">
        <v>2127</v>
      </c>
      <c r="C532" t="s">
        <v>2173</v>
      </c>
      <c r="D532" s="4" t="s">
        <v>5874</v>
      </c>
      <c r="E532" t="str" cm="1">
        <f t="array" ref="E532">INDEX(municipalities!B:B, MATCH(D532,municipalities!C:C,0),0)</f>
        <v>GM0518</v>
      </c>
      <c r="G532">
        <v>2018</v>
      </c>
      <c r="H532" cm="1">
        <f t="array" ref="H532">INDEX(professionalization_strategies!G:G,MATCH(Professionalization!$A532,professionalization_strategies!$A:$A,0),0)</f>
        <v>1</v>
      </c>
    </row>
    <row r="533" spans="1:8" x14ac:dyDescent="0.3">
      <c r="A533" t="s">
        <v>4978</v>
      </c>
      <c r="B533" t="s">
        <v>2127</v>
      </c>
      <c r="C533" t="s">
        <v>2173</v>
      </c>
      <c r="D533" s="4" t="s">
        <v>5874</v>
      </c>
      <c r="E533" t="str" cm="1">
        <f t="array" ref="E533">INDEX(municipalities!B:B, MATCH(D533,municipalities!C:C,0),0)</f>
        <v>GM0518</v>
      </c>
      <c r="F533" t="s">
        <v>4977</v>
      </c>
      <c r="G533">
        <v>2015</v>
      </c>
      <c r="H533" cm="1">
        <f t="array" ref="H533">INDEX(professionalization_strategies!G:G,MATCH(Professionalization!$A533,professionalization_strategies!$A:$A,0),0)</f>
        <v>1</v>
      </c>
    </row>
    <row r="534" spans="1:8" x14ac:dyDescent="0.3">
      <c r="A534" t="s">
        <v>4980</v>
      </c>
      <c r="B534" t="s">
        <v>2127</v>
      </c>
      <c r="C534" t="s">
        <v>2173</v>
      </c>
      <c r="D534" s="4" t="s">
        <v>5874</v>
      </c>
      <c r="E534" t="str" cm="1">
        <f t="array" ref="E534">INDEX(municipalities!B:B, MATCH(D534,municipalities!C:C,0),0)</f>
        <v>GM0518</v>
      </c>
      <c r="G534">
        <v>2014</v>
      </c>
      <c r="H534" cm="1">
        <f t="array" ref="H534">INDEX(professionalization_strategies!G:G,MATCH(Professionalization!$A534,professionalization_strategies!$A:$A,0),0)</f>
        <v>1</v>
      </c>
    </row>
    <row r="535" spans="1:8" x14ac:dyDescent="0.3">
      <c r="A535" t="s">
        <v>4982</v>
      </c>
      <c r="B535" t="s">
        <v>2127</v>
      </c>
      <c r="C535" t="s">
        <v>2173</v>
      </c>
      <c r="D535" s="4" t="s">
        <v>5874</v>
      </c>
      <c r="E535" t="str" cm="1">
        <f t="array" ref="E535">INDEX(municipalities!B:B, MATCH(D535,municipalities!C:C,0),0)</f>
        <v>GM0518</v>
      </c>
      <c r="G535">
        <v>2021</v>
      </c>
      <c r="H535" cm="1">
        <f t="array" ref="H535">INDEX(professionalization_strategies!G:G,MATCH(Professionalization!$A535,professionalization_strategies!$A:$A,0),0)</f>
        <v>1</v>
      </c>
    </row>
    <row r="536" spans="1:8" x14ac:dyDescent="0.3">
      <c r="A536" t="s">
        <v>4984</v>
      </c>
      <c r="B536" t="s">
        <v>2127</v>
      </c>
      <c r="C536" t="s">
        <v>2173</v>
      </c>
      <c r="D536" s="4" t="s">
        <v>5874</v>
      </c>
      <c r="E536" t="str" cm="1">
        <f t="array" ref="E536">INDEX(municipalities!B:B, MATCH(D536,municipalities!C:C,0),0)</f>
        <v>GM0518</v>
      </c>
      <c r="G536">
        <v>2018</v>
      </c>
      <c r="H536" cm="1">
        <f t="array" ref="H536">INDEX(professionalization_strategies!G:G,MATCH(Professionalization!$A536,professionalization_strategies!$A:$A,0),0)</f>
        <v>2</v>
      </c>
    </row>
    <row r="537" spans="1:8" x14ac:dyDescent="0.3">
      <c r="A537" t="s">
        <v>4987</v>
      </c>
      <c r="B537" t="s">
        <v>2127</v>
      </c>
      <c r="C537" t="s">
        <v>2173</v>
      </c>
      <c r="D537" s="4" t="s">
        <v>5874</v>
      </c>
      <c r="E537" t="str" cm="1">
        <f t="array" ref="E537">INDEX(municipalities!B:B, MATCH(D537,municipalities!C:C,0),0)</f>
        <v>GM0518</v>
      </c>
      <c r="F537" t="s">
        <v>4986</v>
      </c>
      <c r="G537">
        <v>2015</v>
      </c>
      <c r="H537" cm="1">
        <f t="array" ref="H537">INDEX(professionalization_strategies!G:G,MATCH(Professionalization!$A537,professionalization_strategies!$A:$A,0),0)</f>
        <v>2</v>
      </c>
    </row>
    <row r="538" spans="1:8" x14ac:dyDescent="0.3">
      <c r="A538" t="s">
        <v>4989</v>
      </c>
      <c r="B538" t="s">
        <v>2127</v>
      </c>
      <c r="C538" t="s">
        <v>2173</v>
      </c>
      <c r="D538" s="4" t="s">
        <v>5874</v>
      </c>
      <c r="E538" t="str" cm="1">
        <f t="array" ref="E538">INDEX(municipalities!B:B, MATCH(D538,municipalities!C:C,0),0)</f>
        <v>GM0518</v>
      </c>
      <c r="F538" t="s">
        <v>2202</v>
      </c>
      <c r="G538">
        <v>2016</v>
      </c>
      <c r="H538" cm="1">
        <f t="array" ref="H538">INDEX(professionalization_strategies!G:G,MATCH(Professionalization!$A538,professionalization_strategies!$A:$A,0),0)</f>
        <v>2</v>
      </c>
    </row>
    <row r="539" spans="1:8" x14ac:dyDescent="0.3">
      <c r="A539" t="s">
        <v>4993</v>
      </c>
      <c r="B539" t="s">
        <v>2127</v>
      </c>
      <c r="C539" t="s">
        <v>2128</v>
      </c>
      <c r="D539" t="s">
        <v>2262</v>
      </c>
      <c r="E539" t="str" cm="1">
        <f t="array" ref="E539">INDEX(municipalities!B:B, MATCH(D539,municipalities!C:C,0),0)</f>
        <v>GM1884</v>
      </c>
      <c r="F539" t="s">
        <v>4992</v>
      </c>
      <c r="G539">
        <v>2020</v>
      </c>
      <c r="H539" cm="1">
        <f t="array" ref="H539">INDEX(professionalization_strategies!G:G,MATCH(Professionalization!$A539,professionalization_strategies!$A:$A,0),0)</f>
        <v>2</v>
      </c>
    </row>
    <row r="540" spans="1:8" x14ac:dyDescent="0.3">
      <c r="A540" t="s">
        <v>4995</v>
      </c>
      <c r="B540" t="s">
        <v>2127</v>
      </c>
      <c r="C540" t="s">
        <v>2128</v>
      </c>
      <c r="D540" t="s">
        <v>2339</v>
      </c>
      <c r="E540" t="str" cm="1">
        <f t="array" ref="E540">INDEX(municipalities!B:B, MATCH(D540,municipalities!C:C,0),0)</f>
        <v>GM0569</v>
      </c>
      <c r="F540" t="s">
        <v>2340</v>
      </c>
      <c r="G540">
        <v>2018</v>
      </c>
      <c r="H540" cm="1">
        <f t="array" ref="H540">INDEX(professionalization_strategies!G:G,MATCH(Professionalization!$A540,professionalization_strategies!$A:$A,0),0)</f>
        <v>2</v>
      </c>
    </row>
    <row r="541" spans="1:8" x14ac:dyDescent="0.3">
      <c r="A541" t="s">
        <v>4997</v>
      </c>
      <c r="B541" t="s">
        <v>2127</v>
      </c>
      <c r="C541" t="s">
        <v>2128</v>
      </c>
      <c r="D541" t="s">
        <v>2129</v>
      </c>
      <c r="E541" t="str" cm="1">
        <f t="array" ref="E541">INDEX(municipalities!B:B, MATCH(D541,municipalities!C:C,0),0)</f>
        <v>GM0484</v>
      </c>
      <c r="G541">
        <v>2014</v>
      </c>
      <c r="H541" cm="1">
        <f t="array" ref="H541">INDEX(professionalization_strategies!G:G,MATCH(Professionalization!$A541,professionalization_strategies!$A:$A,0),0)</f>
        <v>3</v>
      </c>
    </row>
    <row r="542" spans="1:8" x14ac:dyDescent="0.3">
      <c r="A542" t="s">
        <v>4999</v>
      </c>
      <c r="B542" t="s">
        <v>2127</v>
      </c>
      <c r="C542" t="s">
        <v>2128</v>
      </c>
      <c r="D542" t="s">
        <v>2440</v>
      </c>
      <c r="E542" t="str" cm="1">
        <f t="array" ref="E542">INDEX(municipalities!B:B, MATCH(D542,municipalities!C:C,0),0)</f>
        <v>GM0638</v>
      </c>
      <c r="G542">
        <v>2016</v>
      </c>
      <c r="H542" t="e" cm="1">
        <f t="array" ref="H542">INDEX(professionalization_strategies!G:G,MATCH(Professionalization!$A542,professionalization_strategies!$A:$A,0),0)</f>
        <v>#N/A</v>
      </c>
    </row>
    <row r="543" spans="1:8" x14ac:dyDescent="0.3">
      <c r="A543" t="s">
        <v>5002</v>
      </c>
      <c r="B543" t="s">
        <v>2127</v>
      </c>
      <c r="C543" t="s">
        <v>2128</v>
      </c>
      <c r="D543" t="s">
        <v>2262</v>
      </c>
      <c r="E543" t="str" cm="1">
        <f t="array" ref="E543">INDEX(municipalities!B:B, MATCH(D543,municipalities!C:C,0),0)</f>
        <v>GM1884</v>
      </c>
      <c r="G543">
        <v>2017</v>
      </c>
      <c r="H543" cm="1">
        <f t="array" ref="H543">INDEX(professionalization_strategies!G:G,MATCH(Professionalization!$A543,professionalization_strategies!$A:$A,0),0)</f>
        <v>3</v>
      </c>
    </row>
    <row r="544" spans="1:8" x14ac:dyDescent="0.3">
      <c r="A544" t="s">
        <v>5005</v>
      </c>
      <c r="B544" t="s">
        <v>2127</v>
      </c>
      <c r="C544" t="s">
        <v>2128</v>
      </c>
      <c r="D544" t="s">
        <v>5004</v>
      </c>
      <c r="E544" t="str" cm="1">
        <f t="array" ref="E544">INDEX(municipalities!B:B, MATCH(D544,municipalities!C:C,0),0)</f>
        <v>GM0579</v>
      </c>
      <c r="G544">
        <v>2020</v>
      </c>
      <c r="H544" cm="1">
        <f t="array" ref="H544">INDEX(professionalization_strategies!G:G,MATCH(Professionalization!$A544,professionalization_strategies!$A:$A,0),0)</f>
        <v>1</v>
      </c>
    </row>
    <row r="545" spans="1:8" x14ac:dyDescent="0.3">
      <c r="A545" t="s">
        <v>5007</v>
      </c>
      <c r="B545" t="s">
        <v>2127</v>
      </c>
      <c r="C545" t="s">
        <v>2128</v>
      </c>
      <c r="D545" t="s">
        <v>5004</v>
      </c>
      <c r="E545" t="str" cm="1">
        <f t="array" ref="E545">INDEX(municipalities!B:B, MATCH(D545,municipalities!C:C,0),0)</f>
        <v>GM0579</v>
      </c>
      <c r="G545">
        <v>2013</v>
      </c>
      <c r="H545" t="e" cm="1">
        <f t="array" ref="H545">INDEX(professionalization_strategies!G:G,MATCH(Professionalization!$A545,professionalization_strategies!$A:$A,0),0)</f>
        <v>#N/A</v>
      </c>
    </row>
    <row r="546" spans="1:8" x14ac:dyDescent="0.3">
      <c r="A546" t="s">
        <v>5009</v>
      </c>
      <c r="B546" t="s">
        <v>2127</v>
      </c>
      <c r="C546" t="s">
        <v>2128</v>
      </c>
      <c r="D546" t="s">
        <v>2294</v>
      </c>
      <c r="E546" t="str" cm="1">
        <f t="array" ref="E546">INDEX(municipalities!B:B, MATCH(D546,municipalities!C:C,0),0)</f>
        <v>GM0546</v>
      </c>
      <c r="G546">
        <v>2020</v>
      </c>
      <c r="H546" t="e" cm="1">
        <f t="array" ref="H546">INDEX(professionalization_strategies!G:G,MATCH(Professionalization!$A546,professionalization_strategies!$A:$A,0),0)</f>
        <v>#N/A</v>
      </c>
    </row>
    <row r="547" spans="1:8" x14ac:dyDescent="0.3">
      <c r="A547" t="s">
        <v>5012</v>
      </c>
      <c r="B547" t="s">
        <v>2127</v>
      </c>
      <c r="C547" t="s">
        <v>2128</v>
      </c>
      <c r="D547" t="s">
        <v>2294</v>
      </c>
      <c r="E547" t="str" cm="1">
        <f t="array" ref="E547">INDEX(municipalities!B:B, MATCH(D547,municipalities!C:C,0),0)</f>
        <v>GM0546</v>
      </c>
      <c r="F547" t="s">
        <v>5011</v>
      </c>
      <c r="G547">
        <v>2018</v>
      </c>
      <c r="H547" cm="1">
        <f t="array" ref="H547">INDEX(professionalization_strategies!G:G,MATCH(Professionalization!$A547,professionalization_strategies!$A:$A,0),0)</f>
        <v>1</v>
      </c>
    </row>
    <row r="548" spans="1:8" x14ac:dyDescent="0.3">
      <c r="A548" t="s">
        <v>5014</v>
      </c>
      <c r="B548" t="s">
        <v>2127</v>
      </c>
      <c r="C548" t="s">
        <v>2128</v>
      </c>
      <c r="D548" t="s">
        <v>2294</v>
      </c>
      <c r="E548" t="str" cm="1">
        <f t="array" ref="E548">INDEX(municipalities!B:B, MATCH(D548,municipalities!C:C,0),0)</f>
        <v>GM0546</v>
      </c>
      <c r="G548">
        <v>2022</v>
      </c>
      <c r="H548" t="e" cm="1">
        <f t="array" ref="H548">INDEX(professionalization_strategies!G:G,MATCH(Professionalization!$A548,professionalization_strategies!$A:$A,0),0)</f>
        <v>#N/A</v>
      </c>
    </row>
    <row r="549" spans="1:8" x14ac:dyDescent="0.3">
      <c r="A549" t="s">
        <v>5016</v>
      </c>
      <c r="B549" t="s">
        <v>2127</v>
      </c>
      <c r="C549" t="s">
        <v>2128</v>
      </c>
      <c r="D549" t="s">
        <v>2294</v>
      </c>
      <c r="E549" t="str" cm="1">
        <f t="array" ref="E549">INDEX(municipalities!B:B, MATCH(D549,municipalities!C:C,0),0)</f>
        <v>GM0546</v>
      </c>
      <c r="G549">
        <v>2013</v>
      </c>
      <c r="H549" t="e" cm="1">
        <f t="array" ref="H549">INDEX(professionalization_strategies!G:G,MATCH(Professionalization!$A549,professionalization_strategies!$A:$A,0),0)</f>
        <v>#N/A</v>
      </c>
    </row>
    <row r="550" spans="1:8" x14ac:dyDescent="0.3">
      <c r="A550" t="s">
        <v>5018</v>
      </c>
      <c r="B550" t="s">
        <v>2127</v>
      </c>
      <c r="C550" t="s">
        <v>2173</v>
      </c>
      <c r="D550" t="s">
        <v>2306</v>
      </c>
      <c r="E550" t="str" cm="1">
        <f t="array" ref="E550">INDEX(municipalities!B:B, MATCH(D550,municipalities!C:C,0),0)</f>
        <v>GM1916</v>
      </c>
      <c r="G550">
        <v>2020</v>
      </c>
      <c r="H550" cm="1">
        <f t="array" ref="H550">INDEX(professionalization_strategies!G:G,MATCH(Professionalization!$A550,professionalization_strategies!$A:$A,0),0)</f>
        <v>2</v>
      </c>
    </row>
    <row r="551" spans="1:8" x14ac:dyDescent="0.3">
      <c r="A551" t="s">
        <v>5020</v>
      </c>
      <c r="B551" t="s">
        <v>2127</v>
      </c>
      <c r="C551" t="s">
        <v>2140</v>
      </c>
      <c r="D551" t="s">
        <v>2306</v>
      </c>
      <c r="E551" t="str" cm="1">
        <f t="array" ref="E551">INDEX(municipalities!B:B, MATCH(D551,municipalities!C:C,0),0)</f>
        <v>GM1916</v>
      </c>
      <c r="G551">
        <v>1991</v>
      </c>
      <c r="H551" cm="1">
        <f t="array" ref="H551">INDEX(professionalization_strategies!G:G,MATCH(Professionalization!$A551,professionalization_strategies!$A:$A,0),0)</f>
        <v>2</v>
      </c>
    </row>
    <row r="552" spans="1:8" x14ac:dyDescent="0.3">
      <c r="A552" t="s">
        <v>5022</v>
      </c>
      <c r="B552" t="s">
        <v>2127</v>
      </c>
      <c r="C552" t="s">
        <v>2173</v>
      </c>
      <c r="D552" t="s">
        <v>2430</v>
      </c>
      <c r="E552" t="str" cm="1">
        <f t="array" ref="E552">INDEX(municipalities!B:B, MATCH(D552,municipalities!C:C,0),0)</f>
        <v>GM0629</v>
      </c>
      <c r="G552">
        <v>2020</v>
      </c>
      <c r="H552" cm="1">
        <f t="array" ref="H552">INDEX(professionalization_strategies!G:G,MATCH(Professionalization!$A552,professionalization_strategies!$A:$A,0),0)</f>
        <v>1</v>
      </c>
    </row>
    <row r="553" spans="1:8" x14ac:dyDescent="0.3">
      <c r="A553" t="s">
        <v>5025</v>
      </c>
      <c r="B553" t="s">
        <v>2127</v>
      </c>
      <c r="C553" t="s">
        <v>2128</v>
      </c>
      <c r="D553" t="s">
        <v>2270</v>
      </c>
      <c r="E553" t="str" cm="1">
        <f t="array" ref="E553">INDEX(municipalities!B:B, MATCH(D553,municipalities!C:C,0),0)</f>
        <v>GM0537</v>
      </c>
      <c r="F553" t="s">
        <v>5024</v>
      </c>
      <c r="G553">
        <v>2020</v>
      </c>
      <c r="H553" cm="1">
        <f t="array" ref="H553">INDEX(professionalization_strategies!G:G,MATCH(Professionalization!$A553,professionalization_strategies!$A:$A,0),0)</f>
        <v>2</v>
      </c>
    </row>
    <row r="554" spans="1:8" x14ac:dyDescent="0.3">
      <c r="A554" t="s">
        <v>5027</v>
      </c>
      <c r="B554" t="s">
        <v>2127</v>
      </c>
      <c r="C554" t="s">
        <v>2128</v>
      </c>
      <c r="D554" t="s">
        <v>2253</v>
      </c>
      <c r="E554" t="str" cm="1">
        <f t="array" ref="E554">INDEX(municipalities!B:B, MATCH(D554,municipalities!C:C,0),0)</f>
        <v>GM0534</v>
      </c>
      <c r="G554">
        <v>2021</v>
      </c>
      <c r="H554" cm="1">
        <f t="array" ref="H554">INDEX(professionalization_strategies!G:G,MATCH(Professionalization!$A554,professionalization_strategies!$A:$A,0),0)</f>
        <v>2</v>
      </c>
    </row>
    <row r="555" spans="1:8" x14ac:dyDescent="0.3">
      <c r="A555" t="s">
        <v>5029</v>
      </c>
      <c r="B555" t="s">
        <v>2127</v>
      </c>
      <c r="C555" t="s">
        <v>2128</v>
      </c>
      <c r="D555" t="s">
        <v>2418</v>
      </c>
      <c r="E555" t="str" cm="1">
        <f t="array" ref="E555">INDEX(municipalities!B:B, MATCH(D555,municipalities!C:C,0),0)</f>
        <v>GM1525</v>
      </c>
      <c r="F555" t="s">
        <v>2419</v>
      </c>
      <c r="G555">
        <v>2018</v>
      </c>
      <c r="H555" cm="1">
        <f t="array" ref="H555">INDEX(professionalization_strategies!G:G,MATCH(Professionalization!$A555,professionalization_strategies!$A:$A,0),0)</f>
        <v>1</v>
      </c>
    </row>
    <row r="556" spans="1:8" x14ac:dyDescent="0.3">
      <c r="A556" t="s">
        <v>5031</v>
      </c>
      <c r="B556" t="s">
        <v>2127</v>
      </c>
      <c r="C556" t="s">
        <v>2128</v>
      </c>
      <c r="D556" t="s">
        <v>2418</v>
      </c>
      <c r="E556" t="str" cm="1">
        <f t="array" ref="E556">INDEX(municipalities!B:B, MATCH(D556,municipalities!C:C,0),0)</f>
        <v>GM1525</v>
      </c>
      <c r="F556" t="s">
        <v>2419</v>
      </c>
      <c r="G556">
        <v>2020</v>
      </c>
      <c r="H556" cm="1">
        <f t="array" ref="H556">INDEX(professionalization_strategies!G:G,MATCH(Professionalization!$A556,professionalization_strategies!$A:$A,0),0)</f>
        <v>2</v>
      </c>
    </row>
    <row r="557" spans="1:8" x14ac:dyDescent="0.3">
      <c r="A557" t="s">
        <v>5034</v>
      </c>
      <c r="B557" t="s">
        <v>2127</v>
      </c>
      <c r="C557" t="s">
        <v>2128</v>
      </c>
      <c r="D557" t="s">
        <v>5033</v>
      </c>
      <c r="E557" t="str" cm="1">
        <f t="array" ref="E557">INDEX(municipalities!B:B, MATCH(D557,municipalities!C:C,0),0)</f>
        <v>GM0553</v>
      </c>
      <c r="G557">
        <v>2022</v>
      </c>
      <c r="H557" t="e" cm="1">
        <f t="array" ref="H557">INDEX(professionalization_strategies!G:G,MATCH(Professionalization!$A557,professionalization_strategies!$A:$A,0),0)</f>
        <v>#N/A</v>
      </c>
    </row>
    <row r="558" spans="1:8" x14ac:dyDescent="0.3">
      <c r="A558" t="s">
        <v>5036</v>
      </c>
      <c r="B558" t="s">
        <v>2127</v>
      </c>
      <c r="C558" t="s">
        <v>2173</v>
      </c>
      <c r="D558" t="s">
        <v>2385</v>
      </c>
      <c r="E558" t="str" cm="1">
        <f t="array" ref="E558">INDEX(municipalities!B:B, MATCH(D558,municipalities!C:C,0),0)</f>
        <v>GM0599</v>
      </c>
      <c r="F558" t="s">
        <v>2786</v>
      </c>
      <c r="G558">
        <v>2019</v>
      </c>
      <c r="H558" t="e" cm="1">
        <f t="array" ref="H558">INDEX(professionalization_strategies!G:G,MATCH(Professionalization!$A558,professionalization_strategies!$A:$A,0),0)</f>
        <v>#N/A</v>
      </c>
    </row>
    <row r="559" spans="1:8" x14ac:dyDescent="0.3">
      <c r="A559" t="s">
        <v>5039</v>
      </c>
      <c r="B559" t="s">
        <v>2127</v>
      </c>
      <c r="C559" t="s">
        <v>2173</v>
      </c>
      <c r="D559" t="s">
        <v>5038</v>
      </c>
      <c r="E559" t="str" cm="1">
        <f t="array" ref="E559">INDEX(municipalities!B:B, MATCH(D559,municipalities!C:C,0),0)</f>
        <v>GM0556</v>
      </c>
      <c r="G559">
        <v>2019</v>
      </c>
      <c r="H559" cm="1">
        <f t="array" ref="H559">INDEX(professionalization_strategies!G:G,MATCH(Professionalization!$A559,professionalization_strategies!$A:$A,0),0)</f>
        <v>1</v>
      </c>
    </row>
    <row r="560" spans="1:8" x14ac:dyDescent="0.3">
      <c r="A560" t="s">
        <v>5042</v>
      </c>
      <c r="B560" t="s">
        <v>2127</v>
      </c>
      <c r="C560" t="s">
        <v>2238</v>
      </c>
      <c r="D560" t="s">
        <v>2319</v>
      </c>
      <c r="E560" t="str" cm="1">
        <f t="array" ref="E560">INDEX(municipalities!B:B, MATCH(D560,municipalities!C:C,0),0)</f>
        <v>GM1978</v>
      </c>
      <c r="F560" t="s">
        <v>5041</v>
      </c>
      <c r="G560">
        <v>2017</v>
      </c>
      <c r="H560" cm="1">
        <f t="array" ref="H560">INDEX(professionalization_strategies!G:G,MATCH(Professionalization!$A560,professionalization_strategies!$A:$A,0),0)</f>
        <v>1</v>
      </c>
    </row>
    <row r="561" spans="1:8" x14ac:dyDescent="0.3">
      <c r="A561" t="s">
        <v>5044</v>
      </c>
      <c r="B561" t="s">
        <v>2127</v>
      </c>
      <c r="C561" t="s">
        <v>2128</v>
      </c>
      <c r="D561" t="s">
        <v>2426</v>
      </c>
      <c r="E561" t="str" cm="1">
        <f t="array" ref="E561">INDEX(municipalities!B:B, MATCH(D561,municipalities!C:C,0),0)</f>
        <v>GM0626</v>
      </c>
      <c r="G561">
        <v>2024</v>
      </c>
      <c r="H561" t="e" cm="1">
        <f t="array" ref="H561">INDEX(professionalization_strategies!G:G,MATCH(Professionalization!$A561,professionalization_strategies!$A:$A,0),0)</f>
        <v>#N/A</v>
      </c>
    </row>
    <row r="562" spans="1:8" x14ac:dyDescent="0.3">
      <c r="A562" t="s">
        <v>5047</v>
      </c>
      <c r="B562" t="s">
        <v>23</v>
      </c>
      <c r="C562" t="s">
        <v>23</v>
      </c>
      <c r="D562" t="s">
        <v>83</v>
      </c>
      <c r="E562" t="str" cm="1">
        <f t="array" ref="E562">INDEX(municipalities!B:B, MATCH(D562,municipalities!C:C,0),0)</f>
        <v>GM1699</v>
      </c>
      <c r="F562" t="s">
        <v>5046</v>
      </c>
      <c r="G562">
        <v>2015</v>
      </c>
      <c r="H562" cm="1">
        <f t="array" ref="H562">INDEX(professionalization_strategies!G:G,MATCH(Professionalization!$A562,professionalization_strategies!$A:$A,0),0)</f>
        <v>2</v>
      </c>
    </row>
    <row r="563" spans="1:8" x14ac:dyDescent="0.3">
      <c r="A563" t="s">
        <v>5052</v>
      </c>
      <c r="B563" t="s">
        <v>126</v>
      </c>
      <c r="C563" t="s">
        <v>126</v>
      </c>
      <c r="D563" t="s">
        <v>249</v>
      </c>
      <c r="E563" t="str" cm="1">
        <f t="array" ref="E563">INDEX(municipalities!B:B, MATCH(D563,municipalities!C:C,0),0)</f>
        <v>GM1900</v>
      </c>
      <c r="F563" t="s">
        <v>5051</v>
      </c>
      <c r="G563">
        <v>2015</v>
      </c>
      <c r="H563" t="e" cm="1">
        <f t="array" ref="H563">INDEX(professionalization_strategies!G:G,MATCH(Professionalization!$A563,professionalization_strategies!$A:$A,0),0)</f>
        <v>#N/A</v>
      </c>
    </row>
    <row r="564" spans="1:8" x14ac:dyDescent="0.3">
      <c r="A564" t="s">
        <v>5055</v>
      </c>
      <c r="B564" t="s">
        <v>126</v>
      </c>
      <c r="C564" t="s">
        <v>126</v>
      </c>
      <c r="D564" t="s">
        <v>304</v>
      </c>
      <c r="E564" t="str" cm="1">
        <f t="array" ref="E564">INDEX(municipalities!B:B, MATCH(D564,municipalities!C:C,0),0)</f>
        <v>GM1949</v>
      </c>
      <c r="F564" t="s">
        <v>5054</v>
      </c>
      <c r="G564">
        <v>2016</v>
      </c>
      <c r="H564" cm="1">
        <f t="array" ref="H564">INDEX(professionalization_strategies!G:G,MATCH(Professionalization!$A564,professionalization_strategies!$A:$A,0),0)</f>
        <v>2</v>
      </c>
    </row>
    <row r="565" spans="1:8" x14ac:dyDescent="0.3">
      <c r="A565" t="s">
        <v>5057</v>
      </c>
      <c r="B565" t="s">
        <v>753</v>
      </c>
      <c r="C565" t="s">
        <v>753</v>
      </c>
      <c r="D565" t="s">
        <v>753</v>
      </c>
      <c r="E565" t="str" cm="1">
        <f t="array" ref="E565">INDEX(municipalities!B:B, MATCH(D565,municipalities!C:C,0),0)</f>
        <v>GM0014</v>
      </c>
      <c r="F565" t="s">
        <v>2911</v>
      </c>
      <c r="G565">
        <v>2020</v>
      </c>
      <c r="H565" cm="1">
        <f t="array" ref="H565">INDEX(professionalization_strategies!G:G,MATCH(Professionalization!$A565,professionalization_strategies!$A:$A,0),0)</f>
        <v>0</v>
      </c>
    </row>
    <row r="566" spans="1:8" x14ac:dyDescent="0.3">
      <c r="A566" t="s">
        <v>5060</v>
      </c>
      <c r="B566" t="s">
        <v>753</v>
      </c>
      <c r="C566" t="s">
        <v>753</v>
      </c>
      <c r="D566" t="s">
        <v>816</v>
      </c>
      <c r="E566" t="str" cm="1">
        <f t="array" ref="E566">INDEX(municipalities!B:B, MATCH(D566,municipalities!C:C,0),0)</f>
        <v>GM1966</v>
      </c>
      <c r="F566" t="s">
        <v>5059</v>
      </c>
      <c r="G566">
        <v>2016</v>
      </c>
      <c r="H566" cm="1">
        <f t="array" ref="H566">INDEX(professionalization_strategies!G:G,MATCH(Professionalization!$A566,professionalization_strategies!$A:$A,0),0)</f>
        <v>2</v>
      </c>
    </row>
    <row r="567" spans="1:8" x14ac:dyDescent="0.3">
      <c r="A567" t="s">
        <v>5064</v>
      </c>
      <c r="B567" t="s">
        <v>753</v>
      </c>
      <c r="C567" t="s">
        <v>753</v>
      </c>
      <c r="D567" t="s">
        <v>816</v>
      </c>
      <c r="E567" t="str" cm="1">
        <f t="array" ref="E567">INDEX(municipalities!B:B, MATCH(D567,municipalities!C:C,0),0)</f>
        <v>GM1966</v>
      </c>
      <c r="F567" t="s">
        <v>5063</v>
      </c>
      <c r="G567">
        <v>2015</v>
      </c>
      <c r="H567" t="e" cm="1">
        <f t="array" ref="H567">INDEX(professionalization_strategies!G:G,MATCH(Professionalization!$A567,professionalization_strategies!$A:$A,0),0)</f>
        <v>#N/A</v>
      </c>
    </row>
    <row r="568" spans="1:8" x14ac:dyDescent="0.3">
      <c r="A568" t="s">
        <v>5067</v>
      </c>
      <c r="B568" t="s">
        <v>753</v>
      </c>
      <c r="C568" t="s">
        <v>753</v>
      </c>
      <c r="D568" t="s">
        <v>816</v>
      </c>
      <c r="E568" t="str" cm="1">
        <f t="array" ref="E568">INDEX(municipalities!B:B, MATCH(D568,municipalities!C:C,0),0)</f>
        <v>GM1966</v>
      </c>
      <c r="F568" t="s">
        <v>5066</v>
      </c>
      <c r="G568">
        <v>2014</v>
      </c>
      <c r="H568" cm="1">
        <f t="array" ref="H568">INDEX(professionalization_strategies!G:G,MATCH(Professionalization!$A568,professionalization_strategies!$A:$A,0),0)</f>
        <v>2</v>
      </c>
    </row>
    <row r="569" spans="1:8" x14ac:dyDescent="0.3">
      <c r="A569" t="s">
        <v>5069</v>
      </c>
      <c r="B569" t="s">
        <v>753</v>
      </c>
      <c r="C569" t="s">
        <v>753</v>
      </c>
      <c r="D569" t="s">
        <v>4257</v>
      </c>
      <c r="E569" t="str" cm="1">
        <f t="array" ref="E569">INDEX(municipalities!B:B, MATCH(D569,municipalities!C:C,0),0)</f>
        <v>GM0047</v>
      </c>
      <c r="G569">
        <v>2012</v>
      </c>
      <c r="H569" t="e" cm="1">
        <f t="array" ref="H569">INDEX(professionalization_strategies!G:G,MATCH(Professionalization!$A569,professionalization_strategies!$A:$A,0),0)</f>
        <v>#N/A</v>
      </c>
    </row>
    <row r="570" spans="1:8" x14ac:dyDescent="0.3">
      <c r="A570" t="s">
        <v>5072</v>
      </c>
      <c r="B570" t="s">
        <v>753</v>
      </c>
      <c r="C570" t="s">
        <v>753</v>
      </c>
      <c r="D570" t="s">
        <v>889</v>
      </c>
      <c r="E570" t="str" cm="1">
        <f t="array" ref="E570">INDEX(municipalities!B:B, MATCH(D570,municipalities!C:C,0),0)</f>
        <v>GM1969</v>
      </c>
      <c r="F570" t="s">
        <v>5071</v>
      </c>
      <c r="G570">
        <v>2018</v>
      </c>
      <c r="H570" cm="1">
        <f t="array" ref="H570">INDEX(professionalization_strategies!G:G,MATCH(Professionalization!$A570,professionalization_strategies!$A:$A,0),0)</f>
        <v>1</v>
      </c>
    </row>
    <row r="571" spans="1:8" x14ac:dyDescent="0.3">
      <c r="A571" t="s">
        <v>5074</v>
      </c>
      <c r="B571" t="s">
        <v>922</v>
      </c>
      <c r="C571" t="s">
        <v>927</v>
      </c>
      <c r="D571" t="s">
        <v>993</v>
      </c>
      <c r="E571" t="str" cm="1">
        <f t="array" ref="E571">INDEX(municipalities!B:B, MATCH(D571,municipalities!C:C,0),0)</f>
        <v>GM0984</v>
      </c>
      <c r="G571">
        <v>2018</v>
      </c>
      <c r="H571" cm="1">
        <f t="array" ref="H571">INDEX(professionalization_strategies!G:G,MATCH(Professionalization!$A571,professionalization_strategies!$A:$A,0),0)</f>
        <v>1</v>
      </c>
    </row>
    <row r="572" spans="1:8" x14ac:dyDescent="0.3">
      <c r="A572" t="s">
        <v>5076</v>
      </c>
      <c r="B572" t="s">
        <v>1006</v>
      </c>
      <c r="C572" t="s">
        <v>1017</v>
      </c>
      <c r="D572" t="s">
        <v>1195</v>
      </c>
      <c r="E572" t="str" cm="1">
        <f t="array" ref="E572">INDEX(municipalities!B:B, MATCH(D572,municipalities!C:C,0),0)</f>
        <v>GM0823</v>
      </c>
      <c r="G572">
        <v>2012</v>
      </c>
      <c r="H572" cm="1">
        <f t="array" ref="H572">INDEX(professionalization_strategies!G:G,MATCH(Professionalization!$A572,professionalization_strategies!$A:$A,0),0)</f>
        <v>1</v>
      </c>
    </row>
    <row r="573" spans="1:8" x14ac:dyDescent="0.3">
      <c r="A573" t="s">
        <v>5078</v>
      </c>
      <c r="B573" t="s">
        <v>1281</v>
      </c>
      <c r="C573" t="s">
        <v>1282</v>
      </c>
      <c r="D573" t="s">
        <v>1313</v>
      </c>
      <c r="E573" t="str" cm="1">
        <f t="array" ref="E573">INDEX(municipalities!B:B, MATCH(D573,municipalities!C:C,0),0)</f>
        <v>GM0363</v>
      </c>
      <c r="G573">
        <v>2010</v>
      </c>
      <c r="H573" t="e" cm="1">
        <f t="array" ref="H573">INDEX(professionalization_strategies!G:G,MATCH(Professionalization!$A573,professionalization_strategies!$A:$A,0),0)</f>
        <v>#N/A</v>
      </c>
    </row>
    <row r="574" spans="1:8" x14ac:dyDescent="0.3">
      <c r="A574" t="s">
        <v>5081</v>
      </c>
      <c r="B574" t="s">
        <v>1676</v>
      </c>
      <c r="C574" t="s">
        <v>1684</v>
      </c>
      <c r="D574" t="s">
        <v>1786</v>
      </c>
      <c r="E574" t="str" cm="1">
        <f t="array" ref="E574">INDEX(municipalities!B:B, MATCH(D574,municipalities!C:C,0),0)</f>
        <v>GM1773</v>
      </c>
      <c r="F574" t="s">
        <v>5080</v>
      </c>
      <c r="G574">
        <v>2020</v>
      </c>
      <c r="H574" cm="1">
        <f t="array" ref="H574">INDEX(professionalization_strategies!G:G,MATCH(Professionalization!$A574,professionalization_strategies!$A:$A,0),0)</f>
        <v>1</v>
      </c>
    </row>
    <row r="575" spans="1:8" x14ac:dyDescent="0.3">
      <c r="A575" t="s">
        <v>5084</v>
      </c>
      <c r="B575" t="s">
        <v>1676</v>
      </c>
      <c r="C575" t="s">
        <v>1684</v>
      </c>
      <c r="D575" t="s">
        <v>1786</v>
      </c>
      <c r="E575" t="str" cm="1">
        <f t="array" ref="E575">INDEX(municipalities!B:B, MATCH(D575,municipalities!C:C,0),0)</f>
        <v>GM1773</v>
      </c>
      <c r="F575" t="s">
        <v>5083</v>
      </c>
      <c r="G575">
        <v>2019</v>
      </c>
      <c r="H575" cm="1">
        <f t="array" ref="H575">INDEX(professionalization_strategies!G:G,MATCH(Professionalization!$A575,professionalization_strategies!$A:$A,0),0)</f>
        <v>0</v>
      </c>
    </row>
    <row r="576" spans="1:8" x14ac:dyDescent="0.3">
      <c r="A576" t="s">
        <v>5087</v>
      </c>
      <c r="B576" t="s">
        <v>1676</v>
      </c>
      <c r="C576" t="s">
        <v>1684</v>
      </c>
      <c r="D576" t="s">
        <v>1795</v>
      </c>
      <c r="E576" t="str" cm="1">
        <f t="array" ref="E576">INDEX(municipalities!B:B, MATCH(D576,municipalities!C:C,0),0)</f>
        <v>GM0177</v>
      </c>
      <c r="F576" t="s">
        <v>5086</v>
      </c>
      <c r="G576">
        <v>2020</v>
      </c>
      <c r="H576" cm="1">
        <f t="array" ref="H576">INDEX(professionalization_strategies!G:G,MATCH(Professionalization!$A576,professionalization_strategies!$A:$A,0),0)</f>
        <v>1</v>
      </c>
    </row>
    <row r="577" spans="1:8" x14ac:dyDescent="0.3">
      <c r="A577" t="s">
        <v>5089</v>
      </c>
      <c r="B577" t="s">
        <v>1862</v>
      </c>
      <c r="C577" t="s">
        <v>1879</v>
      </c>
      <c r="D577" t="s">
        <v>1908</v>
      </c>
      <c r="E577" t="str" cm="1">
        <f t="array" ref="E577">INDEX(municipalities!B:B, MATCH(D577,municipalities!C:C,0),0)</f>
        <v>GM0321</v>
      </c>
      <c r="G577">
        <v>2016</v>
      </c>
      <c r="H577" cm="1">
        <f t="array" ref="H577">INDEX(professionalization_strategies!G:G,MATCH(Professionalization!$A577,professionalization_strategies!$A:$A,0),0)</f>
        <v>1</v>
      </c>
    </row>
    <row r="578" spans="1:8" x14ac:dyDescent="0.3">
      <c r="A578" t="s">
        <v>5091</v>
      </c>
      <c r="B578" t="s">
        <v>2023</v>
      </c>
      <c r="C578" t="s">
        <v>2023</v>
      </c>
      <c r="D578" t="s">
        <v>2081</v>
      </c>
      <c r="E578" t="str" cm="1">
        <f t="array" ref="E578">INDEX(municipalities!B:B, MATCH(D578,municipalities!C:C,0),0)</f>
        <v>GM1714</v>
      </c>
      <c r="F578" t="s">
        <v>2084</v>
      </c>
      <c r="G578">
        <v>2013</v>
      </c>
      <c r="H578" cm="1">
        <f t="array" ref="H578">INDEX(professionalization_strategies!G:G,MATCH(Professionalization!$A578,professionalization_strategies!$A:$A,0),0)</f>
        <v>1</v>
      </c>
    </row>
    <row r="579" spans="1:8" x14ac:dyDescent="0.3">
      <c r="A579" t="s">
        <v>5093</v>
      </c>
      <c r="B579" t="s">
        <v>2127</v>
      </c>
      <c r="C579" t="s">
        <v>2173</v>
      </c>
      <c r="D579" t="s">
        <v>2177</v>
      </c>
      <c r="E579" t="str" cm="1">
        <f t="array" ref="E579">INDEX(municipalities!B:B, MATCH(D579,municipalities!C:C,0),0)</f>
        <v>GM0503</v>
      </c>
      <c r="G579">
        <v>2017</v>
      </c>
      <c r="H579" cm="1">
        <f t="array" ref="H579">INDEX(professionalization_strategies!G:G,MATCH(Professionalization!$A579,professionalization_strategies!$A:$A,0),0)</f>
        <v>2</v>
      </c>
    </row>
    <row r="580" spans="1:8" x14ac:dyDescent="0.3">
      <c r="A580" t="s">
        <v>5096</v>
      </c>
      <c r="B580" t="s">
        <v>2127</v>
      </c>
      <c r="C580" t="s">
        <v>2173</v>
      </c>
      <c r="D580" t="s">
        <v>2433</v>
      </c>
      <c r="E580" t="str" cm="1">
        <f t="array" ref="E580">INDEX(municipalities!B:B, MATCH(D580,municipalities!C:C,0),0)</f>
        <v>GM1783</v>
      </c>
      <c r="F580" t="s">
        <v>5095</v>
      </c>
      <c r="G580">
        <v>2019</v>
      </c>
      <c r="H580" cm="1">
        <f t="array" ref="H580">INDEX(professionalization_strategies!G:G,MATCH(Professionalization!$A580,professionalization_strategies!$A:$A,0),0)</f>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DB465-63C8-4A6D-BDC6-30F514F3D695}">
  <dimension ref="A1:DR739"/>
  <sheetViews>
    <sheetView zoomScale="55" zoomScaleNormal="55" workbookViewId="0">
      <pane xSplit="1" ySplit="1" topLeftCell="B346" activePane="bottomRight" state="frozen"/>
      <selection pane="topRight" activeCell="B1" sqref="B1"/>
      <selection pane="bottomLeft" activeCell="A2" sqref="A2"/>
      <selection pane="bottomRight" activeCell="D349" sqref="D349"/>
    </sheetView>
  </sheetViews>
  <sheetFormatPr defaultColWidth="123.6640625" defaultRowHeight="25.2" x14ac:dyDescent="0.45"/>
  <cols>
    <col min="1" max="1" width="80.109375" style="13" customWidth="1"/>
    <col min="2" max="7" width="21.88671875" style="13" customWidth="1"/>
    <col min="8" max="8" width="21.88671875" style="15" customWidth="1"/>
    <col min="9" max="11" width="21.88671875" style="14" customWidth="1"/>
    <col min="12" max="12" width="21.88671875" style="15" customWidth="1"/>
    <col min="13" max="17" width="21.88671875" style="13" customWidth="1"/>
    <col min="18" max="18" width="21.88671875" style="15" customWidth="1"/>
    <col min="19" max="56" width="21.88671875" style="13" customWidth="1"/>
    <col min="57" max="57" width="21.88671875" style="15" customWidth="1"/>
    <col min="58" max="61" width="21.88671875" style="13" customWidth="1"/>
    <col min="62" max="63" width="21.88671875" style="15" customWidth="1"/>
    <col min="64" max="64" width="21.88671875" style="13" customWidth="1"/>
    <col min="65" max="65" width="21.88671875" style="15" customWidth="1"/>
    <col min="66" max="69" width="21.88671875" style="13" customWidth="1"/>
    <col min="70" max="70" width="21.88671875" style="15" customWidth="1"/>
    <col min="71" max="100" width="21.88671875" style="13" customWidth="1"/>
    <col min="101" max="101" width="21.88671875" style="15" customWidth="1"/>
    <col min="102" max="120" width="21.88671875" style="13" customWidth="1"/>
    <col min="121" max="121" width="21.88671875" style="15" customWidth="1"/>
    <col min="122" max="16384" width="123.6640625" style="13"/>
  </cols>
  <sheetData>
    <row r="1" spans="1:121" s="7" customFormat="1" ht="34.200000000000003" customHeight="1" x14ac:dyDescent="0.45">
      <c r="A1" s="7" t="s">
        <v>6407</v>
      </c>
      <c r="B1" s="7" t="s">
        <v>6408</v>
      </c>
      <c r="C1" s="7" t="s">
        <v>6409</v>
      </c>
      <c r="D1" s="7" t="s">
        <v>6410</v>
      </c>
      <c r="E1" s="7" t="s">
        <v>6411</v>
      </c>
      <c r="F1" s="7" t="s">
        <v>6412</v>
      </c>
      <c r="G1" s="7" t="s">
        <v>6413</v>
      </c>
      <c r="H1" s="7" t="s">
        <v>6414</v>
      </c>
      <c r="I1" s="8" t="s">
        <v>6415</v>
      </c>
      <c r="J1" s="8" t="s">
        <v>6416</v>
      </c>
      <c r="K1" s="8" t="s">
        <v>6417</v>
      </c>
      <c r="L1" s="7" t="s">
        <v>6418</v>
      </c>
      <c r="M1" s="7" t="s">
        <v>6419</v>
      </c>
      <c r="N1" s="7" t="s">
        <v>6420</v>
      </c>
      <c r="O1" s="7" t="s">
        <v>6421</v>
      </c>
      <c r="P1" s="7" t="s">
        <v>6422</v>
      </c>
      <c r="Q1" s="7" t="s">
        <v>6423</v>
      </c>
      <c r="R1" s="7" t="s">
        <v>6424</v>
      </c>
      <c r="S1" s="7" t="s">
        <v>6425</v>
      </c>
      <c r="T1" s="7" t="s">
        <v>6426</v>
      </c>
      <c r="U1" s="7" t="s">
        <v>6427</v>
      </c>
      <c r="V1" s="7" t="s">
        <v>6428</v>
      </c>
      <c r="W1" s="7" t="s">
        <v>6429</v>
      </c>
      <c r="X1" s="7" t="s">
        <v>6430</v>
      </c>
      <c r="Y1" s="7" t="s">
        <v>6431</v>
      </c>
      <c r="Z1" s="7" t="s">
        <v>6432</v>
      </c>
      <c r="AA1" s="7" t="s">
        <v>6433</v>
      </c>
      <c r="AB1" s="9" t="s">
        <v>6434</v>
      </c>
      <c r="AC1" s="9" t="s">
        <v>6435</v>
      </c>
      <c r="AD1" s="9" t="s">
        <v>6436</v>
      </c>
      <c r="AE1" s="9" t="s">
        <v>6437</v>
      </c>
      <c r="AF1" s="9" t="s">
        <v>6438</v>
      </c>
      <c r="AG1" s="7" t="s">
        <v>6439</v>
      </c>
      <c r="AH1" s="7" t="s">
        <v>6440</v>
      </c>
      <c r="AI1" s="7" t="s">
        <v>6441</v>
      </c>
      <c r="AJ1" s="7" t="s">
        <v>6442</v>
      </c>
      <c r="AK1" s="7" t="s">
        <v>6443</v>
      </c>
      <c r="AL1" s="7" t="s">
        <v>6444</v>
      </c>
      <c r="AM1" s="7" t="s">
        <v>6445</v>
      </c>
      <c r="AN1" s="7" t="s">
        <v>6446</v>
      </c>
      <c r="AO1" s="7" t="s">
        <v>6447</v>
      </c>
      <c r="AP1" s="7" t="s">
        <v>6448</v>
      </c>
      <c r="AQ1" s="7" t="s">
        <v>6449</v>
      </c>
      <c r="AR1" s="7" t="s">
        <v>6450</v>
      </c>
      <c r="AS1" s="7" t="s">
        <v>6451</v>
      </c>
      <c r="AT1" s="7" t="s">
        <v>6452</v>
      </c>
      <c r="AU1" s="7" t="s">
        <v>6453</v>
      </c>
      <c r="AV1" s="7" t="s">
        <v>6454</v>
      </c>
      <c r="AW1" s="7" t="s">
        <v>6455</v>
      </c>
      <c r="AX1" s="7" t="s">
        <v>6456</v>
      </c>
      <c r="AY1" s="7" t="s">
        <v>6457</v>
      </c>
      <c r="AZ1" s="7" t="s">
        <v>6458</v>
      </c>
      <c r="BA1" s="7" t="s">
        <v>6459</v>
      </c>
      <c r="BB1" s="7" t="s">
        <v>6460</v>
      </c>
      <c r="BC1" s="7" t="s">
        <v>6461</v>
      </c>
      <c r="BD1" s="7" t="s">
        <v>6462</v>
      </c>
      <c r="BE1" s="7" t="s">
        <v>6463</v>
      </c>
      <c r="BF1" s="7" t="s">
        <v>6464</v>
      </c>
      <c r="BG1" s="7" t="s">
        <v>6465</v>
      </c>
      <c r="BH1" s="7" t="s">
        <v>6466</v>
      </c>
      <c r="BI1" s="7" t="s">
        <v>6467</v>
      </c>
      <c r="BJ1" s="7" t="s">
        <v>6468</v>
      </c>
      <c r="BK1" s="7" t="s">
        <v>6469</v>
      </c>
      <c r="BL1" s="7" t="s">
        <v>6470</v>
      </c>
      <c r="BM1" s="7" t="s">
        <v>6471</v>
      </c>
      <c r="BN1" s="10" t="s">
        <v>6472</v>
      </c>
      <c r="BO1" s="10" t="s">
        <v>6473</v>
      </c>
      <c r="BP1" s="10" t="s">
        <v>6474</v>
      </c>
      <c r="BQ1" s="10" t="s">
        <v>6475</v>
      </c>
      <c r="BR1" s="10" t="s">
        <v>6476</v>
      </c>
      <c r="BS1" s="10" t="s">
        <v>6477</v>
      </c>
      <c r="BT1" s="10" t="s">
        <v>6478</v>
      </c>
      <c r="BU1" s="10" t="s">
        <v>6479</v>
      </c>
      <c r="BV1" s="10" t="s">
        <v>6480</v>
      </c>
      <c r="BW1" s="10" t="s">
        <v>6481</v>
      </c>
      <c r="BX1" s="10" t="s">
        <v>6482</v>
      </c>
      <c r="BY1" s="10" t="s">
        <v>6483</v>
      </c>
      <c r="BZ1" s="10" t="s">
        <v>6484</v>
      </c>
      <c r="CA1" s="10" t="s">
        <v>6485</v>
      </c>
      <c r="CB1" s="10" t="s">
        <v>6486</v>
      </c>
      <c r="CC1" s="10" t="s">
        <v>6487</v>
      </c>
      <c r="CD1" s="10" t="s">
        <v>6488</v>
      </c>
      <c r="CE1" s="10" t="s">
        <v>6489</v>
      </c>
      <c r="CF1" s="10" t="s">
        <v>6490</v>
      </c>
      <c r="CG1" s="10" t="s">
        <v>6491</v>
      </c>
      <c r="CH1" s="10" t="s">
        <v>6492</v>
      </c>
      <c r="CI1" s="10" t="s">
        <v>6493</v>
      </c>
      <c r="CJ1" s="11" t="s">
        <v>6494</v>
      </c>
      <c r="CK1" s="10" t="s">
        <v>6495</v>
      </c>
      <c r="CL1" s="10" t="s">
        <v>6496</v>
      </c>
      <c r="CM1" s="10" t="s">
        <v>6497</v>
      </c>
      <c r="CN1" s="10" t="s">
        <v>6498</v>
      </c>
      <c r="CO1" s="10" t="s">
        <v>6499</v>
      </c>
      <c r="CP1" s="10" t="s">
        <v>6500</v>
      </c>
      <c r="CQ1" s="10" t="s">
        <v>6501</v>
      </c>
      <c r="CR1" s="10" t="s">
        <v>6502</v>
      </c>
      <c r="CS1" s="10" t="s">
        <v>6503</v>
      </c>
      <c r="CT1" s="10" t="s">
        <v>6504</v>
      </c>
      <c r="CU1" s="10" t="s">
        <v>6505</v>
      </c>
      <c r="CV1" s="7" t="s">
        <v>6506</v>
      </c>
      <c r="CW1" s="7" t="s">
        <v>6507</v>
      </c>
      <c r="CX1" s="7" t="s">
        <v>6508</v>
      </c>
      <c r="CY1" s="7" t="s">
        <v>6509</v>
      </c>
      <c r="CZ1" s="7" t="s">
        <v>6510</v>
      </c>
      <c r="DA1" s="7" t="s">
        <v>6511</v>
      </c>
      <c r="DB1" s="7" t="s">
        <v>6512</v>
      </c>
      <c r="DC1" s="7" t="s">
        <v>6513</v>
      </c>
      <c r="DD1" s="7" t="s">
        <v>6514</v>
      </c>
      <c r="DE1" s="7" t="s">
        <v>6515</v>
      </c>
      <c r="DF1" s="7" t="s">
        <v>6516</v>
      </c>
      <c r="DG1" s="7" t="s">
        <v>6517</v>
      </c>
      <c r="DH1" s="7" t="s">
        <v>6518</v>
      </c>
      <c r="DI1" s="7" t="s">
        <v>6519</v>
      </c>
      <c r="DJ1" s="7" t="s">
        <v>6520</v>
      </c>
      <c r="DK1" s="7" t="s">
        <v>6521</v>
      </c>
      <c r="DL1" s="7" t="s">
        <v>6522</v>
      </c>
      <c r="DM1" s="7" t="s">
        <v>6523</v>
      </c>
      <c r="DN1" s="7" t="s">
        <v>6524</v>
      </c>
      <c r="DO1" s="7" t="s">
        <v>2388</v>
      </c>
      <c r="DP1" s="7" t="s">
        <v>6525</v>
      </c>
      <c r="DQ1" s="7" t="s">
        <v>6526</v>
      </c>
    </row>
    <row r="2" spans="1:121" x14ac:dyDescent="0.45">
      <c r="A2" s="12" t="s">
        <v>4563</v>
      </c>
      <c r="B2" s="13">
        <v>2013</v>
      </c>
      <c r="C2" s="13" t="s">
        <v>1281</v>
      </c>
      <c r="D2" s="13" t="s">
        <v>1282</v>
      </c>
      <c r="E2" s="13" t="s">
        <v>1585</v>
      </c>
      <c r="G2" s="13">
        <f t="shared" ref="G2:G65" si="0">H2+DQ2+CW2</f>
        <v>2</v>
      </c>
      <c r="H2" s="13">
        <f>IF(COUNT(I2:K2)&gt;0,1,0)</f>
        <v>1</v>
      </c>
      <c r="I2" s="14">
        <v>1</v>
      </c>
      <c r="L2" s="13"/>
      <c r="M2" s="13">
        <v>4</v>
      </c>
      <c r="R2" s="13"/>
      <c r="BC2" s="13">
        <f t="shared" ref="BC2:BC65" si="1">SUM(AL2:BB2)</f>
        <v>0</v>
      </c>
      <c r="BE2" s="13"/>
      <c r="BJ2" s="13"/>
      <c r="BK2" s="13">
        <f t="shared" ref="BK2:BK38" si="2">BE2+BJ2</f>
        <v>0</v>
      </c>
      <c r="BL2" s="13">
        <f t="shared" ref="BL2:BL65" si="3">SUM(BK2+H2+R2)</f>
        <v>1</v>
      </c>
      <c r="BM2" s="13">
        <f>IF(BL2&gt;0,1,0)</f>
        <v>1</v>
      </c>
      <c r="BN2" s="13">
        <v>3</v>
      </c>
      <c r="BR2" s="13"/>
      <c r="CV2" s="13">
        <f t="shared" ref="CV2:CV65" si="4">SUM(BN2:CU2)</f>
        <v>3</v>
      </c>
      <c r="CW2" s="13">
        <f>IF(CV2&gt;0,1,0)</f>
        <v>1</v>
      </c>
      <c r="DP2" s="13">
        <f t="shared" ref="DP2:DP65" si="5">SUM(CX2:DO2)</f>
        <v>0</v>
      </c>
      <c r="DQ2" s="13">
        <f>IF(DP2 &gt; 0, 1,0)</f>
        <v>0</v>
      </c>
    </row>
    <row r="3" spans="1:121" x14ac:dyDescent="0.45">
      <c r="A3" s="12" t="s">
        <v>6527</v>
      </c>
      <c r="B3" s="13">
        <v>2016</v>
      </c>
      <c r="C3" s="13" t="s">
        <v>1862</v>
      </c>
      <c r="D3" s="13" t="s">
        <v>1879</v>
      </c>
      <c r="E3" s="13" t="s">
        <v>2739</v>
      </c>
      <c r="G3" s="13">
        <f t="shared" si="0"/>
        <v>0</v>
      </c>
      <c r="H3" s="13">
        <f>IF(COUNT(I3:K3)&gt;0,1,0)</f>
        <v>0</v>
      </c>
      <c r="BC3" s="13">
        <f t="shared" si="1"/>
        <v>0</v>
      </c>
      <c r="BK3" s="15">
        <f t="shared" si="2"/>
        <v>0</v>
      </c>
      <c r="BL3" s="13">
        <f t="shared" si="3"/>
        <v>0</v>
      </c>
      <c r="BM3" s="13">
        <f>IF(BL3&gt;0,1,0)</f>
        <v>0</v>
      </c>
      <c r="BS3" s="15"/>
      <c r="BT3" s="15"/>
      <c r="BU3" s="15"/>
      <c r="CV3" s="13">
        <f t="shared" si="4"/>
        <v>0</v>
      </c>
      <c r="CW3" s="13">
        <f t="shared" ref="CW3:CW66" si="6">IF(CV3&gt;0,1,0)</f>
        <v>0</v>
      </c>
      <c r="DP3" s="13">
        <f t="shared" si="5"/>
        <v>0</v>
      </c>
      <c r="DQ3" s="13">
        <f t="shared" ref="DQ3:DQ66" si="7">IF(DP3 &gt; 0, 1,0)</f>
        <v>0</v>
      </c>
    </row>
    <row r="4" spans="1:121" x14ac:dyDescent="0.45">
      <c r="A4" s="12" t="s">
        <v>3850</v>
      </c>
      <c r="B4" s="13">
        <v>2019</v>
      </c>
      <c r="C4" s="13" t="s">
        <v>126</v>
      </c>
      <c r="D4" s="13" t="s">
        <v>126</v>
      </c>
      <c r="E4" s="13" t="s">
        <v>179</v>
      </c>
      <c r="F4" s="13" t="s">
        <v>3849</v>
      </c>
      <c r="G4" s="13">
        <f t="shared" si="0"/>
        <v>2</v>
      </c>
      <c r="H4" s="15">
        <v>1</v>
      </c>
      <c r="J4" s="14">
        <v>1</v>
      </c>
      <c r="L4" s="15">
        <v>1</v>
      </c>
      <c r="BC4" s="13">
        <f t="shared" si="1"/>
        <v>0</v>
      </c>
      <c r="BK4" s="15">
        <f t="shared" si="2"/>
        <v>0</v>
      </c>
      <c r="BL4" s="13">
        <f t="shared" si="3"/>
        <v>1</v>
      </c>
      <c r="BM4" s="13">
        <f t="shared" ref="BM4:BM67" si="8">IF(BL4&gt;0,1,0)</f>
        <v>1</v>
      </c>
      <c r="BS4" s="15"/>
      <c r="BT4" s="15"/>
      <c r="BU4" s="15"/>
      <c r="CV4" s="13">
        <f t="shared" si="4"/>
        <v>0</v>
      </c>
      <c r="CW4" s="13">
        <f t="shared" si="6"/>
        <v>0</v>
      </c>
      <c r="DG4" s="13">
        <v>1</v>
      </c>
      <c r="DI4" s="13">
        <v>1</v>
      </c>
      <c r="DP4" s="13">
        <f t="shared" si="5"/>
        <v>2</v>
      </c>
      <c r="DQ4" s="13">
        <f t="shared" si="7"/>
        <v>1</v>
      </c>
    </row>
    <row r="5" spans="1:121" x14ac:dyDescent="0.45">
      <c r="A5" s="12" t="s">
        <v>4375</v>
      </c>
      <c r="B5" s="13">
        <v>2013</v>
      </c>
      <c r="C5" s="13" t="s">
        <v>1006</v>
      </c>
      <c r="D5" s="13" t="s">
        <v>1017</v>
      </c>
      <c r="E5" s="13" t="s">
        <v>1095</v>
      </c>
      <c r="G5" s="13">
        <f t="shared" si="0"/>
        <v>2</v>
      </c>
      <c r="BC5" s="13">
        <f t="shared" si="1"/>
        <v>0</v>
      </c>
      <c r="BE5" s="15">
        <v>1</v>
      </c>
      <c r="BF5" s="13">
        <v>2</v>
      </c>
      <c r="BG5" s="13">
        <v>0</v>
      </c>
      <c r="BI5" s="13">
        <f>SUM(S5:AK5)</f>
        <v>0</v>
      </c>
      <c r="BK5" s="15">
        <f t="shared" si="2"/>
        <v>1</v>
      </c>
      <c r="BL5" s="13">
        <f t="shared" si="3"/>
        <v>1</v>
      </c>
      <c r="BM5" s="13">
        <f t="shared" si="8"/>
        <v>1</v>
      </c>
      <c r="BS5" s="15"/>
      <c r="BT5" s="15"/>
      <c r="BU5" s="15"/>
      <c r="CO5" s="13">
        <v>7</v>
      </c>
      <c r="CV5" s="13">
        <f t="shared" si="4"/>
        <v>7</v>
      </c>
      <c r="CW5" s="13">
        <f t="shared" si="6"/>
        <v>1</v>
      </c>
      <c r="DF5" s="13">
        <v>1</v>
      </c>
      <c r="DI5" s="13">
        <v>1</v>
      </c>
      <c r="DP5" s="13">
        <f t="shared" si="5"/>
        <v>2</v>
      </c>
      <c r="DQ5" s="13">
        <f t="shared" si="7"/>
        <v>1</v>
      </c>
    </row>
    <row r="6" spans="1:121" x14ac:dyDescent="0.45">
      <c r="A6" s="12" t="s">
        <v>4980</v>
      </c>
      <c r="B6" s="13">
        <v>2014</v>
      </c>
      <c r="C6" s="13" t="s">
        <v>2127</v>
      </c>
      <c r="D6" s="13" t="s">
        <v>2173</v>
      </c>
      <c r="E6" s="13" t="s">
        <v>2193</v>
      </c>
      <c r="G6" s="13">
        <f t="shared" si="0"/>
        <v>1</v>
      </c>
      <c r="M6" s="13">
        <v>1</v>
      </c>
      <c r="BC6" s="13">
        <f t="shared" si="1"/>
        <v>0</v>
      </c>
      <c r="BK6" s="15">
        <f t="shared" si="2"/>
        <v>0</v>
      </c>
      <c r="BL6" s="13">
        <f t="shared" si="3"/>
        <v>0</v>
      </c>
      <c r="BM6" s="13">
        <f t="shared" si="8"/>
        <v>0</v>
      </c>
      <c r="BS6" s="15"/>
      <c r="BT6" s="15"/>
      <c r="BU6" s="15"/>
      <c r="CV6" s="13">
        <f t="shared" si="4"/>
        <v>0</v>
      </c>
      <c r="CW6" s="13">
        <f t="shared" si="6"/>
        <v>0</v>
      </c>
      <c r="DJ6" s="13">
        <v>1</v>
      </c>
      <c r="DP6" s="13">
        <f t="shared" si="5"/>
        <v>1</v>
      </c>
      <c r="DQ6" s="13">
        <f t="shared" si="7"/>
        <v>1</v>
      </c>
    </row>
    <row r="7" spans="1:121" x14ac:dyDescent="0.45">
      <c r="A7" s="12" t="s">
        <v>6528</v>
      </c>
      <c r="B7" s="13">
        <v>2013</v>
      </c>
      <c r="C7" s="13" t="s">
        <v>126</v>
      </c>
      <c r="D7" s="13" t="s">
        <v>126</v>
      </c>
      <c r="E7" s="13" t="s">
        <v>169</v>
      </c>
      <c r="F7" s="13" t="s">
        <v>3955</v>
      </c>
      <c r="G7" s="13">
        <f t="shared" si="0"/>
        <v>2</v>
      </c>
      <c r="H7" s="13">
        <v>1</v>
      </c>
      <c r="J7" s="14">
        <v>1</v>
      </c>
      <c r="L7" s="13">
        <v>1</v>
      </c>
      <c r="Q7" s="13">
        <v>0</v>
      </c>
      <c r="R7" s="13"/>
      <c r="BC7" s="13">
        <f t="shared" si="1"/>
        <v>0</v>
      </c>
      <c r="BE7" s="13"/>
      <c r="BJ7" s="13"/>
      <c r="BK7" s="13">
        <f t="shared" si="2"/>
        <v>0</v>
      </c>
      <c r="BL7" s="13">
        <f t="shared" si="3"/>
        <v>1</v>
      </c>
      <c r="BM7" s="13">
        <f t="shared" si="8"/>
        <v>1</v>
      </c>
      <c r="BR7" s="13"/>
      <c r="CV7" s="13">
        <f t="shared" si="4"/>
        <v>0</v>
      </c>
      <c r="CW7" s="13">
        <f t="shared" si="6"/>
        <v>0</v>
      </c>
      <c r="DG7" s="13">
        <v>1</v>
      </c>
      <c r="DI7" s="13">
        <v>1</v>
      </c>
      <c r="DP7" s="13">
        <f t="shared" si="5"/>
        <v>2</v>
      </c>
      <c r="DQ7" s="13">
        <f t="shared" si="7"/>
        <v>1</v>
      </c>
    </row>
    <row r="8" spans="1:121" x14ac:dyDescent="0.45">
      <c r="A8" s="12" t="s">
        <v>6529</v>
      </c>
      <c r="B8" s="13">
        <v>2015</v>
      </c>
      <c r="C8" s="13" t="s">
        <v>87</v>
      </c>
      <c r="D8" s="13" t="s">
        <v>87</v>
      </c>
      <c r="E8" s="13" t="s">
        <v>88</v>
      </c>
      <c r="G8" s="13">
        <f t="shared" si="0"/>
        <v>2</v>
      </c>
      <c r="H8" s="15">
        <v>1</v>
      </c>
      <c r="K8" s="14">
        <v>1</v>
      </c>
      <c r="L8" s="15">
        <v>1</v>
      </c>
      <c r="S8" s="13">
        <v>1</v>
      </c>
      <c r="AA8" s="13">
        <v>1</v>
      </c>
      <c r="BC8" s="13">
        <f t="shared" si="1"/>
        <v>0</v>
      </c>
      <c r="BH8" s="13">
        <v>2</v>
      </c>
      <c r="BI8" s="13">
        <f>BH8</f>
        <v>2</v>
      </c>
      <c r="BJ8" s="16">
        <v>1</v>
      </c>
      <c r="BK8" s="15">
        <f t="shared" si="2"/>
        <v>1</v>
      </c>
      <c r="BL8" s="13">
        <f t="shared" si="3"/>
        <v>2</v>
      </c>
      <c r="BM8" s="13">
        <f t="shared" si="8"/>
        <v>1</v>
      </c>
      <c r="BS8" s="15"/>
      <c r="BT8" s="15"/>
      <c r="BU8" s="15"/>
      <c r="CV8" s="13">
        <f t="shared" si="4"/>
        <v>0</v>
      </c>
      <c r="CW8" s="13">
        <f t="shared" si="6"/>
        <v>0</v>
      </c>
      <c r="DD8" s="13">
        <v>1</v>
      </c>
      <c r="DI8" s="13">
        <v>1</v>
      </c>
      <c r="DP8" s="13">
        <f t="shared" si="5"/>
        <v>2</v>
      </c>
      <c r="DQ8" s="13">
        <f t="shared" si="7"/>
        <v>1</v>
      </c>
    </row>
    <row r="9" spans="1:121" x14ac:dyDescent="0.45">
      <c r="A9" s="12" t="s">
        <v>4485</v>
      </c>
      <c r="B9" s="13">
        <v>2018</v>
      </c>
      <c r="C9" s="13" t="s">
        <v>1006</v>
      </c>
      <c r="D9" s="13" t="s">
        <v>1007</v>
      </c>
      <c r="E9" s="13" t="s">
        <v>1008</v>
      </c>
      <c r="F9" s="13" t="s">
        <v>1011</v>
      </c>
      <c r="G9" s="13">
        <f t="shared" si="0"/>
        <v>2</v>
      </c>
      <c r="H9" s="15">
        <v>1</v>
      </c>
      <c r="K9" s="14">
        <v>1</v>
      </c>
      <c r="L9" s="15">
        <v>1</v>
      </c>
      <c r="M9" s="13">
        <v>3</v>
      </c>
      <c r="N9" s="13">
        <v>0</v>
      </c>
      <c r="O9" s="13">
        <v>0</v>
      </c>
      <c r="P9" s="13">
        <v>0</v>
      </c>
      <c r="Q9" s="13">
        <v>3</v>
      </c>
      <c r="R9" s="15">
        <v>1</v>
      </c>
      <c r="BC9" s="13">
        <f t="shared" si="1"/>
        <v>0</v>
      </c>
      <c r="BK9" s="15">
        <f t="shared" si="2"/>
        <v>0</v>
      </c>
      <c r="BL9" s="13">
        <f t="shared" si="3"/>
        <v>2</v>
      </c>
      <c r="BM9" s="13">
        <f t="shared" si="8"/>
        <v>1</v>
      </c>
      <c r="BS9" s="15"/>
      <c r="BT9" s="15"/>
      <c r="BU9" s="15"/>
      <c r="CV9" s="13">
        <f t="shared" si="4"/>
        <v>0</v>
      </c>
      <c r="CW9" s="13">
        <f t="shared" si="6"/>
        <v>0</v>
      </c>
      <c r="DI9" s="13">
        <v>1</v>
      </c>
      <c r="DP9" s="13">
        <f t="shared" si="5"/>
        <v>1</v>
      </c>
      <c r="DQ9" s="13">
        <f t="shared" si="7"/>
        <v>1</v>
      </c>
    </row>
    <row r="10" spans="1:121" x14ac:dyDescent="0.45">
      <c r="A10" s="12" t="s">
        <v>6530</v>
      </c>
      <c r="B10" s="13">
        <v>2009</v>
      </c>
      <c r="C10" s="13" t="s">
        <v>126</v>
      </c>
      <c r="D10" s="13" t="s">
        <v>126</v>
      </c>
      <c r="E10" s="13" t="s">
        <v>136</v>
      </c>
      <c r="G10" s="13">
        <f t="shared" si="0"/>
        <v>1</v>
      </c>
      <c r="H10" s="15">
        <v>1</v>
      </c>
      <c r="J10" s="14">
        <v>1</v>
      </c>
      <c r="L10" s="15">
        <v>1</v>
      </c>
      <c r="M10" s="13">
        <v>1</v>
      </c>
      <c r="N10" s="13">
        <v>0</v>
      </c>
      <c r="O10" s="13">
        <v>1</v>
      </c>
      <c r="P10" s="13">
        <v>0</v>
      </c>
      <c r="Q10" s="13">
        <v>2</v>
      </c>
      <c r="R10" s="15">
        <v>1</v>
      </c>
      <c r="AL10" s="13">
        <v>0</v>
      </c>
      <c r="AM10" s="13">
        <v>0</v>
      </c>
      <c r="AN10" s="13">
        <v>0</v>
      </c>
      <c r="AO10" s="13">
        <v>0</v>
      </c>
      <c r="AP10" s="13">
        <v>0</v>
      </c>
      <c r="AQ10" s="13">
        <v>0</v>
      </c>
      <c r="AR10" s="13">
        <v>0</v>
      </c>
      <c r="AS10" s="13">
        <v>0</v>
      </c>
      <c r="AT10" s="13">
        <v>0</v>
      </c>
      <c r="AU10" s="13">
        <v>0</v>
      </c>
      <c r="AV10" s="13">
        <v>1</v>
      </c>
      <c r="AW10" s="13">
        <v>0</v>
      </c>
      <c r="AX10" s="13">
        <v>0</v>
      </c>
      <c r="AY10" s="13">
        <v>0</v>
      </c>
      <c r="AZ10" s="13">
        <v>0</v>
      </c>
      <c r="BA10" s="13">
        <v>0</v>
      </c>
      <c r="BB10" s="13">
        <v>0</v>
      </c>
      <c r="BC10" s="13">
        <f t="shared" si="1"/>
        <v>1</v>
      </c>
      <c r="BD10" s="13" t="s">
        <v>2830</v>
      </c>
      <c r="BE10" s="16">
        <v>1</v>
      </c>
      <c r="BF10" s="13">
        <v>0</v>
      </c>
      <c r="BG10" s="13">
        <v>1</v>
      </c>
      <c r="BI10" s="13">
        <f>SUM(S10:AK10)</f>
        <v>0</v>
      </c>
      <c r="BK10" s="15">
        <f t="shared" si="2"/>
        <v>1</v>
      </c>
      <c r="BL10" s="13">
        <f t="shared" si="3"/>
        <v>3</v>
      </c>
      <c r="BM10" s="13">
        <f t="shared" si="8"/>
        <v>1</v>
      </c>
      <c r="BS10" s="15"/>
      <c r="BT10" s="15"/>
      <c r="BU10" s="15"/>
      <c r="CV10" s="13">
        <f t="shared" si="4"/>
        <v>0</v>
      </c>
      <c r="CW10" s="13">
        <f t="shared" si="6"/>
        <v>0</v>
      </c>
      <c r="DP10" s="13">
        <f t="shared" si="5"/>
        <v>0</v>
      </c>
      <c r="DQ10" s="13">
        <f t="shared" si="7"/>
        <v>0</v>
      </c>
    </row>
    <row r="11" spans="1:121" x14ac:dyDescent="0.45">
      <c r="A11" s="12" t="s">
        <v>6531</v>
      </c>
      <c r="B11" s="13">
        <v>2011</v>
      </c>
      <c r="C11" s="13" t="s">
        <v>1281</v>
      </c>
      <c r="D11" s="13" t="s">
        <v>1282</v>
      </c>
      <c r="E11" s="13" t="s">
        <v>1313</v>
      </c>
      <c r="G11" s="13">
        <f t="shared" si="0"/>
        <v>2</v>
      </c>
      <c r="H11" s="15">
        <v>1</v>
      </c>
      <c r="K11" s="14">
        <v>1</v>
      </c>
      <c r="L11" s="15">
        <v>1</v>
      </c>
      <c r="M11" s="13">
        <v>3</v>
      </c>
      <c r="N11" s="13">
        <v>1</v>
      </c>
      <c r="O11" s="13">
        <v>1</v>
      </c>
      <c r="P11" s="13">
        <v>0</v>
      </c>
      <c r="Q11" s="13">
        <v>5</v>
      </c>
      <c r="R11" s="15">
        <v>1</v>
      </c>
      <c r="BC11" s="13">
        <f t="shared" si="1"/>
        <v>0</v>
      </c>
      <c r="BK11" s="15">
        <f t="shared" si="2"/>
        <v>0</v>
      </c>
      <c r="BL11" s="13">
        <f t="shared" si="3"/>
        <v>2</v>
      </c>
      <c r="BM11" s="13">
        <f t="shared" si="8"/>
        <v>1</v>
      </c>
      <c r="BS11" s="15"/>
      <c r="BT11" s="15"/>
      <c r="BU11" s="15"/>
      <c r="CV11" s="13">
        <f t="shared" si="4"/>
        <v>0</v>
      </c>
      <c r="CW11" s="13">
        <f t="shared" si="6"/>
        <v>0</v>
      </c>
      <c r="DB11" s="13">
        <v>1</v>
      </c>
      <c r="DI11" s="13">
        <v>1</v>
      </c>
      <c r="DP11" s="13">
        <f t="shared" si="5"/>
        <v>2</v>
      </c>
      <c r="DQ11" s="13">
        <f t="shared" si="7"/>
        <v>1</v>
      </c>
    </row>
    <row r="12" spans="1:121" x14ac:dyDescent="0.45">
      <c r="A12" s="12" t="s">
        <v>4400</v>
      </c>
      <c r="B12" s="13">
        <v>2013</v>
      </c>
      <c r="C12" s="13" t="s">
        <v>1006</v>
      </c>
      <c r="D12" s="13" t="s">
        <v>1027</v>
      </c>
      <c r="E12" s="13" t="s">
        <v>1028</v>
      </c>
      <c r="F12" s="13" t="s">
        <v>4399</v>
      </c>
      <c r="G12" s="13">
        <f t="shared" si="0"/>
        <v>1</v>
      </c>
      <c r="H12" s="15">
        <v>1</v>
      </c>
      <c r="K12" s="14">
        <v>1</v>
      </c>
      <c r="L12" s="15">
        <v>1</v>
      </c>
      <c r="M12" s="13">
        <v>2</v>
      </c>
      <c r="N12" s="13">
        <v>0</v>
      </c>
      <c r="O12" s="13">
        <v>0</v>
      </c>
      <c r="P12" s="13">
        <v>0</v>
      </c>
      <c r="Q12" s="13">
        <v>2</v>
      </c>
      <c r="R12" s="15">
        <v>1</v>
      </c>
      <c r="BC12" s="13">
        <f t="shared" si="1"/>
        <v>0</v>
      </c>
      <c r="BK12" s="15">
        <f t="shared" si="2"/>
        <v>0</v>
      </c>
      <c r="BL12" s="13">
        <f t="shared" si="3"/>
        <v>2</v>
      </c>
      <c r="BM12" s="13">
        <f t="shared" si="8"/>
        <v>1</v>
      </c>
      <c r="BS12" s="15"/>
      <c r="BT12" s="15"/>
      <c r="BU12" s="15"/>
      <c r="CV12" s="13">
        <f t="shared" si="4"/>
        <v>0</v>
      </c>
      <c r="CW12" s="13">
        <f t="shared" si="6"/>
        <v>0</v>
      </c>
      <c r="DP12" s="13">
        <f t="shared" si="5"/>
        <v>0</v>
      </c>
      <c r="DQ12" s="13">
        <f t="shared" si="7"/>
        <v>0</v>
      </c>
    </row>
    <row r="13" spans="1:121" x14ac:dyDescent="0.45">
      <c r="A13" s="12" t="s">
        <v>4298</v>
      </c>
      <c r="B13" s="13">
        <v>2018</v>
      </c>
      <c r="C13" s="13" t="s">
        <v>922</v>
      </c>
      <c r="D13" s="13" t="s">
        <v>923</v>
      </c>
      <c r="E13" s="13" t="s">
        <v>924</v>
      </c>
      <c r="F13" s="13" t="s">
        <v>924</v>
      </c>
      <c r="G13" s="13">
        <f t="shared" si="0"/>
        <v>1</v>
      </c>
      <c r="H13" s="15">
        <v>1</v>
      </c>
      <c r="I13" s="14">
        <v>1</v>
      </c>
      <c r="M13" s="13">
        <v>1</v>
      </c>
      <c r="N13" s="13">
        <v>0</v>
      </c>
      <c r="O13" s="13">
        <v>0</v>
      </c>
      <c r="P13" s="13">
        <v>0</v>
      </c>
      <c r="Q13" s="13">
        <v>1</v>
      </c>
      <c r="R13" s="15">
        <v>1</v>
      </c>
      <c r="BC13" s="13">
        <f t="shared" si="1"/>
        <v>0</v>
      </c>
      <c r="BK13" s="15">
        <f t="shared" si="2"/>
        <v>0</v>
      </c>
      <c r="BL13" s="13">
        <f t="shared" si="3"/>
        <v>2</v>
      </c>
      <c r="BM13" s="13">
        <f t="shared" si="8"/>
        <v>1</v>
      </c>
      <c r="BS13" s="15"/>
      <c r="BT13" s="15"/>
      <c r="BU13" s="15"/>
      <c r="CV13" s="13">
        <f t="shared" si="4"/>
        <v>0</v>
      </c>
      <c r="CW13" s="13">
        <f t="shared" si="6"/>
        <v>0</v>
      </c>
      <c r="DP13" s="13">
        <f t="shared" si="5"/>
        <v>0</v>
      </c>
      <c r="DQ13" s="13">
        <f t="shared" si="7"/>
        <v>0</v>
      </c>
    </row>
    <row r="14" spans="1:121" x14ac:dyDescent="0.45">
      <c r="A14" s="12" t="s">
        <v>4331</v>
      </c>
      <c r="B14" s="13">
        <v>2017</v>
      </c>
      <c r="C14" s="13" t="s">
        <v>922</v>
      </c>
      <c r="D14" s="13" t="s">
        <v>927</v>
      </c>
      <c r="E14" s="13" t="s">
        <v>928</v>
      </c>
      <c r="F14" s="13" t="s">
        <v>929</v>
      </c>
      <c r="G14" s="13">
        <f t="shared" si="0"/>
        <v>1</v>
      </c>
      <c r="H14" s="15">
        <v>1</v>
      </c>
      <c r="I14" s="14">
        <v>1</v>
      </c>
      <c r="M14" s="13">
        <v>1</v>
      </c>
      <c r="N14" s="13">
        <v>0</v>
      </c>
      <c r="O14" s="13">
        <v>0</v>
      </c>
      <c r="P14" s="13">
        <v>0</v>
      </c>
      <c r="Q14" s="13">
        <v>1</v>
      </c>
      <c r="R14" s="15">
        <v>1</v>
      </c>
      <c r="BC14" s="13">
        <f t="shared" si="1"/>
        <v>0</v>
      </c>
      <c r="BK14" s="15">
        <f t="shared" si="2"/>
        <v>0</v>
      </c>
      <c r="BL14" s="13">
        <f t="shared" si="3"/>
        <v>2</v>
      </c>
      <c r="BM14" s="13">
        <f t="shared" si="8"/>
        <v>1</v>
      </c>
      <c r="BS14" s="15"/>
      <c r="BT14" s="15"/>
      <c r="BU14" s="15"/>
      <c r="CV14" s="13">
        <f t="shared" si="4"/>
        <v>0</v>
      </c>
      <c r="CW14" s="13">
        <f t="shared" si="6"/>
        <v>0</v>
      </c>
      <c r="DP14" s="13">
        <f t="shared" si="5"/>
        <v>0</v>
      </c>
      <c r="DQ14" s="13">
        <f t="shared" si="7"/>
        <v>0</v>
      </c>
    </row>
    <row r="15" spans="1:121" x14ac:dyDescent="0.45">
      <c r="A15" s="12" t="s">
        <v>4677</v>
      </c>
      <c r="B15" s="13">
        <v>2020</v>
      </c>
      <c r="C15" s="13" t="s">
        <v>1676</v>
      </c>
      <c r="D15" s="13" t="s">
        <v>1684</v>
      </c>
      <c r="E15" s="13" t="s">
        <v>1857</v>
      </c>
      <c r="F15" s="13" t="s">
        <v>4676</v>
      </c>
      <c r="G15" s="13">
        <f t="shared" si="0"/>
        <v>0</v>
      </c>
      <c r="Q15" s="13">
        <v>0</v>
      </c>
      <c r="BC15" s="13">
        <f t="shared" si="1"/>
        <v>0</v>
      </c>
      <c r="BK15" s="15">
        <f t="shared" si="2"/>
        <v>0</v>
      </c>
      <c r="BL15" s="13">
        <f t="shared" si="3"/>
        <v>0</v>
      </c>
      <c r="BM15" s="13">
        <f t="shared" si="8"/>
        <v>0</v>
      </c>
      <c r="BS15" s="15"/>
      <c r="BT15" s="15"/>
      <c r="BU15" s="15"/>
      <c r="CV15" s="13">
        <f t="shared" si="4"/>
        <v>0</v>
      </c>
      <c r="CW15" s="13">
        <f t="shared" si="6"/>
        <v>0</v>
      </c>
      <c r="DP15" s="13">
        <f t="shared" si="5"/>
        <v>0</v>
      </c>
      <c r="DQ15" s="13">
        <f t="shared" si="7"/>
        <v>0</v>
      </c>
    </row>
    <row r="16" spans="1:121" x14ac:dyDescent="0.45">
      <c r="A16" s="12" t="s">
        <v>6532</v>
      </c>
      <c r="B16" s="13">
        <v>2013</v>
      </c>
      <c r="C16" s="13" t="s">
        <v>1862</v>
      </c>
      <c r="D16" s="13" t="s">
        <v>1879</v>
      </c>
      <c r="E16" s="13" t="s">
        <v>1891</v>
      </c>
      <c r="G16" s="13">
        <f t="shared" si="0"/>
        <v>3</v>
      </c>
      <c r="H16" s="15">
        <v>1</v>
      </c>
      <c r="K16" s="14">
        <v>1</v>
      </c>
      <c r="L16" s="15">
        <v>1</v>
      </c>
      <c r="M16" s="13">
        <v>2</v>
      </c>
      <c r="N16" s="13">
        <v>0</v>
      </c>
      <c r="O16" s="13">
        <v>1</v>
      </c>
      <c r="P16" s="13">
        <v>0</v>
      </c>
      <c r="Q16" s="13">
        <v>3</v>
      </c>
      <c r="R16" s="15">
        <v>1</v>
      </c>
      <c r="AL16" s="13">
        <v>1</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f t="shared" si="1"/>
        <v>1</v>
      </c>
      <c r="BD16" s="13" t="s">
        <v>3044</v>
      </c>
      <c r="BE16" s="16">
        <v>1</v>
      </c>
      <c r="BF16" s="13">
        <v>0</v>
      </c>
      <c r="BG16" s="13">
        <v>1</v>
      </c>
      <c r="BI16" s="13">
        <f>SUM(S16:AK16)</f>
        <v>0</v>
      </c>
      <c r="BK16" s="15">
        <f t="shared" si="2"/>
        <v>1</v>
      </c>
      <c r="BL16" s="13">
        <f t="shared" si="3"/>
        <v>3</v>
      </c>
      <c r="BM16" s="13">
        <f t="shared" si="8"/>
        <v>1</v>
      </c>
      <c r="BS16" s="15"/>
      <c r="BT16" s="15"/>
      <c r="BU16" s="15"/>
      <c r="BW16" s="13">
        <v>1</v>
      </c>
      <c r="CV16" s="13">
        <f t="shared" si="4"/>
        <v>1</v>
      </c>
      <c r="CW16" s="13">
        <f t="shared" si="6"/>
        <v>1</v>
      </c>
      <c r="DH16" s="13">
        <v>1</v>
      </c>
      <c r="DI16" s="13">
        <v>1</v>
      </c>
      <c r="DP16" s="13">
        <f t="shared" si="5"/>
        <v>2</v>
      </c>
      <c r="DQ16" s="13">
        <f t="shared" si="7"/>
        <v>1</v>
      </c>
    </row>
    <row r="17" spans="1:121" x14ac:dyDescent="0.45">
      <c r="A17" s="12" t="s">
        <v>4448</v>
      </c>
      <c r="B17" s="13">
        <v>2013</v>
      </c>
      <c r="C17" s="13" t="s">
        <v>1006</v>
      </c>
      <c r="D17" s="13" t="s">
        <v>1074</v>
      </c>
      <c r="E17" s="13" t="s">
        <v>1247</v>
      </c>
      <c r="F17" s="13" t="s">
        <v>1202</v>
      </c>
      <c r="G17" s="13">
        <f t="shared" si="0"/>
        <v>0</v>
      </c>
      <c r="M17" s="13">
        <v>1</v>
      </c>
      <c r="N17" s="13">
        <v>0</v>
      </c>
      <c r="O17" s="13">
        <v>0</v>
      </c>
      <c r="P17" s="13">
        <v>0</v>
      </c>
      <c r="Q17" s="13">
        <v>1</v>
      </c>
      <c r="R17" s="15">
        <v>1</v>
      </c>
      <c r="BC17" s="13">
        <f t="shared" si="1"/>
        <v>0</v>
      </c>
      <c r="BK17" s="15">
        <f t="shared" si="2"/>
        <v>0</v>
      </c>
      <c r="BL17" s="13">
        <f t="shared" si="3"/>
        <v>1</v>
      </c>
      <c r="BM17" s="13">
        <f t="shared" si="8"/>
        <v>1</v>
      </c>
      <c r="BS17" s="15"/>
      <c r="BT17" s="15"/>
      <c r="BU17" s="15"/>
      <c r="CV17" s="13">
        <f t="shared" si="4"/>
        <v>0</v>
      </c>
      <c r="CW17" s="13">
        <f t="shared" si="6"/>
        <v>0</v>
      </c>
      <c r="DP17" s="13">
        <f t="shared" si="5"/>
        <v>0</v>
      </c>
      <c r="DQ17" s="13">
        <f t="shared" si="7"/>
        <v>0</v>
      </c>
    </row>
    <row r="18" spans="1:121" x14ac:dyDescent="0.45">
      <c r="A18" s="12" t="s">
        <v>6533</v>
      </c>
      <c r="B18" s="13">
        <v>2013</v>
      </c>
      <c r="C18" s="13" t="s">
        <v>1676</v>
      </c>
      <c r="D18" s="13" t="s">
        <v>1684</v>
      </c>
      <c r="E18" s="13" t="s">
        <v>1857</v>
      </c>
      <c r="G18" s="13">
        <f t="shared" si="0"/>
        <v>3</v>
      </c>
      <c r="H18" s="15">
        <v>1</v>
      </c>
      <c r="I18" s="14">
        <v>1</v>
      </c>
      <c r="Q18" s="13">
        <v>0</v>
      </c>
      <c r="AL18" s="13">
        <v>1</v>
      </c>
      <c r="AM18" s="13">
        <v>0</v>
      </c>
      <c r="AN18" s="13">
        <v>0</v>
      </c>
      <c r="AO18" s="13">
        <v>0</v>
      </c>
      <c r="AP18" s="13">
        <v>0</v>
      </c>
      <c r="AQ18" s="13">
        <v>0</v>
      </c>
      <c r="AR18" s="13">
        <v>0</v>
      </c>
      <c r="AS18" s="13">
        <v>0</v>
      </c>
      <c r="AT18" s="13">
        <v>0</v>
      </c>
      <c r="AU18" s="13">
        <v>0</v>
      </c>
      <c r="AV18" s="13">
        <v>0</v>
      </c>
      <c r="AW18" s="13">
        <v>0</v>
      </c>
      <c r="AX18" s="13">
        <v>0</v>
      </c>
      <c r="AY18" s="13">
        <v>0</v>
      </c>
      <c r="AZ18" s="13">
        <v>1</v>
      </c>
      <c r="BA18" s="13">
        <v>0</v>
      </c>
      <c r="BB18" s="13">
        <v>0</v>
      </c>
      <c r="BC18" s="13">
        <f t="shared" si="1"/>
        <v>2</v>
      </c>
      <c r="BD18" s="13" t="s">
        <v>6534</v>
      </c>
      <c r="BE18" s="15">
        <v>1</v>
      </c>
      <c r="BF18" s="13">
        <v>2</v>
      </c>
      <c r="BG18" s="13">
        <v>0</v>
      </c>
      <c r="BI18" s="13">
        <f>SUM(S18:AK18)</f>
        <v>0</v>
      </c>
      <c r="BK18" s="15">
        <f t="shared" si="2"/>
        <v>1</v>
      </c>
      <c r="BL18" s="13">
        <f t="shared" si="3"/>
        <v>2</v>
      </c>
      <c r="BM18" s="13">
        <f t="shared" si="8"/>
        <v>1</v>
      </c>
      <c r="BS18" s="15"/>
      <c r="BT18" s="15"/>
      <c r="BU18" s="15"/>
      <c r="CS18" s="13">
        <v>2</v>
      </c>
      <c r="CV18" s="13">
        <f t="shared" si="4"/>
        <v>2</v>
      </c>
      <c r="CW18" s="13">
        <f t="shared" si="6"/>
        <v>1</v>
      </c>
      <c r="DI18" s="13">
        <v>1</v>
      </c>
      <c r="DP18" s="13">
        <f t="shared" si="5"/>
        <v>1</v>
      </c>
      <c r="DQ18" s="13">
        <f t="shared" si="7"/>
        <v>1</v>
      </c>
    </row>
    <row r="19" spans="1:121" x14ac:dyDescent="0.45">
      <c r="A19" s="12" t="s">
        <v>6535</v>
      </c>
      <c r="B19" s="13">
        <v>2015</v>
      </c>
      <c r="C19" s="13" t="s">
        <v>126</v>
      </c>
      <c r="D19" s="13" t="s">
        <v>126</v>
      </c>
      <c r="E19" s="13" t="s">
        <v>304</v>
      </c>
      <c r="F19" s="13" t="s">
        <v>318</v>
      </c>
      <c r="G19" s="13">
        <f t="shared" si="0"/>
        <v>2</v>
      </c>
      <c r="H19" s="15">
        <v>1</v>
      </c>
      <c r="J19" s="14">
        <v>1</v>
      </c>
      <c r="L19" s="15">
        <v>1</v>
      </c>
      <c r="M19" s="13">
        <v>0</v>
      </c>
      <c r="N19" s="13">
        <v>0</v>
      </c>
      <c r="O19" s="13">
        <v>0</v>
      </c>
      <c r="P19" s="13">
        <v>0</v>
      </c>
      <c r="Q19" s="13">
        <v>1</v>
      </c>
      <c r="R19" s="15">
        <v>1</v>
      </c>
      <c r="BC19" s="13">
        <f t="shared" si="1"/>
        <v>0</v>
      </c>
      <c r="BK19" s="15">
        <f t="shared" si="2"/>
        <v>0</v>
      </c>
      <c r="BL19" s="13">
        <f t="shared" si="3"/>
        <v>2</v>
      </c>
      <c r="BM19" s="13">
        <f t="shared" si="8"/>
        <v>1</v>
      </c>
      <c r="BS19" s="15"/>
      <c r="BT19" s="15"/>
      <c r="BU19" s="15"/>
      <c r="CV19" s="13">
        <f t="shared" si="4"/>
        <v>0</v>
      </c>
      <c r="CW19" s="13">
        <f t="shared" si="6"/>
        <v>0</v>
      </c>
      <c r="DG19" s="13">
        <v>1</v>
      </c>
      <c r="DI19" s="13">
        <v>1</v>
      </c>
      <c r="DP19" s="13">
        <f t="shared" si="5"/>
        <v>2</v>
      </c>
      <c r="DQ19" s="13">
        <f t="shared" si="7"/>
        <v>1</v>
      </c>
    </row>
    <row r="20" spans="1:121" x14ac:dyDescent="0.45">
      <c r="A20" s="12" t="s">
        <v>6536</v>
      </c>
      <c r="B20" s="13">
        <v>2014</v>
      </c>
      <c r="C20" s="13" t="s">
        <v>1676</v>
      </c>
      <c r="D20" s="13" t="s">
        <v>426</v>
      </c>
      <c r="E20" s="13" t="s">
        <v>1681</v>
      </c>
      <c r="G20" s="13">
        <f t="shared" si="0"/>
        <v>0</v>
      </c>
      <c r="M20" s="13">
        <v>1</v>
      </c>
      <c r="N20" s="13">
        <v>0</v>
      </c>
      <c r="O20" s="13">
        <v>0</v>
      </c>
      <c r="P20" s="13">
        <v>0</v>
      </c>
      <c r="Q20" s="13">
        <v>1</v>
      </c>
      <c r="R20" s="15">
        <v>1</v>
      </c>
      <c r="BC20" s="13">
        <f t="shared" si="1"/>
        <v>0</v>
      </c>
      <c r="BK20" s="15">
        <f t="shared" si="2"/>
        <v>0</v>
      </c>
      <c r="BL20" s="13">
        <f t="shared" si="3"/>
        <v>1</v>
      </c>
      <c r="BM20" s="13">
        <f t="shared" si="8"/>
        <v>1</v>
      </c>
      <c r="BS20" s="15"/>
      <c r="BT20" s="15"/>
      <c r="BU20" s="15"/>
      <c r="CV20" s="13">
        <f t="shared" si="4"/>
        <v>0</v>
      </c>
      <c r="CW20" s="13">
        <f t="shared" si="6"/>
        <v>0</v>
      </c>
      <c r="DP20" s="13">
        <f t="shared" si="5"/>
        <v>0</v>
      </c>
      <c r="DQ20" s="13">
        <f t="shared" si="7"/>
        <v>0</v>
      </c>
    </row>
    <row r="21" spans="1:121" x14ac:dyDescent="0.45">
      <c r="A21" s="12" t="s">
        <v>6537</v>
      </c>
      <c r="B21" s="13">
        <v>2016</v>
      </c>
      <c r="C21" s="13" t="s">
        <v>1006</v>
      </c>
      <c r="D21" s="13" t="s">
        <v>1027</v>
      </c>
      <c r="E21" s="13" t="s">
        <v>6538</v>
      </c>
      <c r="G21" s="13">
        <f t="shared" si="0"/>
        <v>0</v>
      </c>
      <c r="Q21" s="13">
        <v>0</v>
      </c>
      <c r="AB21" s="13">
        <v>1</v>
      </c>
      <c r="BC21" s="13">
        <f t="shared" si="1"/>
        <v>0</v>
      </c>
      <c r="BH21" s="13">
        <v>1</v>
      </c>
      <c r="BI21" s="13">
        <f>BH21</f>
        <v>1</v>
      </c>
      <c r="BJ21" s="16">
        <v>1</v>
      </c>
      <c r="BK21" s="15">
        <f t="shared" si="2"/>
        <v>1</v>
      </c>
      <c r="BL21" s="13">
        <f t="shared" si="3"/>
        <v>1</v>
      </c>
      <c r="BM21" s="13">
        <f t="shared" si="8"/>
        <v>1</v>
      </c>
      <c r="BS21" s="15"/>
      <c r="BT21" s="15"/>
      <c r="BU21" s="15"/>
      <c r="CV21" s="13">
        <f t="shared" si="4"/>
        <v>0</v>
      </c>
      <c r="CW21" s="13">
        <f t="shared" si="6"/>
        <v>0</v>
      </c>
      <c r="DP21" s="13">
        <f t="shared" si="5"/>
        <v>0</v>
      </c>
      <c r="DQ21" s="13">
        <f t="shared" si="7"/>
        <v>0</v>
      </c>
    </row>
    <row r="22" spans="1:121" x14ac:dyDescent="0.45">
      <c r="A22" s="12" t="s">
        <v>4469</v>
      </c>
      <c r="B22" s="13">
        <v>2014</v>
      </c>
      <c r="C22" s="13" t="s">
        <v>1006</v>
      </c>
      <c r="D22" s="13" t="s">
        <v>1007</v>
      </c>
      <c r="E22" s="13" t="s">
        <v>1052</v>
      </c>
      <c r="G22" s="13">
        <f t="shared" si="0"/>
        <v>2</v>
      </c>
      <c r="H22" s="15">
        <v>1</v>
      </c>
      <c r="I22" s="14">
        <v>1</v>
      </c>
      <c r="M22" s="13">
        <v>2</v>
      </c>
      <c r="N22" s="13">
        <v>0</v>
      </c>
      <c r="O22" s="13">
        <v>2</v>
      </c>
      <c r="P22" s="13">
        <v>0</v>
      </c>
      <c r="Q22" s="13">
        <v>5</v>
      </c>
      <c r="R22" s="15">
        <v>1</v>
      </c>
      <c r="S22" s="13">
        <v>1</v>
      </c>
      <c r="BC22" s="13">
        <f t="shared" si="1"/>
        <v>0</v>
      </c>
      <c r="BH22" s="13">
        <v>1</v>
      </c>
      <c r="BI22" s="13">
        <f>BH22</f>
        <v>1</v>
      </c>
      <c r="BJ22" s="16">
        <v>1</v>
      </c>
      <c r="BK22" s="15">
        <f t="shared" si="2"/>
        <v>1</v>
      </c>
      <c r="BL22" s="13">
        <f t="shared" si="3"/>
        <v>3</v>
      </c>
      <c r="BM22" s="13">
        <f t="shared" si="8"/>
        <v>1</v>
      </c>
      <c r="BS22" s="15"/>
      <c r="BT22" s="15"/>
      <c r="BU22" s="15"/>
      <c r="CV22" s="13">
        <f t="shared" si="4"/>
        <v>0</v>
      </c>
      <c r="CW22" s="13">
        <f t="shared" si="6"/>
        <v>0</v>
      </c>
      <c r="DI22" s="13">
        <v>1</v>
      </c>
      <c r="DP22" s="13">
        <f t="shared" si="5"/>
        <v>1</v>
      </c>
      <c r="DQ22" s="13">
        <f t="shared" si="7"/>
        <v>1</v>
      </c>
    </row>
    <row r="23" spans="1:121" x14ac:dyDescent="0.45">
      <c r="A23" s="12" t="s">
        <v>4247</v>
      </c>
      <c r="B23" s="13">
        <v>2018</v>
      </c>
      <c r="C23" s="13" t="s">
        <v>753</v>
      </c>
      <c r="D23" s="13" t="s">
        <v>753</v>
      </c>
      <c r="E23" s="13" t="s">
        <v>867</v>
      </c>
      <c r="F23" s="13" t="s">
        <v>4246</v>
      </c>
      <c r="G23" s="13">
        <f t="shared" si="0"/>
        <v>2</v>
      </c>
      <c r="H23" s="15">
        <v>1</v>
      </c>
      <c r="J23" s="14">
        <v>1</v>
      </c>
      <c r="L23" s="15">
        <v>1</v>
      </c>
      <c r="M23" s="13">
        <v>1</v>
      </c>
      <c r="N23" s="13">
        <v>0</v>
      </c>
      <c r="O23" s="13">
        <v>0</v>
      </c>
      <c r="P23" s="13">
        <v>0</v>
      </c>
      <c r="Q23" s="13">
        <v>1</v>
      </c>
      <c r="R23" s="15">
        <v>1</v>
      </c>
      <c r="BC23" s="13">
        <f t="shared" si="1"/>
        <v>0</v>
      </c>
      <c r="BK23" s="15">
        <f t="shared" si="2"/>
        <v>0</v>
      </c>
      <c r="BL23" s="13">
        <f t="shared" si="3"/>
        <v>2</v>
      </c>
      <c r="BM23" s="13">
        <f t="shared" si="8"/>
        <v>1</v>
      </c>
      <c r="BS23" s="15"/>
      <c r="BT23" s="15"/>
      <c r="BU23" s="15"/>
      <c r="CV23" s="13">
        <f t="shared" si="4"/>
        <v>0</v>
      </c>
      <c r="CW23" s="13">
        <f t="shared" si="6"/>
        <v>0</v>
      </c>
      <c r="DF23" s="13">
        <v>1</v>
      </c>
      <c r="DI23" s="13">
        <v>1</v>
      </c>
      <c r="DP23" s="13">
        <f t="shared" si="5"/>
        <v>2</v>
      </c>
      <c r="DQ23" s="13">
        <f t="shared" si="7"/>
        <v>1</v>
      </c>
    </row>
    <row r="24" spans="1:121" x14ac:dyDescent="0.45">
      <c r="A24" s="12" t="s">
        <v>4028</v>
      </c>
      <c r="B24" s="13">
        <v>2013</v>
      </c>
      <c r="C24" s="13" t="s">
        <v>344</v>
      </c>
      <c r="D24" s="13" t="s">
        <v>351</v>
      </c>
      <c r="E24" s="13" t="s">
        <v>454</v>
      </c>
      <c r="F24" s="13" t="s">
        <v>455</v>
      </c>
      <c r="G24" s="13">
        <f t="shared" si="0"/>
        <v>3</v>
      </c>
      <c r="H24" s="15">
        <v>1</v>
      </c>
      <c r="K24" s="14">
        <v>1</v>
      </c>
      <c r="L24" s="15">
        <v>1</v>
      </c>
      <c r="M24" s="13">
        <v>1</v>
      </c>
      <c r="N24" s="13">
        <v>0</v>
      </c>
      <c r="O24" s="13">
        <v>0</v>
      </c>
      <c r="P24" s="13">
        <v>0</v>
      </c>
      <c r="Q24" s="13">
        <v>2</v>
      </c>
      <c r="R24" s="15">
        <v>1</v>
      </c>
      <c r="AL24" s="13">
        <v>0</v>
      </c>
      <c r="AM24" s="13">
        <v>0</v>
      </c>
      <c r="AN24" s="13">
        <v>0</v>
      </c>
      <c r="AO24" s="13">
        <v>0</v>
      </c>
      <c r="AP24" s="13">
        <v>0</v>
      </c>
      <c r="AQ24" s="13">
        <v>0</v>
      </c>
      <c r="AR24" s="13">
        <v>0</v>
      </c>
      <c r="AS24" s="13">
        <v>0</v>
      </c>
      <c r="AT24" s="13">
        <v>0</v>
      </c>
      <c r="AU24" s="13">
        <v>0</v>
      </c>
      <c r="AV24" s="13">
        <v>0</v>
      </c>
      <c r="AW24" s="13">
        <v>0</v>
      </c>
      <c r="AX24" s="13">
        <v>1</v>
      </c>
      <c r="AY24" s="13">
        <v>0</v>
      </c>
      <c r="AZ24" s="13">
        <v>0</v>
      </c>
      <c r="BA24" s="13">
        <v>0</v>
      </c>
      <c r="BB24" s="13">
        <v>1</v>
      </c>
      <c r="BC24" s="13">
        <f t="shared" si="1"/>
        <v>2</v>
      </c>
      <c r="BD24" s="13" t="s">
        <v>2866</v>
      </c>
      <c r="BE24" s="15">
        <v>1</v>
      </c>
      <c r="BF24" s="13">
        <v>1</v>
      </c>
      <c r="BG24" s="13">
        <v>0</v>
      </c>
      <c r="BI24" s="13">
        <f>SUM(S24:AK24)</f>
        <v>0</v>
      </c>
      <c r="BK24" s="15">
        <f t="shared" si="2"/>
        <v>1</v>
      </c>
      <c r="BL24" s="13">
        <f t="shared" si="3"/>
        <v>3</v>
      </c>
      <c r="BM24" s="13">
        <f t="shared" si="8"/>
        <v>1</v>
      </c>
      <c r="BS24" s="15"/>
      <c r="BT24" s="15"/>
      <c r="BU24" s="15"/>
      <c r="CS24" s="13">
        <v>1</v>
      </c>
      <c r="CV24" s="13">
        <f t="shared" si="4"/>
        <v>1</v>
      </c>
      <c r="CW24" s="13">
        <f t="shared" si="6"/>
        <v>1</v>
      </c>
      <c r="DG24" s="13">
        <v>1</v>
      </c>
      <c r="DI24" s="13">
        <v>1</v>
      </c>
      <c r="DP24" s="13">
        <f t="shared" si="5"/>
        <v>2</v>
      </c>
      <c r="DQ24" s="13">
        <f t="shared" si="7"/>
        <v>1</v>
      </c>
    </row>
    <row r="25" spans="1:121" x14ac:dyDescent="0.45">
      <c r="A25" s="13" t="s">
        <v>6539</v>
      </c>
      <c r="G25" s="13">
        <f t="shared" si="0"/>
        <v>1</v>
      </c>
      <c r="H25" s="13">
        <v>1</v>
      </c>
      <c r="J25" s="14">
        <v>1</v>
      </c>
      <c r="L25" s="13">
        <v>1</v>
      </c>
      <c r="R25" s="13"/>
      <c r="BC25" s="13">
        <f t="shared" si="1"/>
        <v>0</v>
      </c>
      <c r="BE25" s="13"/>
      <c r="BJ25" s="13"/>
      <c r="BK25" s="13">
        <f t="shared" si="2"/>
        <v>0</v>
      </c>
      <c r="BL25" s="13">
        <f t="shared" si="3"/>
        <v>1</v>
      </c>
      <c r="BM25" s="13">
        <f t="shared" si="8"/>
        <v>1</v>
      </c>
      <c r="BR25" s="13"/>
      <c r="CV25" s="13">
        <f t="shared" si="4"/>
        <v>0</v>
      </c>
      <c r="CW25" s="13">
        <f t="shared" si="6"/>
        <v>0</v>
      </c>
      <c r="DP25" s="13">
        <f t="shared" si="5"/>
        <v>0</v>
      </c>
      <c r="DQ25" s="13">
        <f t="shared" si="7"/>
        <v>0</v>
      </c>
    </row>
    <row r="26" spans="1:121" x14ac:dyDescent="0.45">
      <c r="A26" s="12" t="s">
        <v>6540</v>
      </c>
      <c r="B26" s="13">
        <v>2020</v>
      </c>
      <c r="C26" s="13" t="s">
        <v>344</v>
      </c>
      <c r="D26" s="13" t="s">
        <v>345</v>
      </c>
      <c r="E26" s="13" t="s">
        <v>411</v>
      </c>
      <c r="F26" s="13" t="s">
        <v>415</v>
      </c>
      <c r="G26" s="13">
        <f t="shared" si="0"/>
        <v>1</v>
      </c>
      <c r="Q26" s="13">
        <v>0</v>
      </c>
      <c r="BC26" s="13">
        <f t="shared" si="1"/>
        <v>0</v>
      </c>
      <c r="BK26" s="15">
        <f t="shared" si="2"/>
        <v>0</v>
      </c>
      <c r="BL26" s="13">
        <f t="shared" si="3"/>
        <v>0</v>
      </c>
      <c r="BM26" s="13">
        <f t="shared" si="8"/>
        <v>0</v>
      </c>
      <c r="BS26" s="15"/>
      <c r="BT26" s="15"/>
      <c r="BU26" s="15"/>
      <c r="CV26" s="13">
        <f t="shared" si="4"/>
        <v>0</v>
      </c>
      <c r="CW26" s="13">
        <f t="shared" si="6"/>
        <v>0</v>
      </c>
      <c r="DI26" s="13">
        <v>1</v>
      </c>
      <c r="DP26" s="13">
        <f t="shared" si="5"/>
        <v>1</v>
      </c>
      <c r="DQ26" s="13">
        <f t="shared" si="7"/>
        <v>1</v>
      </c>
    </row>
    <row r="27" spans="1:121" x14ac:dyDescent="0.45">
      <c r="A27" s="12" t="s">
        <v>6541</v>
      </c>
      <c r="B27" s="13">
        <v>2014</v>
      </c>
      <c r="C27" s="13" t="s">
        <v>344</v>
      </c>
      <c r="D27" s="13" t="s">
        <v>459</v>
      </c>
      <c r="E27" s="13" t="s">
        <v>701</v>
      </c>
      <c r="F27" s="13" t="s">
        <v>508</v>
      </c>
      <c r="G27" s="13">
        <f t="shared" si="0"/>
        <v>1</v>
      </c>
      <c r="Q27" s="13">
        <v>0</v>
      </c>
      <c r="AD27" s="13">
        <v>1</v>
      </c>
      <c r="AK27" s="13">
        <v>1</v>
      </c>
      <c r="BC27" s="13">
        <f t="shared" si="1"/>
        <v>0</v>
      </c>
      <c r="BH27" s="13">
        <v>2</v>
      </c>
      <c r="BI27" s="13">
        <f>BH27</f>
        <v>2</v>
      </c>
      <c r="BJ27" s="16">
        <v>1</v>
      </c>
      <c r="BK27" s="15">
        <f t="shared" si="2"/>
        <v>1</v>
      </c>
      <c r="BL27" s="13">
        <f t="shared" si="3"/>
        <v>1</v>
      </c>
      <c r="BM27" s="13">
        <f t="shared" si="8"/>
        <v>1</v>
      </c>
      <c r="BS27" s="15"/>
      <c r="BT27" s="15"/>
      <c r="BU27" s="15"/>
      <c r="CV27" s="13">
        <f t="shared" si="4"/>
        <v>0</v>
      </c>
      <c r="CW27" s="13">
        <f t="shared" si="6"/>
        <v>0</v>
      </c>
      <c r="DI27" s="13">
        <v>1</v>
      </c>
      <c r="DP27" s="13">
        <f t="shared" si="5"/>
        <v>1</v>
      </c>
      <c r="DQ27" s="13">
        <f t="shared" si="7"/>
        <v>1</v>
      </c>
    </row>
    <row r="28" spans="1:121" x14ac:dyDescent="0.45">
      <c r="A28" s="12" t="s">
        <v>6542</v>
      </c>
      <c r="B28" s="13">
        <v>2018</v>
      </c>
      <c r="C28" s="13" t="s">
        <v>1006</v>
      </c>
      <c r="D28" s="13" t="s">
        <v>1074</v>
      </c>
      <c r="E28" s="13" t="s">
        <v>1247</v>
      </c>
      <c r="F28" s="13" t="s">
        <v>1254</v>
      </c>
      <c r="G28" s="13">
        <f t="shared" si="0"/>
        <v>0</v>
      </c>
      <c r="Q28" s="13">
        <v>0</v>
      </c>
      <c r="AG28" s="13">
        <v>1</v>
      </c>
      <c r="BC28" s="13">
        <f t="shared" si="1"/>
        <v>0</v>
      </c>
      <c r="BH28" s="13">
        <v>1</v>
      </c>
      <c r="BI28" s="13">
        <f>BH28</f>
        <v>1</v>
      </c>
      <c r="BJ28" s="16">
        <v>1</v>
      </c>
      <c r="BK28" s="15">
        <f t="shared" si="2"/>
        <v>1</v>
      </c>
      <c r="BL28" s="13">
        <f t="shared" si="3"/>
        <v>1</v>
      </c>
      <c r="BM28" s="13">
        <f t="shared" si="8"/>
        <v>1</v>
      </c>
      <c r="BS28" s="15"/>
      <c r="BT28" s="15"/>
      <c r="BU28" s="15"/>
      <c r="CV28" s="13">
        <f t="shared" si="4"/>
        <v>0</v>
      </c>
      <c r="CW28" s="13">
        <f t="shared" si="6"/>
        <v>0</v>
      </c>
      <c r="DP28" s="13">
        <f t="shared" si="5"/>
        <v>0</v>
      </c>
      <c r="DQ28" s="13">
        <f t="shared" si="7"/>
        <v>0</v>
      </c>
    </row>
    <row r="29" spans="1:121" x14ac:dyDescent="0.45">
      <c r="A29" s="12" t="s">
        <v>4508</v>
      </c>
      <c r="B29" s="13">
        <v>2013</v>
      </c>
      <c r="C29" s="13" t="s">
        <v>1281</v>
      </c>
      <c r="D29" s="13" t="s">
        <v>1282</v>
      </c>
      <c r="E29" s="13" t="s">
        <v>1491</v>
      </c>
      <c r="F29" s="13" t="s">
        <v>4507</v>
      </c>
      <c r="G29" s="13">
        <f t="shared" si="0"/>
        <v>2</v>
      </c>
      <c r="M29" s="13">
        <v>1</v>
      </c>
      <c r="N29" s="13">
        <v>0</v>
      </c>
      <c r="O29" s="13">
        <v>0</v>
      </c>
      <c r="P29" s="13">
        <v>0</v>
      </c>
      <c r="Q29" s="13">
        <v>1</v>
      </c>
      <c r="R29" s="15">
        <v>1</v>
      </c>
      <c r="BC29" s="13">
        <f t="shared" si="1"/>
        <v>0</v>
      </c>
      <c r="BK29" s="15">
        <f t="shared" si="2"/>
        <v>0</v>
      </c>
      <c r="BL29" s="13">
        <f t="shared" si="3"/>
        <v>1</v>
      </c>
      <c r="BM29" s="13">
        <f t="shared" si="8"/>
        <v>1</v>
      </c>
      <c r="BN29" s="13">
        <v>1</v>
      </c>
      <c r="BS29" s="15"/>
      <c r="BT29" s="15"/>
      <c r="BU29" s="15"/>
      <c r="CV29" s="13">
        <f t="shared" si="4"/>
        <v>1</v>
      </c>
      <c r="CW29" s="13">
        <f t="shared" si="6"/>
        <v>1</v>
      </c>
      <c r="DI29" s="13">
        <v>1</v>
      </c>
      <c r="DP29" s="13">
        <f t="shared" si="5"/>
        <v>1</v>
      </c>
      <c r="DQ29" s="13">
        <f t="shared" si="7"/>
        <v>1</v>
      </c>
    </row>
    <row r="30" spans="1:121" x14ac:dyDescent="0.45">
      <c r="A30" s="12" t="s">
        <v>4615</v>
      </c>
      <c r="B30" s="13">
        <v>2015</v>
      </c>
      <c r="C30" s="13" t="s">
        <v>1281</v>
      </c>
      <c r="D30" s="13" t="s">
        <v>1282</v>
      </c>
      <c r="E30" s="13" t="s">
        <v>1313</v>
      </c>
      <c r="G30" s="13">
        <f t="shared" si="0"/>
        <v>0</v>
      </c>
      <c r="Q30" s="13">
        <v>0</v>
      </c>
      <c r="BC30" s="13">
        <f t="shared" si="1"/>
        <v>0</v>
      </c>
      <c r="BK30" s="15">
        <f t="shared" si="2"/>
        <v>0</v>
      </c>
      <c r="BL30" s="13">
        <f t="shared" si="3"/>
        <v>0</v>
      </c>
      <c r="BM30" s="13">
        <f t="shared" si="8"/>
        <v>0</v>
      </c>
      <c r="BS30" s="15"/>
      <c r="BT30" s="15"/>
      <c r="BU30" s="15"/>
      <c r="CV30" s="13">
        <f t="shared" si="4"/>
        <v>0</v>
      </c>
      <c r="CW30" s="13">
        <f t="shared" si="6"/>
        <v>0</v>
      </c>
      <c r="DP30" s="13">
        <f t="shared" si="5"/>
        <v>0</v>
      </c>
      <c r="DQ30" s="13">
        <f t="shared" si="7"/>
        <v>0</v>
      </c>
    </row>
    <row r="31" spans="1:121" x14ac:dyDescent="0.45">
      <c r="A31" s="12" t="s">
        <v>4421</v>
      </c>
      <c r="B31" s="13">
        <v>2020</v>
      </c>
      <c r="C31" s="13" t="s">
        <v>1006</v>
      </c>
      <c r="D31" s="13" t="s">
        <v>1027</v>
      </c>
      <c r="E31" s="13" t="s">
        <v>6538</v>
      </c>
      <c r="G31" s="13">
        <f t="shared" si="0"/>
        <v>0</v>
      </c>
      <c r="Q31" s="13">
        <v>0</v>
      </c>
      <c r="BC31" s="13">
        <f t="shared" si="1"/>
        <v>0</v>
      </c>
      <c r="BK31" s="15">
        <f t="shared" si="2"/>
        <v>0</v>
      </c>
      <c r="BL31" s="13">
        <f t="shared" si="3"/>
        <v>0</v>
      </c>
      <c r="BM31" s="13">
        <f t="shared" si="8"/>
        <v>0</v>
      </c>
      <c r="BS31" s="15"/>
      <c r="BT31" s="15"/>
      <c r="BU31" s="15"/>
      <c r="CV31" s="13">
        <f t="shared" si="4"/>
        <v>0</v>
      </c>
      <c r="CW31" s="13">
        <f t="shared" si="6"/>
        <v>0</v>
      </c>
      <c r="DP31" s="13">
        <f t="shared" si="5"/>
        <v>0</v>
      </c>
      <c r="DQ31" s="13">
        <f t="shared" si="7"/>
        <v>0</v>
      </c>
    </row>
    <row r="32" spans="1:121" x14ac:dyDescent="0.45">
      <c r="A32" s="13" t="s">
        <v>3667</v>
      </c>
      <c r="G32" s="13">
        <f t="shared" si="0"/>
        <v>1</v>
      </c>
      <c r="H32" s="13">
        <v>1</v>
      </c>
      <c r="I32" s="14">
        <v>1</v>
      </c>
      <c r="L32" s="13"/>
      <c r="R32" s="13"/>
      <c r="BC32" s="13">
        <f t="shared" si="1"/>
        <v>0</v>
      </c>
      <c r="BE32" s="13"/>
      <c r="BJ32" s="13"/>
      <c r="BK32" s="13">
        <f t="shared" si="2"/>
        <v>0</v>
      </c>
      <c r="BL32" s="13">
        <f t="shared" si="3"/>
        <v>1</v>
      </c>
      <c r="BM32" s="13">
        <f t="shared" si="8"/>
        <v>1</v>
      </c>
      <c r="BR32" s="13"/>
      <c r="CV32" s="13">
        <f t="shared" si="4"/>
        <v>0</v>
      </c>
      <c r="CW32" s="13">
        <f t="shared" si="6"/>
        <v>0</v>
      </c>
      <c r="DP32" s="13">
        <f t="shared" si="5"/>
        <v>0</v>
      </c>
      <c r="DQ32" s="13">
        <f t="shared" si="7"/>
        <v>0</v>
      </c>
    </row>
    <row r="33" spans="1:121" x14ac:dyDescent="0.45">
      <c r="A33" s="12" t="s">
        <v>4528</v>
      </c>
      <c r="B33" s="13">
        <v>2010</v>
      </c>
      <c r="C33" s="13" t="s">
        <v>1281</v>
      </c>
      <c r="D33" s="13" t="s">
        <v>1287</v>
      </c>
      <c r="E33" s="13" t="s">
        <v>1445</v>
      </c>
      <c r="G33" s="13">
        <f t="shared" si="0"/>
        <v>3</v>
      </c>
      <c r="H33" s="15">
        <v>1</v>
      </c>
      <c r="I33" s="14">
        <v>1</v>
      </c>
      <c r="M33" s="13">
        <v>0</v>
      </c>
      <c r="N33" s="13">
        <v>1</v>
      </c>
      <c r="O33" s="13">
        <v>0</v>
      </c>
      <c r="P33" s="13">
        <v>0</v>
      </c>
      <c r="Q33" s="13">
        <v>3</v>
      </c>
      <c r="R33" s="15">
        <v>1</v>
      </c>
      <c r="AE33" s="13">
        <v>1</v>
      </c>
      <c r="BC33" s="13">
        <f t="shared" si="1"/>
        <v>0</v>
      </c>
      <c r="BH33" s="13">
        <v>1</v>
      </c>
      <c r="BI33" s="13">
        <f>BH33</f>
        <v>1</v>
      </c>
      <c r="BJ33" s="15">
        <v>1</v>
      </c>
      <c r="BK33" s="15">
        <f t="shared" si="2"/>
        <v>1</v>
      </c>
      <c r="BL33" s="13">
        <f t="shared" si="3"/>
        <v>3</v>
      </c>
      <c r="BM33" s="13">
        <f t="shared" si="8"/>
        <v>1</v>
      </c>
      <c r="BN33" s="13">
        <v>3</v>
      </c>
      <c r="BS33" s="15"/>
      <c r="BT33" s="15"/>
      <c r="BU33" s="15"/>
      <c r="CV33" s="13">
        <f t="shared" si="4"/>
        <v>3</v>
      </c>
      <c r="CW33" s="13">
        <f t="shared" si="6"/>
        <v>1</v>
      </c>
      <c r="DI33" s="13">
        <v>1</v>
      </c>
      <c r="DP33" s="13">
        <f t="shared" si="5"/>
        <v>1</v>
      </c>
      <c r="DQ33" s="13">
        <f t="shared" si="7"/>
        <v>1</v>
      </c>
    </row>
    <row r="34" spans="1:121" x14ac:dyDescent="0.45">
      <c r="A34" s="12" t="s">
        <v>6543</v>
      </c>
      <c r="B34" s="13">
        <v>2016</v>
      </c>
      <c r="C34" s="13" t="s">
        <v>344</v>
      </c>
      <c r="D34" s="13" t="s">
        <v>351</v>
      </c>
      <c r="E34" s="13" t="s">
        <v>744</v>
      </c>
      <c r="F34" s="13" t="s">
        <v>750</v>
      </c>
      <c r="G34" s="13">
        <f t="shared" si="0"/>
        <v>0</v>
      </c>
      <c r="M34" s="13">
        <v>1</v>
      </c>
      <c r="Q34" s="13">
        <v>1</v>
      </c>
      <c r="R34" s="15">
        <v>1</v>
      </c>
      <c r="BC34" s="13">
        <f t="shared" si="1"/>
        <v>0</v>
      </c>
      <c r="BK34" s="15">
        <f t="shared" si="2"/>
        <v>0</v>
      </c>
      <c r="BL34" s="13">
        <f t="shared" si="3"/>
        <v>1</v>
      </c>
      <c r="BM34" s="13">
        <f t="shared" si="8"/>
        <v>1</v>
      </c>
      <c r="BS34" s="15"/>
      <c r="BT34" s="15"/>
      <c r="BU34" s="15"/>
      <c r="CV34" s="13">
        <f t="shared" si="4"/>
        <v>0</v>
      </c>
      <c r="CW34" s="13">
        <f t="shared" si="6"/>
        <v>0</v>
      </c>
      <c r="DP34" s="13">
        <f t="shared" si="5"/>
        <v>0</v>
      </c>
      <c r="DQ34" s="13">
        <f t="shared" si="7"/>
        <v>0</v>
      </c>
    </row>
    <row r="35" spans="1:121" x14ac:dyDescent="0.45">
      <c r="A35" s="12" t="s">
        <v>4198</v>
      </c>
      <c r="B35" s="13">
        <v>2016</v>
      </c>
      <c r="C35" s="13" t="s">
        <v>753</v>
      </c>
      <c r="D35" s="13" t="s">
        <v>753</v>
      </c>
      <c r="E35" s="13" t="s">
        <v>889</v>
      </c>
      <c r="F35" s="13" t="s">
        <v>901</v>
      </c>
      <c r="G35" s="13">
        <f t="shared" si="0"/>
        <v>1</v>
      </c>
      <c r="H35" s="15">
        <v>1</v>
      </c>
      <c r="I35" s="14">
        <v>1</v>
      </c>
      <c r="J35" s="14">
        <v>1</v>
      </c>
      <c r="L35" s="15">
        <v>1</v>
      </c>
      <c r="M35" s="13">
        <v>3</v>
      </c>
      <c r="N35" s="13">
        <v>0</v>
      </c>
      <c r="O35" s="13">
        <v>0</v>
      </c>
      <c r="P35" s="13">
        <v>0</v>
      </c>
      <c r="Q35" s="13">
        <v>3</v>
      </c>
      <c r="R35" s="15">
        <v>1</v>
      </c>
      <c r="BC35" s="13">
        <f t="shared" si="1"/>
        <v>0</v>
      </c>
      <c r="BK35" s="15">
        <f t="shared" si="2"/>
        <v>0</v>
      </c>
      <c r="BL35" s="13">
        <f t="shared" si="3"/>
        <v>2</v>
      </c>
      <c r="BM35" s="13">
        <f t="shared" si="8"/>
        <v>1</v>
      </c>
      <c r="BS35" s="15"/>
      <c r="BT35" s="15"/>
      <c r="BU35" s="15"/>
      <c r="CV35" s="13">
        <f t="shared" si="4"/>
        <v>0</v>
      </c>
      <c r="CW35" s="13">
        <f t="shared" si="6"/>
        <v>0</v>
      </c>
      <c r="DP35" s="13">
        <f t="shared" si="5"/>
        <v>0</v>
      </c>
      <c r="DQ35" s="13">
        <f t="shared" si="7"/>
        <v>0</v>
      </c>
    </row>
    <row r="36" spans="1:121" x14ac:dyDescent="0.45">
      <c r="A36" s="12" t="s">
        <v>4532</v>
      </c>
      <c r="B36" s="13">
        <v>2014</v>
      </c>
      <c r="C36" s="13" t="s">
        <v>1281</v>
      </c>
      <c r="D36" s="13" t="s">
        <v>1287</v>
      </c>
      <c r="E36" s="13" t="s">
        <v>1288</v>
      </c>
      <c r="G36" s="13">
        <f t="shared" si="0"/>
        <v>2</v>
      </c>
      <c r="H36" s="15">
        <v>1</v>
      </c>
      <c r="K36" s="14">
        <v>1</v>
      </c>
      <c r="L36" s="15">
        <v>1</v>
      </c>
      <c r="M36" s="13">
        <v>1</v>
      </c>
      <c r="N36" s="13">
        <v>0</v>
      </c>
      <c r="O36" s="13">
        <v>0</v>
      </c>
      <c r="P36" s="13">
        <v>0</v>
      </c>
      <c r="Q36" s="13">
        <v>3</v>
      </c>
      <c r="R36" s="15">
        <v>1</v>
      </c>
      <c r="AE36" s="13">
        <v>1</v>
      </c>
      <c r="BC36" s="13">
        <f t="shared" si="1"/>
        <v>0</v>
      </c>
      <c r="BH36" s="13">
        <v>1</v>
      </c>
      <c r="BI36" s="13">
        <f>BH36</f>
        <v>1</v>
      </c>
      <c r="BJ36" s="16">
        <v>1</v>
      </c>
      <c r="BK36" s="15">
        <f t="shared" si="2"/>
        <v>1</v>
      </c>
      <c r="BL36" s="13">
        <f t="shared" si="3"/>
        <v>3</v>
      </c>
      <c r="BM36" s="13">
        <f t="shared" si="8"/>
        <v>1</v>
      </c>
      <c r="BS36" s="15"/>
      <c r="BT36" s="15"/>
      <c r="BU36" s="15"/>
      <c r="CV36" s="13">
        <f t="shared" si="4"/>
        <v>0</v>
      </c>
      <c r="CW36" s="13">
        <f t="shared" si="6"/>
        <v>0</v>
      </c>
      <c r="DI36" s="13">
        <v>1</v>
      </c>
      <c r="DP36" s="13">
        <f t="shared" si="5"/>
        <v>1</v>
      </c>
      <c r="DQ36" s="13">
        <f t="shared" si="7"/>
        <v>1</v>
      </c>
    </row>
    <row r="37" spans="1:121" x14ac:dyDescent="0.45">
      <c r="A37" s="12" t="s">
        <v>6544</v>
      </c>
      <c r="B37" s="13">
        <v>2015</v>
      </c>
      <c r="C37" s="13" t="s">
        <v>344</v>
      </c>
      <c r="D37" s="13" t="s">
        <v>375</v>
      </c>
      <c r="E37" s="13" t="s">
        <v>738</v>
      </c>
      <c r="G37" s="13">
        <f t="shared" si="0"/>
        <v>1</v>
      </c>
      <c r="M37" s="13">
        <v>1</v>
      </c>
      <c r="Q37" s="13">
        <v>1</v>
      </c>
      <c r="R37" s="15">
        <v>1</v>
      </c>
      <c r="BC37" s="13">
        <f t="shared" si="1"/>
        <v>0</v>
      </c>
      <c r="BK37" s="15">
        <f t="shared" si="2"/>
        <v>0</v>
      </c>
      <c r="BL37" s="13">
        <f t="shared" si="3"/>
        <v>1</v>
      </c>
      <c r="BM37" s="13">
        <f t="shared" si="8"/>
        <v>1</v>
      </c>
      <c r="BS37" s="15"/>
      <c r="BT37" s="15"/>
      <c r="BU37" s="15"/>
      <c r="CJ37" s="13">
        <v>1</v>
      </c>
      <c r="CV37" s="13">
        <f t="shared" si="4"/>
        <v>1</v>
      </c>
      <c r="CW37" s="13">
        <f t="shared" si="6"/>
        <v>1</v>
      </c>
      <c r="DP37" s="13">
        <f t="shared" si="5"/>
        <v>0</v>
      </c>
      <c r="DQ37" s="13">
        <f t="shared" si="7"/>
        <v>0</v>
      </c>
    </row>
    <row r="38" spans="1:121" x14ac:dyDescent="0.45">
      <c r="A38" s="12" t="s">
        <v>5074</v>
      </c>
      <c r="B38" s="13">
        <v>2018</v>
      </c>
      <c r="C38" s="13" t="s">
        <v>922</v>
      </c>
      <c r="D38" s="13" t="s">
        <v>927</v>
      </c>
      <c r="E38" s="13" t="s">
        <v>993</v>
      </c>
      <c r="G38" s="13">
        <f t="shared" si="0"/>
        <v>1</v>
      </c>
      <c r="M38" s="13">
        <v>1</v>
      </c>
      <c r="N38" s="13">
        <v>0</v>
      </c>
      <c r="O38" s="13">
        <v>0</v>
      </c>
      <c r="P38" s="13">
        <v>0</v>
      </c>
      <c r="Q38" s="13">
        <v>1</v>
      </c>
      <c r="R38" s="15">
        <v>1</v>
      </c>
      <c r="BC38" s="13">
        <f t="shared" si="1"/>
        <v>0</v>
      </c>
      <c r="BK38" s="15">
        <f t="shared" si="2"/>
        <v>0</v>
      </c>
      <c r="BL38" s="13">
        <f t="shared" si="3"/>
        <v>1</v>
      </c>
      <c r="BM38" s="13">
        <f t="shared" si="8"/>
        <v>1</v>
      </c>
      <c r="BS38" s="15"/>
      <c r="BT38" s="15"/>
      <c r="BU38" s="15"/>
      <c r="CV38" s="13">
        <f t="shared" si="4"/>
        <v>0</v>
      </c>
      <c r="CW38" s="13">
        <f t="shared" si="6"/>
        <v>0</v>
      </c>
      <c r="DI38" s="13">
        <v>1</v>
      </c>
      <c r="DP38" s="13">
        <f t="shared" si="5"/>
        <v>1</v>
      </c>
      <c r="DQ38" s="13">
        <f t="shared" si="7"/>
        <v>1</v>
      </c>
    </row>
    <row r="39" spans="1:121" x14ac:dyDescent="0.45">
      <c r="A39" s="12" t="s">
        <v>4524</v>
      </c>
      <c r="B39" s="13">
        <v>2013</v>
      </c>
      <c r="C39" s="13" t="s">
        <v>1281</v>
      </c>
      <c r="D39" s="13" t="s">
        <v>1287</v>
      </c>
      <c r="E39" s="13" t="s">
        <v>1434</v>
      </c>
      <c r="F39" s="13" t="s">
        <v>1435</v>
      </c>
      <c r="G39" s="13">
        <f t="shared" si="0"/>
        <v>2</v>
      </c>
      <c r="H39" s="15">
        <v>1</v>
      </c>
      <c r="I39" s="14">
        <v>1</v>
      </c>
      <c r="M39" s="13">
        <v>2</v>
      </c>
      <c r="N39" s="13">
        <v>0</v>
      </c>
      <c r="O39" s="13">
        <v>1</v>
      </c>
      <c r="P39" s="13">
        <v>0</v>
      </c>
      <c r="Q39" s="13">
        <v>3</v>
      </c>
      <c r="R39" s="15">
        <v>1</v>
      </c>
      <c r="AE39" s="13">
        <v>1</v>
      </c>
      <c r="AL39" s="13">
        <v>0</v>
      </c>
      <c r="AM39" s="13">
        <v>0</v>
      </c>
      <c r="AN39" s="13">
        <v>0</v>
      </c>
      <c r="AO39" s="13">
        <v>0</v>
      </c>
      <c r="AP39" s="13">
        <v>0</v>
      </c>
      <c r="AQ39" s="13">
        <v>0</v>
      </c>
      <c r="AR39" s="13">
        <v>0</v>
      </c>
      <c r="AS39" s="13">
        <v>0</v>
      </c>
      <c r="AT39" s="13">
        <v>0</v>
      </c>
      <c r="AU39" s="13">
        <v>0</v>
      </c>
      <c r="AV39" s="13">
        <v>0</v>
      </c>
      <c r="AW39" s="13">
        <v>0</v>
      </c>
      <c r="AX39" s="13">
        <v>0</v>
      </c>
      <c r="AY39" s="13">
        <v>0</v>
      </c>
      <c r="AZ39" s="13">
        <v>0</v>
      </c>
      <c r="BA39" s="13">
        <v>0</v>
      </c>
      <c r="BB39" s="13">
        <v>2</v>
      </c>
      <c r="BC39" s="13">
        <f t="shared" si="1"/>
        <v>2</v>
      </c>
      <c r="BE39" s="16">
        <v>1</v>
      </c>
      <c r="BF39" s="13">
        <v>1</v>
      </c>
      <c r="BG39" s="13">
        <v>1</v>
      </c>
      <c r="BH39" s="13">
        <v>1</v>
      </c>
      <c r="BI39" s="13">
        <f>SUM(S39:AK39)</f>
        <v>1</v>
      </c>
      <c r="BJ39" s="16">
        <v>1</v>
      </c>
      <c r="BK39" s="15">
        <v>1</v>
      </c>
      <c r="BL39" s="13">
        <f t="shared" si="3"/>
        <v>3</v>
      </c>
      <c r="BM39" s="13">
        <f t="shared" si="8"/>
        <v>1</v>
      </c>
      <c r="BS39" s="15"/>
      <c r="BT39" s="15"/>
      <c r="BU39" s="15"/>
      <c r="CV39" s="13">
        <f t="shared" si="4"/>
        <v>0</v>
      </c>
      <c r="CW39" s="13">
        <f t="shared" si="6"/>
        <v>0</v>
      </c>
      <c r="DI39" s="13">
        <v>1</v>
      </c>
      <c r="DP39" s="13">
        <f t="shared" si="5"/>
        <v>1</v>
      </c>
      <c r="DQ39" s="13">
        <f t="shared" si="7"/>
        <v>1</v>
      </c>
    </row>
    <row r="40" spans="1:121" x14ac:dyDescent="0.45">
      <c r="A40" s="12" t="s">
        <v>3989</v>
      </c>
      <c r="B40" s="13">
        <v>2013</v>
      </c>
      <c r="C40" s="13" t="s">
        <v>344</v>
      </c>
      <c r="D40" s="13" t="s">
        <v>345</v>
      </c>
      <c r="E40" s="13" t="s">
        <v>411</v>
      </c>
      <c r="F40" s="13" t="s">
        <v>415</v>
      </c>
      <c r="G40" s="13">
        <f t="shared" si="0"/>
        <v>2</v>
      </c>
      <c r="M40" s="13">
        <v>4</v>
      </c>
      <c r="N40" s="13">
        <v>0</v>
      </c>
      <c r="O40" s="13">
        <v>0</v>
      </c>
      <c r="P40" s="13">
        <v>0</v>
      </c>
      <c r="Q40" s="13">
        <v>4</v>
      </c>
      <c r="R40" s="15">
        <v>1</v>
      </c>
      <c r="BC40" s="13">
        <f t="shared" si="1"/>
        <v>0</v>
      </c>
      <c r="BK40" s="15">
        <f t="shared" ref="BK40:BK103" si="9">BE40+BJ40</f>
        <v>0</v>
      </c>
      <c r="BL40" s="13">
        <f t="shared" si="3"/>
        <v>1</v>
      </c>
      <c r="BM40" s="13">
        <f t="shared" si="8"/>
        <v>1</v>
      </c>
      <c r="BS40" s="15"/>
      <c r="BT40" s="15"/>
      <c r="BU40" s="15"/>
      <c r="CB40" s="13">
        <v>4</v>
      </c>
      <c r="CV40" s="13">
        <f t="shared" si="4"/>
        <v>4</v>
      </c>
      <c r="CW40" s="13">
        <f t="shared" si="6"/>
        <v>1</v>
      </c>
      <c r="DH40" s="13">
        <v>1</v>
      </c>
      <c r="DP40" s="13">
        <f t="shared" si="5"/>
        <v>1</v>
      </c>
      <c r="DQ40" s="13">
        <f t="shared" si="7"/>
        <v>1</v>
      </c>
    </row>
    <row r="41" spans="1:121" x14ac:dyDescent="0.45">
      <c r="A41" s="12" t="s">
        <v>4369</v>
      </c>
      <c r="B41" s="13">
        <v>2013</v>
      </c>
      <c r="C41" s="13" t="s">
        <v>1006</v>
      </c>
      <c r="D41" s="13" t="s">
        <v>1017</v>
      </c>
      <c r="E41" s="13" t="s">
        <v>1035</v>
      </c>
      <c r="G41" s="13">
        <f t="shared" si="0"/>
        <v>1</v>
      </c>
      <c r="Q41" s="13">
        <v>0</v>
      </c>
      <c r="BC41" s="13">
        <f t="shared" si="1"/>
        <v>0</v>
      </c>
      <c r="BE41" s="15">
        <v>1</v>
      </c>
      <c r="BK41" s="15">
        <f t="shared" si="9"/>
        <v>1</v>
      </c>
      <c r="BL41" s="13">
        <f t="shared" si="3"/>
        <v>1</v>
      </c>
      <c r="BM41" s="13">
        <f t="shared" si="8"/>
        <v>1</v>
      </c>
      <c r="BS41" s="15"/>
      <c r="BT41" s="15"/>
      <c r="BU41" s="15"/>
      <c r="CV41" s="13">
        <f t="shared" si="4"/>
        <v>0</v>
      </c>
      <c r="CW41" s="13">
        <f t="shared" si="6"/>
        <v>0</v>
      </c>
      <c r="CZ41" s="13">
        <v>1</v>
      </c>
      <c r="DI41" s="13">
        <v>1</v>
      </c>
      <c r="DP41" s="13">
        <f t="shared" si="5"/>
        <v>2</v>
      </c>
      <c r="DQ41" s="13">
        <f t="shared" si="7"/>
        <v>1</v>
      </c>
    </row>
    <row r="42" spans="1:121" x14ac:dyDescent="0.45">
      <c r="A42" s="12" t="s">
        <v>4371</v>
      </c>
      <c r="B42" s="13">
        <v>2020</v>
      </c>
      <c r="C42" s="13" t="s">
        <v>1006</v>
      </c>
      <c r="D42" s="13" t="s">
        <v>1017</v>
      </c>
      <c r="E42" s="13" t="s">
        <v>1035</v>
      </c>
      <c r="G42" s="13">
        <f t="shared" si="0"/>
        <v>2</v>
      </c>
      <c r="H42" s="15">
        <v>1</v>
      </c>
      <c r="I42" s="14">
        <v>1</v>
      </c>
      <c r="M42" s="13">
        <v>1</v>
      </c>
      <c r="Q42" s="13">
        <v>0</v>
      </c>
      <c r="BC42" s="13">
        <f t="shared" si="1"/>
        <v>0</v>
      </c>
      <c r="BK42" s="15">
        <f t="shared" si="9"/>
        <v>0</v>
      </c>
      <c r="BL42" s="13">
        <f t="shared" si="3"/>
        <v>1</v>
      </c>
      <c r="BM42" s="13">
        <f t="shared" si="8"/>
        <v>1</v>
      </c>
      <c r="BS42" s="15"/>
      <c r="BT42" s="15"/>
      <c r="BU42" s="15"/>
      <c r="CV42" s="13">
        <f t="shared" si="4"/>
        <v>0</v>
      </c>
      <c r="CW42" s="13">
        <f t="shared" si="6"/>
        <v>0</v>
      </c>
      <c r="CZ42" s="13">
        <v>1</v>
      </c>
      <c r="DI42" s="13">
        <v>1</v>
      </c>
      <c r="DP42" s="13">
        <f t="shared" si="5"/>
        <v>2</v>
      </c>
      <c r="DQ42" s="13">
        <f t="shared" si="7"/>
        <v>1</v>
      </c>
    </row>
    <row r="43" spans="1:121" x14ac:dyDescent="0.45">
      <c r="A43" s="12" t="s">
        <v>4142</v>
      </c>
      <c r="B43" s="13">
        <v>2019</v>
      </c>
      <c r="C43" s="13" t="s">
        <v>344</v>
      </c>
      <c r="D43" s="13" t="s">
        <v>345</v>
      </c>
      <c r="E43" s="13" t="s">
        <v>478</v>
      </c>
      <c r="G43" s="13">
        <f t="shared" si="0"/>
        <v>0</v>
      </c>
      <c r="Q43" s="13">
        <v>0</v>
      </c>
      <c r="BC43" s="13">
        <f t="shared" si="1"/>
        <v>0</v>
      </c>
      <c r="BK43" s="15">
        <f t="shared" si="9"/>
        <v>0</v>
      </c>
      <c r="BL43" s="13">
        <f t="shared" si="3"/>
        <v>0</v>
      </c>
      <c r="BM43" s="13">
        <f t="shared" si="8"/>
        <v>0</v>
      </c>
      <c r="BS43" s="15"/>
      <c r="BT43" s="15"/>
      <c r="BU43" s="15"/>
      <c r="CV43" s="13">
        <f t="shared" si="4"/>
        <v>0</v>
      </c>
      <c r="CW43" s="13">
        <f t="shared" si="6"/>
        <v>0</v>
      </c>
      <c r="DP43" s="13">
        <f t="shared" si="5"/>
        <v>0</v>
      </c>
      <c r="DQ43" s="13">
        <f t="shared" si="7"/>
        <v>0</v>
      </c>
    </row>
    <row r="44" spans="1:121" x14ac:dyDescent="0.45">
      <c r="A44" s="12" t="s">
        <v>4921</v>
      </c>
      <c r="B44" s="13">
        <v>2014</v>
      </c>
      <c r="C44" s="13" t="s">
        <v>2127</v>
      </c>
      <c r="D44" s="13" t="s">
        <v>2173</v>
      </c>
      <c r="E44" s="13" t="s">
        <v>2385</v>
      </c>
      <c r="F44" s="13" t="s">
        <v>4920</v>
      </c>
      <c r="G44" s="13">
        <f t="shared" si="0"/>
        <v>2</v>
      </c>
      <c r="H44" s="15">
        <v>1</v>
      </c>
      <c r="I44" s="14">
        <v>1</v>
      </c>
      <c r="M44" s="13">
        <v>4</v>
      </c>
      <c r="N44" s="13">
        <v>0</v>
      </c>
      <c r="O44" s="13">
        <v>0</v>
      </c>
      <c r="P44" s="13">
        <v>0</v>
      </c>
      <c r="Q44" s="13">
        <v>4</v>
      </c>
      <c r="R44" s="15">
        <v>1</v>
      </c>
      <c r="BC44" s="13">
        <f t="shared" si="1"/>
        <v>0</v>
      </c>
      <c r="BK44" s="15">
        <f t="shared" si="9"/>
        <v>0</v>
      </c>
      <c r="BL44" s="13">
        <f t="shared" si="3"/>
        <v>2</v>
      </c>
      <c r="BM44" s="13">
        <f t="shared" si="8"/>
        <v>1</v>
      </c>
      <c r="BS44" s="15"/>
      <c r="BT44" s="15"/>
      <c r="BU44" s="15"/>
      <c r="CV44" s="13">
        <f t="shared" si="4"/>
        <v>0</v>
      </c>
      <c r="CW44" s="13">
        <f t="shared" si="6"/>
        <v>0</v>
      </c>
      <c r="DI44" s="13">
        <v>1</v>
      </c>
      <c r="DJ44" s="13">
        <v>1</v>
      </c>
      <c r="DO44" s="13">
        <v>1</v>
      </c>
      <c r="DP44" s="13">
        <f t="shared" si="5"/>
        <v>3</v>
      </c>
      <c r="DQ44" s="13">
        <f t="shared" si="7"/>
        <v>1</v>
      </c>
    </row>
    <row r="45" spans="1:121" x14ac:dyDescent="0.45">
      <c r="A45" s="12" t="s">
        <v>6545</v>
      </c>
      <c r="B45" s="13">
        <v>2015</v>
      </c>
      <c r="C45" s="13" t="s">
        <v>344</v>
      </c>
      <c r="D45" s="13" t="s">
        <v>459</v>
      </c>
      <c r="E45" s="13" t="s">
        <v>670</v>
      </c>
      <c r="G45" s="13">
        <f t="shared" si="0"/>
        <v>1</v>
      </c>
      <c r="M45" s="13">
        <v>1</v>
      </c>
      <c r="Q45" s="13">
        <v>1</v>
      </c>
      <c r="R45" s="15">
        <v>1</v>
      </c>
      <c r="BC45" s="13">
        <f t="shared" si="1"/>
        <v>0</v>
      </c>
      <c r="BK45" s="15">
        <f t="shared" si="9"/>
        <v>0</v>
      </c>
      <c r="BL45" s="13">
        <f t="shared" si="3"/>
        <v>1</v>
      </c>
      <c r="BM45" s="13">
        <f t="shared" si="8"/>
        <v>1</v>
      </c>
      <c r="BS45" s="15"/>
      <c r="BT45" s="15"/>
      <c r="BU45" s="15"/>
      <c r="CJ45" s="13">
        <v>1</v>
      </c>
      <c r="CV45" s="13">
        <f t="shared" si="4"/>
        <v>1</v>
      </c>
      <c r="CW45" s="13">
        <f t="shared" si="6"/>
        <v>1</v>
      </c>
      <c r="DP45" s="13">
        <f t="shared" si="5"/>
        <v>0</v>
      </c>
      <c r="DQ45" s="13">
        <f t="shared" si="7"/>
        <v>0</v>
      </c>
    </row>
    <row r="46" spans="1:121" x14ac:dyDescent="0.45">
      <c r="A46" s="12" t="s">
        <v>4390</v>
      </c>
      <c r="B46" s="13">
        <v>2014</v>
      </c>
      <c r="C46" s="13" t="s">
        <v>1006</v>
      </c>
      <c r="D46" s="13" t="s">
        <v>1027</v>
      </c>
      <c r="E46" s="13" t="s">
        <v>1040</v>
      </c>
      <c r="G46" s="13">
        <f t="shared" si="0"/>
        <v>1</v>
      </c>
      <c r="M46" s="13">
        <v>2</v>
      </c>
      <c r="N46" s="13">
        <v>0</v>
      </c>
      <c r="O46" s="13">
        <v>0</v>
      </c>
      <c r="P46" s="13">
        <v>0</v>
      </c>
      <c r="Q46" s="13">
        <v>2</v>
      </c>
      <c r="R46" s="15">
        <v>1</v>
      </c>
      <c r="BC46" s="13">
        <f t="shared" si="1"/>
        <v>0</v>
      </c>
      <c r="BK46" s="15">
        <f t="shared" si="9"/>
        <v>0</v>
      </c>
      <c r="BL46" s="13">
        <f t="shared" si="3"/>
        <v>1</v>
      </c>
      <c r="BM46" s="13">
        <f t="shared" si="8"/>
        <v>1</v>
      </c>
      <c r="BS46" s="15"/>
      <c r="BT46" s="15"/>
      <c r="BU46" s="15"/>
      <c r="CF46" s="13">
        <v>2</v>
      </c>
      <c r="CR46" s="13">
        <v>1</v>
      </c>
      <c r="CV46" s="13">
        <f t="shared" si="4"/>
        <v>3</v>
      </c>
      <c r="CW46" s="13">
        <f t="shared" si="6"/>
        <v>1</v>
      </c>
      <c r="DP46" s="13">
        <f t="shared" si="5"/>
        <v>0</v>
      </c>
      <c r="DQ46" s="13">
        <f t="shared" si="7"/>
        <v>0</v>
      </c>
    </row>
    <row r="47" spans="1:121" x14ac:dyDescent="0.45">
      <c r="A47" s="12" t="s">
        <v>6546</v>
      </c>
      <c r="B47" s="13">
        <v>2016</v>
      </c>
      <c r="C47" s="13" t="s">
        <v>344</v>
      </c>
      <c r="D47" s="13" t="s">
        <v>459</v>
      </c>
      <c r="E47" s="13" t="s">
        <v>734</v>
      </c>
      <c r="G47" s="13">
        <f t="shared" si="0"/>
        <v>2</v>
      </c>
      <c r="H47" s="15">
        <v>1</v>
      </c>
      <c r="I47" s="14">
        <v>1</v>
      </c>
      <c r="M47" s="13">
        <v>3</v>
      </c>
      <c r="N47" s="13">
        <v>0</v>
      </c>
      <c r="O47" s="13">
        <v>0</v>
      </c>
      <c r="P47" s="13">
        <v>0</v>
      </c>
      <c r="Q47" s="13">
        <v>3</v>
      </c>
      <c r="R47" s="15">
        <v>1</v>
      </c>
      <c r="BC47" s="13">
        <f t="shared" si="1"/>
        <v>0</v>
      </c>
      <c r="BK47" s="15">
        <f t="shared" si="9"/>
        <v>0</v>
      </c>
      <c r="BL47" s="13">
        <f t="shared" si="3"/>
        <v>2</v>
      </c>
      <c r="BM47" s="13">
        <f t="shared" si="8"/>
        <v>1</v>
      </c>
      <c r="BS47" s="15"/>
      <c r="BT47" s="15"/>
      <c r="BU47" s="15"/>
      <c r="CV47" s="13">
        <f t="shared" si="4"/>
        <v>0</v>
      </c>
      <c r="CW47" s="13">
        <f t="shared" si="6"/>
        <v>0</v>
      </c>
      <c r="CX47" s="13">
        <v>1</v>
      </c>
      <c r="DH47" s="13">
        <v>1</v>
      </c>
      <c r="DI47" s="13">
        <v>1</v>
      </c>
      <c r="DP47" s="13">
        <f t="shared" si="5"/>
        <v>3</v>
      </c>
      <c r="DQ47" s="13">
        <f t="shared" si="7"/>
        <v>1</v>
      </c>
    </row>
    <row r="48" spans="1:121" x14ac:dyDescent="0.45">
      <c r="A48" s="12" t="s">
        <v>4720</v>
      </c>
      <c r="B48" s="13">
        <v>2019</v>
      </c>
      <c r="C48" s="13" t="s">
        <v>1676</v>
      </c>
      <c r="D48" s="13" t="s">
        <v>426</v>
      </c>
      <c r="E48" s="13" t="s">
        <v>1681</v>
      </c>
      <c r="G48" s="13">
        <f t="shared" si="0"/>
        <v>0</v>
      </c>
      <c r="Q48" s="13">
        <v>0</v>
      </c>
      <c r="BC48" s="13">
        <f t="shared" si="1"/>
        <v>0</v>
      </c>
      <c r="BK48" s="15">
        <f t="shared" si="9"/>
        <v>0</v>
      </c>
      <c r="BL48" s="13">
        <f t="shared" si="3"/>
        <v>0</v>
      </c>
      <c r="BM48" s="13">
        <f t="shared" si="8"/>
        <v>0</v>
      </c>
      <c r="BS48" s="15"/>
      <c r="BT48" s="15"/>
      <c r="BU48" s="15"/>
      <c r="CV48" s="13">
        <f t="shared" si="4"/>
        <v>0</v>
      </c>
      <c r="CW48" s="13">
        <f t="shared" si="6"/>
        <v>0</v>
      </c>
      <c r="DP48" s="13">
        <f t="shared" si="5"/>
        <v>0</v>
      </c>
      <c r="DQ48" s="13">
        <f t="shared" si="7"/>
        <v>0</v>
      </c>
    </row>
    <row r="49" spans="1:121" x14ac:dyDescent="0.45">
      <c r="A49" s="12" t="s">
        <v>4550</v>
      </c>
      <c r="B49" s="13">
        <v>2021</v>
      </c>
      <c r="C49" s="13" t="s">
        <v>1281</v>
      </c>
      <c r="D49" s="13" t="s">
        <v>1287</v>
      </c>
      <c r="E49" s="13" t="s">
        <v>1475</v>
      </c>
      <c r="G49" s="13">
        <f t="shared" si="0"/>
        <v>0</v>
      </c>
      <c r="Q49" s="13">
        <v>0</v>
      </c>
      <c r="BC49" s="13">
        <f t="shared" si="1"/>
        <v>0</v>
      </c>
      <c r="BK49" s="15">
        <f t="shared" si="9"/>
        <v>0</v>
      </c>
      <c r="BL49" s="13">
        <f t="shared" si="3"/>
        <v>0</v>
      </c>
      <c r="BM49" s="13">
        <f t="shared" si="8"/>
        <v>0</v>
      </c>
      <c r="BS49" s="15"/>
      <c r="BT49" s="15"/>
      <c r="BU49" s="15"/>
      <c r="CV49" s="13">
        <f t="shared" si="4"/>
        <v>0</v>
      </c>
      <c r="CW49" s="13">
        <f t="shared" si="6"/>
        <v>0</v>
      </c>
      <c r="DP49" s="13">
        <f t="shared" si="5"/>
        <v>0</v>
      </c>
      <c r="DQ49" s="13">
        <f t="shared" si="7"/>
        <v>0</v>
      </c>
    </row>
    <row r="50" spans="1:121" x14ac:dyDescent="0.45">
      <c r="A50" s="12" t="s">
        <v>4346</v>
      </c>
      <c r="B50" s="13">
        <v>2014</v>
      </c>
      <c r="C50" s="13" t="s">
        <v>1006</v>
      </c>
      <c r="D50" s="13" t="s">
        <v>1017</v>
      </c>
      <c r="E50" s="13" t="s">
        <v>3238</v>
      </c>
      <c r="G50" s="13">
        <f t="shared" si="0"/>
        <v>1</v>
      </c>
      <c r="Q50" s="13">
        <v>0</v>
      </c>
      <c r="BC50" s="13">
        <f t="shared" si="1"/>
        <v>0</v>
      </c>
      <c r="BK50" s="15">
        <f t="shared" si="9"/>
        <v>0</v>
      </c>
      <c r="BL50" s="13">
        <f t="shared" si="3"/>
        <v>0</v>
      </c>
      <c r="BM50" s="13">
        <f t="shared" si="8"/>
        <v>0</v>
      </c>
      <c r="BS50" s="15"/>
      <c r="BT50" s="15"/>
      <c r="BU50" s="15"/>
      <c r="CV50" s="13">
        <f t="shared" si="4"/>
        <v>0</v>
      </c>
      <c r="CW50" s="13">
        <f t="shared" si="6"/>
        <v>0</v>
      </c>
      <c r="CZ50" s="13">
        <v>1</v>
      </c>
      <c r="DI50" s="13">
        <v>1</v>
      </c>
      <c r="DP50" s="13">
        <f t="shared" si="5"/>
        <v>2</v>
      </c>
      <c r="DQ50" s="13">
        <f t="shared" si="7"/>
        <v>1</v>
      </c>
    </row>
    <row r="51" spans="1:121" x14ac:dyDescent="0.45">
      <c r="A51" s="12" t="s">
        <v>4698</v>
      </c>
      <c r="B51" s="13">
        <v>2016</v>
      </c>
      <c r="C51" s="13" t="s">
        <v>1676</v>
      </c>
      <c r="D51" s="13" t="s">
        <v>1684</v>
      </c>
      <c r="E51" s="13" t="s">
        <v>1685</v>
      </c>
      <c r="G51" s="13">
        <f t="shared" si="0"/>
        <v>1</v>
      </c>
      <c r="H51" s="15">
        <v>1</v>
      </c>
      <c r="I51" s="14">
        <v>1</v>
      </c>
      <c r="M51" s="13">
        <v>2</v>
      </c>
      <c r="N51" s="13">
        <v>0</v>
      </c>
      <c r="O51" s="13">
        <v>0</v>
      </c>
      <c r="P51" s="13">
        <v>0</v>
      </c>
      <c r="Q51" s="13">
        <v>2</v>
      </c>
      <c r="R51" s="15">
        <v>1</v>
      </c>
      <c r="BC51" s="13">
        <f t="shared" si="1"/>
        <v>0</v>
      </c>
      <c r="BK51" s="15">
        <f t="shared" si="9"/>
        <v>0</v>
      </c>
      <c r="BL51" s="13">
        <f t="shared" si="3"/>
        <v>2</v>
      </c>
      <c r="BM51" s="13">
        <f t="shared" si="8"/>
        <v>1</v>
      </c>
      <c r="BS51" s="15"/>
      <c r="BT51" s="15"/>
      <c r="BU51" s="15"/>
      <c r="CV51" s="13">
        <f t="shared" si="4"/>
        <v>0</v>
      </c>
      <c r="CW51" s="13">
        <f t="shared" si="6"/>
        <v>0</v>
      </c>
      <c r="DP51" s="13">
        <f t="shared" si="5"/>
        <v>0</v>
      </c>
      <c r="DQ51" s="13">
        <f t="shared" si="7"/>
        <v>0</v>
      </c>
    </row>
    <row r="52" spans="1:121" x14ac:dyDescent="0.45">
      <c r="A52" s="12" t="s">
        <v>3953</v>
      </c>
      <c r="B52" s="13">
        <v>2014</v>
      </c>
      <c r="C52" s="13" t="s">
        <v>126</v>
      </c>
      <c r="D52" s="13" t="s">
        <v>126</v>
      </c>
      <c r="E52" s="13" t="s">
        <v>169</v>
      </c>
      <c r="F52" s="13" t="s">
        <v>3952</v>
      </c>
      <c r="G52" s="13">
        <f t="shared" si="0"/>
        <v>3</v>
      </c>
      <c r="H52" s="15">
        <v>1</v>
      </c>
      <c r="J52" s="14">
        <v>1</v>
      </c>
      <c r="L52" s="15">
        <v>1</v>
      </c>
      <c r="Q52" s="13">
        <v>0</v>
      </c>
      <c r="BC52" s="13">
        <f t="shared" si="1"/>
        <v>0</v>
      </c>
      <c r="BK52" s="15">
        <f t="shared" si="9"/>
        <v>0</v>
      </c>
      <c r="BL52" s="13">
        <f t="shared" si="3"/>
        <v>1</v>
      </c>
      <c r="BM52" s="13">
        <f t="shared" si="8"/>
        <v>1</v>
      </c>
      <c r="BS52" s="15"/>
      <c r="BT52" s="15"/>
      <c r="BU52" s="15"/>
      <c r="CS52" s="13">
        <v>1</v>
      </c>
      <c r="CV52" s="13">
        <f t="shared" si="4"/>
        <v>1</v>
      </c>
      <c r="CW52" s="13">
        <f t="shared" si="6"/>
        <v>1</v>
      </c>
      <c r="DG52" s="13">
        <v>1</v>
      </c>
      <c r="DI52" s="13">
        <v>1</v>
      </c>
      <c r="DP52" s="13">
        <f t="shared" si="5"/>
        <v>2</v>
      </c>
      <c r="DQ52" s="13">
        <f t="shared" si="7"/>
        <v>1</v>
      </c>
    </row>
    <row r="53" spans="1:121" x14ac:dyDescent="0.45">
      <c r="A53" s="12" t="s">
        <v>3834</v>
      </c>
      <c r="B53" s="13">
        <v>2018</v>
      </c>
      <c r="C53" s="13" t="s">
        <v>126</v>
      </c>
      <c r="D53" s="13" t="s">
        <v>126</v>
      </c>
      <c r="E53" s="13" t="s">
        <v>207</v>
      </c>
      <c r="F53" s="13" t="s">
        <v>208</v>
      </c>
      <c r="G53" s="13">
        <f t="shared" si="0"/>
        <v>3</v>
      </c>
      <c r="H53" s="15">
        <v>1</v>
      </c>
      <c r="J53" s="14">
        <v>1</v>
      </c>
      <c r="L53" s="15">
        <v>1</v>
      </c>
      <c r="M53" s="13">
        <v>1</v>
      </c>
      <c r="N53" s="13">
        <v>0</v>
      </c>
      <c r="O53" s="13">
        <v>0</v>
      </c>
      <c r="P53" s="13">
        <v>0</v>
      </c>
      <c r="Q53" s="13">
        <v>1</v>
      </c>
      <c r="R53" s="15">
        <v>1</v>
      </c>
      <c r="BC53" s="13">
        <f t="shared" si="1"/>
        <v>0</v>
      </c>
      <c r="BK53" s="15">
        <f t="shared" si="9"/>
        <v>0</v>
      </c>
      <c r="BL53" s="13">
        <f t="shared" si="3"/>
        <v>2</v>
      </c>
      <c r="BM53" s="13">
        <f t="shared" si="8"/>
        <v>1</v>
      </c>
      <c r="BS53" s="15"/>
      <c r="BT53" s="15"/>
      <c r="BU53" s="15"/>
      <c r="BY53" s="13">
        <v>1</v>
      </c>
      <c r="CV53" s="13">
        <f t="shared" si="4"/>
        <v>1</v>
      </c>
      <c r="CW53" s="13">
        <f t="shared" si="6"/>
        <v>1</v>
      </c>
      <c r="DG53" s="13">
        <v>1</v>
      </c>
      <c r="DI53" s="13">
        <v>1</v>
      </c>
      <c r="DP53" s="13">
        <f t="shared" si="5"/>
        <v>2</v>
      </c>
      <c r="DQ53" s="13">
        <f t="shared" si="7"/>
        <v>1</v>
      </c>
    </row>
    <row r="54" spans="1:121" x14ac:dyDescent="0.45">
      <c r="A54" s="12" t="s">
        <v>3993</v>
      </c>
      <c r="B54" s="13">
        <v>2020</v>
      </c>
      <c r="C54" s="13" t="s">
        <v>344</v>
      </c>
      <c r="D54" s="13" t="s">
        <v>345</v>
      </c>
      <c r="E54" s="13" t="s">
        <v>433</v>
      </c>
      <c r="F54" s="13" t="s">
        <v>437</v>
      </c>
      <c r="G54" s="13">
        <f t="shared" si="0"/>
        <v>1</v>
      </c>
      <c r="Q54" s="13">
        <v>0</v>
      </c>
      <c r="BC54" s="13">
        <f t="shared" si="1"/>
        <v>0</v>
      </c>
      <c r="BK54" s="15">
        <f t="shared" si="9"/>
        <v>0</v>
      </c>
      <c r="BL54" s="13">
        <f t="shared" si="3"/>
        <v>0</v>
      </c>
      <c r="BM54" s="13">
        <f t="shared" si="8"/>
        <v>0</v>
      </c>
      <c r="BS54" s="15"/>
      <c r="BT54" s="15"/>
      <c r="BU54" s="15"/>
      <c r="CV54" s="13">
        <f t="shared" si="4"/>
        <v>0</v>
      </c>
      <c r="CW54" s="13">
        <f t="shared" si="6"/>
        <v>0</v>
      </c>
      <c r="DI54" s="13">
        <v>1</v>
      </c>
      <c r="DP54" s="13">
        <f t="shared" si="5"/>
        <v>1</v>
      </c>
      <c r="DQ54" s="13">
        <f t="shared" si="7"/>
        <v>1</v>
      </c>
    </row>
    <row r="55" spans="1:121" x14ac:dyDescent="0.45">
      <c r="A55" s="12" t="s">
        <v>6547</v>
      </c>
      <c r="B55" s="13">
        <v>2020</v>
      </c>
      <c r="C55" s="13" t="s">
        <v>1281</v>
      </c>
      <c r="D55" s="13" t="s">
        <v>1282</v>
      </c>
      <c r="E55" s="13" t="s">
        <v>1313</v>
      </c>
      <c r="G55" s="13">
        <f t="shared" si="0"/>
        <v>0</v>
      </c>
      <c r="Q55" s="13">
        <v>0</v>
      </c>
      <c r="BC55" s="13">
        <f t="shared" si="1"/>
        <v>0</v>
      </c>
      <c r="BK55" s="15">
        <f t="shared" si="9"/>
        <v>0</v>
      </c>
      <c r="BL55" s="13">
        <f t="shared" si="3"/>
        <v>0</v>
      </c>
      <c r="BM55" s="13">
        <f t="shared" si="8"/>
        <v>0</v>
      </c>
      <c r="BS55" s="15"/>
      <c r="BT55" s="15"/>
      <c r="BU55" s="15"/>
      <c r="CV55" s="13">
        <f t="shared" si="4"/>
        <v>0</v>
      </c>
      <c r="CW55" s="13">
        <f t="shared" si="6"/>
        <v>0</v>
      </c>
      <c r="DP55" s="13">
        <f t="shared" si="5"/>
        <v>0</v>
      </c>
      <c r="DQ55" s="13">
        <f t="shared" si="7"/>
        <v>0</v>
      </c>
    </row>
    <row r="56" spans="1:121" x14ac:dyDescent="0.45">
      <c r="A56" s="12" t="s">
        <v>6548</v>
      </c>
      <c r="B56" s="13">
        <v>2014</v>
      </c>
      <c r="C56" s="13" t="s">
        <v>1281</v>
      </c>
      <c r="D56" s="13" t="s">
        <v>1282</v>
      </c>
      <c r="E56" s="13" t="s">
        <v>1491</v>
      </c>
      <c r="F56" s="13" t="s">
        <v>4501</v>
      </c>
      <c r="G56" s="13">
        <f t="shared" si="0"/>
        <v>2</v>
      </c>
      <c r="H56" s="15">
        <v>1</v>
      </c>
      <c r="I56" s="14">
        <v>1</v>
      </c>
      <c r="M56" s="13">
        <v>1</v>
      </c>
      <c r="N56" s="13">
        <v>0</v>
      </c>
      <c r="O56" s="13">
        <v>0</v>
      </c>
      <c r="P56" s="13">
        <v>0</v>
      </c>
      <c r="Q56" s="13">
        <v>1</v>
      </c>
      <c r="R56" s="15">
        <v>1</v>
      </c>
      <c r="BC56" s="13">
        <f t="shared" si="1"/>
        <v>0</v>
      </c>
      <c r="BK56" s="15">
        <f t="shared" si="9"/>
        <v>0</v>
      </c>
      <c r="BL56" s="13">
        <f t="shared" si="3"/>
        <v>2</v>
      </c>
      <c r="BM56" s="13">
        <f t="shared" si="8"/>
        <v>1</v>
      </c>
      <c r="BS56" s="15"/>
      <c r="BT56" s="15"/>
      <c r="BU56" s="15"/>
      <c r="CV56" s="13">
        <f t="shared" si="4"/>
        <v>0</v>
      </c>
      <c r="CW56" s="13">
        <f t="shared" si="6"/>
        <v>0</v>
      </c>
      <c r="DI56" s="13">
        <v>1</v>
      </c>
      <c r="DP56" s="13">
        <f t="shared" si="5"/>
        <v>1</v>
      </c>
      <c r="DQ56" s="13">
        <f t="shared" si="7"/>
        <v>1</v>
      </c>
    </row>
    <row r="57" spans="1:121" x14ac:dyDescent="0.45">
      <c r="A57" s="12" t="s">
        <v>3987</v>
      </c>
      <c r="B57" s="13">
        <v>2012</v>
      </c>
      <c r="C57" s="13" t="s">
        <v>344</v>
      </c>
      <c r="D57" s="13" t="s">
        <v>351</v>
      </c>
      <c r="E57" s="13" t="s">
        <v>352</v>
      </c>
      <c r="G57" s="13">
        <f t="shared" si="0"/>
        <v>1</v>
      </c>
      <c r="H57" s="15">
        <v>1</v>
      </c>
      <c r="I57" s="14">
        <v>1</v>
      </c>
      <c r="M57" s="13">
        <v>6</v>
      </c>
      <c r="N57" s="13">
        <v>0</v>
      </c>
      <c r="O57" s="13">
        <v>1</v>
      </c>
      <c r="P57" s="13">
        <v>0</v>
      </c>
      <c r="Q57" s="13">
        <v>11</v>
      </c>
      <c r="R57" s="15">
        <v>1</v>
      </c>
      <c r="AL57" s="13">
        <v>0</v>
      </c>
      <c r="AM57" s="13">
        <v>0</v>
      </c>
      <c r="AN57" s="13">
        <v>0</v>
      </c>
      <c r="AO57" s="13">
        <v>0</v>
      </c>
      <c r="AP57" s="13">
        <v>0</v>
      </c>
      <c r="AQ57" s="13">
        <v>0</v>
      </c>
      <c r="AR57" s="13">
        <v>0</v>
      </c>
      <c r="AS57" s="13">
        <v>0</v>
      </c>
      <c r="AT57" s="13">
        <v>0</v>
      </c>
      <c r="AU57" s="13">
        <v>0</v>
      </c>
      <c r="AV57" s="13">
        <v>0</v>
      </c>
      <c r="AW57" s="13">
        <v>0</v>
      </c>
      <c r="AX57" s="13">
        <v>1</v>
      </c>
      <c r="AY57" s="13">
        <v>0</v>
      </c>
      <c r="AZ57" s="13">
        <v>0</v>
      </c>
      <c r="BA57" s="13">
        <v>0</v>
      </c>
      <c r="BB57" s="13">
        <v>0</v>
      </c>
      <c r="BC57" s="13">
        <f t="shared" si="1"/>
        <v>1</v>
      </c>
      <c r="BD57" s="17" t="s">
        <v>2895</v>
      </c>
      <c r="BE57" s="16">
        <v>1</v>
      </c>
      <c r="BF57" s="13">
        <v>1</v>
      </c>
      <c r="BG57" s="13">
        <v>0</v>
      </c>
      <c r="BI57" s="13">
        <f>SUM(S57:AK57)</f>
        <v>0</v>
      </c>
      <c r="BK57" s="15">
        <f t="shared" si="9"/>
        <v>1</v>
      </c>
      <c r="BL57" s="13">
        <f t="shared" si="3"/>
        <v>3</v>
      </c>
      <c r="BM57" s="13">
        <f t="shared" si="8"/>
        <v>1</v>
      </c>
      <c r="BS57" s="15"/>
      <c r="BT57" s="15"/>
      <c r="BU57" s="15"/>
      <c r="CV57" s="13">
        <f t="shared" si="4"/>
        <v>0</v>
      </c>
      <c r="CW57" s="13">
        <f t="shared" si="6"/>
        <v>0</v>
      </c>
      <c r="DP57" s="13">
        <f t="shared" si="5"/>
        <v>0</v>
      </c>
      <c r="DQ57" s="13">
        <f t="shared" si="7"/>
        <v>0</v>
      </c>
    </row>
    <row r="58" spans="1:121" x14ac:dyDescent="0.45">
      <c r="A58" s="12" t="s">
        <v>4446</v>
      </c>
      <c r="B58" s="13">
        <v>2013</v>
      </c>
      <c r="C58" s="13" t="s">
        <v>1006</v>
      </c>
      <c r="D58" s="13" t="s">
        <v>1074</v>
      </c>
      <c r="E58" s="13" t="s">
        <v>1199</v>
      </c>
      <c r="G58" s="13">
        <f t="shared" si="0"/>
        <v>2</v>
      </c>
      <c r="M58" s="13">
        <v>5</v>
      </c>
      <c r="N58" s="13">
        <v>1</v>
      </c>
      <c r="O58" s="13">
        <v>0</v>
      </c>
      <c r="P58" s="13">
        <v>0</v>
      </c>
      <c r="Q58" s="13">
        <v>6</v>
      </c>
      <c r="R58" s="15">
        <v>1</v>
      </c>
      <c r="BC58" s="13">
        <f t="shared" si="1"/>
        <v>0</v>
      </c>
      <c r="BK58" s="15">
        <f t="shared" si="9"/>
        <v>0</v>
      </c>
      <c r="BL58" s="13">
        <f t="shared" si="3"/>
        <v>1</v>
      </c>
      <c r="BM58" s="13">
        <f t="shared" si="8"/>
        <v>1</v>
      </c>
      <c r="BN58" s="13">
        <v>6</v>
      </c>
      <c r="BS58" s="15"/>
      <c r="BT58" s="15"/>
      <c r="BU58" s="15"/>
      <c r="CV58" s="13">
        <f t="shared" si="4"/>
        <v>6</v>
      </c>
      <c r="CW58" s="13">
        <f t="shared" si="6"/>
        <v>1</v>
      </c>
      <c r="DA58" s="13">
        <v>1</v>
      </c>
      <c r="DI58" s="13">
        <v>1</v>
      </c>
      <c r="DP58" s="13">
        <f t="shared" si="5"/>
        <v>2</v>
      </c>
      <c r="DQ58" s="13">
        <f t="shared" si="7"/>
        <v>1</v>
      </c>
    </row>
    <row r="59" spans="1:121" x14ac:dyDescent="0.45">
      <c r="A59" s="12" t="s">
        <v>4956</v>
      </c>
      <c r="B59" s="13">
        <v>2017</v>
      </c>
      <c r="C59" s="13" t="s">
        <v>2127</v>
      </c>
      <c r="D59" s="13" t="s">
        <v>2173</v>
      </c>
      <c r="E59" s="13" t="s">
        <v>2177</v>
      </c>
      <c r="G59" s="13">
        <f t="shared" si="0"/>
        <v>2</v>
      </c>
      <c r="H59" s="15">
        <v>1</v>
      </c>
      <c r="I59" s="14">
        <v>1</v>
      </c>
      <c r="K59" s="14">
        <v>1</v>
      </c>
      <c r="L59" s="15">
        <v>1</v>
      </c>
      <c r="M59" s="13">
        <v>3</v>
      </c>
      <c r="N59" s="13">
        <v>0</v>
      </c>
      <c r="O59" s="13">
        <v>0</v>
      </c>
      <c r="P59" s="13">
        <v>0</v>
      </c>
      <c r="Q59" s="13">
        <v>4</v>
      </c>
      <c r="R59" s="15">
        <v>1</v>
      </c>
      <c r="BC59" s="13">
        <f t="shared" si="1"/>
        <v>0</v>
      </c>
      <c r="BK59" s="15">
        <f t="shared" si="9"/>
        <v>0</v>
      </c>
      <c r="BL59" s="13">
        <f t="shared" si="3"/>
        <v>2</v>
      </c>
      <c r="BM59" s="13">
        <f t="shared" si="8"/>
        <v>1</v>
      </c>
      <c r="BS59" s="15"/>
      <c r="BT59" s="15"/>
      <c r="BU59" s="15"/>
      <c r="CV59" s="13">
        <f t="shared" si="4"/>
        <v>0</v>
      </c>
      <c r="CW59" s="13">
        <f t="shared" si="6"/>
        <v>0</v>
      </c>
      <c r="DI59" s="13">
        <v>1</v>
      </c>
      <c r="DJ59" s="13">
        <v>1</v>
      </c>
      <c r="DP59" s="13">
        <f t="shared" si="5"/>
        <v>2</v>
      </c>
      <c r="DQ59" s="13">
        <f t="shared" si="7"/>
        <v>1</v>
      </c>
    </row>
    <row r="60" spans="1:121" x14ac:dyDescent="0.45">
      <c r="A60" s="12" t="s">
        <v>4897</v>
      </c>
      <c r="B60" s="13">
        <v>1989</v>
      </c>
      <c r="C60" s="13" t="s">
        <v>2127</v>
      </c>
      <c r="D60" s="13" t="s">
        <v>2234</v>
      </c>
      <c r="E60" s="13" t="s">
        <v>2234</v>
      </c>
      <c r="F60" s="13" t="s">
        <v>3558</v>
      </c>
      <c r="G60" s="13">
        <f t="shared" si="0"/>
        <v>2</v>
      </c>
      <c r="Q60" s="13">
        <v>0</v>
      </c>
      <c r="W60" s="13">
        <v>1</v>
      </c>
      <c r="AG60" s="13">
        <v>5</v>
      </c>
      <c r="AH60" s="13">
        <v>3</v>
      </c>
      <c r="AK60" s="13">
        <v>4</v>
      </c>
      <c r="AL60" s="13">
        <v>0</v>
      </c>
      <c r="AM60" s="13">
        <v>0</v>
      </c>
      <c r="AN60" s="13">
        <v>0</v>
      </c>
      <c r="AO60" s="13">
        <v>0</v>
      </c>
      <c r="AP60" s="13">
        <v>0</v>
      </c>
      <c r="AQ60" s="13">
        <v>0</v>
      </c>
      <c r="AR60" s="13">
        <v>0</v>
      </c>
      <c r="AS60" s="13">
        <v>0</v>
      </c>
      <c r="AT60" s="13">
        <v>0</v>
      </c>
      <c r="AU60" s="13">
        <v>0</v>
      </c>
      <c r="AV60" s="13">
        <v>0</v>
      </c>
      <c r="AW60" s="13">
        <v>0</v>
      </c>
      <c r="AX60" s="13">
        <v>0</v>
      </c>
      <c r="AY60" s="13">
        <v>0</v>
      </c>
      <c r="AZ60" s="13">
        <v>0</v>
      </c>
      <c r="BA60" s="13">
        <v>0</v>
      </c>
      <c r="BB60" s="13">
        <v>1</v>
      </c>
      <c r="BC60" s="13">
        <f t="shared" si="1"/>
        <v>1</v>
      </c>
      <c r="BD60" s="13" t="s">
        <v>3075</v>
      </c>
      <c r="BE60" s="15">
        <v>1</v>
      </c>
      <c r="BF60" s="13">
        <v>2</v>
      </c>
      <c r="BG60" s="13">
        <v>0</v>
      </c>
      <c r="BI60" s="13">
        <f>SUM(S60:AK60)</f>
        <v>13</v>
      </c>
      <c r="BK60" s="15">
        <f t="shared" si="9"/>
        <v>1</v>
      </c>
      <c r="BL60" s="13">
        <f t="shared" si="3"/>
        <v>1</v>
      </c>
      <c r="BM60" s="13">
        <f t="shared" si="8"/>
        <v>1</v>
      </c>
      <c r="BS60" s="15"/>
      <c r="BT60" s="15"/>
      <c r="BU60" s="15"/>
      <c r="CQ60" s="13">
        <v>2</v>
      </c>
      <c r="CV60" s="13">
        <f t="shared" si="4"/>
        <v>2</v>
      </c>
      <c r="CW60" s="13">
        <f t="shared" si="6"/>
        <v>1</v>
      </c>
      <c r="DI60" s="13">
        <v>1</v>
      </c>
      <c r="DP60" s="13">
        <f t="shared" si="5"/>
        <v>1</v>
      </c>
      <c r="DQ60" s="13">
        <f t="shared" si="7"/>
        <v>1</v>
      </c>
    </row>
    <row r="61" spans="1:121" x14ac:dyDescent="0.45">
      <c r="A61" s="12" t="s">
        <v>6549</v>
      </c>
      <c r="B61" s="13">
        <v>1992</v>
      </c>
      <c r="C61" s="13" t="s">
        <v>126</v>
      </c>
      <c r="D61" s="13" t="s">
        <v>126</v>
      </c>
      <c r="E61" s="13" t="s">
        <v>179</v>
      </c>
      <c r="F61" s="13" t="s">
        <v>3669</v>
      </c>
      <c r="G61" s="13">
        <f t="shared" si="0"/>
        <v>1</v>
      </c>
      <c r="H61" s="15">
        <v>1</v>
      </c>
      <c r="J61" s="14">
        <v>1</v>
      </c>
      <c r="L61" s="15">
        <v>1</v>
      </c>
      <c r="Q61" s="13">
        <v>0</v>
      </c>
      <c r="BC61" s="13">
        <f t="shared" si="1"/>
        <v>0</v>
      </c>
      <c r="BK61" s="15">
        <f t="shared" si="9"/>
        <v>0</v>
      </c>
      <c r="BL61" s="13">
        <f t="shared" si="3"/>
        <v>1</v>
      </c>
      <c r="BM61" s="13">
        <f t="shared" si="8"/>
        <v>1</v>
      </c>
      <c r="BS61" s="15"/>
      <c r="BT61" s="15"/>
      <c r="BU61" s="15"/>
      <c r="CV61" s="13">
        <f t="shared" si="4"/>
        <v>0</v>
      </c>
      <c r="CW61" s="13">
        <f t="shared" si="6"/>
        <v>0</v>
      </c>
      <c r="DP61" s="13">
        <f t="shared" si="5"/>
        <v>0</v>
      </c>
      <c r="DQ61" s="13">
        <f t="shared" si="7"/>
        <v>0</v>
      </c>
    </row>
    <row r="62" spans="1:121" x14ac:dyDescent="0.45">
      <c r="A62" s="12" t="s">
        <v>4724</v>
      </c>
      <c r="B62" s="13">
        <v>2020</v>
      </c>
      <c r="C62" s="13" t="s">
        <v>1676</v>
      </c>
      <c r="D62" s="13" t="s">
        <v>426</v>
      </c>
      <c r="E62" s="13" t="s">
        <v>1677</v>
      </c>
      <c r="F62" s="13" t="s">
        <v>1678</v>
      </c>
      <c r="G62" s="13">
        <f t="shared" si="0"/>
        <v>1</v>
      </c>
      <c r="Q62" s="13">
        <v>0</v>
      </c>
      <c r="BC62" s="13">
        <f t="shared" si="1"/>
        <v>0</v>
      </c>
      <c r="BK62" s="15">
        <f t="shared" si="9"/>
        <v>0</v>
      </c>
      <c r="BL62" s="13">
        <f t="shared" si="3"/>
        <v>0</v>
      </c>
      <c r="BM62" s="13">
        <f t="shared" si="8"/>
        <v>0</v>
      </c>
      <c r="BS62" s="15"/>
      <c r="BT62" s="15"/>
      <c r="BU62" s="15"/>
      <c r="CV62" s="13">
        <f t="shared" si="4"/>
        <v>0</v>
      </c>
      <c r="CW62" s="13">
        <f t="shared" si="6"/>
        <v>0</v>
      </c>
      <c r="DI62" s="13">
        <v>1</v>
      </c>
      <c r="DP62" s="13">
        <f t="shared" si="5"/>
        <v>1</v>
      </c>
      <c r="DQ62" s="13">
        <f t="shared" si="7"/>
        <v>1</v>
      </c>
    </row>
    <row r="63" spans="1:121" x14ac:dyDescent="0.45">
      <c r="A63" s="12" t="s">
        <v>4049</v>
      </c>
      <c r="B63" s="13">
        <v>2019</v>
      </c>
      <c r="C63" s="13" t="s">
        <v>344</v>
      </c>
      <c r="D63" s="13" t="s">
        <v>375</v>
      </c>
      <c r="E63" s="13" t="s">
        <v>376</v>
      </c>
      <c r="G63" s="13">
        <f t="shared" si="0"/>
        <v>0</v>
      </c>
      <c r="Q63" s="13">
        <v>0</v>
      </c>
      <c r="BC63" s="13">
        <f t="shared" si="1"/>
        <v>0</v>
      </c>
      <c r="BK63" s="15">
        <f t="shared" si="9"/>
        <v>0</v>
      </c>
      <c r="BL63" s="13">
        <f t="shared" si="3"/>
        <v>0</v>
      </c>
      <c r="BM63" s="13">
        <f t="shared" si="8"/>
        <v>0</v>
      </c>
      <c r="BS63" s="15"/>
      <c r="BT63" s="15"/>
      <c r="BU63" s="15"/>
      <c r="CV63" s="13">
        <f t="shared" si="4"/>
        <v>0</v>
      </c>
      <c r="CW63" s="13">
        <f t="shared" si="6"/>
        <v>0</v>
      </c>
      <c r="DP63" s="13">
        <f t="shared" si="5"/>
        <v>0</v>
      </c>
      <c r="DQ63" s="13">
        <f t="shared" si="7"/>
        <v>0</v>
      </c>
    </row>
    <row r="64" spans="1:121" x14ac:dyDescent="0.45">
      <c r="A64" s="12" t="s">
        <v>3726</v>
      </c>
      <c r="B64" s="13">
        <v>2018</v>
      </c>
      <c r="C64" s="13" t="s">
        <v>23</v>
      </c>
      <c r="D64" s="13" t="s">
        <v>23</v>
      </c>
      <c r="E64" s="13" t="s">
        <v>77</v>
      </c>
      <c r="F64" s="13" t="s">
        <v>3725</v>
      </c>
      <c r="G64" s="13">
        <f t="shared" si="0"/>
        <v>2</v>
      </c>
      <c r="H64" s="15">
        <v>1</v>
      </c>
      <c r="J64" s="14">
        <v>1</v>
      </c>
      <c r="L64" s="15">
        <v>1</v>
      </c>
      <c r="Q64" s="13">
        <v>0</v>
      </c>
      <c r="BC64" s="13">
        <f t="shared" si="1"/>
        <v>0</v>
      </c>
      <c r="BK64" s="15">
        <f t="shared" si="9"/>
        <v>0</v>
      </c>
      <c r="BL64" s="13">
        <f t="shared" si="3"/>
        <v>1</v>
      </c>
      <c r="BM64" s="13">
        <f t="shared" si="8"/>
        <v>1</v>
      </c>
      <c r="BS64" s="15"/>
      <c r="BT64" s="15"/>
      <c r="BU64" s="15"/>
      <c r="CV64" s="13">
        <f t="shared" si="4"/>
        <v>0</v>
      </c>
      <c r="CW64" s="13">
        <f t="shared" si="6"/>
        <v>0</v>
      </c>
      <c r="DE64" s="13">
        <v>1</v>
      </c>
      <c r="DI64" s="13">
        <v>1</v>
      </c>
      <c r="DP64" s="13">
        <f t="shared" si="5"/>
        <v>2</v>
      </c>
      <c r="DQ64" s="13">
        <f t="shared" si="7"/>
        <v>1</v>
      </c>
    </row>
    <row r="65" spans="1:121" x14ac:dyDescent="0.45">
      <c r="A65" s="12" t="s">
        <v>4781</v>
      </c>
      <c r="B65" s="13">
        <v>2020</v>
      </c>
      <c r="C65" s="13" t="s">
        <v>1862</v>
      </c>
      <c r="D65" s="13" t="s">
        <v>1879</v>
      </c>
      <c r="E65" s="13" t="s">
        <v>1908</v>
      </c>
      <c r="F65" s="13" t="s">
        <v>1517</v>
      </c>
      <c r="G65" s="13">
        <f t="shared" si="0"/>
        <v>1</v>
      </c>
      <c r="Q65" s="13">
        <v>0</v>
      </c>
      <c r="BC65" s="13">
        <f t="shared" si="1"/>
        <v>0</v>
      </c>
      <c r="BK65" s="15">
        <f t="shared" si="9"/>
        <v>0</v>
      </c>
      <c r="BL65" s="13">
        <f t="shared" si="3"/>
        <v>0</v>
      </c>
      <c r="BM65" s="13">
        <f t="shared" si="8"/>
        <v>0</v>
      </c>
      <c r="BS65" s="15"/>
      <c r="BT65" s="15"/>
      <c r="BU65" s="15"/>
      <c r="CV65" s="13">
        <f t="shared" si="4"/>
        <v>0</v>
      </c>
      <c r="CW65" s="13">
        <f t="shared" si="6"/>
        <v>0</v>
      </c>
      <c r="DC65" s="13">
        <v>1</v>
      </c>
      <c r="DP65" s="13">
        <f t="shared" si="5"/>
        <v>1</v>
      </c>
      <c r="DQ65" s="13">
        <f t="shared" si="7"/>
        <v>1</v>
      </c>
    </row>
    <row r="66" spans="1:121" x14ac:dyDescent="0.45">
      <c r="A66" s="12" t="s">
        <v>4213</v>
      </c>
      <c r="B66" s="13">
        <v>2021</v>
      </c>
      <c r="C66" s="13" t="s">
        <v>753</v>
      </c>
      <c r="D66" s="13" t="s">
        <v>753</v>
      </c>
      <c r="E66" s="13" t="s">
        <v>753</v>
      </c>
      <c r="F66" s="13" t="s">
        <v>2908</v>
      </c>
      <c r="G66" s="13">
        <f t="shared" ref="G66:G129" si="10">H66+DQ66+CW66</f>
        <v>1</v>
      </c>
      <c r="H66" s="15">
        <v>1</v>
      </c>
      <c r="I66" s="14">
        <v>1</v>
      </c>
      <c r="Q66" s="13">
        <v>0</v>
      </c>
      <c r="BC66" s="13">
        <f t="shared" ref="BC66:BC129" si="11">SUM(AL66:BB66)</f>
        <v>0</v>
      </c>
      <c r="BK66" s="15">
        <f t="shared" si="9"/>
        <v>0</v>
      </c>
      <c r="BL66" s="13">
        <f t="shared" ref="BL66:BL129" si="12">SUM(BK66+H66+R66)</f>
        <v>1</v>
      </c>
      <c r="BM66" s="13">
        <f t="shared" si="8"/>
        <v>1</v>
      </c>
      <c r="BS66" s="15"/>
      <c r="BT66" s="15"/>
      <c r="BU66" s="15"/>
      <c r="CV66" s="13">
        <f t="shared" ref="CV66:CV129" si="13">SUM(BN66:CU66)</f>
        <v>0</v>
      </c>
      <c r="CW66" s="13">
        <f t="shared" si="6"/>
        <v>0</v>
      </c>
      <c r="DP66" s="13">
        <f t="shared" ref="DP66:DP129" si="14">SUM(CX66:DO66)</f>
        <v>0</v>
      </c>
      <c r="DQ66" s="13">
        <f t="shared" si="7"/>
        <v>0</v>
      </c>
    </row>
    <row r="67" spans="1:121" x14ac:dyDescent="0.45">
      <c r="A67" s="12" t="s">
        <v>3930</v>
      </c>
      <c r="B67" s="13">
        <v>2014</v>
      </c>
      <c r="C67" s="13" t="s">
        <v>126</v>
      </c>
      <c r="D67" s="13" t="s">
        <v>126</v>
      </c>
      <c r="E67" s="13" t="s">
        <v>249</v>
      </c>
      <c r="F67" s="13" t="s">
        <v>256</v>
      </c>
      <c r="G67" s="13">
        <f t="shared" si="10"/>
        <v>3</v>
      </c>
      <c r="H67" s="15">
        <v>1</v>
      </c>
      <c r="J67" s="14">
        <v>1</v>
      </c>
      <c r="L67" s="15">
        <v>1</v>
      </c>
      <c r="M67" s="13">
        <v>1</v>
      </c>
      <c r="N67" s="13">
        <v>0</v>
      </c>
      <c r="O67" s="13">
        <v>0</v>
      </c>
      <c r="P67" s="13">
        <v>0</v>
      </c>
      <c r="Q67" s="13">
        <v>1</v>
      </c>
      <c r="R67" s="15">
        <v>1</v>
      </c>
      <c r="BC67" s="13">
        <f t="shared" si="11"/>
        <v>0</v>
      </c>
      <c r="BK67" s="15">
        <f t="shared" si="9"/>
        <v>0</v>
      </c>
      <c r="BL67" s="13">
        <f t="shared" si="12"/>
        <v>2</v>
      </c>
      <c r="BM67" s="13">
        <f t="shared" si="8"/>
        <v>1</v>
      </c>
      <c r="BS67" s="15"/>
      <c r="BT67" s="15"/>
      <c r="BU67" s="15"/>
      <c r="BY67" s="13">
        <v>1</v>
      </c>
      <c r="CV67" s="13">
        <f t="shared" si="13"/>
        <v>1</v>
      </c>
      <c r="CW67" s="13">
        <f t="shared" ref="CW67:CW130" si="15">IF(CV67&gt;0,1,0)</f>
        <v>1</v>
      </c>
      <c r="DG67" s="13">
        <v>1</v>
      </c>
      <c r="DI67" s="13">
        <v>1</v>
      </c>
      <c r="DP67" s="13">
        <f t="shared" si="14"/>
        <v>2</v>
      </c>
      <c r="DQ67" s="13">
        <f t="shared" ref="DQ67:DQ130" si="16">IF(DP67 &gt; 0, 1,0)</f>
        <v>1</v>
      </c>
    </row>
    <row r="68" spans="1:121" x14ac:dyDescent="0.45">
      <c r="A68" s="12" t="s">
        <v>3922</v>
      </c>
      <c r="B68" s="13">
        <v>2013</v>
      </c>
      <c r="C68" s="13" t="s">
        <v>126</v>
      </c>
      <c r="D68" s="13" t="s">
        <v>126</v>
      </c>
      <c r="E68" s="13" t="s">
        <v>249</v>
      </c>
      <c r="F68" s="13" t="s">
        <v>3921</v>
      </c>
      <c r="G68" s="13">
        <f t="shared" si="10"/>
        <v>2</v>
      </c>
      <c r="H68" s="15">
        <v>1</v>
      </c>
      <c r="I68" s="14">
        <v>1</v>
      </c>
      <c r="J68" s="14">
        <v>1</v>
      </c>
      <c r="L68" s="15">
        <v>1</v>
      </c>
      <c r="Q68" s="13">
        <v>0</v>
      </c>
      <c r="BC68" s="13">
        <f t="shared" si="11"/>
        <v>0</v>
      </c>
      <c r="BK68" s="15">
        <f t="shared" si="9"/>
        <v>0</v>
      </c>
      <c r="BL68" s="13">
        <f t="shared" si="12"/>
        <v>1</v>
      </c>
      <c r="BM68" s="13">
        <f t="shared" ref="BM68:BM131" si="17">IF(BL68&gt;0,1,0)</f>
        <v>1</v>
      </c>
      <c r="BS68" s="15"/>
      <c r="BT68" s="15"/>
      <c r="BU68" s="15"/>
      <c r="CV68" s="13">
        <f t="shared" si="13"/>
        <v>0</v>
      </c>
      <c r="CW68" s="13">
        <f t="shared" si="15"/>
        <v>0</v>
      </c>
      <c r="DG68" s="13">
        <v>1</v>
      </c>
      <c r="DI68" s="13">
        <v>1</v>
      </c>
      <c r="DP68" s="13">
        <f t="shared" si="14"/>
        <v>2</v>
      </c>
      <c r="DQ68" s="13">
        <f t="shared" si="16"/>
        <v>1</v>
      </c>
    </row>
    <row r="69" spans="1:121" x14ac:dyDescent="0.45">
      <c r="A69" s="12" t="s">
        <v>6550</v>
      </c>
      <c r="B69" s="13">
        <v>2013</v>
      </c>
      <c r="C69" s="13" t="s">
        <v>1676</v>
      </c>
      <c r="D69" s="13" t="s">
        <v>1684</v>
      </c>
      <c r="E69" s="13" t="s">
        <v>1685</v>
      </c>
      <c r="F69" s="13" t="s">
        <v>4651</v>
      </c>
      <c r="G69" s="13">
        <f t="shared" si="10"/>
        <v>0</v>
      </c>
      <c r="Q69" s="13">
        <v>0</v>
      </c>
      <c r="BC69" s="13">
        <f t="shared" si="11"/>
        <v>0</v>
      </c>
      <c r="BK69" s="15">
        <f t="shared" si="9"/>
        <v>0</v>
      </c>
      <c r="BL69" s="13">
        <f t="shared" si="12"/>
        <v>0</v>
      </c>
      <c r="BM69" s="13">
        <f t="shared" si="17"/>
        <v>0</v>
      </c>
      <c r="BS69" s="15"/>
      <c r="BT69" s="15"/>
      <c r="BU69" s="15"/>
      <c r="CV69" s="13">
        <f t="shared" si="13"/>
        <v>0</v>
      </c>
      <c r="CW69" s="13">
        <f t="shared" si="15"/>
        <v>0</v>
      </c>
      <c r="DP69" s="13">
        <f t="shared" si="14"/>
        <v>0</v>
      </c>
      <c r="DQ69" s="13">
        <f t="shared" si="16"/>
        <v>0</v>
      </c>
    </row>
    <row r="70" spans="1:121" x14ac:dyDescent="0.45">
      <c r="A70" s="12" t="s">
        <v>4316</v>
      </c>
      <c r="B70" s="13">
        <v>2018</v>
      </c>
      <c r="C70" s="13" t="s">
        <v>922</v>
      </c>
      <c r="D70" s="13" t="s">
        <v>927</v>
      </c>
      <c r="E70" s="13" t="s">
        <v>3214</v>
      </c>
      <c r="F70" s="13" t="s">
        <v>4315</v>
      </c>
      <c r="G70" s="13">
        <f t="shared" si="10"/>
        <v>0</v>
      </c>
      <c r="Q70" s="13">
        <v>0</v>
      </c>
      <c r="BC70" s="13">
        <f t="shared" si="11"/>
        <v>0</v>
      </c>
      <c r="BK70" s="15">
        <f t="shared" si="9"/>
        <v>0</v>
      </c>
      <c r="BL70" s="13">
        <f t="shared" si="12"/>
        <v>0</v>
      </c>
      <c r="BM70" s="13">
        <f t="shared" si="17"/>
        <v>0</v>
      </c>
      <c r="BS70" s="15"/>
      <c r="BT70" s="15"/>
      <c r="BU70" s="15"/>
      <c r="CV70" s="13">
        <f t="shared" si="13"/>
        <v>0</v>
      </c>
      <c r="CW70" s="13">
        <f t="shared" si="15"/>
        <v>0</v>
      </c>
      <c r="DP70" s="13">
        <f t="shared" si="14"/>
        <v>0</v>
      </c>
      <c r="DQ70" s="13">
        <f t="shared" si="16"/>
        <v>0</v>
      </c>
    </row>
    <row r="71" spans="1:121" x14ac:dyDescent="0.45">
      <c r="A71" s="12" t="s">
        <v>6551</v>
      </c>
      <c r="B71" s="13">
        <v>2017</v>
      </c>
      <c r="C71" s="13" t="s">
        <v>1006</v>
      </c>
      <c r="D71" s="13" t="s">
        <v>1027</v>
      </c>
      <c r="E71" s="13" t="s">
        <v>6552</v>
      </c>
      <c r="F71" s="13" t="s">
        <v>1045</v>
      </c>
      <c r="G71" s="13">
        <f t="shared" si="10"/>
        <v>2</v>
      </c>
      <c r="H71" s="15">
        <v>1</v>
      </c>
      <c r="I71" s="14">
        <v>1</v>
      </c>
      <c r="M71" s="13">
        <v>0</v>
      </c>
      <c r="N71" s="13">
        <v>0</v>
      </c>
      <c r="O71" s="13">
        <v>0</v>
      </c>
      <c r="P71" s="13">
        <v>1</v>
      </c>
      <c r="Q71" s="13">
        <v>1</v>
      </c>
      <c r="R71" s="15">
        <v>1</v>
      </c>
      <c r="BC71" s="13">
        <f t="shared" si="11"/>
        <v>0</v>
      </c>
      <c r="BK71" s="15">
        <f t="shared" si="9"/>
        <v>0</v>
      </c>
      <c r="BL71" s="13">
        <f t="shared" si="12"/>
        <v>2</v>
      </c>
      <c r="BM71" s="13">
        <f t="shared" si="17"/>
        <v>1</v>
      </c>
      <c r="BS71" s="15"/>
      <c r="BT71" s="15"/>
      <c r="BU71" s="15"/>
      <c r="CV71" s="13">
        <f t="shared" si="13"/>
        <v>0</v>
      </c>
      <c r="CW71" s="13">
        <f t="shared" si="15"/>
        <v>0</v>
      </c>
      <c r="DI71" s="13">
        <v>1</v>
      </c>
      <c r="DP71" s="13">
        <f t="shared" si="14"/>
        <v>1</v>
      </c>
      <c r="DQ71" s="13">
        <f t="shared" si="16"/>
        <v>1</v>
      </c>
    </row>
    <row r="72" spans="1:121" x14ac:dyDescent="0.45">
      <c r="A72" s="12" t="s">
        <v>4310</v>
      </c>
      <c r="B72" s="13">
        <v>2017</v>
      </c>
      <c r="C72" s="13" t="s">
        <v>922</v>
      </c>
      <c r="D72" s="13" t="s">
        <v>927</v>
      </c>
      <c r="E72" s="13" t="s">
        <v>978</v>
      </c>
      <c r="F72" s="13" t="s">
        <v>4309</v>
      </c>
      <c r="G72" s="13">
        <f t="shared" si="10"/>
        <v>2</v>
      </c>
      <c r="H72" s="15">
        <v>1</v>
      </c>
      <c r="I72" s="14">
        <v>1</v>
      </c>
      <c r="M72" s="13">
        <v>1</v>
      </c>
      <c r="N72" s="13">
        <v>0</v>
      </c>
      <c r="O72" s="13">
        <v>0</v>
      </c>
      <c r="P72" s="13">
        <v>0</v>
      </c>
      <c r="Q72" s="13">
        <v>1</v>
      </c>
      <c r="R72" s="15">
        <v>1</v>
      </c>
      <c r="BC72" s="13">
        <f t="shared" si="11"/>
        <v>0</v>
      </c>
      <c r="BK72" s="15">
        <f t="shared" si="9"/>
        <v>0</v>
      </c>
      <c r="BL72" s="13">
        <f t="shared" si="12"/>
        <v>2</v>
      </c>
      <c r="BM72" s="13">
        <f t="shared" si="17"/>
        <v>1</v>
      </c>
      <c r="BS72" s="15"/>
      <c r="BT72" s="15"/>
      <c r="BU72" s="15"/>
      <c r="CV72" s="13">
        <f t="shared" si="13"/>
        <v>0</v>
      </c>
      <c r="CW72" s="13">
        <f t="shared" si="15"/>
        <v>0</v>
      </c>
      <c r="CY72" s="13">
        <v>1</v>
      </c>
      <c r="DP72" s="13">
        <f t="shared" si="14"/>
        <v>1</v>
      </c>
      <c r="DQ72" s="13">
        <f t="shared" si="16"/>
        <v>1</v>
      </c>
    </row>
    <row r="73" spans="1:121" x14ac:dyDescent="0.45">
      <c r="A73" s="12" t="s">
        <v>6553</v>
      </c>
      <c r="B73" s="13">
        <v>2019</v>
      </c>
      <c r="C73" s="13" t="s">
        <v>1676</v>
      </c>
      <c r="D73" s="13" t="s">
        <v>426</v>
      </c>
      <c r="E73" s="13" t="s">
        <v>2664</v>
      </c>
      <c r="F73" s="13" t="s">
        <v>6554</v>
      </c>
      <c r="G73" s="13">
        <f t="shared" si="10"/>
        <v>0</v>
      </c>
      <c r="Q73" s="13">
        <v>0</v>
      </c>
      <c r="BC73" s="13">
        <f t="shared" si="11"/>
        <v>0</v>
      </c>
      <c r="BK73" s="15">
        <f t="shared" si="9"/>
        <v>0</v>
      </c>
      <c r="BL73" s="13">
        <f t="shared" si="12"/>
        <v>0</v>
      </c>
      <c r="BM73" s="13">
        <f t="shared" si="17"/>
        <v>0</v>
      </c>
      <c r="BS73" s="15"/>
      <c r="BT73" s="15"/>
      <c r="BU73" s="15"/>
      <c r="CV73" s="13">
        <f t="shared" si="13"/>
        <v>0</v>
      </c>
      <c r="CW73" s="13">
        <f t="shared" si="15"/>
        <v>0</v>
      </c>
      <c r="DP73" s="13">
        <f t="shared" si="14"/>
        <v>0</v>
      </c>
      <c r="DQ73" s="13">
        <f t="shared" si="16"/>
        <v>0</v>
      </c>
    </row>
    <row r="74" spans="1:121" x14ac:dyDescent="0.45">
      <c r="A74" s="12" t="s">
        <v>4302</v>
      </c>
      <c r="B74" s="13">
        <v>2018</v>
      </c>
      <c r="C74" s="13" t="s">
        <v>922</v>
      </c>
      <c r="D74" s="13" t="s">
        <v>923</v>
      </c>
      <c r="E74" s="13" t="s">
        <v>988</v>
      </c>
      <c r="G74" s="13">
        <f t="shared" si="10"/>
        <v>1</v>
      </c>
      <c r="H74" s="15">
        <v>1</v>
      </c>
      <c r="K74" s="14">
        <v>1</v>
      </c>
      <c r="L74" s="15">
        <v>1</v>
      </c>
      <c r="M74" s="13">
        <v>3</v>
      </c>
      <c r="N74" s="13">
        <v>0</v>
      </c>
      <c r="O74" s="13">
        <v>0</v>
      </c>
      <c r="P74" s="13">
        <v>0</v>
      </c>
      <c r="Q74" s="13">
        <v>3</v>
      </c>
      <c r="R74" s="15">
        <v>1</v>
      </c>
      <c r="BC74" s="13">
        <f t="shared" si="11"/>
        <v>0</v>
      </c>
      <c r="BK74" s="15">
        <f t="shared" si="9"/>
        <v>0</v>
      </c>
      <c r="BL74" s="13">
        <f t="shared" si="12"/>
        <v>2</v>
      </c>
      <c r="BM74" s="13">
        <f t="shared" si="17"/>
        <v>1</v>
      </c>
      <c r="BS74" s="15"/>
      <c r="BT74" s="15"/>
      <c r="BU74" s="15"/>
      <c r="CV74" s="13">
        <f t="shared" si="13"/>
        <v>0</v>
      </c>
      <c r="CW74" s="13">
        <f t="shared" si="15"/>
        <v>0</v>
      </c>
      <c r="DP74" s="13">
        <f t="shared" si="14"/>
        <v>0</v>
      </c>
      <c r="DQ74" s="13">
        <f t="shared" si="16"/>
        <v>0</v>
      </c>
    </row>
    <row r="75" spans="1:121" x14ac:dyDescent="0.45">
      <c r="A75" s="12" t="s">
        <v>6555</v>
      </c>
      <c r="B75" s="13">
        <v>2017</v>
      </c>
      <c r="C75" s="13" t="s">
        <v>126</v>
      </c>
      <c r="D75" s="13" t="s">
        <v>126</v>
      </c>
      <c r="E75" s="13" t="s">
        <v>179</v>
      </c>
      <c r="F75" s="13" t="s">
        <v>186</v>
      </c>
      <c r="G75" s="13">
        <f t="shared" si="10"/>
        <v>0</v>
      </c>
      <c r="M75" s="13">
        <v>0</v>
      </c>
      <c r="N75" s="13">
        <v>0</v>
      </c>
      <c r="O75" s="13">
        <v>1</v>
      </c>
      <c r="P75" s="13">
        <v>0</v>
      </c>
      <c r="Q75" s="13">
        <v>1</v>
      </c>
      <c r="R75" s="15">
        <v>1</v>
      </c>
      <c r="BC75" s="13">
        <f t="shared" si="11"/>
        <v>0</v>
      </c>
      <c r="BK75" s="15">
        <f t="shared" si="9"/>
        <v>0</v>
      </c>
      <c r="BL75" s="13">
        <f t="shared" si="12"/>
        <v>1</v>
      </c>
      <c r="BM75" s="13">
        <f t="shared" si="17"/>
        <v>1</v>
      </c>
      <c r="BS75" s="15"/>
      <c r="BT75" s="15"/>
      <c r="BU75" s="15"/>
      <c r="CV75" s="13">
        <f t="shared" si="13"/>
        <v>0</v>
      </c>
      <c r="CW75" s="13">
        <f t="shared" si="15"/>
        <v>0</v>
      </c>
      <c r="DP75" s="13">
        <f t="shared" si="14"/>
        <v>0</v>
      </c>
      <c r="DQ75" s="13">
        <f t="shared" si="16"/>
        <v>0</v>
      </c>
    </row>
    <row r="76" spans="1:121" x14ac:dyDescent="0.45">
      <c r="A76" s="12" t="s">
        <v>4109</v>
      </c>
      <c r="B76" s="13">
        <v>2020</v>
      </c>
      <c r="C76" s="13" t="s">
        <v>344</v>
      </c>
      <c r="D76" s="13" t="s">
        <v>459</v>
      </c>
      <c r="E76" s="13" t="s">
        <v>701</v>
      </c>
      <c r="F76" s="13" t="s">
        <v>508</v>
      </c>
      <c r="G76" s="13">
        <f t="shared" si="10"/>
        <v>1</v>
      </c>
      <c r="Q76" s="13">
        <v>0</v>
      </c>
      <c r="BC76" s="13">
        <f t="shared" si="11"/>
        <v>0</v>
      </c>
      <c r="BK76" s="15">
        <f t="shared" si="9"/>
        <v>0</v>
      </c>
      <c r="BL76" s="13">
        <f t="shared" si="12"/>
        <v>0</v>
      </c>
      <c r="BM76" s="13">
        <f t="shared" si="17"/>
        <v>0</v>
      </c>
      <c r="BS76" s="15"/>
      <c r="BT76" s="15"/>
      <c r="BU76" s="15"/>
      <c r="CV76" s="13">
        <f t="shared" si="13"/>
        <v>0</v>
      </c>
      <c r="CW76" s="13">
        <f t="shared" si="15"/>
        <v>0</v>
      </c>
      <c r="CX76" s="13">
        <v>1</v>
      </c>
      <c r="DP76" s="13">
        <f t="shared" si="14"/>
        <v>1</v>
      </c>
      <c r="DQ76" s="13">
        <f t="shared" si="16"/>
        <v>1</v>
      </c>
    </row>
    <row r="77" spans="1:121" x14ac:dyDescent="0.45">
      <c r="A77" s="12" t="s">
        <v>4645</v>
      </c>
      <c r="B77" s="13">
        <v>2019</v>
      </c>
      <c r="C77" s="13" t="s">
        <v>1676</v>
      </c>
      <c r="D77" s="13" t="s">
        <v>1684</v>
      </c>
      <c r="E77" s="13" t="s">
        <v>1779</v>
      </c>
      <c r="F77" s="13" t="s">
        <v>4644</v>
      </c>
      <c r="G77" s="13">
        <f t="shared" si="10"/>
        <v>1</v>
      </c>
      <c r="H77" s="15">
        <v>1</v>
      </c>
      <c r="I77" s="14">
        <v>1</v>
      </c>
      <c r="M77" s="13">
        <v>1</v>
      </c>
      <c r="N77" s="13">
        <v>0</v>
      </c>
      <c r="O77" s="13">
        <v>0</v>
      </c>
      <c r="P77" s="13">
        <v>0</v>
      </c>
      <c r="Q77" s="13">
        <v>1</v>
      </c>
      <c r="R77" s="15">
        <v>1</v>
      </c>
      <c r="BC77" s="13">
        <f t="shared" si="11"/>
        <v>0</v>
      </c>
      <c r="BK77" s="15">
        <f t="shared" si="9"/>
        <v>0</v>
      </c>
      <c r="BL77" s="13">
        <f t="shared" si="12"/>
        <v>2</v>
      </c>
      <c r="BM77" s="13">
        <f t="shared" si="17"/>
        <v>1</v>
      </c>
      <c r="BS77" s="15"/>
      <c r="BT77" s="15"/>
      <c r="BU77" s="15"/>
      <c r="CV77" s="13">
        <f t="shared" si="13"/>
        <v>0</v>
      </c>
      <c r="CW77" s="13">
        <f t="shared" si="15"/>
        <v>0</v>
      </c>
      <c r="DP77" s="13">
        <f t="shared" si="14"/>
        <v>0</v>
      </c>
      <c r="DQ77" s="13">
        <f t="shared" si="16"/>
        <v>0</v>
      </c>
    </row>
    <row r="78" spans="1:121" x14ac:dyDescent="0.45">
      <c r="A78" s="12" t="s">
        <v>6556</v>
      </c>
      <c r="B78" s="13">
        <v>2011</v>
      </c>
      <c r="C78" s="13" t="s">
        <v>1676</v>
      </c>
      <c r="D78" s="13" t="s">
        <v>426</v>
      </c>
      <c r="E78" s="13" t="s">
        <v>1742</v>
      </c>
      <c r="G78" s="13">
        <f t="shared" si="10"/>
        <v>2</v>
      </c>
      <c r="H78" s="15">
        <v>1</v>
      </c>
      <c r="J78" s="14">
        <v>1</v>
      </c>
      <c r="L78" s="15">
        <v>1</v>
      </c>
      <c r="M78" s="13">
        <v>1</v>
      </c>
      <c r="N78" s="13">
        <v>0</v>
      </c>
      <c r="O78" s="13">
        <v>0</v>
      </c>
      <c r="P78" s="13">
        <v>0</v>
      </c>
      <c r="Q78" s="13">
        <v>1</v>
      </c>
      <c r="R78" s="15">
        <v>1</v>
      </c>
      <c r="BC78" s="13">
        <f t="shared" si="11"/>
        <v>0</v>
      </c>
      <c r="BK78" s="15">
        <f t="shared" si="9"/>
        <v>0</v>
      </c>
      <c r="BL78" s="13">
        <f t="shared" si="12"/>
        <v>2</v>
      </c>
      <c r="BM78" s="13">
        <f t="shared" si="17"/>
        <v>1</v>
      </c>
      <c r="BS78" s="15"/>
      <c r="BT78" s="15"/>
      <c r="BU78" s="15"/>
      <c r="CV78" s="13">
        <f t="shared" si="13"/>
        <v>0</v>
      </c>
      <c r="CW78" s="13">
        <f t="shared" si="15"/>
        <v>0</v>
      </c>
      <c r="DI78" s="13">
        <v>1</v>
      </c>
      <c r="DP78" s="13">
        <f t="shared" si="14"/>
        <v>1</v>
      </c>
      <c r="DQ78" s="13">
        <f t="shared" si="16"/>
        <v>1</v>
      </c>
    </row>
    <row r="79" spans="1:121" x14ac:dyDescent="0.45">
      <c r="A79" s="12" t="s">
        <v>4451</v>
      </c>
      <c r="B79" s="13">
        <v>2014</v>
      </c>
      <c r="C79" s="13" t="s">
        <v>1006</v>
      </c>
      <c r="D79" s="13" t="s">
        <v>1074</v>
      </c>
      <c r="E79" s="13" t="s">
        <v>1247</v>
      </c>
      <c r="F79" s="13" t="s">
        <v>4450</v>
      </c>
      <c r="G79" s="13">
        <f t="shared" si="10"/>
        <v>2</v>
      </c>
      <c r="H79" s="15">
        <v>1</v>
      </c>
      <c r="K79" s="14">
        <v>1</v>
      </c>
      <c r="L79" s="15">
        <v>1</v>
      </c>
      <c r="Q79" s="13">
        <v>0</v>
      </c>
      <c r="BC79" s="13">
        <f t="shared" si="11"/>
        <v>0</v>
      </c>
      <c r="BK79" s="15">
        <f t="shared" si="9"/>
        <v>0</v>
      </c>
      <c r="BL79" s="13">
        <f t="shared" si="12"/>
        <v>1</v>
      </c>
      <c r="BM79" s="13">
        <f t="shared" si="17"/>
        <v>1</v>
      </c>
      <c r="BS79" s="15"/>
      <c r="BT79" s="15"/>
      <c r="BU79" s="15"/>
      <c r="CV79" s="13">
        <f t="shared" si="13"/>
        <v>0</v>
      </c>
      <c r="CW79" s="13">
        <f t="shared" si="15"/>
        <v>0</v>
      </c>
      <c r="DI79" s="13">
        <v>1</v>
      </c>
      <c r="DP79" s="13">
        <f t="shared" si="14"/>
        <v>1</v>
      </c>
      <c r="DQ79" s="13">
        <f t="shared" si="16"/>
        <v>1</v>
      </c>
    </row>
    <row r="80" spans="1:121" x14ac:dyDescent="0.45">
      <c r="A80" s="12" t="s">
        <v>4975</v>
      </c>
      <c r="B80" s="13">
        <v>2018</v>
      </c>
      <c r="C80" s="13" t="s">
        <v>2127</v>
      </c>
      <c r="D80" s="13" t="s">
        <v>2173</v>
      </c>
      <c r="E80" s="13" t="s">
        <v>2193</v>
      </c>
      <c r="G80" s="13">
        <f t="shared" si="10"/>
        <v>1</v>
      </c>
      <c r="Q80" s="13">
        <v>0</v>
      </c>
      <c r="BC80" s="13">
        <f t="shared" si="11"/>
        <v>0</v>
      </c>
      <c r="BK80" s="15">
        <f t="shared" si="9"/>
        <v>0</v>
      </c>
      <c r="BL80" s="13">
        <f t="shared" si="12"/>
        <v>0</v>
      </c>
      <c r="BM80" s="13">
        <f t="shared" si="17"/>
        <v>0</v>
      </c>
      <c r="BS80" s="15"/>
      <c r="BT80" s="15"/>
      <c r="BU80" s="15"/>
      <c r="CV80" s="13">
        <f t="shared" si="13"/>
        <v>0</v>
      </c>
      <c r="CW80" s="13">
        <f t="shared" si="15"/>
        <v>0</v>
      </c>
      <c r="DI80" s="13">
        <v>1</v>
      </c>
      <c r="DJ80" s="13">
        <v>1</v>
      </c>
      <c r="DP80" s="13">
        <f t="shared" si="14"/>
        <v>2</v>
      </c>
      <c r="DQ80" s="13">
        <f t="shared" si="16"/>
        <v>1</v>
      </c>
    </row>
    <row r="81" spans="1:121" x14ac:dyDescent="0.45">
      <c r="A81" s="12" t="s">
        <v>6557</v>
      </c>
      <c r="B81" s="13">
        <v>2018</v>
      </c>
      <c r="C81" s="13" t="s">
        <v>344</v>
      </c>
      <c r="D81" s="13" t="s">
        <v>459</v>
      </c>
      <c r="E81" s="13" t="s">
        <v>460</v>
      </c>
      <c r="G81" s="13">
        <f t="shared" si="10"/>
        <v>2</v>
      </c>
      <c r="H81" s="15">
        <v>1</v>
      </c>
      <c r="I81" s="14">
        <v>1</v>
      </c>
      <c r="M81" s="13">
        <v>1</v>
      </c>
      <c r="N81" s="13">
        <v>0</v>
      </c>
      <c r="O81" s="13">
        <v>1</v>
      </c>
      <c r="P81" s="13">
        <v>0</v>
      </c>
      <c r="Q81" s="13">
        <v>2</v>
      </c>
      <c r="R81" s="15">
        <v>1</v>
      </c>
      <c r="BC81" s="13">
        <f t="shared" si="11"/>
        <v>0</v>
      </c>
      <c r="BK81" s="15">
        <f t="shared" si="9"/>
        <v>0</v>
      </c>
      <c r="BL81" s="13">
        <f t="shared" si="12"/>
        <v>2</v>
      </c>
      <c r="BM81" s="13">
        <f t="shared" si="17"/>
        <v>1</v>
      </c>
      <c r="BS81" s="15"/>
      <c r="BT81" s="15"/>
      <c r="BU81" s="15"/>
      <c r="CV81" s="13">
        <f t="shared" si="13"/>
        <v>0</v>
      </c>
      <c r="CW81" s="13">
        <f t="shared" si="15"/>
        <v>0</v>
      </c>
      <c r="CX81" s="13">
        <v>1</v>
      </c>
      <c r="DI81" s="13">
        <v>1</v>
      </c>
      <c r="DP81" s="13">
        <f t="shared" si="14"/>
        <v>2</v>
      </c>
      <c r="DQ81" s="13">
        <f t="shared" si="16"/>
        <v>1</v>
      </c>
    </row>
    <row r="82" spans="1:121" x14ac:dyDescent="0.45">
      <c r="A82" s="12" t="s">
        <v>4392</v>
      </c>
      <c r="B82" s="13">
        <v>2013</v>
      </c>
      <c r="C82" s="13" t="s">
        <v>1006</v>
      </c>
      <c r="D82" s="13" t="s">
        <v>1027</v>
      </c>
      <c r="E82" s="13" t="s">
        <v>1040</v>
      </c>
      <c r="G82" s="13">
        <f t="shared" si="10"/>
        <v>2</v>
      </c>
      <c r="H82" s="15">
        <v>1</v>
      </c>
      <c r="J82" s="14">
        <v>1</v>
      </c>
      <c r="L82" s="15">
        <v>1</v>
      </c>
      <c r="Q82" s="13">
        <v>0</v>
      </c>
      <c r="BC82" s="13">
        <f t="shared" si="11"/>
        <v>0</v>
      </c>
      <c r="BK82" s="15">
        <f t="shared" si="9"/>
        <v>0</v>
      </c>
      <c r="BL82" s="13">
        <f t="shared" si="12"/>
        <v>1</v>
      </c>
      <c r="BM82" s="13">
        <f t="shared" si="17"/>
        <v>1</v>
      </c>
      <c r="BS82" s="15"/>
      <c r="BT82" s="15"/>
      <c r="BU82" s="15"/>
      <c r="CV82" s="13">
        <f t="shared" si="13"/>
        <v>0</v>
      </c>
      <c r="CW82" s="13">
        <f t="shared" si="15"/>
        <v>0</v>
      </c>
      <c r="DF82" s="13">
        <v>1</v>
      </c>
      <c r="DP82" s="13">
        <f t="shared" si="14"/>
        <v>1</v>
      </c>
      <c r="DQ82" s="13">
        <f t="shared" si="16"/>
        <v>1</v>
      </c>
    </row>
    <row r="83" spans="1:121" x14ac:dyDescent="0.45">
      <c r="A83" s="12" t="s">
        <v>3718</v>
      </c>
      <c r="B83" s="13">
        <v>2012</v>
      </c>
      <c r="C83" s="13" t="s">
        <v>23</v>
      </c>
      <c r="D83" s="13" t="s">
        <v>23</v>
      </c>
      <c r="E83" s="13" t="s">
        <v>24</v>
      </c>
      <c r="F83" s="13" t="s">
        <v>3717</v>
      </c>
      <c r="G83" s="13">
        <f t="shared" si="10"/>
        <v>2</v>
      </c>
      <c r="H83" s="15">
        <v>1</v>
      </c>
      <c r="J83" s="14">
        <v>1</v>
      </c>
      <c r="L83" s="15">
        <v>1</v>
      </c>
      <c r="Q83" s="13">
        <v>0</v>
      </c>
      <c r="BC83" s="13">
        <f t="shared" si="11"/>
        <v>0</v>
      </c>
      <c r="BK83" s="15">
        <f t="shared" si="9"/>
        <v>0</v>
      </c>
      <c r="BL83" s="13">
        <f t="shared" si="12"/>
        <v>1</v>
      </c>
      <c r="BM83" s="13">
        <f t="shared" si="17"/>
        <v>1</v>
      </c>
      <c r="BS83" s="15"/>
      <c r="BT83" s="15"/>
      <c r="BU83" s="15"/>
      <c r="CV83" s="13">
        <f t="shared" si="13"/>
        <v>0</v>
      </c>
      <c r="CW83" s="13">
        <f t="shared" si="15"/>
        <v>0</v>
      </c>
      <c r="DE83" s="13">
        <v>1</v>
      </c>
      <c r="DP83" s="13">
        <f t="shared" si="14"/>
        <v>1</v>
      </c>
      <c r="DQ83" s="13">
        <f t="shared" si="16"/>
        <v>1</v>
      </c>
    </row>
    <row r="84" spans="1:121" x14ac:dyDescent="0.45">
      <c r="A84" s="12" t="s">
        <v>4609</v>
      </c>
      <c r="B84" s="13">
        <v>2014</v>
      </c>
      <c r="C84" s="13" t="s">
        <v>1281</v>
      </c>
      <c r="D84" s="13" t="s">
        <v>1282</v>
      </c>
      <c r="E84" s="13" t="s">
        <v>1313</v>
      </c>
      <c r="G84" s="13">
        <f t="shared" si="10"/>
        <v>2</v>
      </c>
      <c r="H84" s="15">
        <v>1</v>
      </c>
      <c r="I84" s="14">
        <v>1</v>
      </c>
      <c r="M84" s="13">
        <v>16</v>
      </c>
      <c r="N84" s="13">
        <v>3</v>
      </c>
      <c r="O84" s="13">
        <v>5</v>
      </c>
      <c r="P84" s="13">
        <v>0</v>
      </c>
      <c r="Q84" s="13">
        <v>25</v>
      </c>
      <c r="R84" s="15">
        <v>1</v>
      </c>
      <c r="BC84" s="13">
        <f t="shared" si="11"/>
        <v>0</v>
      </c>
      <c r="BK84" s="15">
        <f t="shared" si="9"/>
        <v>0</v>
      </c>
      <c r="BL84" s="13">
        <f t="shared" si="12"/>
        <v>2</v>
      </c>
      <c r="BM84" s="13">
        <f t="shared" si="17"/>
        <v>1</v>
      </c>
      <c r="BS84" s="15"/>
      <c r="BT84" s="15"/>
      <c r="BU84" s="15"/>
      <c r="CV84" s="13">
        <f t="shared" si="13"/>
        <v>0</v>
      </c>
      <c r="CW84" s="13">
        <f t="shared" si="15"/>
        <v>0</v>
      </c>
      <c r="DB84" s="13">
        <v>1</v>
      </c>
      <c r="DP84" s="13">
        <f t="shared" si="14"/>
        <v>1</v>
      </c>
      <c r="DQ84" s="13">
        <f t="shared" si="16"/>
        <v>1</v>
      </c>
    </row>
    <row r="85" spans="1:121" x14ac:dyDescent="0.45">
      <c r="A85" s="12" t="s">
        <v>4200</v>
      </c>
      <c r="B85" s="13">
        <v>2021</v>
      </c>
      <c r="C85" s="13" t="s">
        <v>753</v>
      </c>
      <c r="D85" s="13" t="s">
        <v>753</v>
      </c>
      <c r="E85" s="13" t="s">
        <v>753</v>
      </c>
      <c r="F85" s="13" t="s">
        <v>2556</v>
      </c>
      <c r="G85" s="13">
        <f t="shared" si="10"/>
        <v>2</v>
      </c>
      <c r="H85" s="15">
        <v>1</v>
      </c>
      <c r="J85" s="14">
        <v>1</v>
      </c>
      <c r="L85" s="15">
        <v>1</v>
      </c>
      <c r="Q85" s="13">
        <v>0</v>
      </c>
      <c r="BC85" s="13">
        <f t="shared" si="11"/>
        <v>0</v>
      </c>
      <c r="BK85" s="15">
        <f t="shared" si="9"/>
        <v>0</v>
      </c>
      <c r="BL85" s="13">
        <f t="shared" si="12"/>
        <v>1</v>
      </c>
      <c r="BM85" s="13">
        <f t="shared" si="17"/>
        <v>1</v>
      </c>
      <c r="BS85" s="15"/>
      <c r="BT85" s="15"/>
      <c r="BU85" s="15"/>
      <c r="CV85" s="13">
        <f t="shared" si="13"/>
        <v>0</v>
      </c>
      <c r="CW85" s="13">
        <f t="shared" si="15"/>
        <v>0</v>
      </c>
      <c r="DF85" s="13">
        <v>1</v>
      </c>
      <c r="DP85" s="13">
        <f t="shared" si="14"/>
        <v>1</v>
      </c>
      <c r="DQ85" s="13">
        <f t="shared" si="16"/>
        <v>1</v>
      </c>
    </row>
    <row r="86" spans="1:121" x14ac:dyDescent="0.45">
      <c r="A86" s="12" t="s">
        <v>4244</v>
      </c>
      <c r="B86" s="13">
        <v>2020</v>
      </c>
      <c r="C86" s="13" t="s">
        <v>753</v>
      </c>
      <c r="D86" s="13" t="s">
        <v>753</v>
      </c>
      <c r="E86" s="13" t="s">
        <v>867</v>
      </c>
      <c r="G86" s="13">
        <f t="shared" si="10"/>
        <v>0</v>
      </c>
      <c r="Q86" s="13">
        <v>0</v>
      </c>
      <c r="BC86" s="13">
        <f t="shared" si="11"/>
        <v>0</v>
      </c>
      <c r="BK86" s="15">
        <f t="shared" si="9"/>
        <v>0</v>
      </c>
      <c r="BL86" s="13">
        <f t="shared" si="12"/>
        <v>0</v>
      </c>
      <c r="BM86" s="13">
        <f t="shared" si="17"/>
        <v>0</v>
      </c>
      <c r="BS86" s="15"/>
      <c r="BT86" s="15"/>
      <c r="BU86" s="15"/>
      <c r="CV86" s="13">
        <f t="shared" si="13"/>
        <v>0</v>
      </c>
      <c r="CW86" s="13">
        <f t="shared" si="15"/>
        <v>0</v>
      </c>
      <c r="DP86" s="13">
        <f t="shared" si="14"/>
        <v>0</v>
      </c>
      <c r="DQ86" s="13">
        <f t="shared" si="16"/>
        <v>0</v>
      </c>
    </row>
    <row r="87" spans="1:121" x14ac:dyDescent="0.45">
      <c r="A87" s="12" t="s">
        <v>4776</v>
      </c>
      <c r="B87" s="13">
        <v>2014</v>
      </c>
      <c r="C87" s="13" t="s">
        <v>1862</v>
      </c>
      <c r="D87" s="13" t="s">
        <v>1879</v>
      </c>
      <c r="E87" s="13" t="s">
        <v>1935</v>
      </c>
      <c r="F87" s="13" t="s">
        <v>4775</v>
      </c>
      <c r="G87" s="13">
        <f t="shared" si="10"/>
        <v>2</v>
      </c>
      <c r="H87" s="15">
        <v>1</v>
      </c>
      <c r="I87" s="14">
        <v>1</v>
      </c>
      <c r="Q87" s="13">
        <v>0</v>
      </c>
      <c r="AL87" s="13">
        <v>0</v>
      </c>
      <c r="AM87" s="13">
        <v>0</v>
      </c>
      <c r="AN87" s="13">
        <v>0</v>
      </c>
      <c r="AO87" s="13">
        <v>0</v>
      </c>
      <c r="AP87" s="13">
        <v>1</v>
      </c>
      <c r="AQ87" s="13">
        <v>0</v>
      </c>
      <c r="AR87" s="13">
        <v>0</v>
      </c>
      <c r="AS87" s="13">
        <v>0</v>
      </c>
      <c r="AT87" s="13">
        <v>0</v>
      </c>
      <c r="AU87" s="13">
        <v>0</v>
      </c>
      <c r="AV87" s="13">
        <v>0</v>
      </c>
      <c r="AW87" s="13">
        <v>0</v>
      </c>
      <c r="AX87" s="13">
        <v>0</v>
      </c>
      <c r="AY87" s="13">
        <v>0</v>
      </c>
      <c r="AZ87" s="13">
        <v>0</v>
      </c>
      <c r="BA87" s="13">
        <v>0</v>
      </c>
      <c r="BB87" s="13">
        <v>0</v>
      </c>
      <c r="BC87" s="13">
        <f t="shared" si="11"/>
        <v>1</v>
      </c>
      <c r="BD87" s="13" t="s">
        <v>3048</v>
      </c>
      <c r="BE87" s="15">
        <v>1</v>
      </c>
      <c r="BF87" s="13">
        <v>0</v>
      </c>
      <c r="BG87" s="13">
        <v>1</v>
      </c>
      <c r="BI87" s="13">
        <f>SUM(S87:AK87)</f>
        <v>0</v>
      </c>
      <c r="BK87" s="15">
        <f t="shared" si="9"/>
        <v>1</v>
      </c>
      <c r="BL87" s="13">
        <f t="shared" si="12"/>
        <v>2</v>
      </c>
      <c r="BM87" s="13">
        <f t="shared" si="17"/>
        <v>1</v>
      </c>
      <c r="BS87" s="15"/>
      <c r="BT87" s="15"/>
      <c r="BU87" s="15"/>
      <c r="CS87" s="13">
        <v>1</v>
      </c>
      <c r="CV87" s="13">
        <f t="shared" si="13"/>
        <v>1</v>
      </c>
      <c r="CW87" s="13">
        <f t="shared" si="15"/>
        <v>1</v>
      </c>
      <c r="DP87" s="13">
        <f t="shared" si="14"/>
        <v>0</v>
      </c>
      <c r="DQ87" s="13">
        <f t="shared" si="16"/>
        <v>0</v>
      </c>
    </row>
    <row r="88" spans="1:121" x14ac:dyDescent="0.45">
      <c r="A88" s="12" t="s">
        <v>6558</v>
      </c>
      <c r="B88" s="13">
        <v>2017</v>
      </c>
      <c r="C88" s="13" t="s">
        <v>1006</v>
      </c>
      <c r="D88" s="13" t="s">
        <v>1017</v>
      </c>
      <c r="E88" s="13" t="s">
        <v>1110</v>
      </c>
      <c r="F88" s="13" t="s">
        <v>1117</v>
      </c>
      <c r="G88" s="13">
        <f t="shared" si="10"/>
        <v>1</v>
      </c>
      <c r="M88" s="13">
        <v>1</v>
      </c>
      <c r="N88" s="13">
        <v>0</v>
      </c>
      <c r="O88" s="13">
        <v>0</v>
      </c>
      <c r="P88" s="13">
        <v>0</v>
      </c>
      <c r="Q88" s="13">
        <v>1</v>
      </c>
      <c r="R88" s="15">
        <v>1</v>
      </c>
      <c r="BC88" s="13">
        <f t="shared" si="11"/>
        <v>0</v>
      </c>
      <c r="BK88" s="15">
        <f t="shared" si="9"/>
        <v>0</v>
      </c>
      <c r="BL88" s="13">
        <f t="shared" si="12"/>
        <v>1</v>
      </c>
      <c r="BM88" s="13">
        <f t="shared" si="17"/>
        <v>1</v>
      </c>
      <c r="BS88" s="15"/>
      <c r="BT88" s="15"/>
      <c r="BU88" s="15"/>
      <c r="CF88" s="13">
        <v>1</v>
      </c>
      <c r="CR88" s="13">
        <v>1</v>
      </c>
      <c r="CV88" s="13">
        <f t="shared" si="13"/>
        <v>2</v>
      </c>
      <c r="CW88" s="13">
        <f t="shared" si="15"/>
        <v>1</v>
      </c>
      <c r="DP88" s="13">
        <f t="shared" si="14"/>
        <v>0</v>
      </c>
      <c r="DQ88" s="13">
        <f t="shared" si="16"/>
        <v>0</v>
      </c>
    </row>
    <row r="89" spans="1:121" x14ac:dyDescent="0.45">
      <c r="A89" s="12" t="s">
        <v>4271</v>
      </c>
      <c r="B89" s="13">
        <v>2019</v>
      </c>
      <c r="C89" s="13" t="s">
        <v>753</v>
      </c>
      <c r="D89" s="13" t="s">
        <v>753</v>
      </c>
      <c r="E89" s="13" t="s">
        <v>889</v>
      </c>
      <c r="F89" s="13" t="s">
        <v>890</v>
      </c>
      <c r="G89" s="13">
        <f t="shared" si="10"/>
        <v>2</v>
      </c>
      <c r="H89" s="15">
        <v>1</v>
      </c>
      <c r="J89" s="14">
        <v>1</v>
      </c>
      <c r="L89" s="15">
        <v>1</v>
      </c>
      <c r="M89" s="13">
        <v>0</v>
      </c>
      <c r="N89" s="13">
        <v>1</v>
      </c>
      <c r="O89" s="13">
        <v>0</v>
      </c>
      <c r="P89" s="13">
        <v>0</v>
      </c>
      <c r="Q89" s="13">
        <v>1</v>
      </c>
      <c r="R89" s="15">
        <v>1</v>
      </c>
      <c r="BC89" s="13">
        <f t="shared" si="11"/>
        <v>0</v>
      </c>
      <c r="BK89" s="15">
        <f t="shared" si="9"/>
        <v>0</v>
      </c>
      <c r="BL89" s="13">
        <f t="shared" si="12"/>
        <v>2</v>
      </c>
      <c r="BM89" s="13">
        <f t="shared" si="17"/>
        <v>1</v>
      </c>
      <c r="BS89" s="15"/>
      <c r="BT89" s="15"/>
      <c r="BU89" s="15"/>
      <c r="CV89" s="13">
        <f t="shared" si="13"/>
        <v>0</v>
      </c>
      <c r="CW89" s="13">
        <f t="shared" si="15"/>
        <v>0</v>
      </c>
      <c r="DF89" s="13">
        <v>1</v>
      </c>
      <c r="DP89" s="13">
        <f t="shared" si="14"/>
        <v>1</v>
      </c>
      <c r="DQ89" s="13">
        <f t="shared" si="16"/>
        <v>1</v>
      </c>
    </row>
    <row r="90" spans="1:121" x14ac:dyDescent="0.45">
      <c r="A90" s="12" t="s">
        <v>6559</v>
      </c>
      <c r="B90" s="13">
        <v>2013</v>
      </c>
      <c r="C90" s="13" t="s">
        <v>344</v>
      </c>
      <c r="D90" s="13" t="s">
        <v>375</v>
      </c>
      <c r="E90" s="13" t="s">
        <v>597</v>
      </c>
      <c r="G90" s="13">
        <f t="shared" si="10"/>
        <v>1</v>
      </c>
      <c r="Q90" s="13">
        <v>0</v>
      </c>
      <c r="AK90" s="13">
        <v>1</v>
      </c>
      <c r="BC90" s="13">
        <f t="shared" si="11"/>
        <v>0</v>
      </c>
      <c r="BH90" s="13">
        <v>1</v>
      </c>
      <c r="BI90" s="13">
        <f>BH90</f>
        <v>1</v>
      </c>
      <c r="BJ90" s="16">
        <v>1</v>
      </c>
      <c r="BK90" s="15">
        <f t="shared" si="9"/>
        <v>1</v>
      </c>
      <c r="BL90" s="13">
        <f t="shared" si="12"/>
        <v>1</v>
      </c>
      <c r="BM90" s="13">
        <f t="shared" si="17"/>
        <v>1</v>
      </c>
      <c r="BS90" s="15"/>
      <c r="BT90" s="15"/>
      <c r="BU90" s="15"/>
      <c r="CV90" s="13">
        <f t="shared" si="13"/>
        <v>0</v>
      </c>
      <c r="CW90" s="13">
        <f t="shared" si="15"/>
        <v>0</v>
      </c>
      <c r="DH90" s="13">
        <v>1</v>
      </c>
      <c r="DI90" s="13">
        <v>1</v>
      </c>
      <c r="DP90" s="13">
        <f t="shared" si="14"/>
        <v>2</v>
      </c>
      <c r="DQ90" s="13">
        <f t="shared" si="16"/>
        <v>1</v>
      </c>
    </row>
    <row r="91" spans="1:121" x14ac:dyDescent="0.45">
      <c r="A91" s="12" t="s">
        <v>4437</v>
      </c>
      <c r="B91" s="13">
        <v>2013</v>
      </c>
      <c r="C91" s="13" t="s">
        <v>1006</v>
      </c>
      <c r="D91" s="13" t="s">
        <v>1074</v>
      </c>
      <c r="E91" s="13" t="s">
        <v>1125</v>
      </c>
      <c r="G91" s="13">
        <f t="shared" si="10"/>
        <v>2</v>
      </c>
      <c r="H91" s="15">
        <v>1</v>
      </c>
      <c r="K91" s="14">
        <v>1</v>
      </c>
      <c r="L91" s="15">
        <v>1</v>
      </c>
      <c r="M91" s="13">
        <v>2</v>
      </c>
      <c r="N91" s="13">
        <v>0</v>
      </c>
      <c r="O91" s="13">
        <v>1</v>
      </c>
      <c r="P91" s="13">
        <v>0</v>
      </c>
      <c r="Q91" s="13">
        <v>3</v>
      </c>
      <c r="R91" s="15">
        <v>1</v>
      </c>
      <c r="BC91" s="13">
        <f t="shared" si="11"/>
        <v>0</v>
      </c>
      <c r="BK91" s="15">
        <f t="shared" si="9"/>
        <v>0</v>
      </c>
      <c r="BL91" s="13">
        <f t="shared" si="12"/>
        <v>2</v>
      </c>
      <c r="BM91" s="13">
        <f t="shared" si="17"/>
        <v>1</v>
      </c>
      <c r="BS91" s="15"/>
      <c r="BT91" s="15"/>
      <c r="BU91" s="15"/>
      <c r="CV91" s="13">
        <f t="shared" si="13"/>
        <v>0</v>
      </c>
      <c r="CW91" s="13">
        <f t="shared" si="15"/>
        <v>0</v>
      </c>
      <c r="DA91" s="13">
        <v>1</v>
      </c>
      <c r="DI91" s="13">
        <v>1</v>
      </c>
      <c r="DP91" s="13">
        <f t="shared" si="14"/>
        <v>2</v>
      </c>
      <c r="DQ91" s="13">
        <f t="shared" si="16"/>
        <v>1</v>
      </c>
    </row>
    <row r="92" spans="1:121" x14ac:dyDescent="0.45">
      <c r="A92" s="12" t="s">
        <v>3916</v>
      </c>
      <c r="B92" s="13">
        <v>2014</v>
      </c>
      <c r="C92" s="13" t="s">
        <v>126</v>
      </c>
      <c r="D92" s="13" t="s">
        <v>126</v>
      </c>
      <c r="E92" s="13" t="s">
        <v>249</v>
      </c>
      <c r="F92" s="13" t="s">
        <v>3915</v>
      </c>
      <c r="G92" s="13">
        <f t="shared" si="10"/>
        <v>3</v>
      </c>
      <c r="H92" s="15">
        <v>1</v>
      </c>
      <c r="J92" s="14">
        <v>1</v>
      </c>
      <c r="L92" s="15">
        <v>1</v>
      </c>
      <c r="M92" s="13">
        <v>1</v>
      </c>
      <c r="N92" s="13">
        <v>0</v>
      </c>
      <c r="O92" s="13">
        <v>0</v>
      </c>
      <c r="P92" s="13">
        <v>0</v>
      </c>
      <c r="Q92" s="13">
        <v>1</v>
      </c>
      <c r="R92" s="15">
        <v>1</v>
      </c>
      <c r="BC92" s="13">
        <f t="shared" si="11"/>
        <v>0</v>
      </c>
      <c r="BK92" s="15">
        <f t="shared" si="9"/>
        <v>0</v>
      </c>
      <c r="BL92" s="13">
        <f t="shared" si="12"/>
        <v>2</v>
      </c>
      <c r="BM92" s="13">
        <f t="shared" si="17"/>
        <v>1</v>
      </c>
      <c r="BS92" s="15"/>
      <c r="BT92" s="15"/>
      <c r="BU92" s="15"/>
      <c r="BY92" s="13">
        <v>1</v>
      </c>
      <c r="CV92" s="13">
        <f t="shared" si="13"/>
        <v>1</v>
      </c>
      <c r="CW92" s="13">
        <f t="shared" si="15"/>
        <v>1</v>
      </c>
      <c r="DG92" s="13">
        <v>1</v>
      </c>
      <c r="DI92" s="13">
        <v>1</v>
      </c>
      <c r="DP92" s="13">
        <f t="shared" si="14"/>
        <v>2</v>
      </c>
      <c r="DQ92" s="13">
        <f t="shared" si="16"/>
        <v>1</v>
      </c>
    </row>
    <row r="93" spans="1:121" x14ac:dyDescent="0.45">
      <c r="A93" s="12" t="s">
        <v>4173</v>
      </c>
      <c r="B93" s="13">
        <v>2020</v>
      </c>
      <c r="C93" s="13" t="s">
        <v>753</v>
      </c>
      <c r="D93" s="13" t="s">
        <v>753</v>
      </c>
      <c r="E93" s="13" t="s">
        <v>3191</v>
      </c>
      <c r="F93" s="13" t="s">
        <v>4172</v>
      </c>
      <c r="G93" s="13">
        <f t="shared" si="10"/>
        <v>0</v>
      </c>
      <c r="Q93" s="13">
        <v>0</v>
      </c>
      <c r="BC93" s="13">
        <f t="shared" si="11"/>
        <v>0</v>
      </c>
      <c r="BK93" s="15">
        <f t="shared" si="9"/>
        <v>0</v>
      </c>
      <c r="BL93" s="13">
        <f t="shared" si="12"/>
        <v>0</v>
      </c>
      <c r="BM93" s="13">
        <f t="shared" si="17"/>
        <v>0</v>
      </c>
      <c r="BS93" s="15"/>
      <c r="BT93" s="15"/>
      <c r="BU93" s="15"/>
      <c r="CV93" s="13">
        <f t="shared" si="13"/>
        <v>0</v>
      </c>
      <c r="CW93" s="13">
        <f t="shared" si="15"/>
        <v>0</v>
      </c>
      <c r="DP93" s="13">
        <f t="shared" si="14"/>
        <v>0</v>
      </c>
      <c r="DQ93" s="13">
        <f t="shared" si="16"/>
        <v>0</v>
      </c>
    </row>
    <row r="94" spans="1:121" x14ac:dyDescent="0.45">
      <c r="A94" s="12" t="s">
        <v>4269</v>
      </c>
      <c r="B94" s="13">
        <v>2020</v>
      </c>
      <c r="C94" s="13" t="s">
        <v>753</v>
      </c>
      <c r="D94" s="13" t="s">
        <v>753</v>
      </c>
      <c r="E94" s="13" t="s">
        <v>889</v>
      </c>
      <c r="F94" s="13" t="s">
        <v>4268</v>
      </c>
      <c r="G94" s="13">
        <f t="shared" si="10"/>
        <v>2</v>
      </c>
      <c r="H94" s="15">
        <v>1</v>
      </c>
      <c r="J94" s="14">
        <v>1</v>
      </c>
      <c r="L94" s="15">
        <v>1</v>
      </c>
      <c r="Q94" s="13">
        <v>0</v>
      </c>
      <c r="BC94" s="13">
        <f t="shared" si="11"/>
        <v>0</v>
      </c>
      <c r="BK94" s="15">
        <f t="shared" si="9"/>
        <v>0</v>
      </c>
      <c r="BL94" s="13">
        <f t="shared" si="12"/>
        <v>1</v>
      </c>
      <c r="BM94" s="13">
        <f t="shared" si="17"/>
        <v>1</v>
      </c>
      <c r="BS94" s="15"/>
      <c r="BT94" s="15"/>
      <c r="BU94" s="15"/>
      <c r="CV94" s="13">
        <f t="shared" si="13"/>
        <v>0</v>
      </c>
      <c r="CW94" s="13">
        <f t="shared" si="15"/>
        <v>0</v>
      </c>
      <c r="DF94" s="13">
        <v>1</v>
      </c>
      <c r="DP94" s="13">
        <f t="shared" si="14"/>
        <v>1</v>
      </c>
      <c r="DQ94" s="13">
        <f t="shared" si="16"/>
        <v>1</v>
      </c>
    </row>
    <row r="95" spans="1:121" x14ac:dyDescent="0.45">
      <c r="A95" s="12" t="s">
        <v>4744</v>
      </c>
      <c r="B95" s="13">
        <v>2021</v>
      </c>
      <c r="C95" s="13" t="s">
        <v>1676</v>
      </c>
      <c r="D95" s="13" t="s">
        <v>426</v>
      </c>
      <c r="E95" s="13" t="s">
        <v>1752</v>
      </c>
      <c r="F95" s="13" t="s">
        <v>2680</v>
      </c>
      <c r="G95" s="13">
        <f t="shared" si="10"/>
        <v>2</v>
      </c>
      <c r="Q95" s="13">
        <v>0</v>
      </c>
      <c r="AL95" s="13">
        <v>0</v>
      </c>
      <c r="AM95" s="13">
        <v>0</v>
      </c>
      <c r="AN95" s="13">
        <v>0</v>
      </c>
      <c r="AO95" s="13">
        <v>1</v>
      </c>
      <c r="AP95" s="13">
        <v>0</v>
      </c>
      <c r="AQ95" s="13">
        <v>0</v>
      </c>
      <c r="AR95" s="13">
        <v>0</v>
      </c>
      <c r="AS95" s="13">
        <v>0</v>
      </c>
      <c r="AT95" s="13">
        <v>0</v>
      </c>
      <c r="AU95" s="13">
        <v>0</v>
      </c>
      <c r="AV95" s="13">
        <v>0</v>
      </c>
      <c r="AW95" s="13">
        <v>0</v>
      </c>
      <c r="AX95" s="13">
        <v>0</v>
      </c>
      <c r="AY95" s="13">
        <v>0</v>
      </c>
      <c r="AZ95" s="13">
        <v>0</v>
      </c>
      <c r="BA95" s="13">
        <v>0</v>
      </c>
      <c r="BB95" s="13">
        <v>0</v>
      </c>
      <c r="BC95" s="13">
        <f t="shared" si="11"/>
        <v>1</v>
      </c>
      <c r="BD95" s="13" t="s">
        <v>3019</v>
      </c>
      <c r="BE95" s="15">
        <v>1</v>
      </c>
      <c r="BI95" s="13">
        <f>SUM(S95:AK95)</f>
        <v>0</v>
      </c>
      <c r="BK95" s="15">
        <f t="shared" si="9"/>
        <v>1</v>
      </c>
      <c r="BL95" s="13">
        <f t="shared" si="12"/>
        <v>1</v>
      </c>
      <c r="BM95" s="13">
        <f t="shared" si="17"/>
        <v>1</v>
      </c>
      <c r="BS95" s="15"/>
      <c r="BT95" s="15"/>
      <c r="BU95" s="15"/>
      <c r="CC95" s="13">
        <v>2</v>
      </c>
      <c r="CV95" s="13">
        <f t="shared" si="13"/>
        <v>2</v>
      </c>
      <c r="CW95" s="13">
        <f t="shared" si="15"/>
        <v>1</v>
      </c>
      <c r="DH95" s="13">
        <v>1</v>
      </c>
      <c r="DI95" s="13">
        <v>1</v>
      </c>
      <c r="DP95" s="13">
        <f t="shared" si="14"/>
        <v>2</v>
      </c>
      <c r="DQ95" s="13">
        <f t="shared" si="16"/>
        <v>1</v>
      </c>
    </row>
    <row r="96" spans="1:121" x14ac:dyDescent="0.45">
      <c r="A96" s="12" t="s">
        <v>4456</v>
      </c>
      <c r="B96" s="13">
        <v>2013</v>
      </c>
      <c r="C96" s="13" t="s">
        <v>1006</v>
      </c>
      <c r="D96" s="13" t="s">
        <v>1074</v>
      </c>
      <c r="E96" s="13" t="s">
        <v>1247</v>
      </c>
      <c r="G96" s="13">
        <f t="shared" si="10"/>
        <v>2</v>
      </c>
      <c r="H96" s="15">
        <v>1</v>
      </c>
      <c r="I96" s="14">
        <v>1</v>
      </c>
      <c r="M96" s="13">
        <v>2</v>
      </c>
      <c r="N96" s="13">
        <v>2</v>
      </c>
      <c r="O96" s="13">
        <v>0</v>
      </c>
      <c r="P96" s="13">
        <v>0</v>
      </c>
      <c r="Q96" s="13">
        <v>4</v>
      </c>
      <c r="R96" s="15">
        <v>1</v>
      </c>
      <c r="BC96" s="13">
        <f t="shared" si="11"/>
        <v>0</v>
      </c>
      <c r="BK96" s="15">
        <f t="shared" si="9"/>
        <v>0</v>
      </c>
      <c r="BL96" s="13">
        <f t="shared" si="12"/>
        <v>2</v>
      </c>
      <c r="BM96" s="13">
        <f t="shared" si="17"/>
        <v>1</v>
      </c>
      <c r="BS96" s="15"/>
      <c r="BT96" s="15"/>
      <c r="BU96" s="15"/>
      <c r="CV96" s="13">
        <f t="shared" si="13"/>
        <v>0</v>
      </c>
      <c r="CW96" s="13">
        <f t="shared" si="15"/>
        <v>0</v>
      </c>
      <c r="DA96" s="13">
        <v>1</v>
      </c>
      <c r="DI96" s="13">
        <v>1</v>
      </c>
      <c r="DP96" s="13">
        <f t="shared" si="14"/>
        <v>2</v>
      </c>
      <c r="DQ96" s="13">
        <f t="shared" si="16"/>
        <v>1</v>
      </c>
    </row>
    <row r="97" spans="1:121" x14ac:dyDescent="0.45">
      <c r="A97" s="12" t="s">
        <v>4997</v>
      </c>
      <c r="B97" s="13">
        <v>2014</v>
      </c>
      <c r="C97" s="13" t="s">
        <v>2127</v>
      </c>
      <c r="D97" s="13" t="s">
        <v>2128</v>
      </c>
      <c r="E97" s="13" t="s">
        <v>2129</v>
      </c>
      <c r="G97" s="13">
        <f t="shared" si="10"/>
        <v>3</v>
      </c>
      <c r="H97" s="15">
        <v>1</v>
      </c>
      <c r="K97" s="14">
        <v>1</v>
      </c>
      <c r="L97" s="15">
        <v>1</v>
      </c>
      <c r="M97" s="13">
        <v>2</v>
      </c>
      <c r="N97" s="13">
        <v>0</v>
      </c>
      <c r="O97" s="13">
        <v>0</v>
      </c>
      <c r="P97" s="13">
        <v>0</v>
      </c>
      <c r="Q97" s="13">
        <v>2</v>
      </c>
      <c r="R97" s="15">
        <v>1</v>
      </c>
      <c r="BC97" s="13">
        <f t="shared" si="11"/>
        <v>0</v>
      </c>
      <c r="BK97" s="15">
        <f t="shared" si="9"/>
        <v>0</v>
      </c>
      <c r="BL97" s="13">
        <f t="shared" si="12"/>
        <v>2</v>
      </c>
      <c r="BM97" s="13">
        <f t="shared" si="17"/>
        <v>1</v>
      </c>
      <c r="BN97" s="13">
        <v>2</v>
      </c>
      <c r="BS97" s="15"/>
      <c r="BT97" s="15"/>
      <c r="BU97" s="15"/>
      <c r="CV97" s="13">
        <f t="shared" si="13"/>
        <v>2</v>
      </c>
      <c r="CW97" s="13">
        <f t="shared" si="15"/>
        <v>1</v>
      </c>
      <c r="DI97" s="13">
        <v>1</v>
      </c>
      <c r="DJ97" s="13">
        <v>1</v>
      </c>
      <c r="DL97" s="13">
        <v>1</v>
      </c>
      <c r="DP97" s="13">
        <f t="shared" si="14"/>
        <v>3</v>
      </c>
      <c r="DQ97" s="13">
        <f t="shared" si="16"/>
        <v>1</v>
      </c>
    </row>
    <row r="98" spans="1:121" x14ac:dyDescent="0.45">
      <c r="A98" s="12" t="s">
        <v>5081</v>
      </c>
      <c r="B98" s="13">
        <v>2020</v>
      </c>
      <c r="C98" s="13" t="s">
        <v>1676</v>
      </c>
      <c r="D98" s="13" t="s">
        <v>1684</v>
      </c>
      <c r="E98" s="13" t="s">
        <v>1786</v>
      </c>
      <c r="F98" s="13" t="s">
        <v>5080</v>
      </c>
      <c r="G98" s="13">
        <f t="shared" si="10"/>
        <v>1</v>
      </c>
      <c r="Q98" s="13">
        <v>0</v>
      </c>
      <c r="BC98" s="13">
        <f t="shared" si="11"/>
        <v>0</v>
      </c>
      <c r="BK98" s="15">
        <f t="shared" si="9"/>
        <v>0</v>
      </c>
      <c r="BL98" s="13">
        <f t="shared" si="12"/>
        <v>0</v>
      </c>
      <c r="BM98" s="13">
        <f t="shared" si="17"/>
        <v>0</v>
      </c>
      <c r="BS98" s="15"/>
      <c r="BT98" s="15"/>
      <c r="BU98" s="15"/>
      <c r="CV98" s="13">
        <f t="shared" si="13"/>
        <v>0</v>
      </c>
      <c r="CW98" s="13">
        <f t="shared" si="15"/>
        <v>0</v>
      </c>
      <c r="DI98" s="13">
        <v>1</v>
      </c>
      <c r="DP98" s="13">
        <f t="shared" si="14"/>
        <v>1</v>
      </c>
      <c r="DQ98" s="13">
        <f t="shared" si="16"/>
        <v>1</v>
      </c>
    </row>
    <row r="99" spans="1:121" x14ac:dyDescent="0.45">
      <c r="A99" s="12" t="s">
        <v>5087</v>
      </c>
      <c r="B99" s="13">
        <v>2020</v>
      </c>
      <c r="C99" s="13" t="s">
        <v>1676</v>
      </c>
      <c r="D99" s="13" t="s">
        <v>1684</v>
      </c>
      <c r="E99" s="13" t="s">
        <v>1795</v>
      </c>
      <c r="F99" s="13" t="s">
        <v>5086</v>
      </c>
      <c r="G99" s="13">
        <f t="shared" si="10"/>
        <v>1</v>
      </c>
      <c r="H99" s="15">
        <v>1</v>
      </c>
      <c r="J99" s="14">
        <v>1</v>
      </c>
      <c r="L99" s="15">
        <v>1</v>
      </c>
      <c r="Q99" s="13">
        <v>0</v>
      </c>
      <c r="BC99" s="13">
        <f t="shared" si="11"/>
        <v>0</v>
      </c>
      <c r="BK99" s="15">
        <f t="shared" si="9"/>
        <v>0</v>
      </c>
      <c r="BL99" s="13">
        <f t="shared" si="12"/>
        <v>1</v>
      </c>
      <c r="BM99" s="13">
        <f t="shared" si="17"/>
        <v>1</v>
      </c>
      <c r="BS99" s="15"/>
      <c r="BT99" s="15"/>
      <c r="BU99" s="15"/>
      <c r="CV99" s="13">
        <f t="shared" si="13"/>
        <v>0</v>
      </c>
      <c r="CW99" s="13">
        <f t="shared" si="15"/>
        <v>0</v>
      </c>
      <c r="DP99" s="13">
        <f t="shared" si="14"/>
        <v>0</v>
      </c>
      <c r="DQ99" s="13">
        <f t="shared" si="16"/>
        <v>0</v>
      </c>
    </row>
    <row r="100" spans="1:121" x14ac:dyDescent="0.45">
      <c r="A100" s="12" t="s">
        <v>4284</v>
      </c>
      <c r="B100" s="13">
        <v>2019</v>
      </c>
      <c r="C100" s="13" t="s">
        <v>922</v>
      </c>
      <c r="D100" s="13" t="s">
        <v>923</v>
      </c>
      <c r="E100" s="13" t="s">
        <v>4283</v>
      </c>
      <c r="G100" s="13">
        <f t="shared" si="10"/>
        <v>1</v>
      </c>
      <c r="Q100" s="13">
        <v>0</v>
      </c>
      <c r="BC100" s="13">
        <f t="shared" si="11"/>
        <v>0</v>
      </c>
      <c r="BK100" s="15">
        <f t="shared" si="9"/>
        <v>0</v>
      </c>
      <c r="BL100" s="13">
        <f t="shared" si="12"/>
        <v>0</v>
      </c>
      <c r="BM100" s="13">
        <f t="shared" si="17"/>
        <v>0</v>
      </c>
      <c r="BS100" s="15"/>
      <c r="BT100" s="15"/>
      <c r="BU100" s="15"/>
      <c r="CV100" s="13">
        <f t="shared" si="13"/>
        <v>0</v>
      </c>
      <c r="CW100" s="13">
        <f t="shared" si="15"/>
        <v>0</v>
      </c>
      <c r="CY100" s="13">
        <v>1</v>
      </c>
      <c r="DP100" s="13">
        <f t="shared" si="14"/>
        <v>1</v>
      </c>
      <c r="DQ100" s="13">
        <f t="shared" si="16"/>
        <v>1</v>
      </c>
    </row>
    <row r="101" spans="1:121" x14ac:dyDescent="0.45">
      <c r="A101" s="12" t="s">
        <v>4705</v>
      </c>
      <c r="B101" s="13">
        <v>2021</v>
      </c>
      <c r="C101" s="13" t="s">
        <v>1676</v>
      </c>
      <c r="D101" s="13" t="s">
        <v>426</v>
      </c>
      <c r="E101" s="13" t="s">
        <v>1742</v>
      </c>
      <c r="F101" s="13" t="s">
        <v>4704</v>
      </c>
      <c r="G101" s="13">
        <f t="shared" si="10"/>
        <v>0</v>
      </c>
      <c r="Q101" s="13">
        <v>0</v>
      </c>
      <c r="BC101" s="13">
        <f t="shared" si="11"/>
        <v>0</v>
      </c>
      <c r="BK101" s="15">
        <f t="shared" si="9"/>
        <v>0</v>
      </c>
      <c r="BL101" s="13">
        <f t="shared" si="12"/>
        <v>0</v>
      </c>
      <c r="BM101" s="13">
        <f t="shared" si="17"/>
        <v>0</v>
      </c>
      <c r="BS101" s="15"/>
      <c r="BT101" s="15"/>
      <c r="BU101" s="15"/>
      <c r="CV101" s="13">
        <f t="shared" si="13"/>
        <v>0</v>
      </c>
      <c r="CW101" s="13">
        <f t="shared" si="15"/>
        <v>0</v>
      </c>
      <c r="DP101" s="13">
        <f t="shared" si="14"/>
        <v>0</v>
      </c>
      <c r="DQ101" s="13">
        <f t="shared" si="16"/>
        <v>0</v>
      </c>
    </row>
    <row r="102" spans="1:121" x14ac:dyDescent="0.45">
      <c r="A102" s="12" t="s">
        <v>6560</v>
      </c>
      <c r="B102" s="13">
        <v>2013</v>
      </c>
      <c r="C102" s="13" t="s">
        <v>2127</v>
      </c>
      <c r="D102" s="13" t="s">
        <v>2128</v>
      </c>
      <c r="E102" s="13" t="s">
        <v>2294</v>
      </c>
      <c r="G102" s="13">
        <f t="shared" si="10"/>
        <v>2</v>
      </c>
      <c r="M102" s="13">
        <v>0</v>
      </c>
      <c r="N102" s="13">
        <v>0</v>
      </c>
      <c r="O102" s="13">
        <v>1</v>
      </c>
      <c r="P102" s="13">
        <v>0</v>
      </c>
      <c r="Q102" s="13">
        <v>1</v>
      </c>
      <c r="R102" s="15">
        <v>1</v>
      </c>
      <c r="BC102" s="13">
        <f t="shared" si="11"/>
        <v>0</v>
      </c>
      <c r="BK102" s="15">
        <f t="shared" si="9"/>
        <v>0</v>
      </c>
      <c r="BL102" s="13">
        <f t="shared" si="12"/>
        <v>1</v>
      </c>
      <c r="BM102" s="13">
        <f t="shared" si="17"/>
        <v>1</v>
      </c>
      <c r="BS102" s="15"/>
      <c r="BT102" s="15"/>
      <c r="BU102" s="15"/>
      <c r="CT102" s="13">
        <v>1</v>
      </c>
      <c r="CV102" s="13">
        <f t="shared" si="13"/>
        <v>1</v>
      </c>
      <c r="CW102" s="13">
        <f t="shared" si="15"/>
        <v>1</v>
      </c>
      <c r="DI102" s="13">
        <v>1</v>
      </c>
      <c r="DJ102" s="13">
        <v>1</v>
      </c>
      <c r="DL102" s="13">
        <v>1</v>
      </c>
      <c r="DP102" s="13">
        <f t="shared" si="14"/>
        <v>3</v>
      </c>
      <c r="DQ102" s="13">
        <f t="shared" si="16"/>
        <v>1</v>
      </c>
    </row>
    <row r="103" spans="1:121" x14ac:dyDescent="0.45">
      <c r="A103" s="12" t="s">
        <v>4217</v>
      </c>
      <c r="B103" s="13">
        <v>2020</v>
      </c>
      <c r="C103" s="13" t="s">
        <v>753</v>
      </c>
      <c r="D103" s="13" t="s">
        <v>753</v>
      </c>
      <c r="E103" s="13" t="s">
        <v>753</v>
      </c>
      <c r="F103" s="13" t="s">
        <v>2911</v>
      </c>
      <c r="G103" s="13">
        <f t="shared" si="10"/>
        <v>2</v>
      </c>
      <c r="H103" s="15">
        <v>1</v>
      </c>
      <c r="J103" s="14">
        <v>1</v>
      </c>
      <c r="L103" s="15">
        <v>1</v>
      </c>
      <c r="Q103" s="13">
        <v>0</v>
      </c>
      <c r="BC103" s="13">
        <f t="shared" si="11"/>
        <v>0</v>
      </c>
      <c r="BK103" s="15">
        <f t="shared" si="9"/>
        <v>0</v>
      </c>
      <c r="BL103" s="13">
        <f t="shared" si="12"/>
        <v>1</v>
      </c>
      <c r="BM103" s="13">
        <f t="shared" si="17"/>
        <v>1</v>
      </c>
      <c r="BS103" s="15"/>
      <c r="BT103" s="15"/>
      <c r="BU103" s="15"/>
      <c r="CV103" s="13">
        <f t="shared" si="13"/>
        <v>0</v>
      </c>
      <c r="CW103" s="13">
        <f t="shared" si="15"/>
        <v>0</v>
      </c>
      <c r="DF103" s="13">
        <v>1</v>
      </c>
      <c r="DP103" s="13">
        <f t="shared" si="14"/>
        <v>1</v>
      </c>
      <c r="DQ103" s="13">
        <f t="shared" si="16"/>
        <v>1</v>
      </c>
    </row>
    <row r="104" spans="1:121" x14ac:dyDescent="0.45">
      <c r="A104" s="12" t="s">
        <v>4020</v>
      </c>
      <c r="B104" s="13">
        <v>2019</v>
      </c>
      <c r="C104" s="13" t="s">
        <v>344</v>
      </c>
      <c r="D104" s="13" t="s">
        <v>345</v>
      </c>
      <c r="E104" s="13" t="s">
        <v>3414</v>
      </c>
      <c r="F104" s="13" t="s">
        <v>649</v>
      </c>
      <c r="G104" s="13">
        <f t="shared" si="10"/>
        <v>0</v>
      </c>
      <c r="Q104" s="13">
        <v>0</v>
      </c>
      <c r="BC104" s="13">
        <f t="shared" si="11"/>
        <v>0</v>
      </c>
      <c r="BK104" s="15">
        <f t="shared" ref="BK104:BK167" si="18">BE104+BJ104</f>
        <v>0</v>
      </c>
      <c r="BL104" s="13">
        <f t="shared" si="12"/>
        <v>0</v>
      </c>
      <c r="BM104" s="13">
        <f t="shared" si="17"/>
        <v>0</v>
      </c>
      <c r="BS104" s="15"/>
      <c r="BT104" s="15"/>
      <c r="BU104" s="15"/>
      <c r="CV104" s="13">
        <f t="shared" si="13"/>
        <v>0</v>
      </c>
      <c r="CW104" s="13">
        <f t="shared" si="15"/>
        <v>0</v>
      </c>
      <c r="DP104" s="13">
        <f t="shared" si="14"/>
        <v>0</v>
      </c>
      <c r="DQ104" s="13">
        <f t="shared" si="16"/>
        <v>0</v>
      </c>
    </row>
    <row r="105" spans="1:121" x14ac:dyDescent="0.45">
      <c r="A105" s="12" t="s">
        <v>5005</v>
      </c>
      <c r="B105" s="13">
        <v>2020</v>
      </c>
      <c r="C105" s="13" t="s">
        <v>2127</v>
      </c>
      <c r="D105" s="13" t="s">
        <v>2128</v>
      </c>
      <c r="E105" s="13" t="s">
        <v>5004</v>
      </c>
      <c r="G105" s="13">
        <f t="shared" si="10"/>
        <v>1</v>
      </c>
      <c r="Q105" s="13">
        <v>0</v>
      </c>
      <c r="BC105" s="13">
        <f t="shared" si="11"/>
        <v>0</v>
      </c>
      <c r="BK105" s="15">
        <f t="shared" si="18"/>
        <v>0</v>
      </c>
      <c r="BL105" s="13">
        <f t="shared" si="12"/>
        <v>0</v>
      </c>
      <c r="BM105" s="13">
        <f t="shared" si="17"/>
        <v>0</v>
      </c>
      <c r="BS105" s="15"/>
      <c r="BT105" s="15"/>
      <c r="BU105" s="15"/>
      <c r="CV105" s="13">
        <f t="shared" si="13"/>
        <v>0</v>
      </c>
      <c r="CW105" s="13">
        <f t="shared" si="15"/>
        <v>0</v>
      </c>
      <c r="DI105" s="13">
        <v>1</v>
      </c>
      <c r="DJ105" s="13">
        <v>1</v>
      </c>
      <c r="DL105" s="13">
        <v>1</v>
      </c>
      <c r="DP105" s="13">
        <f t="shared" si="14"/>
        <v>3</v>
      </c>
      <c r="DQ105" s="13">
        <f t="shared" si="16"/>
        <v>1</v>
      </c>
    </row>
    <row r="106" spans="1:121" x14ac:dyDescent="0.45">
      <c r="A106" s="12" t="s">
        <v>4671</v>
      </c>
      <c r="B106" s="13">
        <v>2018</v>
      </c>
      <c r="C106" s="13" t="s">
        <v>1676</v>
      </c>
      <c r="D106" s="13" t="s">
        <v>1684</v>
      </c>
      <c r="E106" s="13" t="s">
        <v>1853</v>
      </c>
      <c r="F106" s="13" t="s">
        <v>4670</v>
      </c>
      <c r="G106" s="13">
        <f t="shared" si="10"/>
        <v>2</v>
      </c>
      <c r="H106" s="15">
        <v>1</v>
      </c>
      <c r="I106" s="14">
        <v>1</v>
      </c>
      <c r="M106" s="13">
        <v>2</v>
      </c>
      <c r="N106" s="13">
        <v>0</v>
      </c>
      <c r="O106" s="13">
        <v>0</v>
      </c>
      <c r="P106" s="13">
        <v>0</v>
      </c>
      <c r="Q106" s="13">
        <v>2</v>
      </c>
      <c r="R106" s="15">
        <v>1</v>
      </c>
      <c r="BC106" s="13">
        <f t="shared" si="11"/>
        <v>0</v>
      </c>
      <c r="BK106" s="15">
        <f t="shared" si="18"/>
        <v>0</v>
      </c>
      <c r="BL106" s="13">
        <f t="shared" si="12"/>
        <v>2</v>
      </c>
      <c r="BM106" s="13">
        <f t="shared" si="17"/>
        <v>1</v>
      </c>
      <c r="BS106" s="15"/>
      <c r="BT106" s="15"/>
      <c r="BU106" s="15"/>
      <c r="CV106" s="13">
        <f t="shared" si="13"/>
        <v>0</v>
      </c>
      <c r="CW106" s="13">
        <f t="shared" si="15"/>
        <v>0</v>
      </c>
      <c r="DI106" s="13">
        <v>1</v>
      </c>
      <c r="DP106" s="13">
        <f t="shared" si="14"/>
        <v>1</v>
      </c>
      <c r="DQ106" s="13">
        <f t="shared" si="16"/>
        <v>1</v>
      </c>
    </row>
    <row r="107" spans="1:121" x14ac:dyDescent="0.45">
      <c r="A107" s="12" t="s">
        <v>6561</v>
      </c>
      <c r="B107" s="13">
        <v>2015</v>
      </c>
      <c r="C107" s="13" t="s">
        <v>23</v>
      </c>
      <c r="D107" s="13" t="s">
        <v>23</v>
      </c>
      <c r="E107" s="13" t="s">
        <v>58</v>
      </c>
      <c r="F107" s="13" t="s">
        <v>62</v>
      </c>
      <c r="G107" s="13">
        <f t="shared" si="10"/>
        <v>1</v>
      </c>
      <c r="M107" s="13">
        <v>1</v>
      </c>
      <c r="N107" s="13">
        <v>0</v>
      </c>
      <c r="O107" s="13">
        <v>2</v>
      </c>
      <c r="P107" s="13">
        <v>0</v>
      </c>
      <c r="Q107" s="13">
        <v>3</v>
      </c>
      <c r="R107" s="15">
        <v>1</v>
      </c>
      <c r="BC107" s="13">
        <f t="shared" si="11"/>
        <v>0</v>
      </c>
      <c r="BK107" s="15">
        <f t="shared" si="18"/>
        <v>0</v>
      </c>
      <c r="BL107" s="13">
        <f t="shared" si="12"/>
        <v>1</v>
      </c>
      <c r="BM107" s="13">
        <f t="shared" si="17"/>
        <v>1</v>
      </c>
      <c r="BS107" s="15"/>
      <c r="BT107" s="15"/>
      <c r="BU107" s="15"/>
      <c r="CV107" s="13">
        <f t="shared" si="13"/>
        <v>0</v>
      </c>
      <c r="CW107" s="13">
        <f t="shared" si="15"/>
        <v>0</v>
      </c>
      <c r="DI107" s="13">
        <v>1</v>
      </c>
      <c r="DP107" s="13">
        <f t="shared" si="14"/>
        <v>1</v>
      </c>
      <c r="DQ107" s="13">
        <f t="shared" si="16"/>
        <v>1</v>
      </c>
    </row>
    <row r="108" spans="1:121" x14ac:dyDescent="0.45">
      <c r="A108" s="12" t="s">
        <v>4018</v>
      </c>
      <c r="B108" s="13">
        <v>2017</v>
      </c>
      <c r="C108" s="13" t="s">
        <v>344</v>
      </c>
      <c r="D108" s="13" t="s">
        <v>345</v>
      </c>
      <c r="E108" s="13" t="s">
        <v>2544</v>
      </c>
      <c r="G108" s="13">
        <f t="shared" si="10"/>
        <v>2</v>
      </c>
      <c r="M108" s="13">
        <v>5</v>
      </c>
      <c r="N108" s="13">
        <v>0</v>
      </c>
      <c r="O108" s="13">
        <v>0</v>
      </c>
      <c r="P108" s="13">
        <v>0</v>
      </c>
      <c r="Q108" s="13">
        <v>5</v>
      </c>
      <c r="R108" s="15">
        <v>1</v>
      </c>
      <c r="BC108" s="13">
        <f t="shared" si="11"/>
        <v>0</v>
      </c>
      <c r="BK108" s="15">
        <f t="shared" si="18"/>
        <v>0</v>
      </c>
      <c r="BL108" s="13">
        <f t="shared" si="12"/>
        <v>1</v>
      </c>
      <c r="BM108" s="13">
        <f t="shared" si="17"/>
        <v>1</v>
      </c>
      <c r="BS108" s="15"/>
      <c r="BT108" s="15"/>
      <c r="BU108" s="15"/>
      <c r="CB108" s="13">
        <v>5</v>
      </c>
      <c r="CV108" s="13">
        <f t="shared" si="13"/>
        <v>5</v>
      </c>
      <c r="CW108" s="13">
        <f t="shared" si="15"/>
        <v>1</v>
      </c>
      <c r="DI108" s="13">
        <v>1</v>
      </c>
      <c r="DP108" s="13">
        <f t="shared" si="14"/>
        <v>1</v>
      </c>
      <c r="DQ108" s="13">
        <f t="shared" si="16"/>
        <v>1</v>
      </c>
    </row>
    <row r="109" spans="1:121" x14ac:dyDescent="0.45">
      <c r="A109" s="12" t="s">
        <v>4911</v>
      </c>
      <c r="B109" s="13">
        <v>2013</v>
      </c>
      <c r="C109" s="13" t="s">
        <v>2127</v>
      </c>
      <c r="D109" s="13" t="s">
        <v>2173</v>
      </c>
      <c r="E109" s="13" t="s">
        <v>2412</v>
      </c>
      <c r="G109" s="13">
        <f t="shared" si="10"/>
        <v>2</v>
      </c>
      <c r="H109" s="15">
        <v>1</v>
      </c>
      <c r="I109" s="14">
        <v>1</v>
      </c>
      <c r="K109" s="14">
        <v>1</v>
      </c>
      <c r="L109" s="15">
        <v>1</v>
      </c>
      <c r="M109" s="13">
        <v>1</v>
      </c>
      <c r="N109" s="13">
        <v>0</v>
      </c>
      <c r="O109" s="13">
        <v>1</v>
      </c>
      <c r="P109" s="13">
        <v>0</v>
      </c>
      <c r="Q109" s="13">
        <v>2</v>
      </c>
      <c r="R109" s="15">
        <v>1</v>
      </c>
      <c r="BC109" s="13">
        <f t="shared" si="11"/>
        <v>0</v>
      </c>
      <c r="BK109" s="15">
        <f t="shared" si="18"/>
        <v>0</v>
      </c>
      <c r="BL109" s="13">
        <f t="shared" si="12"/>
        <v>2</v>
      </c>
      <c r="BM109" s="13">
        <f t="shared" si="17"/>
        <v>1</v>
      </c>
      <c r="BS109" s="15"/>
      <c r="BT109" s="15"/>
      <c r="BU109" s="15"/>
      <c r="CV109" s="13">
        <f t="shared" si="13"/>
        <v>0</v>
      </c>
      <c r="CW109" s="13">
        <f t="shared" si="15"/>
        <v>0</v>
      </c>
      <c r="DI109" s="13">
        <v>1</v>
      </c>
      <c r="DJ109" s="13">
        <v>1</v>
      </c>
      <c r="DP109" s="13">
        <f t="shared" si="14"/>
        <v>2</v>
      </c>
      <c r="DQ109" s="13">
        <f t="shared" si="16"/>
        <v>1</v>
      </c>
    </row>
    <row r="110" spans="1:121" x14ac:dyDescent="0.45">
      <c r="A110" s="12" t="s">
        <v>4882</v>
      </c>
      <c r="B110" s="13">
        <v>2018</v>
      </c>
      <c r="C110" s="13" t="s">
        <v>2023</v>
      </c>
      <c r="D110" s="13" t="s">
        <v>2023</v>
      </c>
      <c r="E110" s="13" t="s">
        <v>2111</v>
      </c>
      <c r="F110" s="13" t="s">
        <v>4881</v>
      </c>
      <c r="G110" s="13">
        <f t="shared" si="10"/>
        <v>1</v>
      </c>
      <c r="Q110" s="13">
        <v>0</v>
      </c>
      <c r="AL110" s="13">
        <v>0</v>
      </c>
      <c r="AM110" s="13">
        <v>0</v>
      </c>
      <c r="AN110" s="13">
        <v>0</v>
      </c>
      <c r="AO110" s="13">
        <v>0</v>
      </c>
      <c r="AP110" s="13">
        <v>0</v>
      </c>
      <c r="AQ110" s="13">
        <v>0</v>
      </c>
      <c r="AR110" s="13">
        <v>0</v>
      </c>
      <c r="AS110" s="13">
        <v>0</v>
      </c>
      <c r="AT110" s="13">
        <v>0</v>
      </c>
      <c r="AU110" s="13">
        <v>0</v>
      </c>
      <c r="AV110" s="13">
        <v>0</v>
      </c>
      <c r="AW110" s="13">
        <v>0</v>
      </c>
      <c r="AX110" s="13">
        <v>0</v>
      </c>
      <c r="AY110" s="13">
        <v>0</v>
      </c>
      <c r="AZ110" s="13">
        <v>0</v>
      </c>
      <c r="BA110" s="13">
        <v>0</v>
      </c>
      <c r="BB110" s="13">
        <v>1</v>
      </c>
      <c r="BC110" s="13">
        <f t="shared" si="11"/>
        <v>1</v>
      </c>
      <c r="BD110" s="13" t="s">
        <v>3063</v>
      </c>
      <c r="BE110" s="16">
        <v>1</v>
      </c>
      <c r="BF110" s="13">
        <v>1</v>
      </c>
      <c r="BG110" s="13">
        <v>0</v>
      </c>
      <c r="BI110" s="13">
        <f>SUM(S110:AK110)</f>
        <v>0</v>
      </c>
      <c r="BK110" s="15">
        <f t="shared" si="18"/>
        <v>1</v>
      </c>
      <c r="BL110" s="13">
        <f t="shared" si="12"/>
        <v>1</v>
      </c>
      <c r="BM110" s="13">
        <f t="shared" si="17"/>
        <v>1</v>
      </c>
      <c r="BS110" s="15"/>
      <c r="BT110" s="15"/>
      <c r="BU110" s="15"/>
      <c r="CV110" s="13">
        <f t="shared" si="13"/>
        <v>0</v>
      </c>
      <c r="CW110" s="13">
        <f t="shared" si="15"/>
        <v>0</v>
      </c>
      <c r="DC110" s="13">
        <v>1</v>
      </c>
      <c r="DP110" s="13">
        <f t="shared" si="14"/>
        <v>1</v>
      </c>
      <c r="DQ110" s="13">
        <f t="shared" si="16"/>
        <v>1</v>
      </c>
    </row>
    <row r="111" spans="1:121" x14ac:dyDescent="0.45">
      <c r="A111" s="12" t="s">
        <v>4982</v>
      </c>
      <c r="B111" s="13">
        <v>2021</v>
      </c>
      <c r="C111" s="13" t="s">
        <v>2127</v>
      </c>
      <c r="D111" s="13" t="s">
        <v>2173</v>
      </c>
      <c r="E111" s="13" t="s">
        <v>2193</v>
      </c>
      <c r="G111" s="13">
        <f t="shared" si="10"/>
        <v>1</v>
      </c>
      <c r="Q111" s="13">
        <v>0</v>
      </c>
      <c r="BC111" s="13">
        <f t="shared" si="11"/>
        <v>0</v>
      </c>
      <c r="BK111" s="15">
        <f t="shared" si="18"/>
        <v>0</v>
      </c>
      <c r="BL111" s="13">
        <f t="shared" si="12"/>
        <v>0</v>
      </c>
      <c r="BM111" s="13">
        <f t="shared" si="17"/>
        <v>0</v>
      </c>
      <c r="BS111" s="15"/>
      <c r="BT111" s="15"/>
      <c r="BU111" s="15"/>
      <c r="CV111" s="13">
        <f t="shared" si="13"/>
        <v>0</v>
      </c>
      <c r="CW111" s="13">
        <f t="shared" si="15"/>
        <v>0</v>
      </c>
      <c r="DI111" s="13">
        <v>1</v>
      </c>
      <c r="DN111" s="13">
        <v>1</v>
      </c>
      <c r="DP111" s="13">
        <f t="shared" si="14"/>
        <v>2</v>
      </c>
      <c r="DQ111" s="13">
        <f t="shared" si="16"/>
        <v>1</v>
      </c>
    </row>
    <row r="112" spans="1:121" x14ac:dyDescent="0.45">
      <c r="A112" s="12" t="s">
        <v>4837</v>
      </c>
      <c r="B112" s="13">
        <v>2010</v>
      </c>
      <c r="C112" s="13" t="s">
        <v>1862</v>
      </c>
      <c r="D112" s="13" t="s">
        <v>1879</v>
      </c>
      <c r="E112" s="13" t="s">
        <v>1862</v>
      </c>
      <c r="G112" s="13">
        <f t="shared" si="10"/>
        <v>3</v>
      </c>
      <c r="H112" s="15">
        <v>1</v>
      </c>
      <c r="I112" s="14">
        <v>1</v>
      </c>
      <c r="K112" s="14">
        <v>1</v>
      </c>
      <c r="L112" s="15">
        <v>1</v>
      </c>
      <c r="M112" s="13">
        <v>11</v>
      </c>
      <c r="N112" s="13">
        <v>0</v>
      </c>
      <c r="O112" s="13">
        <v>0</v>
      </c>
      <c r="P112" s="13">
        <v>0</v>
      </c>
      <c r="Q112" s="13">
        <v>12</v>
      </c>
      <c r="R112" s="15">
        <v>1</v>
      </c>
      <c r="BC112" s="13">
        <f t="shared" si="11"/>
        <v>0</v>
      </c>
      <c r="BK112" s="15">
        <f t="shared" si="18"/>
        <v>0</v>
      </c>
      <c r="BL112" s="13">
        <f t="shared" si="12"/>
        <v>2</v>
      </c>
      <c r="BM112" s="13">
        <f t="shared" si="17"/>
        <v>1</v>
      </c>
      <c r="BS112" s="15"/>
      <c r="BT112" s="15"/>
      <c r="BU112" s="15"/>
      <c r="CU112" s="13">
        <v>11</v>
      </c>
      <c r="CV112" s="13">
        <f t="shared" si="13"/>
        <v>11</v>
      </c>
      <c r="CW112" s="13">
        <f t="shared" si="15"/>
        <v>1</v>
      </c>
      <c r="DC112" s="13">
        <v>1</v>
      </c>
      <c r="DI112" s="13">
        <v>1</v>
      </c>
      <c r="DP112" s="13">
        <f t="shared" si="14"/>
        <v>2</v>
      </c>
      <c r="DQ112" s="13">
        <f t="shared" si="16"/>
        <v>1</v>
      </c>
    </row>
    <row r="113" spans="1:121" x14ac:dyDescent="0.45">
      <c r="A113" s="12" t="s">
        <v>6562</v>
      </c>
      <c r="B113" s="13">
        <v>2018</v>
      </c>
      <c r="C113" s="13" t="s">
        <v>344</v>
      </c>
      <c r="D113" s="13" t="s">
        <v>375</v>
      </c>
      <c r="E113" s="13" t="s">
        <v>428</v>
      </c>
      <c r="G113" s="13">
        <f t="shared" si="10"/>
        <v>1</v>
      </c>
      <c r="Q113" s="13">
        <v>0</v>
      </c>
      <c r="BC113" s="13">
        <f t="shared" si="11"/>
        <v>0</v>
      </c>
      <c r="BK113" s="15">
        <f t="shared" si="18"/>
        <v>0</v>
      </c>
      <c r="BL113" s="13">
        <f t="shared" si="12"/>
        <v>0</v>
      </c>
      <c r="BM113" s="13">
        <f t="shared" si="17"/>
        <v>0</v>
      </c>
      <c r="BS113" s="15"/>
      <c r="BT113" s="15"/>
      <c r="BU113" s="15"/>
      <c r="CV113" s="13">
        <f t="shared" si="13"/>
        <v>0</v>
      </c>
      <c r="CW113" s="13">
        <f t="shared" si="15"/>
        <v>0</v>
      </c>
      <c r="DI113" s="13">
        <v>1</v>
      </c>
      <c r="DP113" s="13">
        <f t="shared" si="14"/>
        <v>1</v>
      </c>
      <c r="DQ113" s="13">
        <f t="shared" si="16"/>
        <v>1</v>
      </c>
    </row>
    <row r="114" spans="1:121" x14ac:dyDescent="0.45">
      <c r="A114" s="12" t="s">
        <v>6563</v>
      </c>
      <c r="B114" s="13">
        <v>2012</v>
      </c>
      <c r="C114" s="13" t="s">
        <v>1006</v>
      </c>
      <c r="D114" s="13" t="s">
        <v>1017</v>
      </c>
      <c r="E114" s="13" t="s">
        <v>1070</v>
      </c>
      <c r="G114" s="13">
        <f t="shared" si="10"/>
        <v>3</v>
      </c>
      <c r="H114" s="15">
        <v>1</v>
      </c>
      <c r="I114" s="14">
        <v>1</v>
      </c>
      <c r="Q114" s="13">
        <v>0</v>
      </c>
      <c r="AL114" s="13">
        <v>2</v>
      </c>
      <c r="AM114" s="13">
        <v>0</v>
      </c>
      <c r="AN114" s="13">
        <v>0</v>
      </c>
      <c r="AO114" s="13">
        <v>0</v>
      </c>
      <c r="AP114" s="13">
        <v>0</v>
      </c>
      <c r="AQ114" s="13">
        <v>0</v>
      </c>
      <c r="AR114" s="13">
        <v>0</v>
      </c>
      <c r="AS114" s="13">
        <v>0</v>
      </c>
      <c r="AT114" s="13">
        <v>0</v>
      </c>
      <c r="AU114" s="13">
        <v>0</v>
      </c>
      <c r="AV114" s="13">
        <v>0</v>
      </c>
      <c r="AW114" s="13">
        <v>1</v>
      </c>
      <c r="AX114" s="13">
        <v>0</v>
      </c>
      <c r="AY114" s="13">
        <v>0</v>
      </c>
      <c r="AZ114" s="13">
        <v>0</v>
      </c>
      <c r="BA114" s="13">
        <v>0</v>
      </c>
      <c r="BB114" s="13">
        <v>0</v>
      </c>
      <c r="BC114" s="13">
        <f t="shared" si="11"/>
        <v>3</v>
      </c>
      <c r="BE114" s="15">
        <v>1</v>
      </c>
      <c r="BF114" s="13">
        <v>2</v>
      </c>
      <c r="BG114" s="13">
        <v>1</v>
      </c>
      <c r="BI114" s="13">
        <f>SUM(S114:AK114)</f>
        <v>0</v>
      </c>
      <c r="BK114" s="15">
        <f t="shared" si="18"/>
        <v>1</v>
      </c>
      <c r="BL114" s="13">
        <f t="shared" si="12"/>
        <v>2</v>
      </c>
      <c r="BM114" s="13">
        <f t="shared" si="17"/>
        <v>1</v>
      </c>
      <c r="BN114" s="13">
        <v>1</v>
      </c>
      <c r="BS114" s="15"/>
      <c r="BT114" s="15"/>
      <c r="BU114" s="15"/>
      <c r="CV114" s="13">
        <f t="shared" si="13"/>
        <v>1</v>
      </c>
      <c r="CW114" s="13">
        <f t="shared" si="15"/>
        <v>1</v>
      </c>
      <c r="CZ114" s="13">
        <v>1</v>
      </c>
      <c r="DP114" s="13">
        <f t="shared" si="14"/>
        <v>1</v>
      </c>
      <c r="DQ114" s="13">
        <f t="shared" si="16"/>
        <v>1</v>
      </c>
    </row>
    <row r="115" spans="1:121" x14ac:dyDescent="0.45">
      <c r="A115" s="12" t="s">
        <v>4738</v>
      </c>
      <c r="B115" s="13">
        <v>2016</v>
      </c>
      <c r="C115" s="13" t="s">
        <v>1676</v>
      </c>
      <c r="D115" s="13" t="s">
        <v>426</v>
      </c>
      <c r="E115" s="13" t="s">
        <v>1713</v>
      </c>
      <c r="G115" s="13">
        <f t="shared" si="10"/>
        <v>2</v>
      </c>
      <c r="H115" s="15">
        <v>1</v>
      </c>
      <c r="K115" s="14">
        <v>1</v>
      </c>
      <c r="L115" s="15">
        <v>1</v>
      </c>
      <c r="M115" s="13">
        <v>8</v>
      </c>
      <c r="N115" s="13">
        <v>0</v>
      </c>
      <c r="O115" s="13">
        <v>6</v>
      </c>
      <c r="P115" s="13">
        <v>0</v>
      </c>
      <c r="Q115" s="13">
        <v>14</v>
      </c>
      <c r="R115" s="15">
        <v>1</v>
      </c>
      <c r="BC115" s="13">
        <f t="shared" si="11"/>
        <v>0</v>
      </c>
      <c r="BK115" s="15">
        <f t="shared" si="18"/>
        <v>0</v>
      </c>
      <c r="BL115" s="13">
        <f t="shared" si="12"/>
        <v>2</v>
      </c>
      <c r="BM115" s="13">
        <f t="shared" si="17"/>
        <v>1</v>
      </c>
      <c r="BS115" s="15"/>
      <c r="BT115" s="15"/>
      <c r="BU115" s="15"/>
      <c r="CV115" s="13">
        <f t="shared" si="13"/>
        <v>0</v>
      </c>
      <c r="CW115" s="13">
        <f t="shared" si="15"/>
        <v>0</v>
      </c>
      <c r="DI115" s="13">
        <v>1</v>
      </c>
      <c r="DP115" s="13">
        <f t="shared" si="14"/>
        <v>1</v>
      </c>
      <c r="DQ115" s="13">
        <f t="shared" si="16"/>
        <v>1</v>
      </c>
    </row>
    <row r="116" spans="1:121" x14ac:dyDescent="0.45">
      <c r="A116" s="12" t="s">
        <v>6564</v>
      </c>
      <c r="B116" s="13">
        <v>2018</v>
      </c>
      <c r="C116" s="13" t="s">
        <v>1676</v>
      </c>
      <c r="D116" s="13" t="s">
        <v>426</v>
      </c>
      <c r="E116" s="13" t="s">
        <v>1846</v>
      </c>
      <c r="G116" s="13">
        <f t="shared" si="10"/>
        <v>0</v>
      </c>
      <c r="M116" s="13">
        <v>0</v>
      </c>
      <c r="N116" s="13">
        <v>0</v>
      </c>
      <c r="O116" s="13">
        <v>1</v>
      </c>
      <c r="P116" s="13">
        <v>0</v>
      </c>
      <c r="Q116" s="13">
        <v>1</v>
      </c>
      <c r="R116" s="15">
        <v>1</v>
      </c>
      <c r="BC116" s="13">
        <f t="shared" si="11"/>
        <v>0</v>
      </c>
      <c r="BK116" s="15">
        <f t="shared" si="18"/>
        <v>0</v>
      </c>
      <c r="BL116" s="13">
        <f t="shared" si="12"/>
        <v>1</v>
      </c>
      <c r="BM116" s="13">
        <f t="shared" si="17"/>
        <v>1</v>
      </c>
      <c r="BS116" s="15"/>
      <c r="BT116" s="15"/>
      <c r="BU116" s="15"/>
      <c r="CV116" s="13">
        <f t="shared" si="13"/>
        <v>0</v>
      </c>
      <c r="CW116" s="13">
        <f t="shared" si="15"/>
        <v>0</v>
      </c>
      <c r="DP116" s="13">
        <f t="shared" si="14"/>
        <v>0</v>
      </c>
      <c r="DQ116" s="13">
        <f t="shared" si="16"/>
        <v>0</v>
      </c>
    </row>
    <row r="117" spans="1:121" x14ac:dyDescent="0.45">
      <c r="A117" s="12" t="s">
        <v>3897</v>
      </c>
      <c r="B117" s="13">
        <v>2016</v>
      </c>
      <c r="C117" s="13" t="s">
        <v>126</v>
      </c>
      <c r="D117" s="13" t="s">
        <v>126</v>
      </c>
      <c r="E117" s="13" t="s">
        <v>304</v>
      </c>
      <c r="F117" s="13" t="s">
        <v>333</v>
      </c>
      <c r="G117" s="13">
        <f t="shared" si="10"/>
        <v>3</v>
      </c>
      <c r="H117" s="15">
        <v>1</v>
      </c>
      <c r="J117" s="14">
        <v>1</v>
      </c>
      <c r="L117" s="15">
        <v>1</v>
      </c>
      <c r="M117" s="13">
        <v>1</v>
      </c>
      <c r="N117" s="13">
        <v>0</v>
      </c>
      <c r="O117" s="13">
        <v>0</v>
      </c>
      <c r="P117" s="13">
        <v>0</v>
      </c>
      <c r="Q117" s="13">
        <v>1</v>
      </c>
      <c r="R117" s="15">
        <v>1</v>
      </c>
      <c r="BC117" s="13">
        <f t="shared" si="11"/>
        <v>0</v>
      </c>
      <c r="BK117" s="15">
        <f t="shared" si="18"/>
        <v>0</v>
      </c>
      <c r="BL117" s="13">
        <f t="shared" si="12"/>
        <v>2</v>
      </c>
      <c r="BM117" s="13">
        <f t="shared" si="17"/>
        <v>1</v>
      </c>
      <c r="BS117" s="15"/>
      <c r="BT117" s="15"/>
      <c r="BU117" s="15"/>
      <c r="BY117" s="13">
        <v>1</v>
      </c>
      <c r="CV117" s="13">
        <f t="shared" si="13"/>
        <v>1</v>
      </c>
      <c r="CW117" s="13">
        <f t="shared" si="15"/>
        <v>1</v>
      </c>
      <c r="DG117" s="13">
        <v>1</v>
      </c>
      <c r="DI117" s="13">
        <v>1</v>
      </c>
      <c r="DP117" s="13">
        <f t="shared" si="14"/>
        <v>2</v>
      </c>
      <c r="DQ117" s="13">
        <f t="shared" si="16"/>
        <v>1</v>
      </c>
    </row>
    <row r="118" spans="1:121" x14ac:dyDescent="0.45">
      <c r="A118" s="12" t="s">
        <v>6565</v>
      </c>
      <c r="B118" s="13">
        <v>2017</v>
      </c>
      <c r="C118" s="13" t="s">
        <v>1676</v>
      </c>
      <c r="D118" s="13" t="s">
        <v>1684</v>
      </c>
      <c r="E118" s="13" t="s">
        <v>1786</v>
      </c>
      <c r="F118" s="13" t="s">
        <v>4658</v>
      </c>
      <c r="G118" s="13">
        <f t="shared" si="10"/>
        <v>2</v>
      </c>
      <c r="H118" s="15">
        <v>1</v>
      </c>
      <c r="K118" s="14">
        <v>1</v>
      </c>
      <c r="L118" s="15">
        <v>1</v>
      </c>
      <c r="Q118" s="13">
        <v>0</v>
      </c>
      <c r="BC118" s="13">
        <f t="shared" si="11"/>
        <v>0</v>
      </c>
      <c r="BK118" s="15">
        <f t="shared" si="18"/>
        <v>0</v>
      </c>
      <c r="BL118" s="13">
        <f t="shared" si="12"/>
        <v>1</v>
      </c>
      <c r="BM118" s="13">
        <f t="shared" si="17"/>
        <v>1</v>
      </c>
      <c r="BS118" s="15"/>
      <c r="BT118" s="15"/>
      <c r="BU118" s="15"/>
      <c r="CV118" s="13">
        <f t="shared" si="13"/>
        <v>0</v>
      </c>
      <c r="CW118" s="13">
        <f t="shared" si="15"/>
        <v>0</v>
      </c>
      <c r="DI118" s="13">
        <v>1</v>
      </c>
      <c r="DP118" s="13">
        <f t="shared" si="14"/>
        <v>1</v>
      </c>
      <c r="DQ118" s="13">
        <f t="shared" si="16"/>
        <v>1</v>
      </c>
    </row>
    <row r="119" spans="1:121" x14ac:dyDescent="0.45">
      <c r="A119" s="12" t="s">
        <v>4929</v>
      </c>
      <c r="B119" s="13">
        <v>2019</v>
      </c>
      <c r="C119" s="13" t="s">
        <v>2127</v>
      </c>
      <c r="D119" s="13" t="s">
        <v>2238</v>
      </c>
      <c r="E119" s="13" t="s">
        <v>2319</v>
      </c>
      <c r="F119" s="13" t="s">
        <v>4928</v>
      </c>
      <c r="G119" s="13">
        <f t="shared" si="10"/>
        <v>1</v>
      </c>
      <c r="M119" s="13">
        <v>2</v>
      </c>
      <c r="N119" s="13">
        <v>0</v>
      </c>
      <c r="O119" s="13">
        <v>0</v>
      </c>
      <c r="P119" s="13">
        <v>0</v>
      </c>
      <c r="Q119" s="13">
        <v>2</v>
      </c>
      <c r="R119" s="15">
        <v>1</v>
      </c>
      <c r="BC119" s="13">
        <f t="shared" si="11"/>
        <v>0</v>
      </c>
      <c r="BK119" s="15">
        <f t="shared" si="18"/>
        <v>0</v>
      </c>
      <c r="BL119" s="13">
        <f t="shared" si="12"/>
        <v>1</v>
      </c>
      <c r="BM119" s="13">
        <f t="shared" si="17"/>
        <v>1</v>
      </c>
      <c r="BS119" s="15"/>
      <c r="BT119" s="15"/>
      <c r="BU119" s="15"/>
      <c r="CV119" s="13">
        <f t="shared" si="13"/>
        <v>0</v>
      </c>
      <c r="CW119" s="13">
        <f t="shared" si="15"/>
        <v>0</v>
      </c>
      <c r="DJ119" s="13">
        <v>1</v>
      </c>
      <c r="DP119" s="13">
        <f t="shared" si="14"/>
        <v>1</v>
      </c>
      <c r="DQ119" s="13">
        <f t="shared" si="16"/>
        <v>1</v>
      </c>
    </row>
    <row r="120" spans="1:121" x14ac:dyDescent="0.45">
      <c r="A120" s="12" t="s">
        <v>6566</v>
      </c>
      <c r="B120" s="13">
        <v>2012</v>
      </c>
      <c r="C120" s="13" t="s">
        <v>2127</v>
      </c>
      <c r="D120" s="13" t="s">
        <v>2128</v>
      </c>
      <c r="E120" s="13" t="s">
        <v>2129</v>
      </c>
      <c r="G120" s="13">
        <f t="shared" si="10"/>
        <v>2</v>
      </c>
      <c r="H120" s="15">
        <v>1</v>
      </c>
      <c r="I120" s="14">
        <v>1</v>
      </c>
      <c r="M120" s="13">
        <v>0</v>
      </c>
      <c r="N120" s="13">
        <v>0</v>
      </c>
      <c r="O120" s="13">
        <v>2</v>
      </c>
      <c r="P120" s="13">
        <v>0</v>
      </c>
      <c r="Q120" s="13">
        <v>2</v>
      </c>
      <c r="R120" s="15">
        <v>1</v>
      </c>
      <c r="BC120" s="13">
        <f t="shared" si="11"/>
        <v>0</v>
      </c>
      <c r="BK120" s="15">
        <f t="shared" si="18"/>
        <v>0</v>
      </c>
      <c r="BL120" s="13">
        <f t="shared" si="12"/>
        <v>2</v>
      </c>
      <c r="BM120" s="13">
        <f t="shared" si="17"/>
        <v>1</v>
      </c>
      <c r="BS120" s="15"/>
      <c r="BT120" s="15"/>
      <c r="BU120" s="15"/>
      <c r="CV120" s="13">
        <f t="shared" si="13"/>
        <v>0</v>
      </c>
      <c r="CW120" s="13">
        <f t="shared" si="15"/>
        <v>0</v>
      </c>
      <c r="DJ120" s="13">
        <v>1</v>
      </c>
      <c r="DP120" s="13">
        <f t="shared" si="14"/>
        <v>1</v>
      </c>
      <c r="DQ120" s="13">
        <f t="shared" si="16"/>
        <v>1</v>
      </c>
    </row>
    <row r="121" spans="1:121" x14ac:dyDescent="0.45">
      <c r="A121" s="12" t="s">
        <v>6567</v>
      </c>
      <c r="B121" s="13">
        <v>2016</v>
      </c>
      <c r="C121" s="13" t="s">
        <v>2127</v>
      </c>
      <c r="D121" s="13" t="s">
        <v>2173</v>
      </c>
      <c r="E121" s="13" t="s">
        <v>2193</v>
      </c>
      <c r="G121" s="13">
        <f t="shared" si="10"/>
        <v>1</v>
      </c>
      <c r="M121" s="13">
        <v>1</v>
      </c>
      <c r="N121" s="13">
        <v>0</v>
      </c>
      <c r="O121" s="13">
        <v>0</v>
      </c>
      <c r="P121" s="13">
        <v>0</v>
      </c>
      <c r="Q121" s="13">
        <v>1</v>
      </c>
      <c r="R121" s="15">
        <v>1</v>
      </c>
      <c r="BC121" s="13">
        <f t="shared" si="11"/>
        <v>0</v>
      </c>
      <c r="BK121" s="15">
        <f t="shared" si="18"/>
        <v>0</v>
      </c>
      <c r="BL121" s="13">
        <f t="shared" si="12"/>
        <v>1</v>
      </c>
      <c r="BM121" s="13">
        <f t="shared" si="17"/>
        <v>1</v>
      </c>
      <c r="BS121" s="15"/>
      <c r="BT121" s="15"/>
      <c r="BU121" s="15"/>
      <c r="CV121" s="13">
        <f t="shared" si="13"/>
        <v>0</v>
      </c>
      <c r="CW121" s="13">
        <f t="shared" si="15"/>
        <v>0</v>
      </c>
      <c r="DJ121" s="13">
        <v>1</v>
      </c>
      <c r="DP121" s="13">
        <f t="shared" si="14"/>
        <v>1</v>
      </c>
      <c r="DQ121" s="13">
        <f t="shared" si="16"/>
        <v>1</v>
      </c>
    </row>
    <row r="122" spans="1:121" x14ac:dyDescent="0.45">
      <c r="A122" s="12" t="s">
        <v>4007</v>
      </c>
      <c r="B122" s="13">
        <v>2016</v>
      </c>
      <c r="C122" s="13" t="s">
        <v>344</v>
      </c>
      <c r="D122" s="13" t="s">
        <v>345</v>
      </c>
      <c r="E122" s="13" t="s">
        <v>618</v>
      </c>
      <c r="F122" s="13" t="s">
        <v>619</v>
      </c>
      <c r="G122" s="13">
        <f t="shared" si="10"/>
        <v>1</v>
      </c>
      <c r="M122" s="13">
        <v>4</v>
      </c>
      <c r="N122" s="13">
        <v>0</v>
      </c>
      <c r="O122" s="13">
        <v>0</v>
      </c>
      <c r="P122" s="13">
        <v>0</v>
      </c>
      <c r="Q122" s="13">
        <v>4</v>
      </c>
      <c r="R122" s="15">
        <v>1</v>
      </c>
      <c r="BC122" s="13">
        <f t="shared" si="11"/>
        <v>0</v>
      </c>
      <c r="BK122" s="15">
        <f t="shared" si="18"/>
        <v>0</v>
      </c>
      <c r="BL122" s="13">
        <f t="shared" si="12"/>
        <v>1</v>
      </c>
      <c r="BM122" s="13">
        <f t="shared" si="17"/>
        <v>1</v>
      </c>
      <c r="BS122" s="15"/>
      <c r="BT122" s="15"/>
      <c r="BU122" s="15"/>
      <c r="CB122" s="13">
        <v>4</v>
      </c>
      <c r="CV122" s="13">
        <f t="shared" si="13"/>
        <v>4</v>
      </c>
      <c r="CW122" s="13">
        <f t="shared" si="15"/>
        <v>1</v>
      </c>
      <c r="DP122" s="13">
        <f t="shared" si="14"/>
        <v>0</v>
      </c>
      <c r="DQ122" s="13">
        <f t="shared" si="16"/>
        <v>0</v>
      </c>
    </row>
    <row r="123" spans="1:121" x14ac:dyDescent="0.45">
      <c r="A123" s="12" t="s">
        <v>4225</v>
      </c>
      <c r="B123" s="13">
        <v>2016</v>
      </c>
      <c r="C123" s="13" t="s">
        <v>753</v>
      </c>
      <c r="D123" s="13" t="s">
        <v>753</v>
      </c>
      <c r="E123" s="13" t="s">
        <v>753</v>
      </c>
      <c r="G123" s="13">
        <f t="shared" si="10"/>
        <v>0</v>
      </c>
      <c r="Q123" s="13">
        <v>0</v>
      </c>
      <c r="BC123" s="13">
        <f t="shared" si="11"/>
        <v>0</v>
      </c>
      <c r="BK123" s="15">
        <f t="shared" si="18"/>
        <v>0</v>
      </c>
      <c r="BL123" s="13">
        <f t="shared" si="12"/>
        <v>0</v>
      </c>
      <c r="BM123" s="13">
        <f t="shared" si="17"/>
        <v>0</v>
      </c>
      <c r="BS123" s="15"/>
      <c r="BT123" s="15"/>
      <c r="BU123" s="15"/>
      <c r="CV123" s="13">
        <f t="shared" si="13"/>
        <v>0</v>
      </c>
      <c r="CW123" s="13">
        <f t="shared" si="15"/>
        <v>0</v>
      </c>
      <c r="DP123" s="13">
        <f t="shared" si="14"/>
        <v>0</v>
      </c>
      <c r="DQ123" s="13">
        <f t="shared" si="16"/>
        <v>0</v>
      </c>
    </row>
    <row r="124" spans="1:121" x14ac:dyDescent="0.45">
      <c r="A124" s="12" t="s">
        <v>6568</v>
      </c>
      <c r="B124" s="13">
        <v>2020</v>
      </c>
      <c r="C124" s="13" t="s">
        <v>344</v>
      </c>
      <c r="D124" s="13" t="s">
        <v>391</v>
      </c>
      <c r="E124" s="13" t="s">
        <v>6269</v>
      </c>
      <c r="G124" s="13">
        <f t="shared" si="10"/>
        <v>1</v>
      </c>
      <c r="M124" s="13">
        <v>1</v>
      </c>
      <c r="Q124" s="13">
        <v>1</v>
      </c>
      <c r="R124" s="15">
        <v>1</v>
      </c>
      <c r="BC124" s="13">
        <f t="shared" si="11"/>
        <v>0</v>
      </c>
      <c r="BK124" s="15">
        <f t="shared" si="18"/>
        <v>0</v>
      </c>
      <c r="BL124" s="13">
        <f t="shared" si="12"/>
        <v>1</v>
      </c>
      <c r="BM124" s="13">
        <f t="shared" si="17"/>
        <v>1</v>
      </c>
      <c r="BS124" s="15"/>
      <c r="BT124" s="15"/>
      <c r="BU124" s="15"/>
      <c r="CK124" s="13">
        <v>1</v>
      </c>
      <c r="CV124" s="13">
        <f t="shared" si="13"/>
        <v>1</v>
      </c>
      <c r="CW124" s="13">
        <f t="shared" si="15"/>
        <v>1</v>
      </c>
      <c r="DP124" s="13">
        <f t="shared" si="14"/>
        <v>0</v>
      </c>
      <c r="DQ124" s="13">
        <f t="shared" si="16"/>
        <v>0</v>
      </c>
    </row>
    <row r="125" spans="1:121" x14ac:dyDescent="0.45">
      <c r="A125" s="12" t="s">
        <v>6569</v>
      </c>
      <c r="B125" s="13">
        <v>2017</v>
      </c>
      <c r="C125" s="13" t="s">
        <v>1862</v>
      </c>
      <c r="D125" s="13" t="s">
        <v>1879</v>
      </c>
      <c r="E125" s="13" t="s">
        <v>1862</v>
      </c>
      <c r="F125" s="13" t="s">
        <v>1968</v>
      </c>
      <c r="G125" s="13">
        <f t="shared" si="10"/>
        <v>2</v>
      </c>
      <c r="H125" s="15">
        <v>1</v>
      </c>
      <c r="I125" s="14">
        <v>1</v>
      </c>
      <c r="M125" s="13">
        <v>2</v>
      </c>
      <c r="N125" s="13">
        <v>0</v>
      </c>
      <c r="O125" s="13">
        <v>0</v>
      </c>
      <c r="P125" s="13">
        <v>0</v>
      </c>
      <c r="Q125" s="13">
        <v>2</v>
      </c>
      <c r="R125" s="15">
        <v>1</v>
      </c>
      <c r="BC125" s="13">
        <f t="shared" si="11"/>
        <v>0</v>
      </c>
      <c r="BK125" s="15">
        <f t="shared" si="18"/>
        <v>0</v>
      </c>
      <c r="BL125" s="13">
        <f t="shared" si="12"/>
        <v>2</v>
      </c>
      <c r="BM125" s="13">
        <f t="shared" si="17"/>
        <v>1</v>
      </c>
      <c r="BS125" s="15"/>
      <c r="BT125" s="15"/>
      <c r="BU125" s="15"/>
      <c r="CI125" s="13">
        <v>2</v>
      </c>
      <c r="CV125" s="13">
        <f t="shared" si="13"/>
        <v>2</v>
      </c>
      <c r="CW125" s="13">
        <f t="shared" si="15"/>
        <v>1</v>
      </c>
      <c r="DP125" s="13">
        <f t="shared" si="14"/>
        <v>0</v>
      </c>
      <c r="DQ125" s="13">
        <f t="shared" si="16"/>
        <v>0</v>
      </c>
    </row>
    <row r="126" spans="1:121" x14ac:dyDescent="0.45">
      <c r="A126" s="12" t="s">
        <v>4410</v>
      </c>
      <c r="B126" s="13">
        <v>2018</v>
      </c>
      <c r="C126" s="13" t="s">
        <v>1006</v>
      </c>
      <c r="D126" s="13" t="s">
        <v>1074</v>
      </c>
      <c r="E126" s="13" t="s">
        <v>1156</v>
      </c>
      <c r="F126" s="13" t="s">
        <v>3258</v>
      </c>
      <c r="G126" s="13">
        <f t="shared" si="10"/>
        <v>1</v>
      </c>
      <c r="Q126" s="13">
        <v>0</v>
      </c>
      <c r="BC126" s="13">
        <f t="shared" si="11"/>
        <v>0</v>
      </c>
      <c r="BK126" s="15">
        <f t="shared" si="18"/>
        <v>0</v>
      </c>
      <c r="BL126" s="13">
        <f t="shared" si="12"/>
        <v>0</v>
      </c>
      <c r="BM126" s="13">
        <f t="shared" si="17"/>
        <v>0</v>
      </c>
      <c r="BS126" s="15"/>
      <c r="BT126" s="15"/>
      <c r="BU126" s="15"/>
      <c r="CV126" s="13">
        <f t="shared" si="13"/>
        <v>0</v>
      </c>
      <c r="CW126" s="13">
        <f t="shared" si="15"/>
        <v>0</v>
      </c>
      <c r="DI126" s="13">
        <v>1</v>
      </c>
      <c r="DK126" s="13">
        <v>1</v>
      </c>
      <c r="DP126" s="13">
        <f t="shared" si="14"/>
        <v>2</v>
      </c>
      <c r="DQ126" s="13">
        <f t="shared" si="16"/>
        <v>1</v>
      </c>
    </row>
    <row r="127" spans="1:121" x14ac:dyDescent="0.45">
      <c r="A127" s="12" t="s">
        <v>3970</v>
      </c>
      <c r="B127" s="13">
        <v>2017</v>
      </c>
      <c r="C127" s="13" t="s">
        <v>344</v>
      </c>
      <c r="D127" s="13" t="s">
        <v>351</v>
      </c>
      <c r="E127" s="13" t="s">
        <v>528</v>
      </c>
      <c r="G127" s="13">
        <f t="shared" si="10"/>
        <v>2</v>
      </c>
      <c r="H127" s="15">
        <v>1</v>
      </c>
      <c r="K127" s="14">
        <v>1</v>
      </c>
      <c r="L127" s="15">
        <v>1</v>
      </c>
      <c r="M127" s="13">
        <v>1</v>
      </c>
      <c r="N127" s="13">
        <v>0</v>
      </c>
      <c r="O127" s="13">
        <v>0</v>
      </c>
      <c r="P127" s="13">
        <v>0</v>
      </c>
      <c r="Q127" s="13">
        <v>1</v>
      </c>
      <c r="R127" s="15">
        <v>1</v>
      </c>
      <c r="BC127" s="13">
        <f t="shared" si="11"/>
        <v>0</v>
      </c>
      <c r="BK127" s="15">
        <f t="shared" si="18"/>
        <v>0</v>
      </c>
      <c r="BL127" s="13">
        <f t="shared" si="12"/>
        <v>2</v>
      </c>
      <c r="BM127" s="13">
        <f t="shared" si="17"/>
        <v>1</v>
      </c>
      <c r="BS127" s="15"/>
      <c r="BT127" s="15"/>
      <c r="BU127" s="15"/>
      <c r="CV127" s="13">
        <f t="shared" si="13"/>
        <v>0</v>
      </c>
      <c r="CW127" s="13">
        <f t="shared" si="15"/>
        <v>0</v>
      </c>
      <c r="DI127" s="13">
        <v>1</v>
      </c>
      <c r="DP127" s="13">
        <f t="shared" si="14"/>
        <v>1</v>
      </c>
      <c r="DQ127" s="13">
        <f t="shared" si="16"/>
        <v>1</v>
      </c>
    </row>
    <row r="128" spans="1:121" x14ac:dyDescent="0.45">
      <c r="A128" s="12" t="s">
        <v>4342</v>
      </c>
      <c r="B128" s="13">
        <v>2018</v>
      </c>
      <c r="C128" s="13" t="s">
        <v>922</v>
      </c>
      <c r="D128" s="13" t="s">
        <v>923</v>
      </c>
      <c r="E128" s="13" t="s">
        <v>4286</v>
      </c>
      <c r="G128" s="13">
        <f t="shared" si="10"/>
        <v>1</v>
      </c>
      <c r="Q128" s="13">
        <v>0</v>
      </c>
      <c r="BC128" s="13">
        <f t="shared" si="11"/>
        <v>0</v>
      </c>
      <c r="BK128" s="15">
        <f t="shared" si="18"/>
        <v>0</v>
      </c>
      <c r="BL128" s="13">
        <f t="shared" si="12"/>
        <v>0</v>
      </c>
      <c r="BM128" s="13">
        <f t="shared" si="17"/>
        <v>0</v>
      </c>
      <c r="BS128" s="15"/>
      <c r="BT128" s="15"/>
      <c r="BU128" s="15"/>
      <c r="CV128" s="13">
        <f t="shared" si="13"/>
        <v>0</v>
      </c>
      <c r="CW128" s="13">
        <f t="shared" si="15"/>
        <v>0</v>
      </c>
      <c r="DI128" s="13">
        <v>1</v>
      </c>
      <c r="DP128" s="13">
        <f t="shared" si="14"/>
        <v>1</v>
      </c>
      <c r="DQ128" s="13">
        <f t="shared" si="16"/>
        <v>1</v>
      </c>
    </row>
    <row r="129" spans="1:121" x14ac:dyDescent="0.45">
      <c r="A129" s="12" t="s">
        <v>4756</v>
      </c>
      <c r="B129" s="13">
        <v>2017</v>
      </c>
      <c r="C129" s="13" t="s">
        <v>1676</v>
      </c>
      <c r="D129" s="13" t="s">
        <v>426</v>
      </c>
      <c r="E129" s="13" t="s">
        <v>1742</v>
      </c>
      <c r="F129" s="13" t="s">
        <v>4755</v>
      </c>
      <c r="G129" s="13">
        <f t="shared" si="10"/>
        <v>2</v>
      </c>
      <c r="H129" s="15">
        <v>1</v>
      </c>
      <c r="K129" s="14">
        <v>1</v>
      </c>
      <c r="L129" s="15">
        <v>1</v>
      </c>
      <c r="M129" s="13">
        <v>1</v>
      </c>
      <c r="N129" s="13">
        <v>0</v>
      </c>
      <c r="O129" s="13">
        <v>0</v>
      </c>
      <c r="P129" s="13">
        <v>0</v>
      </c>
      <c r="Q129" s="13">
        <v>1</v>
      </c>
      <c r="R129" s="15">
        <v>1</v>
      </c>
      <c r="BC129" s="13">
        <f t="shared" si="11"/>
        <v>0</v>
      </c>
      <c r="BK129" s="15">
        <f t="shared" si="18"/>
        <v>0</v>
      </c>
      <c r="BL129" s="13">
        <f t="shared" si="12"/>
        <v>2</v>
      </c>
      <c r="BM129" s="13">
        <f t="shared" si="17"/>
        <v>1</v>
      </c>
      <c r="BS129" s="15"/>
      <c r="BT129" s="15"/>
      <c r="BU129" s="15"/>
      <c r="CV129" s="13">
        <f t="shared" si="13"/>
        <v>0</v>
      </c>
      <c r="CW129" s="13">
        <f t="shared" si="15"/>
        <v>0</v>
      </c>
      <c r="DI129" s="13">
        <v>1</v>
      </c>
      <c r="DP129" s="13">
        <f t="shared" si="14"/>
        <v>1</v>
      </c>
      <c r="DQ129" s="13">
        <f t="shared" si="16"/>
        <v>1</v>
      </c>
    </row>
    <row r="130" spans="1:121" x14ac:dyDescent="0.45">
      <c r="A130" s="12" t="s">
        <v>6570</v>
      </c>
      <c r="B130" s="13">
        <v>2018</v>
      </c>
      <c r="C130" s="13" t="s">
        <v>1676</v>
      </c>
      <c r="D130" s="13" t="s">
        <v>426</v>
      </c>
      <c r="E130" s="13" t="s">
        <v>437</v>
      </c>
      <c r="G130" s="13">
        <f t="shared" ref="G130:G193" si="19">H130+DQ130+CW130</f>
        <v>2</v>
      </c>
      <c r="H130" s="15">
        <v>1</v>
      </c>
      <c r="K130" s="14">
        <v>1</v>
      </c>
      <c r="L130" s="15">
        <v>1</v>
      </c>
      <c r="Q130" s="13">
        <v>0</v>
      </c>
      <c r="BC130" s="13">
        <f t="shared" ref="BC130:BC193" si="20">SUM(AL130:BB130)</f>
        <v>0</v>
      </c>
      <c r="BK130" s="15">
        <f t="shared" si="18"/>
        <v>0</v>
      </c>
      <c r="BL130" s="13">
        <f t="shared" ref="BL130:BL193" si="21">SUM(BK130+H130+R130)</f>
        <v>1</v>
      </c>
      <c r="BM130" s="13">
        <f t="shared" si="17"/>
        <v>1</v>
      </c>
      <c r="BS130" s="15"/>
      <c r="BT130" s="15"/>
      <c r="BU130" s="15"/>
      <c r="CV130" s="13">
        <f t="shared" ref="CV130:CV193" si="22">SUM(BN130:CU130)</f>
        <v>0</v>
      </c>
      <c r="CW130" s="13">
        <f t="shared" si="15"/>
        <v>0</v>
      </c>
      <c r="DI130" s="13">
        <v>1</v>
      </c>
      <c r="DP130" s="13">
        <f t="shared" ref="DP130:DP193" si="23">SUM(CX130:DO130)</f>
        <v>1</v>
      </c>
      <c r="DQ130" s="13">
        <f t="shared" si="16"/>
        <v>1</v>
      </c>
    </row>
    <row r="131" spans="1:121" x14ac:dyDescent="0.45">
      <c r="A131" s="12" t="s">
        <v>6571</v>
      </c>
      <c r="B131" s="13">
        <v>2021</v>
      </c>
      <c r="C131" s="13" t="s">
        <v>344</v>
      </c>
      <c r="D131" s="13" t="s">
        <v>391</v>
      </c>
      <c r="E131" s="13" t="s">
        <v>6269</v>
      </c>
      <c r="G131" s="13">
        <f t="shared" si="19"/>
        <v>0</v>
      </c>
      <c r="Q131" s="13">
        <v>0</v>
      </c>
      <c r="BC131" s="13">
        <f t="shared" si="20"/>
        <v>0</v>
      </c>
      <c r="BK131" s="15">
        <f t="shared" si="18"/>
        <v>0</v>
      </c>
      <c r="BL131" s="13">
        <f t="shared" si="21"/>
        <v>0</v>
      </c>
      <c r="BM131" s="13">
        <f t="shared" si="17"/>
        <v>0</v>
      </c>
      <c r="BS131" s="15"/>
      <c r="BT131" s="15"/>
      <c r="BU131" s="15"/>
      <c r="CV131" s="13">
        <f t="shared" si="22"/>
        <v>0</v>
      </c>
      <c r="CW131" s="13">
        <f t="shared" ref="CW131:CW194" si="24">IF(CV131&gt;0,1,0)</f>
        <v>0</v>
      </c>
      <c r="DP131" s="13">
        <f t="shared" si="23"/>
        <v>0</v>
      </c>
      <c r="DQ131" s="13">
        <f t="shared" ref="DQ131:DQ194" si="25">IF(DP131 &gt; 0, 1,0)</f>
        <v>0</v>
      </c>
    </row>
    <row r="132" spans="1:121" x14ac:dyDescent="0.45">
      <c r="A132" s="12" t="s">
        <v>4794</v>
      </c>
      <c r="B132" s="13">
        <v>2012</v>
      </c>
      <c r="C132" s="13" t="s">
        <v>1862</v>
      </c>
      <c r="D132" s="13" t="s">
        <v>1879</v>
      </c>
      <c r="E132" s="13" t="s">
        <v>1980</v>
      </c>
      <c r="F132" s="13" t="s">
        <v>1984</v>
      </c>
      <c r="G132" s="13">
        <f t="shared" si="19"/>
        <v>3</v>
      </c>
      <c r="H132" s="15">
        <v>1</v>
      </c>
      <c r="I132" s="14">
        <v>1</v>
      </c>
      <c r="M132" s="13">
        <v>2</v>
      </c>
      <c r="N132" s="13">
        <v>0</v>
      </c>
      <c r="O132" s="13">
        <v>2</v>
      </c>
      <c r="P132" s="13">
        <v>0</v>
      </c>
      <c r="Q132" s="13">
        <v>4</v>
      </c>
      <c r="R132" s="15">
        <v>1</v>
      </c>
      <c r="BC132" s="13">
        <f t="shared" si="20"/>
        <v>0</v>
      </c>
      <c r="BK132" s="15">
        <f t="shared" si="18"/>
        <v>0</v>
      </c>
      <c r="BL132" s="13">
        <f t="shared" si="21"/>
        <v>2</v>
      </c>
      <c r="BM132" s="13">
        <f t="shared" ref="BM132:BM195" si="26">IF(BL132&gt;0,1,0)</f>
        <v>1</v>
      </c>
      <c r="BN132" s="13">
        <v>2</v>
      </c>
      <c r="BS132" s="15"/>
      <c r="BT132" s="15"/>
      <c r="BU132" s="15"/>
      <c r="CV132" s="13">
        <f t="shared" si="22"/>
        <v>2</v>
      </c>
      <c r="CW132" s="13">
        <f t="shared" si="24"/>
        <v>1</v>
      </c>
      <c r="DC132" s="13">
        <v>1</v>
      </c>
      <c r="DI132" s="13">
        <v>1</v>
      </c>
      <c r="DP132" s="13">
        <f t="shared" si="23"/>
        <v>2</v>
      </c>
      <c r="DQ132" s="13">
        <f t="shared" si="25"/>
        <v>1</v>
      </c>
    </row>
    <row r="133" spans="1:121" x14ac:dyDescent="0.45">
      <c r="A133" s="12" t="s">
        <v>6572</v>
      </c>
      <c r="B133" s="13">
        <v>2010</v>
      </c>
      <c r="C133" s="13" t="s">
        <v>2127</v>
      </c>
      <c r="D133" s="13" t="s">
        <v>2257</v>
      </c>
      <c r="E133" s="13" t="s">
        <v>2257</v>
      </c>
      <c r="F133" s="13" t="s">
        <v>2258</v>
      </c>
      <c r="G133" s="13">
        <f t="shared" si="19"/>
        <v>2</v>
      </c>
      <c r="H133" s="15">
        <v>1</v>
      </c>
      <c r="K133" s="14">
        <v>1</v>
      </c>
      <c r="L133" s="15">
        <v>1</v>
      </c>
      <c r="M133" s="13">
        <v>1</v>
      </c>
      <c r="N133" s="13">
        <v>0</v>
      </c>
      <c r="O133" s="13">
        <v>0</v>
      </c>
      <c r="P133" s="13">
        <v>0</v>
      </c>
      <c r="Q133" s="13">
        <v>1</v>
      </c>
      <c r="R133" s="15">
        <v>1</v>
      </c>
      <c r="BC133" s="13">
        <f t="shared" si="20"/>
        <v>0</v>
      </c>
      <c r="BK133" s="15">
        <f t="shared" si="18"/>
        <v>0</v>
      </c>
      <c r="BL133" s="13">
        <f t="shared" si="21"/>
        <v>2</v>
      </c>
      <c r="BM133" s="13">
        <f t="shared" si="26"/>
        <v>1</v>
      </c>
      <c r="BS133" s="15"/>
      <c r="BT133" s="15"/>
      <c r="BU133" s="15"/>
      <c r="CV133" s="13">
        <f t="shared" si="22"/>
        <v>0</v>
      </c>
      <c r="CW133" s="13">
        <f t="shared" si="24"/>
        <v>0</v>
      </c>
      <c r="DI133" s="13">
        <v>1</v>
      </c>
      <c r="DJ133" s="13">
        <v>1</v>
      </c>
      <c r="DP133" s="13">
        <f t="shared" si="23"/>
        <v>2</v>
      </c>
      <c r="DQ133" s="13">
        <f t="shared" si="25"/>
        <v>1</v>
      </c>
    </row>
    <row r="134" spans="1:121" x14ac:dyDescent="0.45">
      <c r="A134" s="12" t="s">
        <v>6573</v>
      </c>
      <c r="B134" s="13">
        <v>2011</v>
      </c>
      <c r="C134" s="13" t="s">
        <v>2127</v>
      </c>
      <c r="D134" s="13" t="s">
        <v>2173</v>
      </c>
      <c r="E134" s="13" t="s">
        <v>2366</v>
      </c>
      <c r="F134" s="13" t="s">
        <v>6574</v>
      </c>
      <c r="G134" s="13">
        <f t="shared" si="19"/>
        <v>0</v>
      </c>
      <c r="Q134" s="13">
        <v>0</v>
      </c>
      <c r="BC134" s="13">
        <f t="shared" si="20"/>
        <v>0</v>
      </c>
      <c r="BK134" s="15">
        <f t="shared" si="18"/>
        <v>0</v>
      </c>
      <c r="BL134" s="13">
        <f t="shared" si="21"/>
        <v>0</v>
      </c>
      <c r="BM134" s="13">
        <f t="shared" si="26"/>
        <v>0</v>
      </c>
      <c r="BS134" s="15"/>
      <c r="BT134" s="15"/>
      <c r="BU134" s="15"/>
      <c r="CV134" s="13">
        <f t="shared" si="22"/>
        <v>0</v>
      </c>
      <c r="CW134" s="13">
        <f t="shared" si="24"/>
        <v>0</v>
      </c>
      <c r="DP134" s="13">
        <f t="shared" si="23"/>
        <v>0</v>
      </c>
      <c r="DQ134" s="13">
        <f t="shared" si="25"/>
        <v>0</v>
      </c>
    </row>
    <row r="135" spans="1:121" x14ac:dyDescent="0.45">
      <c r="A135" s="12" t="s">
        <v>6575</v>
      </c>
      <c r="B135" s="13">
        <v>2017</v>
      </c>
      <c r="C135" s="13" t="s">
        <v>1676</v>
      </c>
      <c r="D135" s="13" t="s">
        <v>426</v>
      </c>
      <c r="E135" s="13" t="s">
        <v>1752</v>
      </c>
      <c r="F135" s="13" t="s">
        <v>6576</v>
      </c>
      <c r="G135" s="13">
        <f t="shared" si="19"/>
        <v>2</v>
      </c>
      <c r="H135" s="15">
        <v>1</v>
      </c>
      <c r="K135" s="14">
        <v>1</v>
      </c>
      <c r="L135" s="15">
        <v>1</v>
      </c>
      <c r="M135" s="13">
        <v>4</v>
      </c>
      <c r="N135" s="13">
        <v>0</v>
      </c>
      <c r="O135" s="13">
        <v>0</v>
      </c>
      <c r="P135" s="13">
        <v>0</v>
      </c>
      <c r="Q135" s="13">
        <v>4</v>
      </c>
      <c r="R135" s="15">
        <v>1</v>
      </c>
      <c r="BC135" s="13">
        <f t="shared" si="20"/>
        <v>0</v>
      </c>
      <c r="BK135" s="15">
        <f t="shared" si="18"/>
        <v>0</v>
      </c>
      <c r="BL135" s="13">
        <f t="shared" si="21"/>
        <v>2</v>
      </c>
      <c r="BM135" s="13">
        <f t="shared" si="26"/>
        <v>1</v>
      </c>
      <c r="BS135" s="15"/>
      <c r="BT135" s="15"/>
      <c r="BU135" s="15"/>
      <c r="CV135" s="13">
        <f t="shared" si="22"/>
        <v>0</v>
      </c>
      <c r="CW135" s="13">
        <f t="shared" si="24"/>
        <v>0</v>
      </c>
      <c r="DI135" s="13">
        <v>1</v>
      </c>
      <c r="DP135" s="13">
        <f t="shared" si="23"/>
        <v>1</v>
      </c>
      <c r="DQ135" s="13">
        <f t="shared" si="25"/>
        <v>1</v>
      </c>
    </row>
    <row r="136" spans="1:121" x14ac:dyDescent="0.45">
      <c r="A136" s="12" t="s">
        <v>6577</v>
      </c>
      <c r="B136" s="13">
        <v>2012</v>
      </c>
      <c r="C136" s="13" t="s">
        <v>1006</v>
      </c>
      <c r="D136" s="13" t="s">
        <v>1027</v>
      </c>
      <c r="E136" s="13" t="s">
        <v>1210</v>
      </c>
      <c r="G136" s="13">
        <f t="shared" si="19"/>
        <v>1</v>
      </c>
      <c r="M136" s="13">
        <v>2</v>
      </c>
      <c r="N136" s="13">
        <v>0</v>
      </c>
      <c r="O136" s="13">
        <v>0</v>
      </c>
      <c r="P136" s="13">
        <v>0</v>
      </c>
      <c r="Q136" s="13">
        <v>2</v>
      </c>
      <c r="R136" s="15">
        <v>1</v>
      </c>
      <c r="AL136" s="13">
        <v>0</v>
      </c>
      <c r="AM136" s="13">
        <v>0</v>
      </c>
      <c r="AN136" s="13">
        <v>0</v>
      </c>
      <c r="AO136" s="13">
        <v>0</v>
      </c>
      <c r="AP136" s="13">
        <v>0</v>
      </c>
      <c r="AQ136" s="13">
        <v>0</v>
      </c>
      <c r="AR136" s="13">
        <v>0</v>
      </c>
      <c r="AS136" s="13">
        <v>0</v>
      </c>
      <c r="AT136" s="13">
        <v>0</v>
      </c>
      <c r="AU136" s="13">
        <v>0</v>
      </c>
      <c r="AV136" s="13">
        <v>0</v>
      </c>
      <c r="AW136" s="13">
        <v>0</v>
      </c>
      <c r="AX136" s="13">
        <v>0</v>
      </c>
      <c r="AY136" s="13">
        <v>0</v>
      </c>
      <c r="AZ136" s="13">
        <v>0</v>
      </c>
      <c r="BA136" s="13">
        <v>0</v>
      </c>
      <c r="BB136" s="13">
        <v>1</v>
      </c>
      <c r="BC136" s="13">
        <f t="shared" si="20"/>
        <v>1</v>
      </c>
      <c r="BE136" s="16">
        <v>1</v>
      </c>
      <c r="BF136" s="13">
        <v>0</v>
      </c>
      <c r="BG136" s="13">
        <v>1</v>
      </c>
      <c r="BI136" s="13">
        <f>SUM(S136:AK136)</f>
        <v>0</v>
      </c>
      <c r="BK136" s="15">
        <f t="shared" si="18"/>
        <v>1</v>
      </c>
      <c r="BL136" s="13">
        <f t="shared" si="21"/>
        <v>2</v>
      </c>
      <c r="BM136" s="13">
        <f t="shared" si="26"/>
        <v>1</v>
      </c>
      <c r="BS136" s="15"/>
      <c r="BT136" s="15"/>
      <c r="BU136" s="15"/>
      <c r="BY136" s="13">
        <v>1</v>
      </c>
      <c r="CV136" s="13">
        <f t="shared" si="22"/>
        <v>1</v>
      </c>
      <c r="CW136" s="13">
        <f t="shared" si="24"/>
        <v>1</v>
      </c>
      <c r="DP136" s="13">
        <f t="shared" si="23"/>
        <v>0</v>
      </c>
      <c r="DQ136" s="13">
        <f t="shared" si="25"/>
        <v>0</v>
      </c>
    </row>
    <row r="137" spans="1:121" x14ac:dyDescent="0.45">
      <c r="A137" s="12" t="s">
        <v>4574</v>
      </c>
      <c r="B137" s="13">
        <v>2019</v>
      </c>
      <c r="C137" s="13" t="s">
        <v>1281</v>
      </c>
      <c r="D137" s="13" t="s">
        <v>1282</v>
      </c>
      <c r="E137" s="13" t="s">
        <v>4573</v>
      </c>
      <c r="G137" s="13">
        <f t="shared" si="19"/>
        <v>1</v>
      </c>
      <c r="Q137" s="13">
        <v>0</v>
      </c>
      <c r="BC137" s="13">
        <f t="shared" si="20"/>
        <v>0</v>
      </c>
      <c r="BK137" s="15">
        <f t="shared" si="18"/>
        <v>0</v>
      </c>
      <c r="BL137" s="13">
        <f t="shared" si="21"/>
        <v>0</v>
      </c>
      <c r="BM137" s="13">
        <f t="shared" si="26"/>
        <v>0</v>
      </c>
      <c r="BS137" s="15"/>
      <c r="BT137" s="15"/>
      <c r="BU137" s="15"/>
      <c r="CV137" s="13">
        <f t="shared" si="22"/>
        <v>0</v>
      </c>
      <c r="CW137" s="13">
        <f t="shared" si="24"/>
        <v>0</v>
      </c>
      <c r="DI137" s="13">
        <v>1</v>
      </c>
      <c r="DP137" s="13">
        <f t="shared" si="23"/>
        <v>1</v>
      </c>
      <c r="DQ137" s="13">
        <f t="shared" si="25"/>
        <v>1</v>
      </c>
    </row>
    <row r="138" spans="1:121" x14ac:dyDescent="0.45">
      <c r="A138" s="12" t="s">
        <v>6578</v>
      </c>
      <c r="B138" s="13">
        <v>2019</v>
      </c>
      <c r="C138" s="13" t="s">
        <v>23</v>
      </c>
      <c r="D138" s="13" t="s">
        <v>23</v>
      </c>
      <c r="E138" s="13" t="s">
        <v>71</v>
      </c>
      <c r="G138" s="13">
        <f t="shared" si="19"/>
        <v>0</v>
      </c>
      <c r="Q138" s="13">
        <v>0</v>
      </c>
      <c r="BC138" s="13">
        <f t="shared" si="20"/>
        <v>0</v>
      </c>
      <c r="BK138" s="15">
        <f t="shared" si="18"/>
        <v>0</v>
      </c>
      <c r="BL138" s="13">
        <f t="shared" si="21"/>
        <v>0</v>
      </c>
      <c r="BM138" s="13">
        <f t="shared" si="26"/>
        <v>0</v>
      </c>
      <c r="BS138" s="15"/>
      <c r="BT138" s="15"/>
      <c r="BU138" s="15"/>
      <c r="CV138" s="13">
        <f t="shared" si="22"/>
        <v>0</v>
      </c>
      <c r="CW138" s="13">
        <f t="shared" si="24"/>
        <v>0</v>
      </c>
      <c r="DP138" s="13">
        <f t="shared" si="23"/>
        <v>0</v>
      </c>
      <c r="DQ138" s="13">
        <f t="shared" si="25"/>
        <v>0</v>
      </c>
    </row>
    <row r="139" spans="1:121" x14ac:dyDescent="0.45">
      <c r="A139" s="12" t="s">
        <v>4987</v>
      </c>
      <c r="B139" s="13">
        <v>2015</v>
      </c>
      <c r="C139" s="13" t="s">
        <v>2127</v>
      </c>
      <c r="D139" s="13" t="s">
        <v>2173</v>
      </c>
      <c r="E139" s="13" t="s">
        <v>2193</v>
      </c>
      <c r="F139" s="13" t="s">
        <v>4986</v>
      </c>
      <c r="G139" s="13">
        <f t="shared" si="19"/>
        <v>2</v>
      </c>
      <c r="M139" s="13">
        <v>1</v>
      </c>
      <c r="N139" s="13">
        <v>0</v>
      </c>
      <c r="O139" s="13">
        <v>0</v>
      </c>
      <c r="P139" s="13">
        <v>0</v>
      </c>
      <c r="Q139" s="13">
        <v>1</v>
      </c>
      <c r="R139" s="15">
        <v>1</v>
      </c>
      <c r="BC139" s="13">
        <f t="shared" si="20"/>
        <v>0</v>
      </c>
      <c r="BK139" s="15">
        <f t="shared" si="18"/>
        <v>0</v>
      </c>
      <c r="BL139" s="13">
        <f t="shared" si="21"/>
        <v>1</v>
      </c>
      <c r="BM139" s="13">
        <f t="shared" si="26"/>
        <v>1</v>
      </c>
      <c r="BN139" s="13">
        <v>1</v>
      </c>
      <c r="BS139" s="15"/>
      <c r="BT139" s="15"/>
      <c r="BU139" s="15"/>
      <c r="CV139" s="13">
        <f t="shared" si="22"/>
        <v>1</v>
      </c>
      <c r="CW139" s="13">
        <f t="shared" si="24"/>
        <v>1</v>
      </c>
      <c r="DI139" s="13">
        <v>1</v>
      </c>
      <c r="DJ139" s="13">
        <v>1</v>
      </c>
      <c r="DP139" s="13">
        <f t="shared" si="23"/>
        <v>2</v>
      </c>
      <c r="DQ139" s="13">
        <f t="shared" si="25"/>
        <v>1</v>
      </c>
    </row>
    <row r="140" spans="1:121" x14ac:dyDescent="0.45">
      <c r="A140" s="12" t="s">
        <v>4040</v>
      </c>
      <c r="B140" s="13">
        <v>2013</v>
      </c>
      <c r="C140" s="13" t="s">
        <v>344</v>
      </c>
      <c r="D140" s="13" t="s">
        <v>375</v>
      </c>
      <c r="E140" s="13" t="s">
        <v>542</v>
      </c>
      <c r="F140" s="13" t="s">
        <v>4039</v>
      </c>
      <c r="G140" s="13">
        <f t="shared" si="19"/>
        <v>2</v>
      </c>
      <c r="M140" s="13">
        <v>0</v>
      </c>
      <c r="N140" s="13">
        <v>0</v>
      </c>
      <c r="O140" s="13">
        <v>1</v>
      </c>
      <c r="P140" s="13">
        <v>0</v>
      </c>
      <c r="Q140" s="13">
        <v>1</v>
      </c>
      <c r="R140" s="15">
        <v>1</v>
      </c>
      <c r="AL140" s="13">
        <v>0</v>
      </c>
      <c r="AM140" s="13">
        <v>0</v>
      </c>
      <c r="AN140" s="13">
        <v>0</v>
      </c>
      <c r="AO140" s="13">
        <v>0</v>
      </c>
      <c r="AP140" s="13">
        <v>0</v>
      </c>
      <c r="AQ140" s="13">
        <v>0</v>
      </c>
      <c r="AR140" s="13">
        <v>0</v>
      </c>
      <c r="AS140" s="13">
        <v>0</v>
      </c>
      <c r="AT140" s="13">
        <v>0</v>
      </c>
      <c r="AU140" s="13">
        <v>0</v>
      </c>
      <c r="AV140" s="13">
        <v>0</v>
      </c>
      <c r="AW140" s="13">
        <v>0</v>
      </c>
      <c r="AX140" s="13">
        <v>0</v>
      </c>
      <c r="AY140" s="13">
        <v>0</v>
      </c>
      <c r="AZ140" s="13">
        <v>0</v>
      </c>
      <c r="BA140" s="13">
        <v>0</v>
      </c>
      <c r="BB140" s="13">
        <v>1</v>
      </c>
      <c r="BC140" s="13">
        <f t="shared" si="20"/>
        <v>1</v>
      </c>
      <c r="BD140" s="13" t="s">
        <v>2877</v>
      </c>
      <c r="BE140" s="15">
        <v>1</v>
      </c>
      <c r="BF140" s="13">
        <v>1</v>
      </c>
      <c r="BG140" s="13" t="s">
        <v>6579</v>
      </c>
      <c r="BI140" s="13">
        <f>SUM(S140:AK140)</f>
        <v>0</v>
      </c>
      <c r="BK140" s="15">
        <f t="shared" si="18"/>
        <v>1</v>
      </c>
      <c r="BL140" s="13">
        <f t="shared" si="21"/>
        <v>2</v>
      </c>
      <c r="BM140" s="13">
        <f t="shared" si="26"/>
        <v>1</v>
      </c>
      <c r="BS140" s="15"/>
      <c r="BT140" s="15"/>
      <c r="BU140" s="15"/>
      <c r="BY140" s="13">
        <v>1</v>
      </c>
      <c r="CV140" s="13">
        <f t="shared" si="22"/>
        <v>1</v>
      </c>
      <c r="CW140" s="13">
        <f t="shared" si="24"/>
        <v>1</v>
      </c>
      <c r="DF140" s="13">
        <v>1</v>
      </c>
      <c r="DP140" s="13">
        <f t="shared" si="23"/>
        <v>1</v>
      </c>
      <c r="DQ140" s="13">
        <f t="shared" si="25"/>
        <v>1</v>
      </c>
    </row>
    <row r="141" spans="1:121" x14ac:dyDescent="0.45">
      <c r="A141" s="12" t="s">
        <v>3995</v>
      </c>
      <c r="B141" s="13">
        <v>2011</v>
      </c>
      <c r="C141" s="13" t="s">
        <v>344</v>
      </c>
      <c r="D141" s="13" t="s">
        <v>351</v>
      </c>
      <c r="E141" s="13" t="s">
        <v>546</v>
      </c>
      <c r="G141" s="13">
        <f t="shared" si="19"/>
        <v>2</v>
      </c>
      <c r="H141" s="15">
        <v>1</v>
      </c>
      <c r="I141" s="14">
        <v>1</v>
      </c>
      <c r="M141" s="13">
        <v>5</v>
      </c>
      <c r="N141" s="13">
        <v>1</v>
      </c>
      <c r="O141" s="13">
        <v>0</v>
      </c>
      <c r="P141" s="13">
        <v>0</v>
      </c>
      <c r="Q141" s="13">
        <v>10</v>
      </c>
      <c r="R141" s="15">
        <v>1</v>
      </c>
      <c r="AL141" s="13">
        <v>0</v>
      </c>
      <c r="AM141" s="13">
        <v>0</v>
      </c>
      <c r="AN141" s="13">
        <v>0</v>
      </c>
      <c r="AO141" s="13">
        <v>0</v>
      </c>
      <c r="AP141" s="13">
        <v>0</v>
      </c>
      <c r="AQ141" s="13">
        <v>0</v>
      </c>
      <c r="AR141" s="13">
        <v>0</v>
      </c>
      <c r="AS141" s="13">
        <v>0</v>
      </c>
      <c r="AT141" s="13">
        <v>0</v>
      </c>
      <c r="AU141" s="13">
        <v>0</v>
      </c>
      <c r="AV141" s="13">
        <v>0</v>
      </c>
      <c r="AW141" s="13">
        <v>0</v>
      </c>
      <c r="AX141" s="13">
        <v>0</v>
      </c>
      <c r="AY141" s="13">
        <v>0</v>
      </c>
      <c r="AZ141" s="13">
        <v>0</v>
      </c>
      <c r="BA141" s="13">
        <v>0</v>
      </c>
      <c r="BB141" s="13">
        <v>1</v>
      </c>
      <c r="BC141" s="13">
        <f t="shared" si="20"/>
        <v>1</v>
      </c>
      <c r="BE141" s="16">
        <v>1</v>
      </c>
      <c r="BF141" s="13">
        <v>1</v>
      </c>
      <c r="BG141" s="13">
        <v>0</v>
      </c>
      <c r="BI141" s="13">
        <f>SUM(S141:AK141)</f>
        <v>0</v>
      </c>
      <c r="BK141" s="15">
        <f t="shared" si="18"/>
        <v>1</v>
      </c>
      <c r="BL141" s="13">
        <f t="shared" si="21"/>
        <v>3</v>
      </c>
      <c r="BM141" s="13">
        <f t="shared" si="26"/>
        <v>1</v>
      </c>
      <c r="BS141" s="15"/>
      <c r="BT141" s="15"/>
      <c r="BU141" s="15"/>
      <c r="CV141" s="13">
        <f t="shared" si="22"/>
        <v>0</v>
      </c>
      <c r="CW141" s="13">
        <f t="shared" si="24"/>
        <v>0</v>
      </c>
      <c r="DH141" s="13">
        <v>1</v>
      </c>
      <c r="DI141" s="13">
        <v>1</v>
      </c>
      <c r="DP141" s="13">
        <f t="shared" si="23"/>
        <v>2</v>
      </c>
      <c r="DQ141" s="13">
        <f t="shared" si="25"/>
        <v>1</v>
      </c>
    </row>
    <row r="142" spans="1:121" x14ac:dyDescent="0.45">
      <c r="A142" s="12" t="s">
        <v>6580</v>
      </c>
      <c r="B142" s="13">
        <v>2013</v>
      </c>
      <c r="C142" s="13" t="s">
        <v>2127</v>
      </c>
      <c r="D142" s="13" t="s">
        <v>2128</v>
      </c>
      <c r="E142" s="13" t="s">
        <v>5004</v>
      </c>
      <c r="G142" s="13">
        <f t="shared" si="19"/>
        <v>0</v>
      </c>
      <c r="Q142" s="13">
        <v>0</v>
      </c>
      <c r="BC142" s="13">
        <f t="shared" si="20"/>
        <v>0</v>
      </c>
      <c r="BK142" s="15">
        <f t="shared" si="18"/>
        <v>0</v>
      </c>
      <c r="BL142" s="13">
        <f t="shared" si="21"/>
        <v>0</v>
      </c>
      <c r="BM142" s="13">
        <f t="shared" si="26"/>
        <v>0</v>
      </c>
      <c r="BS142" s="15"/>
      <c r="BT142" s="15"/>
      <c r="BU142" s="15"/>
      <c r="CV142" s="13">
        <f t="shared" si="22"/>
        <v>0</v>
      </c>
      <c r="CW142" s="13">
        <f t="shared" si="24"/>
        <v>0</v>
      </c>
      <c r="DP142" s="13">
        <f t="shared" si="23"/>
        <v>0</v>
      </c>
      <c r="DQ142" s="13">
        <f t="shared" si="25"/>
        <v>0</v>
      </c>
    </row>
    <row r="143" spans="1:121" x14ac:dyDescent="0.45">
      <c r="A143" s="12" t="s">
        <v>4663</v>
      </c>
      <c r="B143" s="13">
        <v>2021</v>
      </c>
      <c r="C143" s="13" t="s">
        <v>1676</v>
      </c>
      <c r="D143" s="13" t="s">
        <v>1684</v>
      </c>
      <c r="E143" s="13" t="s">
        <v>1795</v>
      </c>
      <c r="G143" s="13">
        <f t="shared" si="19"/>
        <v>0</v>
      </c>
      <c r="Q143" s="13">
        <v>0</v>
      </c>
      <c r="BC143" s="13">
        <f t="shared" si="20"/>
        <v>0</v>
      </c>
      <c r="BK143" s="15">
        <f t="shared" si="18"/>
        <v>0</v>
      </c>
      <c r="BL143" s="13">
        <f t="shared" si="21"/>
        <v>0</v>
      </c>
      <c r="BM143" s="13">
        <f t="shared" si="26"/>
        <v>0</v>
      </c>
      <c r="BS143" s="15"/>
      <c r="BT143" s="15"/>
      <c r="BU143" s="15"/>
      <c r="CV143" s="13">
        <f t="shared" si="22"/>
        <v>0</v>
      </c>
      <c r="CW143" s="13">
        <f t="shared" si="24"/>
        <v>0</v>
      </c>
      <c r="DP143" s="13">
        <f t="shared" si="23"/>
        <v>0</v>
      </c>
      <c r="DQ143" s="13">
        <f t="shared" si="25"/>
        <v>0</v>
      </c>
    </row>
    <row r="144" spans="1:121" x14ac:dyDescent="0.45">
      <c r="A144" s="12" t="s">
        <v>4621</v>
      </c>
      <c r="B144" s="13">
        <v>2015</v>
      </c>
      <c r="C144" s="13" t="s">
        <v>1281</v>
      </c>
      <c r="D144" s="13" t="s">
        <v>1282</v>
      </c>
      <c r="E144" s="13" t="s">
        <v>1313</v>
      </c>
      <c r="G144" s="13">
        <f t="shared" si="19"/>
        <v>1</v>
      </c>
      <c r="Q144" s="13">
        <v>0</v>
      </c>
      <c r="BC144" s="13">
        <f t="shared" si="20"/>
        <v>0</v>
      </c>
      <c r="BK144" s="15">
        <f t="shared" si="18"/>
        <v>0</v>
      </c>
      <c r="BL144" s="13">
        <f t="shared" si="21"/>
        <v>0</v>
      </c>
      <c r="BM144" s="13">
        <f t="shared" si="26"/>
        <v>0</v>
      </c>
      <c r="BS144" s="15"/>
      <c r="BT144" s="15"/>
      <c r="BU144" s="15"/>
      <c r="CV144" s="13">
        <f t="shared" si="22"/>
        <v>0</v>
      </c>
      <c r="CW144" s="13">
        <f t="shared" si="24"/>
        <v>0</v>
      </c>
      <c r="DB144" s="13">
        <v>1</v>
      </c>
      <c r="DP144" s="13">
        <f t="shared" si="23"/>
        <v>1</v>
      </c>
      <c r="DQ144" s="13">
        <f t="shared" si="25"/>
        <v>1</v>
      </c>
    </row>
    <row r="145" spans="1:121" x14ac:dyDescent="0.45">
      <c r="A145" s="12" t="s">
        <v>4047</v>
      </c>
      <c r="B145" s="13">
        <v>2021</v>
      </c>
      <c r="C145" s="13" t="s">
        <v>344</v>
      </c>
      <c r="D145" s="13" t="s">
        <v>375</v>
      </c>
      <c r="E145" s="13" t="s">
        <v>376</v>
      </c>
      <c r="F145" s="13" t="s">
        <v>4046</v>
      </c>
      <c r="G145" s="13">
        <f t="shared" si="19"/>
        <v>1</v>
      </c>
      <c r="H145" s="15">
        <v>1</v>
      </c>
      <c r="K145" s="14">
        <v>1</v>
      </c>
      <c r="L145" s="15">
        <v>1</v>
      </c>
      <c r="Q145" s="13">
        <v>0</v>
      </c>
      <c r="BC145" s="13">
        <f t="shared" si="20"/>
        <v>0</v>
      </c>
      <c r="BK145" s="15">
        <f t="shared" si="18"/>
        <v>0</v>
      </c>
      <c r="BL145" s="13">
        <f t="shared" si="21"/>
        <v>1</v>
      </c>
      <c r="BM145" s="13">
        <f t="shared" si="26"/>
        <v>1</v>
      </c>
      <c r="BS145" s="15"/>
      <c r="BT145" s="15"/>
      <c r="BU145" s="15"/>
      <c r="CV145" s="13">
        <f t="shared" si="22"/>
        <v>0</v>
      </c>
      <c r="CW145" s="13">
        <f t="shared" si="24"/>
        <v>0</v>
      </c>
      <c r="DP145" s="13">
        <f t="shared" si="23"/>
        <v>0</v>
      </c>
      <c r="DQ145" s="13">
        <f t="shared" si="25"/>
        <v>0</v>
      </c>
    </row>
    <row r="146" spans="1:121" x14ac:dyDescent="0.45">
      <c r="A146" s="12" t="s">
        <v>4361</v>
      </c>
      <c r="B146" s="13">
        <v>2011</v>
      </c>
      <c r="C146" s="13" t="s">
        <v>1006</v>
      </c>
      <c r="D146" s="13" t="s">
        <v>1017</v>
      </c>
      <c r="E146" s="13" t="s">
        <v>1107</v>
      </c>
      <c r="F146" s="13" t="s">
        <v>3252</v>
      </c>
      <c r="G146" s="13">
        <f t="shared" si="19"/>
        <v>2</v>
      </c>
      <c r="M146" s="13">
        <v>2</v>
      </c>
      <c r="N146" s="13">
        <v>0</v>
      </c>
      <c r="O146" s="13">
        <v>0</v>
      </c>
      <c r="P146" s="13">
        <v>0</v>
      </c>
      <c r="Q146" s="13">
        <v>2</v>
      </c>
      <c r="R146" s="15">
        <v>1</v>
      </c>
      <c r="BC146" s="13">
        <f t="shared" si="20"/>
        <v>0</v>
      </c>
      <c r="BK146" s="15">
        <f t="shared" si="18"/>
        <v>0</v>
      </c>
      <c r="BL146" s="13">
        <f t="shared" si="21"/>
        <v>1</v>
      </c>
      <c r="BM146" s="13">
        <f t="shared" si="26"/>
        <v>1</v>
      </c>
      <c r="BN146" s="13">
        <v>1</v>
      </c>
      <c r="BS146" s="15"/>
      <c r="BT146" s="15"/>
      <c r="BU146" s="15"/>
      <c r="CV146" s="13">
        <f t="shared" si="22"/>
        <v>1</v>
      </c>
      <c r="CW146" s="13">
        <f t="shared" si="24"/>
        <v>1</v>
      </c>
      <c r="CZ146" s="13">
        <v>1</v>
      </c>
      <c r="DI146" s="13">
        <v>1</v>
      </c>
      <c r="DP146" s="13">
        <f t="shared" si="23"/>
        <v>2</v>
      </c>
      <c r="DQ146" s="13">
        <f t="shared" si="25"/>
        <v>1</v>
      </c>
    </row>
    <row r="147" spans="1:121" x14ac:dyDescent="0.45">
      <c r="A147" s="12" t="s">
        <v>6581</v>
      </c>
      <c r="B147" s="13">
        <v>2012</v>
      </c>
      <c r="C147" s="13" t="s">
        <v>1676</v>
      </c>
      <c r="D147" s="13" t="s">
        <v>1684</v>
      </c>
      <c r="E147" s="13" t="s">
        <v>1685</v>
      </c>
      <c r="F147" s="13" t="s">
        <v>4700</v>
      </c>
      <c r="G147" s="13">
        <f t="shared" si="19"/>
        <v>1</v>
      </c>
      <c r="Q147" s="13">
        <v>0</v>
      </c>
      <c r="AK147" s="13">
        <v>1</v>
      </c>
      <c r="BC147" s="13">
        <f t="shared" si="20"/>
        <v>0</v>
      </c>
      <c r="BH147" s="13">
        <v>1</v>
      </c>
      <c r="BI147" s="13">
        <f>BH147</f>
        <v>1</v>
      </c>
      <c r="BJ147" s="16">
        <v>1</v>
      </c>
      <c r="BK147" s="15">
        <f t="shared" si="18"/>
        <v>1</v>
      </c>
      <c r="BL147" s="13">
        <f t="shared" si="21"/>
        <v>1</v>
      </c>
      <c r="BM147" s="13">
        <f t="shared" si="26"/>
        <v>1</v>
      </c>
      <c r="BS147" s="15"/>
      <c r="BT147" s="15"/>
      <c r="BU147" s="15"/>
      <c r="CV147" s="13">
        <f t="shared" si="22"/>
        <v>0</v>
      </c>
      <c r="CW147" s="13">
        <f t="shared" si="24"/>
        <v>0</v>
      </c>
      <c r="DI147" s="13">
        <v>1</v>
      </c>
      <c r="DP147" s="13">
        <f t="shared" si="23"/>
        <v>1</v>
      </c>
      <c r="DQ147" s="13">
        <f t="shared" si="25"/>
        <v>1</v>
      </c>
    </row>
    <row r="148" spans="1:121" x14ac:dyDescent="0.45">
      <c r="A148" s="12" t="s">
        <v>6582</v>
      </c>
      <c r="B148" s="13">
        <v>2016</v>
      </c>
      <c r="C148" s="13" t="s">
        <v>2127</v>
      </c>
      <c r="D148" s="13" t="s">
        <v>2173</v>
      </c>
      <c r="E148" s="13" t="s">
        <v>2284</v>
      </c>
      <c r="F148" s="13" t="s">
        <v>2292</v>
      </c>
      <c r="G148" s="13">
        <f t="shared" si="19"/>
        <v>3</v>
      </c>
      <c r="H148" s="15">
        <v>1</v>
      </c>
      <c r="K148" s="14">
        <v>1</v>
      </c>
      <c r="L148" s="15">
        <v>1</v>
      </c>
      <c r="M148" s="13">
        <v>2</v>
      </c>
      <c r="N148" s="13">
        <v>0</v>
      </c>
      <c r="O148" s="13">
        <v>0</v>
      </c>
      <c r="P148" s="13">
        <v>0</v>
      </c>
      <c r="Q148" s="13">
        <v>2</v>
      </c>
      <c r="R148" s="15">
        <v>1</v>
      </c>
      <c r="BC148" s="13">
        <f t="shared" si="20"/>
        <v>0</v>
      </c>
      <c r="BK148" s="15">
        <f t="shared" si="18"/>
        <v>0</v>
      </c>
      <c r="BL148" s="13">
        <f t="shared" si="21"/>
        <v>2</v>
      </c>
      <c r="BM148" s="13">
        <f t="shared" si="26"/>
        <v>1</v>
      </c>
      <c r="BS148" s="15"/>
      <c r="BT148" s="15"/>
      <c r="BU148" s="15"/>
      <c r="CU148" s="13">
        <v>2</v>
      </c>
      <c r="CV148" s="13">
        <f t="shared" si="22"/>
        <v>2</v>
      </c>
      <c r="CW148" s="13">
        <f t="shared" si="24"/>
        <v>1</v>
      </c>
      <c r="DI148" s="13">
        <v>1</v>
      </c>
      <c r="DJ148" s="13">
        <v>1</v>
      </c>
      <c r="DP148" s="13">
        <f t="shared" si="23"/>
        <v>2</v>
      </c>
      <c r="DQ148" s="13">
        <f t="shared" si="25"/>
        <v>1</v>
      </c>
    </row>
    <row r="149" spans="1:121" x14ac:dyDescent="0.45">
      <c r="A149" s="12" t="s">
        <v>6583</v>
      </c>
      <c r="B149" s="13">
        <v>2017</v>
      </c>
      <c r="C149" s="13" t="s">
        <v>1676</v>
      </c>
      <c r="D149" s="13" t="s">
        <v>426</v>
      </c>
      <c r="E149" s="13" t="s">
        <v>3030</v>
      </c>
      <c r="F149" s="13" t="s">
        <v>4745</v>
      </c>
      <c r="G149" s="13">
        <f t="shared" si="19"/>
        <v>0</v>
      </c>
      <c r="Q149" s="13">
        <v>0</v>
      </c>
      <c r="BC149" s="13">
        <f t="shared" si="20"/>
        <v>0</v>
      </c>
      <c r="BK149" s="15">
        <f t="shared" si="18"/>
        <v>0</v>
      </c>
      <c r="BL149" s="13">
        <f t="shared" si="21"/>
        <v>0</v>
      </c>
      <c r="BM149" s="13">
        <f t="shared" si="26"/>
        <v>0</v>
      </c>
      <c r="BS149" s="15"/>
      <c r="BT149" s="15"/>
      <c r="BU149" s="15"/>
      <c r="CV149" s="13">
        <f t="shared" si="22"/>
        <v>0</v>
      </c>
      <c r="CW149" s="13">
        <f t="shared" si="24"/>
        <v>0</v>
      </c>
      <c r="DP149" s="13">
        <f t="shared" si="23"/>
        <v>0</v>
      </c>
      <c r="DQ149" s="13">
        <f t="shared" si="25"/>
        <v>0</v>
      </c>
    </row>
    <row r="150" spans="1:121" x14ac:dyDescent="0.45">
      <c r="A150" s="12" t="s">
        <v>5042</v>
      </c>
      <c r="B150" s="13">
        <v>2017</v>
      </c>
      <c r="C150" s="13" t="s">
        <v>2127</v>
      </c>
      <c r="D150" s="13" t="s">
        <v>2238</v>
      </c>
      <c r="E150" s="13" t="s">
        <v>6584</v>
      </c>
      <c r="G150" s="13">
        <f t="shared" si="19"/>
        <v>1</v>
      </c>
      <c r="M150" s="13">
        <v>1</v>
      </c>
      <c r="N150" s="13">
        <v>0</v>
      </c>
      <c r="O150" s="13">
        <v>0</v>
      </c>
      <c r="P150" s="13">
        <v>0</v>
      </c>
      <c r="Q150" s="13">
        <v>1</v>
      </c>
      <c r="R150" s="15">
        <v>1</v>
      </c>
      <c r="BC150" s="13">
        <f t="shared" si="20"/>
        <v>0</v>
      </c>
      <c r="BK150" s="15">
        <f t="shared" si="18"/>
        <v>0</v>
      </c>
      <c r="BL150" s="13">
        <f t="shared" si="21"/>
        <v>1</v>
      </c>
      <c r="BM150" s="13">
        <f t="shared" si="26"/>
        <v>1</v>
      </c>
      <c r="BS150" s="15"/>
      <c r="BT150" s="15"/>
      <c r="BU150" s="15"/>
      <c r="CV150" s="13">
        <f t="shared" si="22"/>
        <v>0</v>
      </c>
      <c r="CW150" s="13">
        <f t="shared" si="24"/>
        <v>0</v>
      </c>
      <c r="DJ150" s="13">
        <v>1</v>
      </c>
      <c r="DP150" s="13">
        <f t="shared" si="23"/>
        <v>1</v>
      </c>
      <c r="DQ150" s="13">
        <f t="shared" si="25"/>
        <v>1</v>
      </c>
    </row>
    <row r="151" spans="1:121" x14ac:dyDescent="0.45">
      <c r="A151" s="12" t="s">
        <v>6585</v>
      </c>
      <c r="B151" s="13">
        <v>2019</v>
      </c>
      <c r="C151" s="13" t="s">
        <v>1676</v>
      </c>
      <c r="D151" s="13" t="s">
        <v>1684</v>
      </c>
      <c r="E151" s="13" t="s">
        <v>1695</v>
      </c>
      <c r="G151" s="13">
        <f t="shared" si="19"/>
        <v>0</v>
      </c>
      <c r="Q151" s="13">
        <v>0</v>
      </c>
      <c r="BC151" s="13">
        <f t="shared" si="20"/>
        <v>0</v>
      </c>
      <c r="BK151" s="15">
        <f t="shared" si="18"/>
        <v>0</v>
      </c>
      <c r="BL151" s="13">
        <f t="shared" si="21"/>
        <v>0</v>
      </c>
      <c r="BM151" s="13">
        <f t="shared" si="26"/>
        <v>0</v>
      </c>
      <c r="BS151" s="15"/>
      <c r="BT151" s="15"/>
      <c r="BU151" s="15"/>
      <c r="CV151" s="13">
        <f t="shared" si="22"/>
        <v>0</v>
      </c>
      <c r="CW151" s="13">
        <f t="shared" si="24"/>
        <v>0</v>
      </c>
      <c r="DP151" s="13">
        <f t="shared" si="23"/>
        <v>0</v>
      </c>
      <c r="DQ151" s="13">
        <f t="shared" si="25"/>
        <v>0</v>
      </c>
    </row>
    <row r="152" spans="1:121" x14ac:dyDescent="0.45">
      <c r="A152" s="12" t="s">
        <v>5076</v>
      </c>
      <c r="B152" s="13">
        <v>2012</v>
      </c>
      <c r="C152" s="13" t="s">
        <v>1006</v>
      </c>
      <c r="D152" s="13" t="s">
        <v>1017</v>
      </c>
      <c r="E152" s="13" t="s">
        <v>1195</v>
      </c>
      <c r="G152" s="13">
        <f t="shared" si="19"/>
        <v>1</v>
      </c>
      <c r="Q152" s="13">
        <v>0</v>
      </c>
      <c r="BC152" s="13">
        <f t="shared" si="20"/>
        <v>0</v>
      </c>
      <c r="BE152" s="16">
        <v>1</v>
      </c>
      <c r="BF152" s="13">
        <v>1</v>
      </c>
      <c r="BG152" s="13">
        <v>0</v>
      </c>
      <c r="BI152" s="13">
        <f>SUM(S152:AK152)</f>
        <v>0</v>
      </c>
      <c r="BK152" s="15">
        <f t="shared" si="18"/>
        <v>1</v>
      </c>
      <c r="BL152" s="13">
        <f t="shared" si="21"/>
        <v>1</v>
      </c>
      <c r="BM152" s="13">
        <f t="shared" si="26"/>
        <v>1</v>
      </c>
      <c r="BS152" s="15"/>
      <c r="BT152" s="15"/>
      <c r="BU152" s="15"/>
      <c r="CV152" s="13">
        <f t="shared" si="22"/>
        <v>0</v>
      </c>
      <c r="CW152" s="13">
        <f t="shared" si="24"/>
        <v>0</v>
      </c>
      <c r="DI152" s="13">
        <v>1</v>
      </c>
      <c r="DP152" s="13">
        <f t="shared" si="23"/>
        <v>1</v>
      </c>
      <c r="DQ152" s="13">
        <f t="shared" si="25"/>
        <v>1</v>
      </c>
    </row>
    <row r="153" spans="1:121" x14ac:dyDescent="0.45">
      <c r="A153" s="12" t="s">
        <v>6586</v>
      </c>
      <c r="B153" s="13">
        <v>2018</v>
      </c>
      <c r="C153" s="13" t="s">
        <v>753</v>
      </c>
      <c r="D153" s="13" t="s">
        <v>753</v>
      </c>
      <c r="E153" s="13" t="s">
        <v>867</v>
      </c>
      <c r="F153" s="13" t="s">
        <v>3690</v>
      </c>
      <c r="G153" s="13">
        <f t="shared" si="19"/>
        <v>0</v>
      </c>
      <c r="Q153" s="13">
        <v>0</v>
      </c>
      <c r="BC153" s="13">
        <f t="shared" si="20"/>
        <v>0</v>
      </c>
      <c r="BK153" s="15">
        <f t="shared" si="18"/>
        <v>0</v>
      </c>
      <c r="BL153" s="13">
        <f t="shared" si="21"/>
        <v>0</v>
      </c>
      <c r="BM153" s="13">
        <f t="shared" si="26"/>
        <v>0</v>
      </c>
      <c r="BS153" s="15"/>
      <c r="BT153" s="15"/>
      <c r="BU153" s="15"/>
      <c r="CV153" s="13">
        <f t="shared" si="22"/>
        <v>0</v>
      </c>
      <c r="CW153" s="13">
        <f t="shared" si="24"/>
        <v>0</v>
      </c>
      <c r="DP153" s="13">
        <f t="shared" si="23"/>
        <v>0</v>
      </c>
      <c r="DQ153" s="13">
        <f t="shared" si="25"/>
        <v>0</v>
      </c>
    </row>
    <row r="154" spans="1:121" x14ac:dyDescent="0.45">
      <c r="A154" s="12" t="s">
        <v>4459</v>
      </c>
      <c r="B154" s="13">
        <v>2019</v>
      </c>
      <c r="C154" s="13" t="s">
        <v>1006</v>
      </c>
      <c r="D154" s="13" t="s">
        <v>1007</v>
      </c>
      <c r="E154" s="13" t="s">
        <v>1079</v>
      </c>
      <c r="F154" s="13" t="s">
        <v>4458</v>
      </c>
      <c r="G154" s="13">
        <f t="shared" si="19"/>
        <v>2</v>
      </c>
      <c r="H154" s="15">
        <v>1</v>
      </c>
      <c r="I154" s="14">
        <v>1</v>
      </c>
      <c r="M154" s="13">
        <v>2</v>
      </c>
      <c r="N154" s="13">
        <v>0</v>
      </c>
      <c r="O154" s="13">
        <v>0</v>
      </c>
      <c r="P154" s="13">
        <v>0</v>
      </c>
      <c r="Q154" s="13">
        <v>2</v>
      </c>
      <c r="R154" s="15">
        <v>1</v>
      </c>
      <c r="BC154" s="13">
        <f t="shared" si="20"/>
        <v>0</v>
      </c>
      <c r="BK154" s="15">
        <f t="shared" si="18"/>
        <v>0</v>
      </c>
      <c r="BL154" s="13">
        <f t="shared" si="21"/>
        <v>2</v>
      </c>
      <c r="BM154" s="13">
        <f t="shared" si="26"/>
        <v>1</v>
      </c>
      <c r="BS154" s="15"/>
      <c r="BT154" s="15"/>
      <c r="BU154" s="15"/>
      <c r="CV154" s="13">
        <f t="shared" si="22"/>
        <v>0</v>
      </c>
      <c r="CW154" s="13">
        <f t="shared" si="24"/>
        <v>0</v>
      </c>
      <c r="DI154" s="13">
        <v>1</v>
      </c>
      <c r="DP154" s="13">
        <f t="shared" si="23"/>
        <v>1</v>
      </c>
      <c r="DQ154" s="13">
        <f t="shared" si="25"/>
        <v>1</v>
      </c>
    </row>
    <row r="155" spans="1:121" x14ac:dyDescent="0.45">
      <c r="A155" s="12" t="s">
        <v>4785</v>
      </c>
      <c r="B155" s="13">
        <v>2016</v>
      </c>
      <c r="C155" s="13" t="s">
        <v>1862</v>
      </c>
      <c r="D155" s="13" t="s">
        <v>1879</v>
      </c>
      <c r="E155" s="13" t="s">
        <v>1908</v>
      </c>
      <c r="G155" s="13">
        <f t="shared" si="19"/>
        <v>2</v>
      </c>
      <c r="H155" s="15">
        <v>1</v>
      </c>
      <c r="I155" s="14">
        <v>1</v>
      </c>
      <c r="M155" s="13">
        <v>3</v>
      </c>
      <c r="N155" s="13">
        <v>0</v>
      </c>
      <c r="O155" s="13">
        <v>0</v>
      </c>
      <c r="P155" s="13">
        <v>0</v>
      </c>
      <c r="Q155" s="13">
        <v>3</v>
      </c>
      <c r="R155" s="15">
        <v>1</v>
      </c>
      <c r="BC155" s="13">
        <f t="shared" si="20"/>
        <v>0</v>
      </c>
      <c r="BK155" s="15">
        <f t="shared" si="18"/>
        <v>0</v>
      </c>
      <c r="BL155" s="13">
        <f t="shared" si="21"/>
        <v>2</v>
      </c>
      <c r="BM155" s="13">
        <f t="shared" si="26"/>
        <v>1</v>
      </c>
      <c r="BS155" s="15"/>
      <c r="BT155" s="15"/>
      <c r="BU155" s="15"/>
      <c r="CV155" s="13">
        <f t="shared" si="22"/>
        <v>0</v>
      </c>
      <c r="CW155" s="13">
        <f t="shared" si="24"/>
        <v>0</v>
      </c>
      <c r="DC155" s="13">
        <v>1</v>
      </c>
      <c r="DI155" s="13">
        <v>1</v>
      </c>
      <c r="DP155" s="13">
        <f t="shared" si="23"/>
        <v>2</v>
      </c>
      <c r="DQ155" s="13">
        <f t="shared" si="25"/>
        <v>1</v>
      </c>
    </row>
    <row r="156" spans="1:121" x14ac:dyDescent="0.45">
      <c r="A156" s="12" t="s">
        <v>4327</v>
      </c>
      <c r="B156" s="13">
        <v>2014</v>
      </c>
      <c r="C156" s="13" t="s">
        <v>922</v>
      </c>
      <c r="D156" s="13" t="s">
        <v>927</v>
      </c>
      <c r="E156" s="13" t="s">
        <v>973</v>
      </c>
      <c r="F156" s="13" t="s">
        <v>4326</v>
      </c>
      <c r="G156" s="13">
        <f t="shared" si="19"/>
        <v>2</v>
      </c>
      <c r="H156" s="15">
        <v>1</v>
      </c>
      <c r="K156" s="14">
        <v>1</v>
      </c>
      <c r="L156" s="15">
        <v>1</v>
      </c>
      <c r="M156" s="13">
        <v>0</v>
      </c>
      <c r="N156" s="13">
        <v>0</v>
      </c>
      <c r="O156" s="13">
        <v>1</v>
      </c>
      <c r="P156" s="13">
        <v>0</v>
      </c>
      <c r="Q156" s="13">
        <v>2</v>
      </c>
      <c r="R156" s="15">
        <v>1</v>
      </c>
      <c r="AB156" s="13">
        <v>1</v>
      </c>
      <c r="BC156" s="13">
        <f t="shared" si="20"/>
        <v>0</v>
      </c>
      <c r="BH156" s="13">
        <v>1</v>
      </c>
      <c r="BI156" s="13">
        <f>BH156</f>
        <v>1</v>
      </c>
      <c r="BJ156" s="16">
        <v>1</v>
      </c>
      <c r="BK156" s="15">
        <f t="shared" si="18"/>
        <v>1</v>
      </c>
      <c r="BL156" s="13">
        <f t="shared" si="21"/>
        <v>3</v>
      </c>
      <c r="BM156" s="13">
        <f t="shared" si="26"/>
        <v>1</v>
      </c>
      <c r="BS156" s="15"/>
      <c r="BT156" s="15"/>
      <c r="BU156" s="15"/>
      <c r="CV156" s="13">
        <f t="shared" si="22"/>
        <v>0</v>
      </c>
      <c r="CW156" s="13">
        <f t="shared" si="24"/>
        <v>0</v>
      </c>
      <c r="CY156" s="13">
        <v>1</v>
      </c>
      <c r="DI156" s="13">
        <v>1</v>
      </c>
      <c r="DM156" s="13">
        <v>1</v>
      </c>
      <c r="DP156" s="13">
        <f t="shared" si="23"/>
        <v>3</v>
      </c>
      <c r="DQ156" s="13">
        <f t="shared" si="25"/>
        <v>1</v>
      </c>
    </row>
    <row r="157" spans="1:121" x14ac:dyDescent="0.45">
      <c r="A157" s="12" t="s">
        <v>6587</v>
      </c>
      <c r="B157" s="13">
        <v>2017</v>
      </c>
      <c r="C157" s="13" t="s">
        <v>1281</v>
      </c>
      <c r="D157" s="13" t="s">
        <v>1287</v>
      </c>
      <c r="E157" s="13" t="s">
        <v>5945</v>
      </c>
      <c r="F157" s="13" t="s">
        <v>6588</v>
      </c>
      <c r="G157" s="13">
        <f t="shared" si="19"/>
        <v>0</v>
      </c>
      <c r="Q157" s="13">
        <v>0</v>
      </c>
      <c r="BC157" s="13">
        <f t="shared" si="20"/>
        <v>0</v>
      </c>
      <c r="BK157" s="15">
        <f t="shared" si="18"/>
        <v>0</v>
      </c>
      <c r="BL157" s="13">
        <f t="shared" si="21"/>
        <v>0</v>
      </c>
      <c r="BM157" s="13">
        <f t="shared" si="26"/>
        <v>0</v>
      </c>
      <c r="BS157" s="15"/>
      <c r="BT157" s="15"/>
      <c r="BU157" s="15"/>
      <c r="CV157" s="13">
        <f t="shared" si="22"/>
        <v>0</v>
      </c>
      <c r="CW157" s="13">
        <f t="shared" si="24"/>
        <v>0</v>
      </c>
      <c r="DP157" s="13">
        <f t="shared" si="23"/>
        <v>0</v>
      </c>
      <c r="DQ157" s="13">
        <f t="shared" si="25"/>
        <v>0</v>
      </c>
    </row>
    <row r="158" spans="1:121" x14ac:dyDescent="0.45">
      <c r="A158" s="12" t="s">
        <v>4329</v>
      </c>
      <c r="B158" s="13">
        <v>2015</v>
      </c>
      <c r="C158" s="13" t="s">
        <v>922</v>
      </c>
      <c r="D158" s="13" t="s">
        <v>927</v>
      </c>
      <c r="E158" s="13" t="s">
        <v>942</v>
      </c>
      <c r="F158" s="13" t="s">
        <v>943</v>
      </c>
      <c r="G158" s="13">
        <f t="shared" si="19"/>
        <v>2</v>
      </c>
      <c r="H158" s="15">
        <v>1</v>
      </c>
      <c r="I158" s="14">
        <v>1</v>
      </c>
      <c r="K158" s="14">
        <v>1</v>
      </c>
      <c r="L158" s="15">
        <v>1</v>
      </c>
      <c r="M158" s="13">
        <v>0</v>
      </c>
      <c r="N158" s="13">
        <v>0</v>
      </c>
      <c r="O158" s="13">
        <v>1</v>
      </c>
      <c r="P158" s="13">
        <v>0</v>
      </c>
      <c r="Q158" s="13">
        <v>1</v>
      </c>
      <c r="R158" s="15">
        <v>1</v>
      </c>
      <c r="BC158" s="13">
        <f t="shared" si="20"/>
        <v>0</v>
      </c>
      <c r="BK158" s="15">
        <f t="shared" si="18"/>
        <v>0</v>
      </c>
      <c r="BL158" s="13">
        <f t="shared" si="21"/>
        <v>2</v>
      </c>
      <c r="BM158" s="13">
        <f t="shared" si="26"/>
        <v>1</v>
      </c>
      <c r="BS158" s="15"/>
      <c r="BT158" s="15"/>
      <c r="BU158" s="15"/>
      <c r="CV158" s="13">
        <f t="shared" si="22"/>
        <v>0</v>
      </c>
      <c r="CW158" s="13">
        <f t="shared" si="24"/>
        <v>0</v>
      </c>
      <c r="DI158" s="13">
        <v>1</v>
      </c>
      <c r="DP158" s="13">
        <f t="shared" si="23"/>
        <v>1</v>
      </c>
      <c r="DQ158" s="13">
        <f t="shared" si="25"/>
        <v>1</v>
      </c>
    </row>
    <row r="159" spans="1:121" x14ac:dyDescent="0.45">
      <c r="A159" s="12" t="s">
        <v>6589</v>
      </c>
      <c r="B159" s="13">
        <v>2018</v>
      </c>
      <c r="C159" s="13" t="s">
        <v>344</v>
      </c>
      <c r="D159" s="13" t="s">
        <v>375</v>
      </c>
      <c r="E159" s="13" t="s">
        <v>376</v>
      </c>
      <c r="G159" s="13">
        <f t="shared" si="19"/>
        <v>0</v>
      </c>
      <c r="Q159" s="13">
        <v>0</v>
      </c>
      <c r="BC159" s="13">
        <f t="shared" si="20"/>
        <v>0</v>
      </c>
      <c r="BK159" s="15">
        <f t="shared" si="18"/>
        <v>0</v>
      </c>
      <c r="BL159" s="13">
        <f t="shared" si="21"/>
        <v>0</v>
      </c>
      <c r="BM159" s="13">
        <f t="shared" si="26"/>
        <v>0</v>
      </c>
      <c r="BS159" s="15"/>
      <c r="BT159" s="15"/>
      <c r="BU159" s="15"/>
      <c r="CV159" s="13">
        <f t="shared" si="22"/>
        <v>0</v>
      </c>
      <c r="CW159" s="13">
        <f t="shared" si="24"/>
        <v>0</v>
      </c>
      <c r="DP159" s="13">
        <f t="shared" si="23"/>
        <v>0</v>
      </c>
      <c r="DQ159" s="13">
        <f t="shared" si="25"/>
        <v>0</v>
      </c>
    </row>
    <row r="160" spans="1:121" x14ac:dyDescent="0.45">
      <c r="A160" s="12" t="s">
        <v>4162</v>
      </c>
      <c r="B160" s="13">
        <v>2017</v>
      </c>
      <c r="C160" s="13" t="s">
        <v>753</v>
      </c>
      <c r="D160" s="13" t="s">
        <v>753</v>
      </c>
      <c r="E160" s="13" t="s">
        <v>816</v>
      </c>
      <c r="F160" s="13" t="s">
        <v>3663</v>
      </c>
      <c r="G160" s="13">
        <f t="shared" si="19"/>
        <v>2</v>
      </c>
      <c r="H160" s="15">
        <v>1</v>
      </c>
      <c r="J160" s="14">
        <v>1</v>
      </c>
      <c r="L160" s="15">
        <v>1</v>
      </c>
      <c r="Q160" s="13">
        <v>0</v>
      </c>
      <c r="BC160" s="13">
        <f t="shared" si="20"/>
        <v>0</v>
      </c>
      <c r="BK160" s="15">
        <f t="shared" si="18"/>
        <v>0</v>
      </c>
      <c r="BL160" s="13">
        <f t="shared" si="21"/>
        <v>1</v>
      </c>
      <c r="BM160" s="13">
        <f t="shared" si="26"/>
        <v>1</v>
      </c>
      <c r="BS160" s="15"/>
      <c r="BT160" s="15"/>
      <c r="BU160" s="15"/>
      <c r="CV160" s="13">
        <f t="shared" si="22"/>
        <v>0</v>
      </c>
      <c r="CW160" s="13">
        <f t="shared" si="24"/>
        <v>0</v>
      </c>
      <c r="DF160" s="13">
        <v>1</v>
      </c>
      <c r="DP160" s="13">
        <f t="shared" si="23"/>
        <v>1</v>
      </c>
      <c r="DQ160" s="13">
        <f t="shared" si="25"/>
        <v>1</v>
      </c>
    </row>
    <row r="161" spans="1:121" x14ac:dyDescent="0.45">
      <c r="A161" s="12" t="s">
        <v>3962</v>
      </c>
      <c r="B161" s="13">
        <v>2018</v>
      </c>
      <c r="C161" s="13" t="s">
        <v>126</v>
      </c>
      <c r="D161" s="13" t="s">
        <v>126</v>
      </c>
      <c r="E161" s="13" t="s">
        <v>169</v>
      </c>
      <c r="F161" s="13" t="s">
        <v>173</v>
      </c>
      <c r="G161" s="13">
        <f t="shared" si="19"/>
        <v>2</v>
      </c>
      <c r="H161" s="15">
        <v>1</v>
      </c>
      <c r="J161" s="14">
        <v>1</v>
      </c>
      <c r="L161" s="15">
        <v>1</v>
      </c>
      <c r="M161" s="13">
        <v>1</v>
      </c>
      <c r="N161" s="13">
        <v>0</v>
      </c>
      <c r="O161" s="13">
        <v>0</v>
      </c>
      <c r="P161" s="13">
        <v>0</v>
      </c>
      <c r="Q161" s="13">
        <v>1</v>
      </c>
      <c r="R161" s="15">
        <v>1</v>
      </c>
      <c r="BC161" s="13">
        <f t="shared" si="20"/>
        <v>0</v>
      </c>
      <c r="BK161" s="15">
        <f t="shared" si="18"/>
        <v>0</v>
      </c>
      <c r="BL161" s="13">
        <f t="shared" si="21"/>
        <v>2</v>
      </c>
      <c r="BM161" s="13">
        <f t="shared" si="26"/>
        <v>1</v>
      </c>
      <c r="BS161" s="15"/>
      <c r="BT161" s="15"/>
      <c r="BU161" s="15"/>
      <c r="CV161" s="13">
        <f t="shared" si="22"/>
        <v>0</v>
      </c>
      <c r="CW161" s="13">
        <f t="shared" si="24"/>
        <v>0</v>
      </c>
      <c r="DG161" s="13">
        <v>1</v>
      </c>
      <c r="DI161" s="13">
        <v>1</v>
      </c>
      <c r="DP161" s="13">
        <f t="shared" si="23"/>
        <v>2</v>
      </c>
      <c r="DQ161" s="13">
        <f t="shared" si="25"/>
        <v>1</v>
      </c>
    </row>
    <row r="162" spans="1:121" x14ac:dyDescent="0.45">
      <c r="A162" s="12" t="s">
        <v>3936</v>
      </c>
      <c r="B162" s="13">
        <v>2020</v>
      </c>
      <c r="C162" s="13" t="s">
        <v>126</v>
      </c>
      <c r="D162" s="13" t="s">
        <v>126</v>
      </c>
      <c r="E162" s="13" t="s">
        <v>147</v>
      </c>
      <c r="F162" s="13" t="s">
        <v>3935</v>
      </c>
      <c r="G162" s="13">
        <f t="shared" si="19"/>
        <v>0</v>
      </c>
      <c r="Q162" s="13">
        <v>0</v>
      </c>
      <c r="BC162" s="13">
        <f t="shared" si="20"/>
        <v>0</v>
      </c>
      <c r="BK162" s="15">
        <f t="shared" si="18"/>
        <v>0</v>
      </c>
      <c r="BL162" s="13">
        <f t="shared" si="21"/>
        <v>0</v>
      </c>
      <c r="BM162" s="13">
        <f t="shared" si="26"/>
        <v>0</v>
      </c>
      <c r="BS162" s="15"/>
      <c r="BT162" s="15"/>
      <c r="BU162" s="15"/>
      <c r="CV162" s="13">
        <f t="shared" si="22"/>
        <v>0</v>
      </c>
      <c r="CW162" s="13">
        <f t="shared" si="24"/>
        <v>0</v>
      </c>
      <c r="DP162" s="13">
        <f t="shared" si="23"/>
        <v>0</v>
      </c>
      <c r="DQ162" s="13">
        <f t="shared" si="25"/>
        <v>0</v>
      </c>
    </row>
    <row r="163" spans="1:121" x14ac:dyDescent="0.45">
      <c r="A163" s="12" t="s">
        <v>4515</v>
      </c>
      <c r="B163" s="13">
        <v>2015</v>
      </c>
      <c r="C163" s="13" t="s">
        <v>1281</v>
      </c>
      <c r="D163" s="13" t="s">
        <v>1282</v>
      </c>
      <c r="E163" s="13" t="s">
        <v>1491</v>
      </c>
      <c r="G163" s="13">
        <f t="shared" si="19"/>
        <v>3</v>
      </c>
      <c r="H163" s="15">
        <v>1</v>
      </c>
      <c r="I163" s="14">
        <v>1</v>
      </c>
      <c r="M163" s="13">
        <v>1</v>
      </c>
      <c r="N163" s="13">
        <v>0</v>
      </c>
      <c r="O163" s="13">
        <v>0</v>
      </c>
      <c r="P163" s="13">
        <v>0</v>
      </c>
      <c r="Q163" s="13">
        <v>1</v>
      </c>
      <c r="R163" s="15">
        <v>1</v>
      </c>
      <c r="BC163" s="13">
        <f t="shared" si="20"/>
        <v>0</v>
      </c>
      <c r="BK163" s="15">
        <f t="shared" si="18"/>
        <v>0</v>
      </c>
      <c r="BL163" s="13">
        <f t="shared" si="21"/>
        <v>2</v>
      </c>
      <c r="BM163" s="13">
        <f t="shared" si="26"/>
        <v>1</v>
      </c>
      <c r="BS163" s="15"/>
      <c r="BT163" s="15"/>
      <c r="BU163" s="15"/>
      <c r="CN163" s="13">
        <v>1</v>
      </c>
      <c r="CV163" s="13">
        <f t="shared" si="22"/>
        <v>1</v>
      </c>
      <c r="CW163" s="13">
        <f t="shared" si="24"/>
        <v>1</v>
      </c>
      <c r="DI163" s="13">
        <v>1</v>
      </c>
      <c r="DP163" s="13">
        <f t="shared" si="23"/>
        <v>1</v>
      </c>
      <c r="DQ163" s="13">
        <f t="shared" si="25"/>
        <v>1</v>
      </c>
    </row>
    <row r="164" spans="1:121" x14ac:dyDescent="0.45">
      <c r="A164" s="12" t="s">
        <v>4632</v>
      </c>
      <c r="B164" s="13">
        <v>2019</v>
      </c>
      <c r="C164" s="13" t="s">
        <v>1676</v>
      </c>
      <c r="D164" s="13" t="s">
        <v>1684</v>
      </c>
      <c r="E164" s="13" t="s">
        <v>1830</v>
      </c>
      <c r="F164" s="13" t="s">
        <v>1840</v>
      </c>
      <c r="G164" s="13">
        <f t="shared" si="19"/>
        <v>0</v>
      </c>
      <c r="Q164" s="13">
        <v>0</v>
      </c>
      <c r="BC164" s="13">
        <f t="shared" si="20"/>
        <v>0</v>
      </c>
      <c r="BK164" s="15">
        <f t="shared" si="18"/>
        <v>0</v>
      </c>
      <c r="BL164" s="13">
        <f t="shared" si="21"/>
        <v>0</v>
      </c>
      <c r="BM164" s="13">
        <f t="shared" si="26"/>
        <v>0</v>
      </c>
      <c r="BS164" s="15"/>
      <c r="BT164" s="15"/>
      <c r="BU164" s="15"/>
      <c r="CV164" s="13">
        <f t="shared" si="22"/>
        <v>0</v>
      </c>
      <c r="CW164" s="13">
        <f t="shared" si="24"/>
        <v>0</v>
      </c>
      <c r="DP164" s="13">
        <f t="shared" si="23"/>
        <v>0</v>
      </c>
      <c r="DQ164" s="13">
        <f t="shared" si="25"/>
        <v>0</v>
      </c>
    </row>
    <row r="165" spans="1:121" x14ac:dyDescent="0.45">
      <c r="A165" s="12" t="s">
        <v>6590</v>
      </c>
      <c r="B165" s="13">
        <v>2018</v>
      </c>
      <c r="C165" s="13" t="s">
        <v>1006</v>
      </c>
      <c r="D165" s="13" t="s">
        <v>1027</v>
      </c>
      <c r="E165" s="13" t="s">
        <v>1040</v>
      </c>
      <c r="F165" s="13" t="s">
        <v>6591</v>
      </c>
      <c r="G165" s="13">
        <f t="shared" si="19"/>
        <v>0</v>
      </c>
      <c r="Q165" s="13">
        <v>0</v>
      </c>
      <c r="BC165" s="13">
        <f t="shared" si="20"/>
        <v>0</v>
      </c>
      <c r="BK165" s="15">
        <f t="shared" si="18"/>
        <v>0</v>
      </c>
      <c r="BL165" s="13">
        <f t="shared" si="21"/>
        <v>0</v>
      </c>
      <c r="BM165" s="13">
        <f t="shared" si="26"/>
        <v>0</v>
      </c>
      <c r="BS165" s="15"/>
      <c r="BT165" s="15"/>
      <c r="BU165" s="15"/>
      <c r="CV165" s="13">
        <f t="shared" si="22"/>
        <v>0</v>
      </c>
      <c r="CW165" s="13">
        <f t="shared" si="24"/>
        <v>0</v>
      </c>
      <c r="DP165" s="13">
        <f t="shared" si="23"/>
        <v>0</v>
      </c>
      <c r="DQ165" s="13">
        <f t="shared" si="25"/>
        <v>0</v>
      </c>
    </row>
    <row r="166" spans="1:121" x14ac:dyDescent="0.45">
      <c r="A166" s="12" t="s">
        <v>6592</v>
      </c>
      <c r="B166" s="13">
        <v>2017</v>
      </c>
      <c r="C166" s="13" t="s">
        <v>2023</v>
      </c>
      <c r="D166" s="13" t="s">
        <v>2023</v>
      </c>
      <c r="E166" s="13" t="s">
        <v>2102</v>
      </c>
      <c r="F166" s="13" t="s">
        <v>6593</v>
      </c>
      <c r="G166" s="13">
        <f t="shared" si="19"/>
        <v>0</v>
      </c>
      <c r="Q166" s="13">
        <v>0</v>
      </c>
      <c r="BC166" s="13">
        <f t="shared" si="20"/>
        <v>0</v>
      </c>
      <c r="BK166" s="15">
        <f t="shared" si="18"/>
        <v>0</v>
      </c>
      <c r="BL166" s="13">
        <f t="shared" si="21"/>
        <v>0</v>
      </c>
      <c r="BM166" s="13">
        <f t="shared" si="26"/>
        <v>0</v>
      </c>
      <c r="BS166" s="15"/>
      <c r="BT166" s="15"/>
      <c r="BU166" s="15"/>
      <c r="CV166" s="13">
        <f t="shared" si="22"/>
        <v>0</v>
      </c>
      <c r="CW166" s="13">
        <f t="shared" si="24"/>
        <v>0</v>
      </c>
      <c r="DP166" s="13">
        <f t="shared" si="23"/>
        <v>0</v>
      </c>
      <c r="DQ166" s="13">
        <f t="shared" si="25"/>
        <v>0</v>
      </c>
    </row>
    <row r="167" spans="1:121" x14ac:dyDescent="0.45">
      <c r="A167" s="12" t="s">
        <v>6594</v>
      </c>
      <c r="B167" s="13">
        <v>2017</v>
      </c>
      <c r="C167" s="13" t="s">
        <v>2023</v>
      </c>
      <c r="D167" s="13" t="s">
        <v>2023</v>
      </c>
      <c r="E167" s="13" t="s">
        <v>2102</v>
      </c>
      <c r="F167" s="13" t="s">
        <v>4871</v>
      </c>
      <c r="G167" s="13">
        <f t="shared" si="19"/>
        <v>0</v>
      </c>
      <c r="Q167" s="13">
        <v>0</v>
      </c>
      <c r="BC167" s="13">
        <f t="shared" si="20"/>
        <v>0</v>
      </c>
      <c r="BK167" s="15">
        <f t="shared" si="18"/>
        <v>0</v>
      </c>
      <c r="BL167" s="13">
        <f t="shared" si="21"/>
        <v>0</v>
      </c>
      <c r="BM167" s="13">
        <f t="shared" si="26"/>
        <v>0</v>
      </c>
      <c r="BS167" s="15"/>
      <c r="BT167" s="15"/>
      <c r="BU167" s="15"/>
      <c r="CV167" s="13">
        <f t="shared" si="22"/>
        <v>0</v>
      </c>
      <c r="CW167" s="13">
        <f t="shared" si="24"/>
        <v>0</v>
      </c>
      <c r="DP167" s="13">
        <f t="shared" si="23"/>
        <v>0</v>
      </c>
      <c r="DQ167" s="13">
        <f t="shared" si="25"/>
        <v>0</v>
      </c>
    </row>
    <row r="168" spans="1:121" x14ac:dyDescent="0.45">
      <c r="A168" s="12" t="s">
        <v>3906</v>
      </c>
      <c r="B168" s="13">
        <v>2019</v>
      </c>
      <c r="C168" s="13" t="s">
        <v>126</v>
      </c>
      <c r="D168" s="13" t="s">
        <v>126</v>
      </c>
      <c r="E168" s="13" t="s">
        <v>304</v>
      </c>
      <c r="F168" s="13" t="s">
        <v>3676</v>
      </c>
      <c r="G168" s="13">
        <f t="shared" si="19"/>
        <v>2</v>
      </c>
      <c r="H168" s="15">
        <v>1</v>
      </c>
      <c r="I168" s="14">
        <v>1</v>
      </c>
      <c r="Q168" s="13">
        <v>0</v>
      </c>
      <c r="BC168" s="13">
        <f t="shared" si="20"/>
        <v>0</v>
      </c>
      <c r="BK168" s="15">
        <f t="shared" ref="BK168:BK231" si="27">BE168+BJ168</f>
        <v>0</v>
      </c>
      <c r="BL168" s="13">
        <f t="shared" si="21"/>
        <v>1</v>
      </c>
      <c r="BM168" s="13">
        <f t="shared" si="26"/>
        <v>1</v>
      </c>
      <c r="BS168" s="15"/>
      <c r="BT168" s="15"/>
      <c r="BU168" s="15"/>
      <c r="CV168" s="13">
        <f t="shared" si="22"/>
        <v>0</v>
      </c>
      <c r="CW168" s="13">
        <f t="shared" si="24"/>
        <v>0</v>
      </c>
      <c r="DI168" s="13">
        <v>1</v>
      </c>
      <c r="DP168" s="13">
        <f t="shared" si="23"/>
        <v>1</v>
      </c>
      <c r="DQ168" s="13">
        <f t="shared" si="25"/>
        <v>1</v>
      </c>
    </row>
    <row r="169" spans="1:121" x14ac:dyDescent="0.45">
      <c r="A169" s="12" t="s">
        <v>4107</v>
      </c>
      <c r="B169" s="13">
        <v>2017</v>
      </c>
      <c r="C169" s="13" t="s">
        <v>344</v>
      </c>
      <c r="D169" s="13" t="s">
        <v>459</v>
      </c>
      <c r="E169" s="13" t="s">
        <v>701</v>
      </c>
      <c r="F169" s="13" t="s">
        <v>4106</v>
      </c>
      <c r="G169" s="13">
        <f t="shared" si="19"/>
        <v>0</v>
      </c>
      <c r="M169" s="13">
        <v>1</v>
      </c>
      <c r="N169" s="13">
        <v>0</v>
      </c>
      <c r="O169" s="13">
        <v>0</v>
      </c>
      <c r="P169" s="13">
        <v>0</v>
      </c>
      <c r="Q169" s="13">
        <v>1</v>
      </c>
      <c r="R169" s="15">
        <v>1</v>
      </c>
      <c r="BC169" s="13">
        <f t="shared" si="20"/>
        <v>0</v>
      </c>
      <c r="BK169" s="15">
        <f t="shared" si="27"/>
        <v>0</v>
      </c>
      <c r="BL169" s="13">
        <f t="shared" si="21"/>
        <v>1</v>
      </c>
      <c r="BM169" s="13">
        <f t="shared" si="26"/>
        <v>1</v>
      </c>
      <c r="BS169" s="15"/>
      <c r="BT169" s="15"/>
      <c r="BU169" s="15"/>
      <c r="CV169" s="13">
        <f t="shared" si="22"/>
        <v>0</v>
      </c>
      <c r="CW169" s="13">
        <f t="shared" si="24"/>
        <v>0</v>
      </c>
      <c r="DP169" s="13">
        <f t="shared" si="23"/>
        <v>0</v>
      </c>
      <c r="DQ169" s="13">
        <f t="shared" si="25"/>
        <v>0</v>
      </c>
    </row>
    <row r="170" spans="1:121" x14ac:dyDescent="0.45">
      <c r="A170" s="12" t="s">
        <v>6595</v>
      </c>
      <c r="B170" s="13">
        <v>2021</v>
      </c>
      <c r="C170" s="13" t="s">
        <v>344</v>
      </c>
      <c r="D170" s="13" t="s">
        <v>391</v>
      </c>
      <c r="E170" s="13" t="s">
        <v>6269</v>
      </c>
      <c r="G170" s="13">
        <f t="shared" si="19"/>
        <v>1</v>
      </c>
      <c r="M170" s="13">
        <v>1</v>
      </c>
      <c r="Q170" s="13">
        <v>1</v>
      </c>
      <c r="R170" s="15">
        <v>1</v>
      </c>
      <c r="BC170" s="13">
        <f t="shared" si="20"/>
        <v>0</v>
      </c>
      <c r="BK170" s="15">
        <f t="shared" si="27"/>
        <v>0</v>
      </c>
      <c r="BL170" s="13">
        <f t="shared" si="21"/>
        <v>1</v>
      </c>
      <c r="BM170" s="13">
        <f t="shared" si="26"/>
        <v>1</v>
      </c>
      <c r="BS170" s="15"/>
      <c r="BT170" s="15"/>
      <c r="BU170" s="15"/>
      <c r="CK170" s="13">
        <v>1</v>
      </c>
      <c r="CV170" s="13">
        <f t="shared" si="22"/>
        <v>1</v>
      </c>
      <c r="CW170" s="13">
        <f t="shared" si="24"/>
        <v>1</v>
      </c>
      <c r="DP170" s="13">
        <f t="shared" si="23"/>
        <v>0</v>
      </c>
      <c r="DQ170" s="13">
        <f t="shared" si="25"/>
        <v>0</v>
      </c>
    </row>
    <row r="171" spans="1:121" x14ac:dyDescent="0.45">
      <c r="A171" s="12" t="s">
        <v>6596</v>
      </c>
      <c r="B171" s="13">
        <v>2021</v>
      </c>
      <c r="C171" s="13" t="s">
        <v>344</v>
      </c>
      <c r="D171" s="13" t="s">
        <v>391</v>
      </c>
      <c r="E171" s="13" t="s">
        <v>6269</v>
      </c>
      <c r="G171" s="13">
        <f t="shared" si="19"/>
        <v>1</v>
      </c>
      <c r="M171" s="13">
        <v>1</v>
      </c>
      <c r="Q171" s="13">
        <v>1</v>
      </c>
      <c r="R171" s="15">
        <v>1</v>
      </c>
      <c r="BC171" s="13">
        <f t="shared" si="20"/>
        <v>0</v>
      </c>
      <c r="BK171" s="15">
        <f t="shared" si="27"/>
        <v>0</v>
      </c>
      <c r="BL171" s="13">
        <f t="shared" si="21"/>
        <v>1</v>
      </c>
      <c r="BM171" s="13">
        <f t="shared" si="26"/>
        <v>1</v>
      </c>
      <c r="BS171" s="15"/>
      <c r="BT171" s="15"/>
      <c r="BU171" s="15"/>
      <c r="CK171" s="13">
        <v>1</v>
      </c>
      <c r="CV171" s="13">
        <f t="shared" si="22"/>
        <v>1</v>
      </c>
      <c r="CW171" s="13">
        <f t="shared" si="24"/>
        <v>1</v>
      </c>
      <c r="DP171" s="13">
        <f t="shared" si="23"/>
        <v>0</v>
      </c>
      <c r="DQ171" s="13">
        <f t="shared" si="25"/>
        <v>0</v>
      </c>
    </row>
    <row r="172" spans="1:121" x14ac:dyDescent="0.45">
      <c r="A172" s="12" t="s">
        <v>6597</v>
      </c>
      <c r="B172" s="13">
        <v>2017</v>
      </c>
      <c r="C172" s="13" t="s">
        <v>23</v>
      </c>
      <c r="D172" s="13" t="s">
        <v>23</v>
      </c>
      <c r="E172" s="13" t="s">
        <v>50</v>
      </c>
      <c r="F172" s="13" t="s">
        <v>55</v>
      </c>
      <c r="G172" s="13">
        <f t="shared" si="19"/>
        <v>2</v>
      </c>
      <c r="H172" s="15">
        <v>1</v>
      </c>
      <c r="J172" s="14">
        <v>1</v>
      </c>
      <c r="L172" s="15">
        <v>1</v>
      </c>
      <c r="M172" s="13">
        <v>1</v>
      </c>
      <c r="N172" s="13">
        <v>0</v>
      </c>
      <c r="O172" s="13">
        <v>0</v>
      </c>
      <c r="P172" s="13">
        <v>0</v>
      </c>
      <c r="Q172" s="13">
        <v>1</v>
      </c>
      <c r="R172" s="15">
        <v>1</v>
      </c>
      <c r="BC172" s="13">
        <f t="shared" si="20"/>
        <v>0</v>
      </c>
      <c r="BK172" s="15">
        <f t="shared" si="27"/>
        <v>0</v>
      </c>
      <c r="BL172" s="13">
        <f t="shared" si="21"/>
        <v>2</v>
      </c>
      <c r="BM172" s="13">
        <f t="shared" si="26"/>
        <v>1</v>
      </c>
      <c r="BS172" s="15"/>
      <c r="BT172" s="15"/>
      <c r="BU172" s="15"/>
      <c r="CV172" s="13">
        <f t="shared" si="22"/>
        <v>0</v>
      </c>
      <c r="CW172" s="13">
        <f t="shared" si="24"/>
        <v>0</v>
      </c>
      <c r="DE172" s="13">
        <v>1</v>
      </c>
      <c r="DI172" s="13">
        <v>1</v>
      </c>
      <c r="DP172" s="13">
        <f t="shared" si="23"/>
        <v>2</v>
      </c>
      <c r="DQ172" s="13">
        <f t="shared" si="25"/>
        <v>1</v>
      </c>
    </row>
    <row r="173" spans="1:121" x14ac:dyDescent="0.45">
      <c r="A173" s="12" t="s">
        <v>4056</v>
      </c>
      <c r="B173" s="13">
        <v>2012</v>
      </c>
      <c r="C173" s="13" t="s">
        <v>344</v>
      </c>
      <c r="D173" s="13" t="s">
        <v>391</v>
      </c>
      <c r="E173" s="13" t="s">
        <v>691</v>
      </c>
      <c r="F173" s="13" t="s">
        <v>4055</v>
      </c>
      <c r="G173" s="13">
        <f t="shared" si="19"/>
        <v>2</v>
      </c>
      <c r="H173" s="15">
        <v>1</v>
      </c>
      <c r="K173" s="14">
        <v>1</v>
      </c>
      <c r="L173" s="15">
        <v>1</v>
      </c>
      <c r="M173" s="13">
        <v>6</v>
      </c>
      <c r="N173" s="13">
        <v>0</v>
      </c>
      <c r="O173" s="13">
        <v>5</v>
      </c>
      <c r="P173" s="13">
        <v>0</v>
      </c>
      <c r="Q173" s="13">
        <v>7</v>
      </c>
      <c r="R173" s="15">
        <v>1</v>
      </c>
      <c r="AL173" s="13">
        <v>0</v>
      </c>
      <c r="AM173" s="13">
        <v>0</v>
      </c>
      <c r="AN173" s="13">
        <v>0</v>
      </c>
      <c r="AO173" s="13">
        <v>0</v>
      </c>
      <c r="AP173" s="13">
        <v>0</v>
      </c>
      <c r="AQ173" s="13">
        <v>0</v>
      </c>
      <c r="AR173" s="13">
        <v>0</v>
      </c>
      <c r="AS173" s="13">
        <v>0</v>
      </c>
      <c r="AT173" s="13">
        <v>0</v>
      </c>
      <c r="AU173" s="13">
        <v>0</v>
      </c>
      <c r="AV173" s="13">
        <v>0</v>
      </c>
      <c r="AW173" s="13">
        <v>0</v>
      </c>
      <c r="AX173" s="13">
        <v>0</v>
      </c>
      <c r="AY173" s="13">
        <v>0</v>
      </c>
      <c r="AZ173" s="13">
        <v>0</v>
      </c>
      <c r="BA173" s="13">
        <v>0</v>
      </c>
      <c r="BB173" s="13">
        <v>1</v>
      </c>
      <c r="BC173" s="13">
        <f t="shared" si="20"/>
        <v>1</v>
      </c>
      <c r="BE173" s="16">
        <v>1</v>
      </c>
      <c r="BF173" s="13">
        <v>1</v>
      </c>
      <c r="BG173" s="13">
        <v>0</v>
      </c>
      <c r="BI173" s="13">
        <f>SUM(S173:AK173)</f>
        <v>0</v>
      </c>
      <c r="BK173" s="15">
        <f t="shared" si="27"/>
        <v>1</v>
      </c>
      <c r="BL173" s="13">
        <f t="shared" si="21"/>
        <v>3</v>
      </c>
      <c r="BM173" s="13">
        <f t="shared" si="26"/>
        <v>1</v>
      </c>
      <c r="BS173" s="15"/>
      <c r="BT173" s="15"/>
      <c r="BU173" s="15"/>
      <c r="CV173" s="13">
        <f t="shared" si="22"/>
        <v>0</v>
      </c>
      <c r="CW173" s="13">
        <f t="shared" si="24"/>
        <v>0</v>
      </c>
      <c r="DH173" s="13">
        <v>1</v>
      </c>
      <c r="DI173" s="13">
        <v>1</v>
      </c>
      <c r="DP173" s="13">
        <f t="shared" si="23"/>
        <v>2</v>
      </c>
      <c r="DQ173" s="13">
        <f t="shared" si="25"/>
        <v>1</v>
      </c>
    </row>
    <row r="174" spans="1:121" x14ac:dyDescent="0.45">
      <c r="A174" s="12" t="s">
        <v>4839</v>
      </c>
      <c r="B174" s="13">
        <v>2021</v>
      </c>
      <c r="C174" s="13" t="s">
        <v>1862</v>
      </c>
      <c r="D174" s="13" t="s">
        <v>1879</v>
      </c>
      <c r="E174" s="13" t="s">
        <v>1862</v>
      </c>
      <c r="G174" s="13">
        <f t="shared" si="19"/>
        <v>1</v>
      </c>
      <c r="Q174" s="13">
        <v>0</v>
      </c>
      <c r="BC174" s="13">
        <f t="shared" si="20"/>
        <v>0</v>
      </c>
      <c r="BK174" s="15">
        <f t="shared" si="27"/>
        <v>0</v>
      </c>
      <c r="BL174" s="13">
        <f t="shared" si="21"/>
        <v>0</v>
      </c>
      <c r="BM174" s="13">
        <f t="shared" si="26"/>
        <v>0</v>
      </c>
      <c r="BS174" s="15"/>
      <c r="BT174" s="15"/>
      <c r="BU174" s="15"/>
      <c r="CV174" s="13">
        <f t="shared" si="22"/>
        <v>0</v>
      </c>
      <c r="CW174" s="13">
        <f t="shared" si="24"/>
        <v>0</v>
      </c>
      <c r="DC174" s="13">
        <v>1</v>
      </c>
      <c r="DP174" s="13">
        <f t="shared" si="23"/>
        <v>1</v>
      </c>
      <c r="DQ174" s="13">
        <f t="shared" si="25"/>
        <v>1</v>
      </c>
    </row>
    <row r="175" spans="1:121" x14ac:dyDescent="0.45">
      <c r="A175" s="12" t="s">
        <v>6598</v>
      </c>
      <c r="B175" s="13">
        <v>2017</v>
      </c>
      <c r="C175" s="13" t="s">
        <v>344</v>
      </c>
      <c r="D175" s="13" t="s">
        <v>395</v>
      </c>
      <c r="E175" s="13" t="s">
        <v>504</v>
      </c>
      <c r="G175" s="13">
        <f t="shared" si="19"/>
        <v>2</v>
      </c>
      <c r="H175" s="15">
        <v>1</v>
      </c>
      <c r="I175" s="14">
        <v>1</v>
      </c>
      <c r="M175" s="13">
        <v>1</v>
      </c>
      <c r="N175" s="13">
        <v>0</v>
      </c>
      <c r="O175" s="13">
        <v>0</v>
      </c>
      <c r="P175" s="13">
        <v>1</v>
      </c>
      <c r="Q175" s="13">
        <v>2</v>
      </c>
      <c r="R175" s="15">
        <v>1</v>
      </c>
      <c r="BC175" s="13">
        <f t="shared" si="20"/>
        <v>0</v>
      </c>
      <c r="BK175" s="15">
        <f t="shared" si="27"/>
        <v>0</v>
      </c>
      <c r="BL175" s="13">
        <f t="shared" si="21"/>
        <v>2</v>
      </c>
      <c r="BM175" s="13">
        <f t="shared" si="26"/>
        <v>1</v>
      </c>
      <c r="BS175" s="15"/>
      <c r="BT175" s="15"/>
      <c r="BU175" s="15"/>
      <c r="CV175" s="13">
        <f t="shared" si="22"/>
        <v>0</v>
      </c>
      <c r="CW175" s="13">
        <f t="shared" si="24"/>
        <v>0</v>
      </c>
      <c r="DI175" s="13">
        <v>1</v>
      </c>
      <c r="DP175" s="13">
        <f t="shared" si="23"/>
        <v>1</v>
      </c>
      <c r="DQ175" s="13">
        <f t="shared" si="25"/>
        <v>1</v>
      </c>
    </row>
    <row r="176" spans="1:121" x14ac:dyDescent="0.45">
      <c r="A176" s="12" t="s">
        <v>5096</v>
      </c>
      <c r="B176" s="13">
        <v>2019</v>
      </c>
      <c r="C176" s="13" t="s">
        <v>2127</v>
      </c>
      <c r="D176" s="13" t="s">
        <v>2173</v>
      </c>
      <c r="E176" s="13" t="s">
        <v>2433</v>
      </c>
      <c r="F176" s="13" t="s">
        <v>5095</v>
      </c>
      <c r="G176" s="13">
        <f t="shared" si="19"/>
        <v>1</v>
      </c>
      <c r="Q176" s="13">
        <v>0</v>
      </c>
      <c r="BC176" s="13">
        <f t="shared" si="20"/>
        <v>0</v>
      </c>
      <c r="BK176" s="15">
        <f t="shared" si="27"/>
        <v>0</v>
      </c>
      <c r="BL176" s="13">
        <f t="shared" si="21"/>
        <v>0</v>
      </c>
      <c r="BM176" s="13">
        <f t="shared" si="26"/>
        <v>0</v>
      </c>
      <c r="BS176" s="15"/>
      <c r="BT176" s="15"/>
      <c r="BU176" s="15"/>
      <c r="CV176" s="13">
        <f t="shared" si="22"/>
        <v>0</v>
      </c>
      <c r="CW176" s="13">
        <f t="shared" si="24"/>
        <v>0</v>
      </c>
      <c r="DJ176" s="13">
        <v>1</v>
      </c>
      <c r="DP176" s="13">
        <f t="shared" si="23"/>
        <v>1</v>
      </c>
      <c r="DQ176" s="13">
        <f t="shared" si="25"/>
        <v>1</v>
      </c>
    </row>
    <row r="177" spans="1:121" x14ac:dyDescent="0.45">
      <c r="A177" s="12" t="s">
        <v>6599</v>
      </c>
      <c r="B177" s="13">
        <v>2021</v>
      </c>
      <c r="C177" s="13" t="s">
        <v>1281</v>
      </c>
      <c r="D177" s="13" t="s">
        <v>1282</v>
      </c>
      <c r="E177" s="13" t="s">
        <v>1540</v>
      </c>
      <c r="G177" s="13">
        <f t="shared" si="19"/>
        <v>0</v>
      </c>
      <c r="Q177" s="13">
        <v>0</v>
      </c>
      <c r="BC177" s="13">
        <f t="shared" si="20"/>
        <v>0</v>
      </c>
      <c r="BK177" s="15">
        <f t="shared" si="27"/>
        <v>0</v>
      </c>
      <c r="BL177" s="13">
        <f t="shared" si="21"/>
        <v>0</v>
      </c>
      <c r="BM177" s="13">
        <f t="shared" si="26"/>
        <v>0</v>
      </c>
      <c r="BS177" s="15"/>
      <c r="BT177" s="15"/>
      <c r="BU177" s="15"/>
      <c r="CV177" s="13">
        <f t="shared" si="22"/>
        <v>0</v>
      </c>
      <c r="CW177" s="13">
        <f t="shared" si="24"/>
        <v>0</v>
      </c>
      <c r="DP177" s="13">
        <f t="shared" si="23"/>
        <v>0</v>
      </c>
      <c r="DQ177" s="13">
        <f t="shared" si="25"/>
        <v>0</v>
      </c>
    </row>
    <row r="178" spans="1:121" x14ac:dyDescent="0.45">
      <c r="A178" s="12" t="s">
        <v>4691</v>
      </c>
      <c r="B178" s="13">
        <v>2019</v>
      </c>
      <c r="C178" s="13" t="s">
        <v>1676</v>
      </c>
      <c r="D178" s="13" t="s">
        <v>1684</v>
      </c>
      <c r="E178" s="13" t="s">
        <v>1791</v>
      </c>
      <c r="F178" s="13" t="s">
        <v>1792</v>
      </c>
      <c r="G178" s="13">
        <f t="shared" si="19"/>
        <v>1</v>
      </c>
      <c r="H178" s="15">
        <v>1</v>
      </c>
      <c r="I178" s="14">
        <v>1</v>
      </c>
      <c r="M178" s="13">
        <v>1</v>
      </c>
      <c r="N178" s="13">
        <v>0</v>
      </c>
      <c r="O178" s="13">
        <v>0</v>
      </c>
      <c r="P178" s="13">
        <v>0</v>
      </c>
      <c r="Q178" s="13">
        <v>1</v>
      </c>
      <c r="R178" s="15">
        <v>1</v>
      </c>
      <c r="BC178" s="13">
        <f t="shared" si="20"/>
        <v>0</v>
      </c>
      <c r="BK178" s="15">
        <f t="shared" si="27"/>
        <v>0</v>
      </c>
      <c r="BL178" s="13">
        <f t="shared" si="21"/>
        <v>2</v>
      </c>
      <c r="BM178" s="13">
        <f t="shared" si="26"/>
        <v>1</v>
      </c>
      <c r="BS178" s="15"/>
      <c r="BT178" s="15"/>
      <c r="BU178" s="15"/>
      <c r="CV178" s="13">
        <f t="shared" si="22"/>
        <v>0</v>
      </c>
      <c r="CW178" s="13">
        <f t="shared" si="24"/>
        <v>0</v>
      </c>
      <c r="DP178" s="13">
        <f t="shared" si="23"/>
        <v>0</v>
      </c>
      <c r="DQ178" s="13">
        <f t="shared" si="25"/>
        <v>0</v>
      </c>
    </row>
    <row r="179" spans="1:121" x14ac:dyDescent="0.45">
      <c r="A179" s="12" t="s">
        <v>6600</v>
      </c>
      <c r="B179" s="13">
        <v>2016</v>
      </c>
      <c r="C179" s="13" t="s">
        <v>2127</v>
      </c>
      <c r="D179" s="13" t="s">
        <v>2173</v>
      </c>
      <c r="E179" s="13" t="s">
        <v>2422</v>
      </c>
      <c r="G179" s="13">
        <f t="shared" si="19"/>
        <v>2</v>
      </c>
      <c r="M179" s="13">
        <v>2</v>
      </c>
      <c r="N179" s="13">
        <v>0</v>
      </c>
      <c r="O179" s="13">
        <v>0</v>
      </c>
      <c r="P179" s="13">
        <v>0</v>
      </c>
      <c r="Q179" s="13">
        <v>2</v>
      </c>
      <c r="R179" s="15">
        <v>1</v>
      </c>
      <c r="BC179" s="13">
        <f t="shared" si="20"/>
        <v>0</v>
      </c>
      <c r="BK179" s="15">
        <f t="shared" si="27"/>
        <v>0</v>
      </c>
      <c r="BL179" s="13">
        <f t="shared" si="21"/>
        <v>1</v>
      </c>
      <c r="BM179" s="13">
        <f t="shared" si="26"/>
        <v>1</v>
      </c>
      <c r="BN179" s="13">
        <v>2</v>
      </c>
      <c r="BS179" s="15"/>
      <c r="BT179" s="15"/>
      <c r="BU179" s="15"/>
      <c r="CV179" s="13">
        <f t="shared" si="22"/>
        <v>2</v>
      </c>
      <c r="CW179" s="13">
        <f t="shared" si="24"/>
        <v>1</v>
      </c>
      <c r="DI179" s="13">
        <v>1</v>
      </c>
      <c r="DJ179" s="13">
        <v>1</v>
      </c>
      <c r="DP179" s="13">
        <f t="shared" si="23"/>
        <v>2</v>
      </c>
      <c r="DQ179" s="13">
        <f t="shared" si="25"/>
        <v>1</v>
      </c>
    </row>
    <row r="180" spans="1:121" x14ac:dyDescent="0.45">
      <c r="A180" s="12" t="s">
        <v>3893</v>
      </c>
      <c r="B180" s="13">
        <v>2013</v>
      </c>
      <c r="C180" s="13" t="s">
        <v>126</v>
      </c>
      <c r="D180" s="13" t="s">
        <v>126</v>
      </c>
      <c r="E180" s="13" t="s">
        <v>298</v>
      </c>
      <c r="F180" s="13" t="s">
        <v>3892</v>
      </c>
      <c r="G180" s="13">
        <f t="shared" si="19"/>
        <v>2</v>
      </c>
      <c r="H180" s="15">
        <v>1</v>
      </c>
      <c r="K180" s="14">
        <v>1</v>
      </c>
      <c r="L180" s="15">
        <v>1</v>
      </c>
      <c r="M180" s="13">
        <v>2</v>
      </c>
      <c r="N180" s="13">
        <v>0</v>
      </c>
      <c r="O180" s="13">
        <v>0</v>
      </c>
      <c r="P180" s="13">
        <v>0</v>
      </c>
      <c r="Q180" s="13">
        <v>2</v>
      </c>
      <c r="R180" s="15">
        <v>1</v>
      </c>
      <c r="AL180" s="13">
        <v>0</v>
      </c>
      <c r="AM180" s="13">
        <v>0</v>
      </c>
      <c r="AN180" s="13">
        <v>0</v>
      </c>
      <c r="AO180" s="13">
        <v>0</v>
      </c>
      <c r="AP180" s="13">
        <v>0</v>
      </c>
      <c r="AQ180" s="13">
        <v>0</v>
      </c>
      <c r="AR180" s="13">
        <v>0</v>
      </c>
      <c r="AS180" s="13">
        <v>0</v>
      </c>
      <c r="AT180" s="13">
        <v>0</v>
      </c>
      <c r="AU180" s="13">
        <v>0</v>
      </c>
      <c r="AV180" s="13">
        <v>0</v>
      </c>
      <c r="AW180" s="13">
        <v>0</v>
      </c>
      <c r="AX180" s="13">
        <v>0</v>
      </c>
      <c r="AY180" s="13">
        <v>0</v>
      </c>
      <c r="AZ180" s="13">
        <v>0</v>
      </c>
      <c r="BA180" s="13">
        <v>0</v>
      </c>
      <c r="BB180" s="13">
        <v>1</v>
      </c>
      <c r="BC180" s="13">
        <f t="shared" si="20"/>
        <v>1</v>
      </c>
      <c r="BD180" s="13" t="s">
        <v>2863</v>
      </c>
      <c r="BE180" s="16">
        <v>1</v>
      </c>
      <c r="BF180" s="13">
        <v>1</v>
      </c>
      <c r="BG180" s="13">
        <v>0</v>
      </c>
      <c r="BI180" s="13">
        <f>SUM(S180:AK180)</f>
        <v>0</v>
      </c>
      <c r="BK180" s="15">
        <f t="shared" si="27"/>
        <v>1</v>
      </c>
      <c r="BL180" s="13">
        <f t="shared" si="21"/>
        <v>3</v>
      </c>
      <c r="BM180" s="13">
        <f t="shared" si="26"/>
        <v>1</v>
      </c>
      <c r="BS180" s="15"/>
      <c r="BT180" s="15"/>
      <c r="BU180" s="15"/>
      <c r="CV180" s="13">
        <f t="shared" si="22"/>
        <v>0</v>
      </c>
      <c r="CW180" s="13">
        <f t="shared" si="24"/>
        <v>0</v>
      </c>
      <c r="DI180" s="13">
        <v>1</v>
      </c>
      <c r="DP180" s="13">
        <f t="shared" si="23"/>
        <v>1</v>
      </c>
      <c r="DQ180" s="13">
        <f t="shared" si="25"/>
        <v>1</v>
      </c>
    </row>
    <row r="181" spans="1:121" x14ac:dyDescent="0.45">
      <c r="A181" s="12" t="s">
        <v>6601</v>
      </c>
      <c r="B181" s="13">
        <v>2019</v>
      </c>
      <c r="C181" s="13" t="s">
        <v>126</v>
      </c>
      <c r="D181" s="13" t="s">
        <v>126</v>
      </c>
      <c r="E181" s="13" t="s">
        <v>298</v>
      </c>
      <c r="G181" s="13">
        <f t="shared" si="19"/>
        <v>0</v>
      </c>
      <c r="Q181" s="13">
        <v>0</v>
      </c>
      <c r="BC181" s="13">
        <f t="shared" si="20"/>
        <v>0</v>
      </c>
      <c r="BK181" s="15">
        <f t="shared" si="27"/>
        <v>0</v>
      </c>
      <c r="BL181" s="13">
        <f t="shared" si="21"/>
        <v>0</v>
      </c>
      <c r="BM181" s="13">
        <f t="shared" si="26"/>
        <v>0</v>
      </c>
      <c r="BS181" s="15"/>
      <c r="BT181" s="15"/>
      <c r="BU181" s="15"/>
      <c r="CV181" s="13">
        <f t="shared" si="22"/>
        <v>0</v>
      </c>
      <c r="CW181" s="13">
        <f t="shared" si="24"/>
        <v>0</v>
      </c>
      <c r="DP181" s="13">
        <f t="shared" si="23"/>
        <v>0</v>
      </c>
      <c r="DQ181" s="13">
        <f t="shared" si="25"/>
        <v>0</v>
      </c>
    </row>
    <row r="182" spans="1:121" x14ac:dyDescent="0.45">
      <c r="A182" s="12" t="s">
        <v>4119</v>
      </c>
      <c r="B182" s="13">
        <v>2016</v>
      </c>
      <c r="C182" s="13" t="s">
        <v>344</v>
      </c>
      <c r="D182" s="13" t="s">
        <v>459</v>
      </c>
      <c r="E182" s="13" t="s">
        <v>466</v>
      </c>
      <c r="G182" s="13">
        <f t="shared" si="19"/>
        <v>2</v>
      </c>
      <c r="M182" s="13">
        <v>0</v>
      </c>
      <c r="N182" s="13">
        <v>0</v>
      </c>
      <c r="O182" s="13">
        <v>3</v>
      </c>
      <c r="P182" s="13">
        <v>0</v>
      </c>
      <c r="Q182" s="13">
        <v>2</v>
      </c>
      <c r="R182" s="15">
        <v>1</v>
      </c>
      <c r="BC182" s="13">
        <f t="shared" si="20"/>
        <v>0</v>
      </c>
      <c r="BK182" s="15">
        <f t="shared" si="27"/>
        <v>0</v>
      </c>
      <c r="BL182" s="13">
        <f t="shared" si="21"/>
        <v>1</v>
      </c>
      <c r="BM182" s="13">
        <f t="shared" si="26"/>
        <v>1</v>
      </c>
      <c r="BN182" s="13">
        <v>1</v>
      </c>
      <c r="BS182" s="15"/>
      <c r="BT182" s="15"/>
      <c r="BU182" s="15"/>
      <c r="CV182" s="13">
        <f t="shared" si="22"/>
        <v>1</v>
      </c>
      <c r="CW182" s="13">
        <f t="shared" si="24"/>
        <v>1</v>
      </c>
      <c r="CX182" s="13">
        <v>1</v>
      </c>
      <c r="DI182" s="13">
        <v>1</v>
      </c>
      <c r="DP182" s="13">
        <f t="shared" si="23"/>
        <v>2</v>
      </c>
      <c r="DQ182" s="13">
        <f t="shared" si="25"/>
        <v>1</v>
      </c>
    </row>
    <row r="183" spans="1:121" x14ac:dyDescent="0.45">
      <c r="A183" s="12" t="s">
        <v>4117</v>
      </c>
      <c r="B183" s="13">
        <v>2018</v>
      </c>
      <c r="C183" s="13" t="s">
        <v>344</v>
      </c>
      <c r="D183" s="13" t="s">
        <v>459</v>
      </c>
      <c r="E183" s="13" t="s">
        <v>466</v>
      </c>
      <c r="G183" s="13">
        <f t="shared" si="19"/>
        <v>1</v>
      </c>
      <c r="Q183" s="13">
        <v>0</v>
      </c>
      <c r="BC183" s="13">
        <f t="shared" si="20"/>
        <v>0</v>
      </c>
      <c r="BK183" s="15">
        <f t="shared" si="27"/>
        <v>0</v>
      </c>
      <c r="BL183" s="13">
        <f t="shared" si="21"/>
        <v>0</v>
      </c>
      <c r="BM183" s="13">
        <f t="shared" si="26"/>
        <v>0</v>
      </c>
      <c r="BS183" s="15"/>
      <c r="BT183" s="15"/>
      <c r="BU183" s="15"/>
      <c r="CV183" s="13">
        <f t="shared" si="22"/>
        <v>0</v>
      </c>
      <c r="CW183" s="13">
        <f t="shared" si="24"/>
        <v>0</v>
      </c>
      <c r="DI183" s="13">
        <v>1</v>
      </c>
      <c r="DP183" s="13">
        <f t="shared" si="23"/>
        <v>1</v>
      </c>
      <c r="DQ183" s="13">
        <f t="shared" si="25"/>
        <v>1</v>
      </c>
    </row>
    <row r="184" spans="1:121" x14ac:dyDescent="0.45">
      <c r="A184" s="12" t="s">
        <v>6602</v>
      </c>
      <c r="B184" s="13">
        <v>2014</v>
      </c>
      <c r="C184" s="13" t="s">
        <v>344</v>
      </c>
      <c r="D184" s="13" t="s">
        <v>391</v>
      </c>
      <c r="E184" s="13" t="s">
        <v>691</v>
      </c>
      <c r="G184" s="13">
        <f t="shared" si="19"/>
        <v>2</v>
      </c>
      <c r="H184" s="15">
        <v>1</v>
      </c>
      <c r="K184" s="14">
        <v>1</v>
      </c>
      <c r="L184" s="15">
        <v>1</v>
      </c>
      <c r="Q184" s="13">
        <v>0</v>
      </c>
      <c r="BC184" s="13">
        <f t="shared" si="20"/>
        <v>0</v>
      </c>
      <c r="BK184" s="15">
        <f t="shared" si="27"/>
        <v>0</v>
      </c>
      <c r="BL184" s="13">
        <f t="shared" si="21"/>
        <v>1</v>
      </c>
      <c r="BM184" s="13">
        <f t="shared" si="26"/>
        <v>1</v>
      </c>
      <c r="BS184" s="15"/>
      <c r="BT184" s="15"/>
      <c r="BU184" s="15"/>
      <c r="CV184" s="13">
        <f t="shared" si="22"/>
        <v>0</v>
      </c>
      <c r="CW184" s="13">
        <f t="shared" si="24"/>
        <v>0</v>
      </c>
      <c r="DH184" s="13">
        <v>1</v>
      </c>
      <c r="DP184" s="13">
        <f t="shared" si="23"/>
        <v>1</v>
      </c>
      <c r="DQ184" s="13">
        <f t="shared" si="25"/>
        <v>1</v>
      </c>
    </row>
    <row r="185" spans="1:121" x14ac:dyDescent="0.45">
      <c r="A185" s="12" t="s">
        <v>4058</v>
      </c>
      <c r="B185" s="13">
        <v>2018</v>
      </c>
      <c r="C185" s="13" t="s">
        <v>344</v>
      </c>
      <c r="D185" s="13" t="s">
        <v>391</v>
      </c>
      <c r="E185" s="13" t="s">
        <v>691</v>
      </c>
      <c r="G185" s="13">
        <f t="shared" si="19"/>
        <v>1</v>
      </c>
      <c r="Q185" s="13">
        <v>0</v>
      </c>
      <c r="BC185" s="13">
        <f t="shared" si="20"/>
        <v>0</v>
      </c>
      <c r="BK185" s="15">
        <f t="shared" si="27"/>
        <v>0</v>
      </c>
      <c r="BL185" s="13">
        <f t="shared" si="21"/>
        <v>0</v>
      </c>
      <c r="BM185" s="13">
        <f t="shared" si="26"/>
        <v>0</v>
      </c>
      <c r="BS185" s="15"/>
      <c r="BT185" s="15"/>
      <c r="BU185" s="15"/>
      <c r="CV185" s="13">
        <f t="shared" si="22"/>
        <v>0</v>
      </c>
      <c r="CW185" s="13">
        <f t="shared" si="24"/>
        <v>0</v>
      </c>
      <c r="DI185" s="13">
        <v>1</v>
      </c>
      <c r="DP185" s="13">
        <f t="shared" si="23"/>
        <v>1</v>
      </c>
      <c r="DQ185" s="13">
        <f t="shared" si="25"/>
        <v>1</v>
      </c>
    </row>
    <row r="186" spans="1:121" x14ac:dyDescent="0.45">
      <c r="A186" s="12" t="s">
        <v>4647</v>
      </c>
      <c r="B186" s="13">
        <v>2021</v>
      </c>
      <c r="C186" s="13" t="s">
        <v>1676</v>
      </c>
      <c r="D186" s="13" t="s">
        <v>1684</v>
      </c>
      <c r="E186" s="13" t="s">
        <v>1786</v>
      </c>
      <c r="F186" s="13" t="s">
        <v>1787</v>
      </c>
      <c r="G186" s="13">
        <f t="shared" si="19"/>
        <v>2</v>
      </c>
      <c r="H186" s="15">
        <v>1</v>
      </c>
      <c r="J186" s="14">
        <v>1</v>
      </c>
      <c r="L186" s="15">
        <v>1</v>
      </c>
      <c r="Q186" s="13">
        <v>0</v>
      </c>
      <c r="BC186" s="13">
        <f t="shared" si="20"/>
        <v>0</v>
      </c>
      <c r="BK186" s="15">
        <f t="shared" si="27"/>
        <v>0</v>
      </c>
      <c r="BL186" s="13">
        <f t="shared" si="21"/>
        <v>1</v>
      </c>
      <c r="BM186" s="13">
        <f t="shared" si="26"/>
        <v>1</v>
      </c>
      <c r="BS186" s="15"/>
      <c r="BT186" s="15"/>
      <c r="BU186" s="15"/>
      <c r="CV186" s="13">
        <f t="shared" si="22"/>
        <v>0</v>
      </c>
      <c r="CW186" s="13">
        <f t="shared" si="24"/>
        <v>0</v>
      </c>
      <c r="DI186" s="13">
        <v>1</v>
      </c>
      <c r="DP186" s="13">
        <f t="shared" si="23"/>
        <v>1</v>
      </c>
      <c r="DQ186" s="13">
        <f t="shared" si="25"/>
        <v>1</v>
      </c>
    </row>
    <row r="187" spans="1:121" x14ac:dyDescent="0.45">
      <c r="A187" s="12" t="s">
        <v>4683</v>
      </c>
      <c r="B187" s="13">
        <v>2018</v>
      </c>
      <c r="C187" s="13" t="s">
        <v>1676</v>
      </c>
      <c r="D187" s="13" t="s">
        <v>1684</v>
      </c>
      <c r="E187" s="13" t="s">
        <v>1822</v>
      </c>
      <c r="G187" s="13">
        <f t="shared" si="19"/>
        <v>0</v>
      </c>
      <c r="Q187" s="13">
        <v>0</v>
      </c>
      <c r="BC187" s="13">
        <f t="shared" si="20"/>
        <v>0</v>
      </c>
      <c r="BK187" s="15">
        <f t="shared" si="27"/>
        <v>0</v>
      </c>
      <c r="BL187" s="13">
        <f t="shared" si="21"/>
        <v>0</v>
      </c>
      <c r="BM187" s="13">
        <f t="shared" si="26"/>
        <v>0</v>
      </c>
      <c r="BS187" s="15"/>
      <c r="BT187" s="15"/>
      <c r="BU187" s="15"/>
      <c r="CV187" s="13">
        <f t="shared" si="22"/>
        <v>0</v>
      </c>
      <c r="CW187" s="13">
        <f t="shared" si="24"/>
        <v>0</v>
      </c>
      <c r="DP187" s="13">
        <f t="shared" si="23"/>
        <v>0</v>
      </c>
      <c r="DQ187" s="13">
        <f t="shared" si="25"/>
        <v>0</v>
      </c>
    </row>
    <row r="188" spans="1:121" x14ac:dyDescent="0.45">
      <c r="A188" s="12" t="s">
        <v>3825</v>
      </c>
      <c r="B188" s="13">
        <v>2015</v>
      </c>
      <c r="C188" s="13" t="s">
        <v>126</v>
      </c>
      <c r="D188" s="13" t="s">
        <v>126</v>
      </c>
      <c r="E188" s="13" t="s">
        <v>238</v>
      </c>
      <c r="F188" s="13" t="s">
        <v>242</v>
      </c>
      <c r="G188" s="13">
        <f t="shared" si="19"/>
        <v>3</v>
      </c>
      <c r="H188" s="15">
        <v>1</v>
      </c>
      <c r="J188" s="14">
        <v>1</v>
      </c>
      <c r="L188" s="15">
        <v>1</v>
      </c>
      <c r="M188" s="13">
        <v>1</v>
      </c>
      <c r="N188" s="13">
        <v>0</v>
      </c>
      <c r="O188" s="13">
        <v>0</v>
      </c>
      <c r="P188" s="13">
        <v>0</v>
      </c>
      <c r="Q188" s="13">
        <v>1</v>
      </c>
      <c r="R188" s="15">
        <v>1</v>
      </c>
      <c r="BC188" s="13">
        <f t="shared" si="20"/>
        <v>0</v>
      </c>
      <c r="BK188" s="15">
        <f t="shared" si="27"/>
        <v>0</v>
      </c>
      <c r="BL188" s="13">
        <f t="shared" si="21"/>
        <v>2</v>
      </c>
      <c r="BM188" s="13">
        <f t="shared" si="26"/>
        <v>1</v>
      </c>
      <c r="BS188" s="15"/>
      <c r="BT188" s="15"/>
      <c r="BU188" s="15"/>
      <c r="BY188" s="13">
        <v>1</v>
      </c>
      <c r="CV188" s="13">
        <f t="shared" si="22"/>
        <v>1</v>
      </c>
      <c r="CW188" s="13">
        <f t="shared" si="24"/>
        <v>1</v>
      </c>
      <c r="DG188" s="13">
        <v>1</v>
      </c>
      <c r="DI188" s="13">
        <v>1</v>
      </c>
      <c r="DP188" s="13">
        <f t="shared" si="23"/>
        <v>2</v>
      </c>
      <c r="DQ188" s="13">
        <f t="shared" si="25"/>
        <v>1</v>
      </c>
    </row>
    <row r="189" spans="1:121" x14ac:dyDescent="0.45">
      <c r="A189" s="12" t="s">
        <v>4830</v>
      </c>
      <c r="B189" s="13">
        <v>1990</v>
      </c>
      <c r="C189" s="13" t="s">
        <v>1862</v>
      </c>
      <c r="D189" s="13" t="s">
        <v>1879</v>
      </c>
      <c r="E189" s="13" t="s">
        <v>1897</v>
      </c>
      <c r="F189" s="13" t="s">
        <v>1903</v>
      </c>
      <c r="G189" s="13">
        <f t="shared" si="19"/>
        <v>0</v>
      </c>
      <c r="Q189" s="13">
        <v>0</v>
      </c>
      <c r="AK189" s="13">
        <v>1</v>
      </c>
      <c r="BC189" s="13">
        <f t="shared" si="20"/>
        <v>0</v>
      </c>
      <c r="BH189" s="13">
        <v>1</v>
      </c>
      <c r="BI189" s="13">
        <f>BH189</f>
        <v>1</v>
      </c>
      <c r="BJ189" s="16">
        <v>1</v>
      </c>
      <c r="BK189" s="15">
        <f t="shared" si="27"/>
        <v>1</v>
      </c>
      <c r="BL189" s="13">
        <f t="shared" si="21"/>
        <v>1</v>
      </c>
      <c r="BM189" s="13">
        <f t="shared" si="26"/>
        <v>1</v>
      </c>
      <c r="BS189" s="15"/>
      <c r="BT189" s="15"/>
      <c r="BU189" s="15"/>
      <c r="CV189" s="13">
        <f t="shared" si="22"/>
        <v>0</v>
      </c>
      <c r="CW189" s="13">
        <f t="shared" si="24"/>
        <v>0</v>
      </c>
      <c r="DP189" s="13">
        <f t="shared" si="23"/>
        <v>0</v>
      </c>
      <c r="DQ189" s="13">
        <f t="shared" si="25"/>
        <v>0</v>
      </c>
    </row>
    <row r="190" spans="1:121" x14ac:dyDescent="0.45">
      <c r="A190" s="12" t="s">
        <v>6603</v>
      </c>
      <c r="B190" s="13">
        <v>1988</v>
      </c>
      <c r="C190" s="13" t="s">
        <v>1281</v>
      </c>
      <c r="D190" s="13" t="s">
        <v>1282</v>
      </c>
      <c r="E190" s="13" t="s">
        <v>1631</v>
      </c>
      <c r="F190" s="13" t="s">
        <v>1638</v>
      </c>
      <c r="G190" s="13">
        <f t="shared" si="19"/>
        <v>1</v>
      </c>
      <c r="Q190" s="13">
        <v>0</v>
      </c>
      <c r="AK190" s="13">
        <v>1</v>
      </c>
      <c r="BC190" s="13">
        <f t="shared" si="20"/>
        <v>0</v>
      </c>
      <c r="BH190" s="13">
        <v>1</v>
      </c>
      <c r="BI190" s="13">
        <f>BH190</f>
        <v>1</v>
      </c>
      <c r="BJ190" s="16">
        <v>1</v>
      </c>
      <c r="BK190" s="15">
        <f t="shared" si="27"/>
        <v>1</v>
      </c>
      <c r="BL190" s="13">
        <f t="shared" si="21"/>
        <v>1</v>
      </c>
      <c r="BM190" s="13">
        <f t="shared" si="26"/>
        <v>1</v>
      </c>
      <c r="BS190" s="15"/>
      <c r="BT190" s="15"/>
      <c r="BU190" s="15"/>
      <c r="CV190" s="13">
        <f t="shared" si="22"/>
        <v>0</v>
      </c>
      <c r="CW190" s="13">
        <f t="shared" si="24"/>
        <v>0</v>
      </c>
      <c r="DI190" s="13">
        <v>1</v>
      </c>
      <c r="DP190" s="13">
        <f t="shared" si="23"/>
        <v>1</v>
      </c>
      <c r="DQ190" s="13">
        <f t="shared" si="25"/>
        <v>1</v>
      </c>
    </row>
    <row r="191" spans="1:121" x14ac:dyDescent="0.45">
      <c r="A191" s="12" t="s">
        <v>4164</v>
      </c>
      <c r="B191" s="13">
        <v>2018</v>
      </c>
      <c r="C191" s="13" t="s">
        <v>753</v>
      </c>
      <c r="D191" s="13" t="s">
        <v>753</v>
      </c>
      <c r="E191" s="13" t="s">
        <v>816</v>
      </c>
      <c r="F191" s="13" t="s">
        <v>826</v>
      </c>
      <c r="G191" s="13">
        <f t="shared" si="19"/>
        <v>3</v>
      </c>
      <c r="H191" s="15">
        <v>1</v>
      </c>
      <c r="J191" s="14">
        <v>1</v>
      </c>
      <c r="L191" s="15">
        <v>1</v>
      </c>
      <c r="M191" s="13">
        <v>1</v>
      </c>
      <c r="N191" s="13">
        <v>0</v>
      </c>
      <c r="O191" s="13">
        <v>0</v>
      </c>
      <c r="P191" s="13">
        <v>0</v>
      </c>
      <c r="Q191" s="13">
        <v>1</v>
      </c>
      <c r="R191" s="15">
        <v>1</v>
      </c>
      <c r="BC191" s="13">
        <f t="shared" si="20"/>
        <v>0</v>
      </c>
      <c r="BK191" s="15">
        <f t="shared" si="27"/>
        <v>0</v>
      </c>
      <c r="BL191" s="13">
        <f t="shared" si="21"/>
        <v>2</v>
      </c>
      <c r="BM191" s="13">
        <f t="shared" si="26"/>
        <v>1</v>
      </c>
      <c r="BS191" s="15"/>
      <c r="BT191" s="15"/>
      <c r="BU191" s="15"/>
      <c r="CA191" s="13">
        <v>1</v>
      </c>
      <c r="CV191" s="13">
        <f t="shared" si="22"/>
        <v>1</v>
      </c>
      <c r="CW191" s="13">
        <f t="shared" si="24"/>
        <v>1</v>
      </c>
      <c r="DF191" s="13">
        <v>1</v>
      </c>
      <c r="DP191" s="13">
        <f t="shared" si="23"/>
        <v>1</v>
      </c>
      <c r="DQ191" s="13">
        <f t="shared" si="25"/>
        <v>1</v>
      </c>
    </row>
    <row r="192" spans="1:121" x14ac:dyDescent="0.45">
      <c r="A192" s="12" t="s">
        <v>4869</v>
      </c>
      <c r="B192" s="13">
        <v>2017</v>
      </c>
      <c r="C192" s="13" t="s">
        <v>2023</v>
      </c>
      <c r="D192" s="13" t="s">
        <v>2023</v>
      </c>
      <c r="E192" s="13" t="s">
        <v>2102</v>
      </c>
      <c r="F192" s="13" t="s">
        <v>2104</v>
      </c>
      <c r="G192" s="13">
        <f t="shared" si="19"/>
        <v>0</v>
      </c>
      <c r="M192" s="13">
        <v>1</v>
      </c>
      <c r="N192" s="13">
        <v>0</v>
      </c>
      <c r="O192" s="13">
        <v>0</v>
      </c>
      <c r="P192" s="13">
        <v>0</v>
      </c>
      <c r="Q192" s="13">
        <v>1</v>
      </c>
      <c r="R192" s="15">
        <v>1</v>
      </c>
      <c r="BC192" s="13">
        <f>SUM(AL192:BB192)</f>
        <v>0</v>
      </c>
      <c r="BK192" s="15">
        <f t="shared" si="27"/>
        <v>0</v>
      </c>
      <c r="BL192" s="13">
        <f t="shared" si="21"/>
        <v>1</v>
      </c>
      <c r="BM192" s="13">
        <f t="shared" si="26"/>
        <v>1</v>
      </c>
      <c r="BS192" s="15"/>
      <c r="BT192" s="15"/>
      <c r="BU192" s="15"/>
      <c r="CV192" s="13">
        <f t="shared" si="22"/>
        <v>0</v>
      </c>
      <c r="CW192" s="13">
        <f t="shared" si="24"/>
        <v>0</v>
      </c>
      <c r="DP192" s="13">
        <f t="shared" si="23"/>
        <v>0</v>
      </c>
      <c r="DQ192" s="13">
        <f t="shared" si="25"/>
        <v>0</v>
      </c>
    </row>
    <row r="193" spans="1:121" x14ac:dyDescent="0.45">
      <c r="A193" s="12" t="s">
        <v>6604</v>
      </c>
      <c r="B193" s="13">
        <v>2018</v>
      </c>
      <c r="C193" s="13" t="s">
        <v>23</v>
      </c>
      <c r="D193" s="13" t="s">
        <v>23</v>
      </c>
      <c r="E193" s="13" t="s">
        <v>50</v>
      </c>
      <c r="F193" s="13" t="s">
        <v>2798</v>
      </c>
      <c r="G193" s="13">
        <f t="shared" si="19"/>
        <v>1</v>
      </c>
      <c r="H193" s="15">
        <v>1</v>
      </c>
      <c r="I193" s="14">
        <v>1</v>
      </c>
      <c r="Q193" s="13">
        <v>0</v>
      </c>
      <c r="AL193" s="13">
        <v>0</v>
      </c>
      <c r="AM193" s="13">
        <v>0</v>
      </c>
      <c r="AN193" s="13">
        <v>0</v>
      </c>
      <c r="AO193" s="13">
        <v>0</v>
      </c>
      <c r="AP193" s="13">
        <v>0</v>
      </c>
      <c r="AQ193" s="13">
        <v>0</v>
      </c>
      <c r="AR193" s="13">
        <v>0</v>
      </c>
      <c r="AS193" s="13">
        <v>0</v>
      </c>
      <c r="AT193" s="13">
        <v>0</v>
      </c>
      <c r="AU193" s="13">
        <v>0</v>
      </c>
      <c r="AV193" s="13">
        <v>0</v>
      </c>
      <c r="AW193" s="13">
        <v>0</v>
      </c>
      <c r="AX193" s="13">
        <v>0</v>
      </c>
      <c r="AY193" s="13">
        <v>0</v>
      </c>
      <c r="AZ193" s="13">
        <v>0</v>
      </c>
      <c r="BA193" s="13">
        <v>0</v>
      </c>
      <c r="BB193" s="13">
        <v>1</v>
      </c>
      <c r="BC193" s="13">
        <f t="shared" si="20"/>
        <v>1</v>
      </c>
      <c r="BE193" s="16">
        <v>1</v>
      </c>
      <c r="BF193" s="13">
        <v>0</v>
      </c>
      <c r="BG193" s="13">
        <v>1</v>
      </c>
      <c r="BI193" s="13">
        <f>SUM(S193:AK193)</f>
        <v>0</v>
      </c>
      <c r="BK193" s="15">
        <f t="shared" si="27"/>
        <v>1</v>
      </c>
      <c r="BL193" s="13">
        <f t="shared" si="21"/>
        <v>2</v>
      </c>
      <c r="BM193" s="13">
        <f t="shared" si="26"/>
        <v>1</v>
      </c>
      <c r="BS193" s="15"/>
      <c r="BT193" s="15"/>
      <c r="BU193" s="15"/>
      <c r="CV193" s="13">
        <f t="shared" si="22"/>
        <v>0</v>
      </c>
      <c r="CW193" s="13">
        <f t="shared" si="24"/>
        <v>0</v>
      </c>
      <c r="DP193" s="13">
        <f t="shared" si="23"/>
        <v>0</v>
      </c>
      <c r="DQ193" s="13">
        <f t="shared" si="25"/>
        <v>0</v>
      </c>
    </row>
    <row r="194" spans="1:121" x14ac:dyDescent="0.45">
      <c r="A194" s="12" t="s">
        <v>6605</v>
      </c>
      <c r="B194" s="13">
        <v>2021</v>
      </c>
      <c r="C194" s="13" t="s">
        <v>1281</v>
      </c>
      <c r="D194" s="13" t="s">
        <v>1282</v>
      </c>
      <c r="E194" s="13" t="s">
        <v>1162</v>
      </c>
      <c r="G194" s="13">
        <f t="shared" ref="G194:G257" si="28">H194+DQ194+CW194</f>
        <v>1</v>
      </c>
      <c r="Q194" s="13">
        <v>0</v>
      </c>
      <c r="BC194" s="13">
        <f t="shared" ref="BC194:BC257" si="29">SUM(AL194:BB194)</f>
        <v>0</v>
      </c>
      <c r="BK194" s="15">
        <f t="shared" si="27"/>
        <v>0</v>
      </c>
      <c r="BL194" s="13">
        <f t="shared" ref="BL194:BL257" si="30">SUM(BK194+H194+R194)</f>
        <v>0</v>
      </c>
      <c r="BM194" s="13">
        <f t="shared" si="26"/>
        <v>0</v>
      </c>
      <c r="BS194" s="15"/>
      <c r="BT194" s="15"/>
      <c r="BU194" s="15"/>
      <c r="CV194" s="13">
        <f t="shared" ref="CV194:CV257" si="31">SUM(BN194:CU194)</f>
        <v>0</v>
      </c>
      <c r="CW194" s="13">
        <f t="shared" si="24"/>
        <v>0</v>
      </c>
      <c r="DI194" s="13">
        <v>1</v>
      </c>
      <c r="DP194" s="13">
        <f t="shared" ref="DP194:DP257" si="32">SUM(CX194:DO194)</f>
        <v>1</v>
      </c>
      <c r="DQ194" s="13">
        <f t="shared" si="25"/>
        <v>1</v>
      </c>
    </row>
    <row r="195" spans="1:121" x14ac:dyDescent="0.45">
      <c r="A195" s="12" t="s">
        <v>6606</v>
      </c>
      <c r="B195" s="13">
        <v>2019</v>
      </c>
      <c r="C195" s="13" t="s">
        <v>1006</v>
      </c>
      <c r="D195" s="13" t="s">
        <v>1027</v>
      </c>
      <c r="E195" s="13" t="s">
        <v>1222</v>
      </c>
      <c r="G195" s="13">
        <f t="shared" si="28"/>
        <v>3</v>
      </c>
      <c r="H195" s="15">
        <v>1</v>
      </c>
      <c r="I195" s="14">
        <v>1</v>
      </c>
      <c r="M195" s="13">
        <v>1</v>
      </c>
      <c r="Q195" s="13">
        <v>1</v>
      </c>
      <c r="R195" s="15">
        <v>1</v>
      </c>
      <c r="BC195" s="13">
        <f t="shared" si="29"/>
        <v>0</v>
      </c>
      <c r="BK195" s="15">
        <f t="shared" si="27"/>
        <v>0</v>
      </c>
      <c r="BL195" s="13">
        <f t="shared" si="30"/>
        <v>2</v>
      </c>
      <c r="BM195" s="13">
        <f t="shared" si="26"/>
        <v>1</v>
      </c>
      <c r="BN195" s="13">
        <v>1</v>
      </c>
      <c r="BS195" s="15"/>
      <c r="BT195" s="15"/>
      <c r="BU195" s="15"/>
      <c r="CV195" s="13">
        <f t="shared" si="31"/>
        <v>1</v>
      </c>
      <c r="CW195" s="13">
        <f t="shared" ref="CW195:CW258" si="33">IF(CV195&gt;0,1,0)</f>
        <v>1</v>
      </c>
      <c r="DI195" s="13">
        <v>1</v>
      </c>
      <c r="DP195" s="13">
        <f t="shared" si="32"/>
        <v>1</v>
      </c>
      <c r="DQ195" s="13">
        <f t="shared" ref="DQ195:DQ258" si="34">IF(DP195 &gt; 0, 1,0)</f>
        <v>1</v>
      </c>
    </row>
    <row r="196" spans="1:121" x14ac:dyDescent="0.45">
      <c r="A196" s="12" t="s">
        <v>6607</v>
      </c>
      <c r="B196" s="13">
        <v>2021</v>
      </c>
      <c r="C196" s="13" t="s">
        <v>23</v>
      </c>
      <c r="D196" s="13" t="s">
        <v>23</v>
      </c>
      <c r="E196" s="13" t="s">
        <v>71</v>
      </c>
      <c r="G196" s="13">
        <f t="shared" si="28"/>
        <v>0</v>
      </c>
      <c r="Q196" s="13">
        <v>0</v>
      </c>
      <c r="BC196" s="13">
        <f t="shared" si="29"/>
        <v>0</v>
      </c>
      <c r="BK196" s="15">
        <f t="shared" si="27"/>
        <v>0</v>
      </c>
      <c r="BL196" s="13">
        <f t="shared" si="30"/>
        <v>0</v>
      </c>
      <c r="BM196" s="13">
        <f t="shared" ref="BM196:BM259" si="35">IF(BL196&gt;0,1,0)</f>
        <v>0</v>
      </c>
      <c r="BS196" s="15"/>
      <c r="BT196" s="15"/>
      <c r="BU196" s="15"/>
      <c r="CV196" s="13">
        <f t="shared" si="31"/>
        <v>0</v>
      </c>
      <c r="CW196" s="13">
        <f t="shared" si="33"/>
        <v>0</v>
      </c>
      <c r="DP196" s="13">
        <f t="shared" si="32"/>
        <v>0</v>
      </c>
      <c r="DQ196" s="13">
        <f t="shared" si="34"/>
        <v>0</v>
      </c>
    </row>
    <row r="197" spans="1:121" x14ac:dyDescent="0.45">
      <c r="A197" s="12" t="s">
        <v>6608</v>
      </c>
      <c r="B197" s="13">
        <v>2018</v>
      </c>
      <c r="C197" s="13" t="s">
        <v>753</v>
      </c>
      <c r="D197" s="13" t="s">
        <v>753</v>
      </c>
      <c r="E197" s="13" t="s">
        <v>889</v>
      </c>
      <c r="F197" s="13" t="s">
        <v>6609</v>
      </c>
      <c r="G197" s="13">
        <f t="shared" si="28"/>
        <v>2</v>
      </c>
      <c r="M197" s="13">
        <v>1</v>
      </c>
      <c r="N197" s="13">
        <v>0</v>
      </c>
      <c r="O197" s="13">
        <v>0</v>
      </c>
      <c r="P197" s="13">
        <v>0</v>
      </c>
      <c r="Q197" s="13">
        <v>1</v>
      </c>
      <c r="R197" s="15">
        <v>1</v>
      </c>
      <c r="BC197" s="13">
        <f t="shared" si="29"/>
        <v>0</v>
      </c>
      <c r="BK197" s="15">
        <f t="shared" si="27"/>
        <v>0</v>
      </c>
      <c r="BL197" s="13">
        <f t="shared" si="30"/>
        <v>1</v>
      </c>
      <c r="BM197" s="13">
        <f t="shared" si="35"/>
        <v>1</v>
      </c>
      <c r="BS197" s="13">
        <v>1</v>
      </c>
      <c r="BT197" s="15"/>
      <c r="BU197" s="15"/>
      <c r="CV197" s="13">
        <f t="shared" si="31"/>
        <v>1</v>
      </c>
      <c r="CW197" s="13">
        <f t="shared" si="33"/>
        <v>1</v>
      </c>
      <c r="DI197" s="13">
        <v>1</v>
      </c>
      <c r="DP197" s="13">
        <f t="shared" si="32"/>
        <v>1</v>
      </c>
      <c r="DQ197" s="13">
        <f t="shared" si="34"/>
        <v>1</v>
      </c>
    </row>
    <row r="198" spans="1:121" x14ac:dyDescent="0.45">
      <c r="A198" s="12" t="s">
        <v>6610</v>
      </c>
      <c r="B198" s="13">
        <v>2018</v>
      </c>
      <c r="C198" s="13" t="s">
        <v>2127</v>
      </c>
      <c r="D198" s="13" t="s">
        <v>2173</v>
      </c>
      <c r="E198" s="13" t="s">
        <v>6611</v>
      </c>
      <c r="G198" s="13">
        <f t="shared" si="28"/>
        <v>1</v>
      </c>
      <c r="Q198" s="13">
        <v>0</v>
      </c>
      <c r="BC198" s="13">
        <f t="shared" si="29"/>
        <v>0</v>
      </c>
      <c r="BK198" s="15">
        <f t="shared" si="27"/>
        <v>0</v>
      </c>
      <c r="BL198" s="13">
        <f t="shared" si="30"/>
        <v>0</v>
      </c>
      <c r="BM198" s="13">
        <f t="shared" si="35"/>
        <v>0</v>
      </c>
      <c r="BS198" s="15"/>
      <c r="BT198" s="15"/>
      <c r="BU198" s="15"/>
      <c r="CV198" s="13">
        <f t="shared" si="31"/>
        <v>0</v>
      </c>
      <c r="CW198" s="13">
        <f t="shared" si="33"/>
        <v>0</v>
      </c>
      <c r="DI198" s="13">
        <v>1</v>
      </c>
      <c r="DJ198" s="13">
        <v>1</v>
      </c>
      <c r="DP198" s="13">
        <f t="shared" si="32"/>
        <v>2</v>
      </c>
      <c r="DQ198" s="13">
        <f t="shared" si="34"/>
        <v>1</v>
      </c>
    </row>
    <row r="199" spans="1:121" x14ac:dyDescent="0.45">
      <c r="A199" s="12" t="s">
        <v>4139</v>
      </c>
      <c r="B199" s="13">
        <v>2017</v>
      </c>
      <c r="C199" s="13" t="s">
        <v>344</v>
      </c>
      <c r="D199" s="13" t="s">
        <v>345</v>
      </c>
      <c r="E199" s="13" t="s">
        <v>433</v>
      </c>
      <c r="F199" s="13" t="s">
        <v>448</v>
      </c>
      <c r="G199" s="13">
        <f t="shared" si="28"/>
        <v>2</v>
      </c>
      <c r="M199" s="13">
        <v>3</v>
      </c>
      <c r="N199" s="13">
        <v>0</v>
      </c>
      <c r="O199" s="13">
        <v>0</v>
      </c>
      <c r="P199" s="13">
        <v>0</v>
      </c>
      <c r="Q199" s="13">
        <v>3</v>
      </c>
      <c r="R199" s="15">
        <v>1</v>
      </c>
      <c r="BC199" s="13">
        <f t="shared" si="29"/>
        <v>0</v>
      </c>
      <c r="BK199" s="15">
        <f t="shared" si="27"/>
        <v>0</v>
      </c>
      <c r="BL199" s="13">
        <f t="shared" si="30"/>
        <v>1</v>
      </c>
      <c r="BM199" s="13">
        <f t="shared" si="35"/>
        <v>1</v>
      </c>
      <c r="BS199" s="15"/>
      <c r="BT199" s="15"/>
      <c r="BU199" s="15"/>
      <c r="CB199" s="13">
        <v>3</v>
      </c>
      <c r="CV199" s="13">
        <f t="shared" si="31"/>
        <v>3</v>
      </c>
      <c r="CW199" s="13">
        <f t="shared" si="33"/>
        <v>1</v>
      </c>
      <c r="DH199" s="13">
        <v>1</v>
      </c>
      <c r="DP199" s="13">
        <f t="shared" si="32"/>
        <v>1</v>
      </c>
      <c r="DQ199" s="13">
        <f t="shared" si="34"/>
        <v>1</v>
      </c>
    </row>
    <row r="200" spans="1:121" x14ac:dyDescent="0.45">
      <c r="A200" s="12" t="s">
        <v>6612</v>
      </c>
      <c r="B200" s="13">
        <v>2020</v>
      </c>
      <c r="C200" s="13" t="s">
        <v>2023</v>
      </c>
      <c r="D200" s="13" t="s">
        <v>2023</v>
      </c>
      <c r="E200" s="13" t="s">
        <v>2081</v>
      </c>
      <c r="F200" s="13" t="s">
        <v>2084</v>
      </c>
      <c r="G200" s="13">
        <f t="shared" si="28"/>
        <v>1</v>
      </c>
      <c r="Q200" s="13">
        <v>0</v>
      </c>
      <c r="BC200" s="13">
        <f t="shared" si="29"/>
        <v>0</v>
      </c>
      <c r="BK200" s="15">
        <f t="shared" si="27"/>
        <v>0</v>
      </c>
      <c r="BL200" s="13">
        <f t="shared" si="30"/>
        <v>0</v>
      </c>
      <c r="BM200" s="13">
        <f t="shared" si="35"/>
        <v>0</v>
      </c>
      <c r="BS200" s="15"/>
      <c r="BT200" s="15"/>
      <c r="BU200" s="15"/>
      <c r="CV200" s="13">
        <f t="shared" si="31"/>
        <v>0</v>
      </c>
      <c r="CW200" s="13">
        <f t="shared" si="33"/>
        <v>0</v>
      </c>
      <c r="DI200" s="13">
        <v>1</v>
      </c>
      <c r="DP200" s="13">
        <f t="shared" si="32"/>
        <v>1</v>
      </c>
      <c r="DQ200" s="13">
        <f t="shared" si="34"/>
        <v>1</v>
      </c>
    </row>
    <row r="201" spans="1:121" x14ac:dyDescent="0.45">
      <c r="A201" s="12" t="s">
        <v>6613</v>
      </c>
      <c r="B201" s="13">
        <v>2016</v>
      </c>
      <c r="C201" s="13" t="s">
        <v>1676</v>
      </c>
      <c r="D201" s="13" t="s">
        <v>426</v>
      </c>
      <c r="E201" s="13" t="s">
        <v>437</v>
      </c>
      <c r="G201" s="13">
        <f t="shared" si="28"/>
        <v>2</v>
      </c>
      <c r="H201" s="15">
        <v>1</v>
      </c>
      <c r="I201" s="14">
        <v>1</v>
      </c>
      <c r="M201" s="13">
        <v>1</v>
      </c>
      <c r="Q201" s="13">
        <v>1</v>
      </c>
      <c r="R201" s="15">
        <v>1</v>
      </c>
      <c r="BC201" s="13">
        <f t="shared" si="29"/>
        <v>0</v>
      </c>
      <c r="BK201" s="15">
        <f t="shared" si="27"/>
        <v>0</v>
      </c>
      <c r="BL201" s="13">
        <f t="shared" si="30"/>
        <v>2</v>
      </c>
      <c r="BM201" s="13">
        <f t="shared" si="35"/>
        <v>1</v>
      </c>
      <c r="BS201" s="15"/>
      <c r="BT201" s="15"/>
      <c r="BU201" s="15"/>
      <c r="CG201" s="13">
        <v>1</v>
      </c>
      <c r="CV201" s="13">
        <f t="shared" si="31"/>
        <v>1</v>
      </c>
      <c r="CW201" s="13">
        <f t="shared" si="33"/>
        <v>1</v>
      </c>
      <c r="DP201" s="13">
        <f t="shared" si="32"/>
        <v>0</v>
      </c>
      <c r="DQ201" s="13">
        <f t="shared" si="34"/>
        <v>0</v>
      </c>
    </row>
    <row r="202" spans="1:121" x14ac:dyDescent="0.45">
      <c r="A202" s="12" t="s">
        <v>6614</v>
      </c>
      <c r="B202" s="13">
        <v>2016</v>
      </c>
      <c r="C202" s="13" t="s">
        <v>1862</v>
      </c>
      <c r="D202" s="13" t="s">
        <v>1863</v>
      </c>
      <c r="E202" s="13" t="s">
        <v>1924</v>
      </c>
      <c r="G202" s="13">
        <f t="shared" si="28"/>
        <v>0</v>
      </c>
      <c r="M202" s="13">
        <v>1</v>
      </c>
      <c r="Q202" s="13">
        <v>1</v>
      </c>
      <c r="R202" s="15">
        <v>1</v>
      </c>
      <c r="BC202" s="13">
        <f t="shared" si="29"/>
        <v>0</v>
      </c>
      <c r="BK202" s="15">
        <f t="shared" si="27"/>
        <v>0</v>
      </c>
      <c r="BL202" s="13">
        <f t="shared" si="30"/>
        <v>1</v>
      </c>
      <c r="BM202" s="13">
        <f t="shared" si="35"/>
        <v>1</v>
      </c>
      <c r="BS202" s="15"/>
      <c r="BT202" s="15"/>
      <c r="BU202" s="15"/>
      <c r="CV202" s="13">
        <f t="shared" si="31"/>
        <v>0</v>
      </c>
      <c r="CW202" s="13">
        <f t="shared" si="33"/>
        <v>0</v>
      </c>
      <c r="DP202" s="13">
        <f t="shared" si="32"/>
        <v>0</v>
      </c>
      <c r="DQ202" s="13">
        <f t="shared" si="34"/>
        <v>0</v>
      </c>
    </row>
    <row r="203" spans="1:121" x14ac:dyDescent="0.45">
      <c r="A203" s="12" t="s">
        <v>6615</v>
      </c>
      <c r="B203" s="13">
        <v>2015</v>
      </c>
      <c r="C203" s="13" t="s">
        <v>1281</v>
      </c>
      <c r="D203" s="13" t="s">
        <v>1287</v>
      </c>
      <c r="E203" s="13" t="s">
        <v>1576</v>
      </c>
      <c r="F203" s="13" t="s">
        <v>1577</v>
      </c>
      <c r="G203" s="13">
        <f t="shared" si="28"/>
        <v>0</v>
      </c>
      <c r="M203" s="13">
        <v>1</v>
      </c>
      <c r="Q203" s="13">
        <v>1</v>
      </c>
      <c r="R203" s="15">
        <v>1</v>
      </c>
      <c r="BC203" s="13">
        <f t="shared" si="29"/>
        <v>0</v>
      </c>
      <c r="BK203" s="15">
        <f t="shared" si="27"/>
        <v>0</v>
      </c>
      <c r="BL203" s="13">
        <f t="shared" si="30"/>
        <v>1</v>
      </c>
      <c r="BM203" s="13">
        <f t="shared" si="35"/>
        <v>1</v>
      </c>
      <c r="BS203" s="15"/>
      <c r="BT203" s="15"/>
      <c r="BU203" s="15"/>
      <c r="CV203" s="13">
        <f t="shared" si="31"/>
        <v>0</v>
      </c>
      <c r="CW203" s="13">
        <f t="shared" si="33"/>
        <v>0</v>
      </c>
      <c r="DP203" s="13">
        <f t="shared" si="32"/>
        <v>0</v>
      </c>
      <c r="DQ203" s="13">
        <f t="shared" si="34"/>
        <v>0</v>
      </c>
    </row>
    <row r="204" spans="1:121" x14ac:dyDescent="0.45">
      <c r="A204" s="12" t="s">
        <v>6616</v>
      </c>
      <c r="B204" s="13">
        <v>2017</v>
      </c>
      <c r="C204" s="13" t="s">
        <v>1862</v>
      </c>
      <c r="D204" s="13" t="s">
        <v>1879</v>
      </c>
      <c r="E204" s="13" t="s">
        <v>1862</v>
      </c>
      <c r="G204" s="13">
        <f t="shared" si="28"/>
        <v>0</v>
      </c>
      <c r="M204" s="13">
        <v>3</v>
      </c>
      <c r="Q204" s="13">
        <v>3</v>
      </c>
      <c r="R204" s="15">
        <v>1</v>
      </c>
      <c r="BC204" s="13">
        <f t="shared" si="29"/>
        <v>0</v>
      </c>
      <c r="BK204" s="15">
        <f t="shared" si="27"/>
        <v>0</v>
      </c>
      <c r="BL204" s="13">
        <f t="shared" si="30"/>
        <v>1</v>
      </c>
      <c r="BM204" s="13">
        <f t="shared" si="35"/>
        <v>1</v>
      </c>
      <c r="BS204" s="15"/>
      <c r="BT204" s="15"/>
      <c r="BU204" s="15"/>
      <c r="CV204" s="13">
        <f t="shared" si="31"/>
        <v>0</v>
      </c>
      <c r="CW204" s="13">
        <f t="shared" si="33"/>
        <v>0</v>
      </c>
      <c r="DP204" s="13">
        <f t="shared" si="32"/>
        <v>0</v>
      </c>
      <c r="DQ204" s="13">
        <f t="shared" si="34"/>
        <v>0</v>
      </c>
    </row>
    <row r="205" spans="1:121" x14ac:dyDescent="0.45">
      <c r="A205" s="12" t="s">
        <v>6617</v>
      </c>
      <c r="B205" s="13">
        <v>2019</v>
      </c>
      <c r="C205" s="13" t="s">
        <v>344</v>
      </c>
      <c r="D205" s="13" t="s">
        <v>345</v>
      </c>
      <c r="E205" s="13" t="s">
        <v>478</v>
      </c>
      <c r="G205" s="13">
        <f t="shared" si="28"/>
        <v>1</v>
      </c>
      <c r="H205" s="15">
        <v>1</v>
      </c>
      <c r="Q205" s="13">
        <v>0</v>
      </c>
      <c r="BC205" s="13">
        <f t="shared" si="29"/>
        <v>0</v>
      </c>
      <c r="BK205" s="15">
        <f t="shared" si="27"/>
        <v>0</v>
      </c>
      <c r="BL205" s="13">
        <f t="shared" si="30"/>
        <v>1</v>
      </c>
      <c r="BM205" s="13">
        <f t="shared" si="35"/>
        <v>1</v>
      </c>
      <c r="BS205" s="15"/>
      <c r="BT205" s="15"/>
      <c r="BU205" s="15"/>
      <c r="CV205" s="13">
        <f t="shared" si="31"/>
        <v>0</v>
      </c>
      <c r="CW205" s="13">
        <f t="shared" si="33"/>
        <v>0</v>
      </c>
      <c r="DP205" s="13">
        <f t="shared" si="32"/>
        <v>0</v>
      </c>
      <c r="DQ205" s="13">
        <f t="shared" si="34"/>
        <v>0</v>
      </c>
    </row>
    <row r="206" spans="1:121" x14ac:dyDescent="0.45">
      <c r="A206" s="12" t="s">
        <v>6618</v>
      </c>
      <c r="B206" s="13">
        <v>2019</v>
      </c>
      <c r="C206" s="13" t="s">
        <v>344</v>
      </c>
      <c r="D206" s="13" t="s">
        <v>375</v>
      </c>
      <c r="E206" s="13" t="s">
        <v>653</v>
      </c>
      <c r="F206" s="13" t="s">
        <v>4075</v>
      </c>
      <c r="G206" s="13">
        <f t="shared" si="28"/>
        <v>1</v>
      </c>
      <c r="H206" s="15">
        <v>1</v>
      </c>
      <c r="Q206" s="13">
        <v>0</v>
      </c>
      <c r="BC206" s="13">
        <f t="shared" si="29"/>
        <v>0</v>
      </c>
      <c r="BK206" s="15">
        <f t="shared" si="27"/>
        <v>0</v>
      </c>
      <c r="BL206" s="13">
        <f t="shared" si="30"/>
        <v>1</v>
      </c>
      <c r="BM206" s="13">
        <f t="shared" si="35"/>
        <v>1</v>
      </c>
      <c r="BS206" s="15"/>
      <c r="BT206" s="15"/>
      <c r="BU206" s="15"/>
      <c r="CV206" s="13">
        <f t="shared" si="31"/>
        <v>0</v>
      </c>
      <c r="CW206" s="13">
        <f t="shared" si="33"/>
        <v>0</v>
      </c>
      <c r="DP206" s="13">
        <f t="shared" si="32"/>
        <v>0</v>
      </c>
      <c r="DQ206" s="13">
        <f t="shared" si="34"/>
        <v>0</v>
      </c>
    </row>
    <row r="207" spans="1:121" x14ac:dyDescent="0.45">
      <c r="A207" s="12" t="s">
        <v>6619</v>
      </c>
      <c r="B207" s="13">
        <v>2017</v>
      </c>
      <c r="C207" s="13" t="s">
        <v>2127</v>
      </c>
      <c r="D207" s="13" t="s">
        <v>2173</v>
      </c>
      <c r="E207" s="13" t="s">
        <v>2385</v>
      </c>
      <c r="G207" s="13">
        <f t="shared" si="28"/>
        <v>1</v>
      </c>
      <c r="H207" s="15">
        <v>1</v>
      </c>
      <c r="M207" s="13">
        <v>1</v>
      </c>
      <c r="Q207" s="13">
        <v>1</v>
      </c>
      <c r="R207" s="15">
        <v>1</v>
      </c>
      <c r="BC207" s="13">
        <f t="shared" si="29"/>
        <v>0</v>
      </c>
      <c r="BK207" s="15">
        <f t="shared" si="27"/>
        <v>0</v>
      </c>
      <c r="BL207" s="13">
        <f t="shared" si="30"/>
        <v>2</v>
      </c>
      <c r="BM207" s="13">
        <f t="shared" si="35"/>
        <v>1</v>
      </c>
      <c r="BS207" s="15"/>
      <c r="BT207" s="15"/>
      <c r="BU207" s="15"/>
      <c r="CV207" s="13">
        <f t="shared" si="31"/>
        <v>0</v>
      </c>
      <c r="CW207" s="13">
        <f t="shared" si="33"/>
        <v>0</v>
      </c>
      <c r="DP207" s="13">
        <f t="shared" si="32"/>
        <v>0</v>
      </c>
      <c r="DQ207" s="13">
        <f t="shared" si="34"/>
        <v>0</v>
      </c>
    </row>
    <row r="208" spans="1:121" x14ac:dyDescent="0.45">
      <c r="A208" s="12" t="s">
        <v>6620</v>
      </c>
      <c r="B208" s="13">
        <v>2021</v>
      </c>
      <c r="C208" s="13" t="s">
        <v>1862</v>
      </c>
      <c r="D208" s="13" t="s">
        <v>391</v>
      </c>
      <c r="E208" s="13" t="s">
        <v>6269</v>
      </c>
      <c r="G208" s="13">
        <f t="shared" si="28"/>
        <v>1</v>
      </c>
      <c r="H208" s="15">
        <v>1</v>
      </c>
      <c r="Q208" s="13">
        <v>0</v>
      </c>
      <c r="BC208" s="13">
        <f t="shared" si="29"/>
        <v>0</v>
      </c>
      <c r="BK208" s="15">
        <f t="shared" si="27"/>
        <v>0</v>
      </c>
      <c r="BL208" s="13">
        <f t="shared" si="30"/>
        <v>1</v>
      </c>
      <c r="BM208" s="13">
        <f t="shared" si="35"/>
        <v>1</v>
      </c>
      <c r="BS208" s="15"/>
      <c r="BT208" s="15"/>
      <c r="BU208" s="15"/>
      <c r="CV208" s="13">
        <f t="shared" si="31"/>
        <v>0</v>
      </c>
      <c r="CW208" s="13">
        <f t="shared" si="33"/>
        <v>0</v>
      </c>
      <c r="DP208" s="13">
        <f t="shared" si="32"/>
        <v>0</v>
      </c>
      <c r="DQ208" s="13">
        <f t="shared" si="34"/>
        <v>0</v>
      </c>
    </row>
    <row r="209" spans="1:121" x14ac:dyDescent="0.45">
      <c r="A209" s="12" t="s">
        <v>4011</v>
      </c>
      <c r="B209" s="13">
        <v>2016</v>
      </c>
      <c r="C209" s="13" t="s">
        <v>344</v>
      </c>
      <c r="D209" s="13" t="s">
        <v>345</v>
      </c>
      <c r="E209" s="13" t="s">
        <v>618</v>
      </c>
      <c r="F209" s="13" t="s">
        <v>631</v>
      </c>
      <c r="G209" s="13">
        <f t="shared" si="28"/>
        <v>3</v>
      </c>
      <c r="H209" s="15">
        <v>1</v>
      </c>
      <c r="M209" s="13">
        <v>6</v>
      </c>
      <c r="N209" s="13">
        <v>0</v>
      </c>
      <c r="O209" s="13">
        <v>0</v>
      </c>
      <c r="P209" s="13">
        <v>0</v>
      </c>
      <c r="Q209" s="13">
        <v>6</v>
      </c>
      <c r="R209" s="15">
        <v>1</v>
      </c>
      <c r="BC209" s="13">
        <f t="shared" si="29"/>
        <v>0</v>
      </c>
      <c r="BK209" s="15">
        <f t="shared" si="27"/>
        <v>0</v>
      </c>
      <c r="BL209" s="13">
        <f t="shared" si="30"/>
        <v>2</v>
      </c>
      <c r="BM209" s="13">
        <f t="shared" si="35"/>
        <v>1</v>
      </c>
      <c r="BS209" s="15"/>
      <c r="BT209" s="15"/>
      <c r="BU209" s="15"/>
      <c r="CB209" s="13">
        <v>6</v>
      </c>
      <c r="CV209" s="13">
        <f t="shared" si="31"/>
        <v>6</v>
      </c>
      <c r="CW209" s="13">
        <f t="shared" si="33"/>
        <v>1</v>
      </c>
      <c r="DH209" s="13">
        <v>1</v>
      </c>
      <c r="DP209" s="13">
        <f t="shared" si="32"/>
        <v>1</v>
      </c>
      <c r="DQ209" s="13">
        <f t="shared" si="34"/>
        <v>1</v>
      </c>
    </row>
    <row r="210" spans="1:121" x14ac:dyDescent="0.45">
      <c r="A210" s="12" t="s">
        <v>6621</v>
      </c>
      <c r="B210" s="13">
        <v>2021</v>
      </c>
      <c r="C210" s="13" t="s">
        <v>1862</v>
      </c>
      <c r="D210" s="13" t="s">
        <v>1879</v>
      </c>
      <c r="E210" s="13" t="s">
        <v>1862</v>
      </c>
      <c r="F210" s="13" t="s">
        <v>6622</v>
      </c>
      <c r="G210" s="13">
        <f t="shared" si="28"/>
        <v>0</v>
      </c>
      <c r="Q210" s="13">
        <v>0</v>
      </c>
      <c r="BC210" s="13">
        <f t="shared" si="29"/>
        <v>0</v>
      </c>
      <c r="BK210" s="15">
        <f t="shared" si="27"/>
        <v>0</v>
      </c>
      <c r="BL210" s="13">
        <f t="shared" si="30"/>
        <v>0</v>
      </c>
      <c r="BM210" s="13">
        <f t="shared" si="35"/>
        <v>0</v>
      </c>
      <c r="BS210" s="15"/>
      <c r="BT210" s="15"/>
      <c r="BU210" s="15"/>
      <c r="CV210" s="13">
        <f t="shared" si="31"/>
        <v>0</v>
      </c>
      <c r="CW210" s="13">
        <f t="shared" si="33"/>
        <v>0</v>
      </c>
      <c r="DP210" s="13">
        <f t="shared" si="32"/>
        <v>0</v>
      </c>
      <c r="DQ210" s="13">
        <f t="shared" si="34"/>
        <v>0</v>
      </c>
    </row>
    <row r="211" spans="1:121" x14ac:dyDescent="0.45">
      <c r="A211" s="12" t="s">
        <v>4364</v>
      </c>
      <c r="B211" s="13">
        <v>2013</v>
      </c>
      <c r="C211" s="13" t="s">
        <v>1006</v>
      </c>
      <c r="D211" s="13" t="s">
        <v>1017</v>
      </c>
      <c r="E211" s="13" t="s">
        <v>1244</v>
      </c>
      <c r="G211" s="13">
        <f t="shared" si="28"/>
        <v>3</v>
      </c>
      <c r="H211" s="15">
        <v>1</v>
      </c>
      <c r="I211" s="14">
        <v>1</v>
      </c>
      <c r="M211" s="13">
        <v>1</v>
      </c>
      <c r="N211" s="13">
        <v>0</v>
      </c>
      <c r="O211" s="13">
        <v>0</v>
      </c>
      <c r="P211" s="13">
        <v>0</v>
      </c>
      <c r="Q211" s="13">
        <v>1</v>
      </c>
      <c r="R211" s="15">
        <v>1</v>
      </c>
      <c r="BC211" s="13">
        <f t="shared" si="29"/>
        <v>0</v>
      </c>
      <c r="BK211" s="15">
        <f t="shared" si="27"/>
        <v>0</v>
      </c>
      <c r="BL211" s="13">
        <f t="shared" si="30"/>
        <v>2</v>
      </c>
      <c r="BM211" s="13">
        <f t="shared" si="35"/>
        <v>1</v>
      </c>
      <c r="BS211" s="15"/>
      <c r="BT211" s="15"/>
      <c r="BU211" s="15"/>
      <c r="CF211" s="13">
        <v>1</v>
      </c>
      <c r="CR211" s="13">
        <v>1</v>
      </c>
      <c r="CV211" s="13">
        <f t="shared" si="31"/>
        <v>2</v>
      </c>
      <c r="CW211" s="13">
        <f t="shared" si="33"/>
        <v>1</v>
      </c>
      <c r="CZ211" s="13">
        <v>1</v>
      </c>
      <c r="DI211" s="13">
        <v>1</v>
      </c>
      <c r="DP211" s="13">
        <f t="shared" si="32"/>
        <v>2</v>
      </c>
      <c r="DQ211" s="13">
        <f t="shared" si="34"/>
        <v>1</v>
      </c>
    </row>
    <row r="212" spans="1:121" x14ac:dyDescent="0.45">
      <c r="A212" s="12" t="s">
        <v>4251</v>
      </c>
      <c r="B212" s="13">
        <v>2020</v>
      </c>
      <c r="C212" s="13" t="s">
        <v>753</v>
      </c>
      <c r="D212" s="13" t="s">
        <v>753</v>
      </c>
      <c r="E212" s="13" t="s">
        <v>867</v>
      </c>
      <c r="G212" s="13">
        <f t="shared" si="28"/>
        <v>2</v>
      </c>
      <c r="H212" s="15">
        <v>1</v>
      </c>
      <c r="J212" s="14">
        <v>1</v>
      </c>
      <c r="L212" s="15">
        <v>1</v>
      </c>
      <c r="Q212" s="13">
        <v>0</v>
      </c>
      <c r="BC212" s="13">
        <f t="shared" si="29"/>
        <v>0</v>
      </c>
      <c r="BK212" s="15">
        <f t="shared" si="27"/>
        <v>0</v>
      </c>
      <c r="BL212" s="13">
        <f t="shared" si="30"/>
        <v>1</v>
      </c>
      <c r="BM212" s="13">
        <f t="shared" si="35"/>
        <v>1</v>
      </c>
      <c r="BS212" s="15"/>
      <c r="BT212" s="15"/>
      <c r="BU212" s="15"/>
      <c r="CV212" s="13">
        <f t="shared" si="31"/>
        <v>0</v>
      </c>
      <c r="CW212" s="13">
        <f t="shared" si="33"/>
        <v>0</v>
      </c>
      <c r="DF212" s="13">
        <v>1</v>
      </c>
      <c r="DP212" s="13">
        <f t="shared" si="32"/>
        <v>1</v>
      </c>
      <c r="DQ212" s="13">
        <f t="shared" si="34"/>
        <v>1</v>
      </c>
    </row>
    <row r="213" spans="1:121" x14ac:dyDescent="0.45">
      <c r="A213" s="12" t="s">
        <v>6623</v>
      </c>
      <c r="B213" s="13">
        <v>2017</v>
      </c>
      <c r="C213" s="13" t="s">
        <v>1676</v>
      </c>
      <c r="D213" s="13" t="s">
        <v>1684</v>
      </c>
      <c r="E213" s="13" t="s">
        <v>1857</v>
      </c>
      <c r="G213" s="13">
        <f t="shared" si="28"/>
        <v>0</v>
      </c>
      <c r="Q213" s="13">
        <v>0</v>
      </c>
      <c r="BC213" s="13">
        <f t="shared" si="29"/>
        <v>0</v>
      </c>
      <c r="BK213" s="15">
        <f t="shared" si="27"/>
        <v>0</v>
      </c>
      <c r="BL213" s="13">
        <f t="shared" si="30"/>
        <v>0</v>
      </c>
      <c r="BM213" s="13">
        <f t="shared" si="35"/>
        <v>0</v>
      </c>
      <c r="BS213" s="15"/>
      <c r="BT213" s="15"/>
      <c r="BU213" s="15"/>
      <c r="CV213" s="13">
        <f t="shared" si="31"/>
        <v>0</v>
      </c>
      <c r="CW213" s="13">
        <f t="shared" si="33"/>
        <v>0</v>
      </c>
      <c r="DP213" s="13">
        <f t="shared" si="32"/>
        <v>0</v>
      </c>
      <c r="DQ213" s="13">
        <f t="shared" si="34"/>
        <v>0</v>
      </c>
    </row>
    <row r="214" spans="1:121" x14ac:dyDescent="0.45">
      <c r="A214" s="12" t="s">
        <v>3750</v>
      </c>
      <c r="B214" s="13">
        <v>2018</v>
      </c>
      <c r="C214" s="13" t="s">
        <v>23</v>
      </c>
      <c r="D214" s="13" t="s">
        <v>23</v>
      </c>
      <c r="E214" s="13" t="s">
        <v>58</v>
      </c>
      <c r="F214" s="13" t="s">
        <v>3749</v>
      </c>
      <c r="G214" s="13">
        <f t="shared" si="28"/>
        <v>1</v>
      </c>
      <c r="Q214" s="13">
        <v>0</v>
      </c>
      <c r="BC214" s="13">
        <f t="shared" si="29"/>
        <v>0</v>
      </c>
      <c r="BK214" s="15">
        <f t="shared" si="27"/>
        <v>0</v>
      </c>
      <c r="BL214" s="13">
        <f t="shared" si="30"/>
        <v>0</v>
      </c>
      <c r="BM214" s="13">
        <f t="shared" si="35"/>
        <v>0</v>
      </c>
      <c r="BS214" s="15"/>
      <c r="BT214" s="15"/>
      <c r="BU214" s="15"/>
      <c r="CV214" s="13">
        <f t="shared" si="31"/>
        <v>0</v>
      </c>
      <c r="CW214" s="13">
        <f t="shared" si="33"/>
        <v>0</v>
      </c>
      <c r="DI214" s="13">
        <v>1</v>
      </c>
      <c r="DP214" s="13">
        <f t="shared" si="32"/>
        <v>1</v>
      </c>
      <c r="DQ214" s="13">
        <f t="shared" si="34"/>
        <v>1</v>
      </c>
    </row>
    <row r="215" spans="1:121" x14ac:dyDescent="0.45">
      <c r="A215" s="12" t="s">
        <v>4601</v>
      </c>
      <c r="B215" s="13">
        <v>2013</v>
      </c>
      <c r="C215" s="13" t="s">
        <v>1281</v>
      </c>
      <c r="D215" s="13" t="s">
        <v>1282</v>
      </c>
      <c r="E215" s="13" t="s">
        <v>1313</v>
      </c>
      <c r="G215" s="13">
        <f t="shared" si="28"/>
        <v>3</v>
      </c>
      <c r="H215" s="15">
        <v>1</v>
      </c>
      <c r="I215" s="14">
        <v>1</v>
      </c>
      <c r="M215" s="13">
        <v>3</v>
      </c>
      <c r="N215" s="13">
        <v>0</v>
      </c>
      <c r="O215" s="13">
        <v>14</v>
      </c>
      <c r="P215" s="13">
        <v>0</v>
      </c>
      <c r="Q215" s="13">
        <v>17</v>
      </c>
      <c r="R215" s="15">
        <v>1</v>
      </c>
      <c r="BC215" s="13">
        <f t="shared" si="29"/>
        <v>0</v>
      </c>
      <c r="BK215" s="15">
        <f t="shared" si="27"/>
        <v>0</v>
      </c>
      <c r="BL215" s="13">
        <f t="shared" si="30"/>
        <v>2</v>
      </c>
      <c r="BM215" s="13">
        <f t="shared" si="35"/>
        <v>1</v>
      </c>
      <c r="BS215" s="15"/>
      <c r="BT215" s="15"/>
      <c r="BU215" s="15"/>
      <c r="CM215" s="13">
        <v>4</v>
      </c>
      <c r="CV215" s="13">
        <f t="shared" si="31"/>
        <v>4</v>
      </c>
      <c r="CW215" s="13">
        <f t="shared" si="33"/>
        <v>1</v>
      </c>
      <c r="DB215" s="13">
        <v>1</v>
      </c>
      <c r="DI215" s="13">
        <v>1</v>
      </c>
      <c r="DP215" s="13">
        <f t="shared" si="32"/>
        <v>2</v>
      </c>
      <c r="DQ215" s="13">
        <f t="shared" si="34"/>
        <v>1</v>
      </c>
    </row>
    <row r="216" spans="1:121" x14ac:dyDescent="0.45">
      <c r="A216" s="12" t="s">
        <v>6624</v>
      </c>
      <c r="B216" s="13">
        <v>2019</v>
      </c>
      <c r="C216" s="13" t="s">
        <v>2127</v>
      </c>
      <c r="D216" s="13" t="s">
        <v>2173</v>
      </c>
      <c r="E216" s="13" t="s">
        <v>2385</v>
      </c>
      <c r="G216" s="13">
        <f t="shared" si="28"/>
        <v>1</v>
      </c>
      <c r="Q216" s="13">
        <v>0</v>
      </c>
      <c r="BC216" s="13">
        <f t="shared" si="29"/>
        <v>0</v>
      </c>
      <c r="BK216" s="15">
        <f t="shared" si="27"/>
        <v>0</v>
      </c>
      <c r="BL216" s="13">
        <f t="shared" si="30"/>
        <v>0</v>
      </c>
      <c r="BM216" s="13">
        <f t="shared" si="35"/>
        <v>0</v>
      </c>
      <c r="BS216" s="15"/>
      <c r="BT216" s="15"/>
      <c r="BU216" s="15"/>
      <c r="CV216" s="13">
        <f t="shared" si="31"/>
        <v>0</v>
      </c>
      <c r="CW216" s="13">
        <f t="shared" si="33"/>
        <v>0</v>
      </c>
      <c r="DI216" s="13">
        <v>1</v>
      </c>
      <c r="DJ216" s="13">
        <v>1</v>
      </c>
      <c r="DO216" s="13">
        <v>1</v>
      </c>
      <c r="DP216" s="13">
        <f t="shared" si="32"/>
        <v>3</v>
      </c>
      <c r="DQ216" s="13">
        <f t="shared" si="34"/>
        <v>1</v>
      </c>
    </row>
    <row r="217" spans="1:121" x14ac:dyDescent="0.45">
      <c r="A217" s="12" t="s">
        <v>5018</v>
      </c>
      <c r="B217" s="13">
        <v>2020</v>
      </c>
      <c r="C217" s="13" t="s">
        <v>2127</v>
      </c>
      <c r="D217" s="13" t="s">
        <v>2173</v>
      </c>
      <c r="E217" s="13" t="s">
        <v>2306</v>
      </c>
      <c r="G217" s="13">
        <f t="shared" si="28"/>
        <v>2</v>
      </c>
      <c r="H217" s="15">
        <v>1</v>
      </c>
      <c r="J217" s="14">
        <v>1</v>
      </c>
      <c r="L217" s="15">
        <v>1</v>
      </c>
      <c r="Q217" s="13">
        <v>0</v>
      </c>
      <c r="BC217" s="13">
        <f t="shared" si="29"/>
        <v>0</v>
      </c>
      <c r="BK217" s="15">
        <f t="shared" si="27"/>
        <v>0</v>
      </c>
      <c r="BL217" s="13">
        <f t="shared" si="30"/>
        <v>1</v>
      </c>
      <c r="BM217" s="13">
        <f t="shared" si="35"/>
        <v>1</v>
      </c>
      <c r="BS217" s="15"/>
      <c r="BT217" s="15"/>
      <c r="BU217" s="15"/>
      <c r="CV217" s="13">
        <f t="shared" si="31"/>
        <v>0</v>
      </c>
      <c r="CW217" s="13">
        <f t="shared" si="33"/>
        <v>0</v>
      </c>
      <c r="DI217" s="13">
        <v>1</v>
      </c>
      <c r="DJ217" s="13">
        <v>1</v>
      </c>
      <c r="DL217" s="13">
        <v>1</v>
      </c>
      <c r="DP217" s="13">
        <f t="shared" si="32"/>
        <v>3</v>
      </c>
      <c r="DQ217" s="13">
        <f t="shared" si="34"/>
        <v>1</v>
      </c>
    </row>
    <row r="218" spans="1:121" x14ac:dyDescent="0.45">
      <c r="A218" s="12" t="s">
        <v>4196</v>
      </c>
      <c r="B218" s="13">
        <v>2019</v>
      </c>
      <c r="C218" s="13" t="s">
        <v>753</v>
      </c>
      <c r="D218" s="13" t="s">
        <v>753</v>
      </c>
      <c r="E218" s="13" t="s">
        <v>889</v>
      </c>
      <c r="F218" s="13" t="s">
        <v>896</v>
      </c>
      <c r="G218" s="13">
        <f t="shared" si="28"/>
        <v>2</v>
      </c>
      <c r="H218" s="15">
        <v>1</v>
      </c>
      <c r="J218" s="14">
        <v>1</v>
      </c>
      <c r="L218" s="15">
        <v>1</v>
      </c>
      <c r="M218" s="13">
        <v>1</v>
      </c>
      <c r="N218" s="13">
        <v>0</v>
      </c>
      <c r="O218" s="13">
        <v>0</v>
      </c>
      <c r="P218" s="13">
        <v>0</v>
      </c>
      <c r="Q218" s="13">
        <v>1</v>
      </c>
      <c r="R218" s="15">
        <v>1</v>
      </c>
      <c r="BC218" s="13">
        <f t="shared" si="29"/>
        <v>0</v>
      </c>
      <c r="BK218" s="15">
        <f t="shared" si="27"/>
        <v>0</v>
      </c>
      <c r="BL218" s="13">
        <f t="shared" si="30"/>
        <v>2</v>
      </c>
      <c r="BM218" s="13">
        <f t="shared" si="35"/>
        <v>1</v>
      </c>
      <c r="BS218" s="15"/>
      <c r="BT218" s="15"/>
      <c r="BU218" s="15"/>
      <c r="CV218" s="13">
        <f t="shared" si="31"/>
        <v>0</v>
      </c>
      <c r="CW218" s="13">
        <f t="shared" si="33"/>
        <v>0</v>
      </c>
      <c r="DF218" s="13">
        <v>1</v>
      </c>
      <c r="DP218" s="13">
        <f t="shared" si="32"/>
        <v>1</v>
      </c>
      <c r="DQ218" s="13">
        <f t="shared" si="34"/>
        <v>1</v>
      </c>
    </row>
    <row r="219" spans="1:121" x14ac:dyDescent="0.45">
      <c r="A219" s="12" t="s">
        <v>4262</v>
      </c>
      <c r="B219" s="13">
        <v>2019</v>
      </c>
      <c r="C219" s="13" t="s">
        <v>753</v>
      </c>
      <c r="D219" s="13" t="s">
        <v>753</v>
      </c>
      <c r="E219" s="13" t="s">
        <v>914</v>
      </c>
      <c r="F219" s="13" t="s">
        <v>4261</v>
      </c>
      <c r="G219" s="13">
        <f t="shared" si="28"/>
        <v>0</v>
      </c>
      <c r="Q219" s="13">
        <v>0</v>
      </c>
      <c r="BC219" s="13">
        <f t="shared" si="29"/>
        <v>0</v>
      </c>
      <c r="BK219" s="15">
        <f t="shared" si="27"/>
        <v>0</v>
      </c>
      <c r="BL219" s="13">
        <f t="shared" si="30"/>
        <v>0</v>
      </c>
      <c r="BM219" s="13">
        <f t="shared" si="35"/>
        <v>0</v>
      </c>
      <c r="BS219" s="15"/>
      <c r="BT219" s="15"/>
      <c r="BU219" s="15"/>
      <c r="CV219" s="13">
        <f t="shared" si="31"/>
        <v>0</v>
      </c>
      <c r="CW219" s="13">
        <f t="shared" si="33"/>
        <v>0</v>
      </c>
      <c r="DP219" s="13">
        <f t="shared" si="32"/>
        <v>0</v>
      </c>
      <c r="DQ219" s="13">
        <f t="shared" si="34"/>
        <v>0</v>
      </c>
    </row>
    <row r="220" spans="1:121" x14ac:dyDescent="0.45">
      <c r="A220" s="12" t="s">
        <v>4734</v>
      </c>
      <c r="B220" s="13">
        <v>2021</v>
      </c>
      <c r="C220" s="13" t="s">
        <v>1676</v>
      </c>
      <c r="D220" s="13" t="s">
        <v>426</v>
      </c>
      <c r="E220" s="13" t="s">
        <v>2664</v>
      </c>
      <c r="F220" s="13" t="s">
        <v>4733</v>
      </c>
      <c r="G220" s="13">
        <f t="shared" si="28"/>
        <v>1</v>
      </c>
      <c r="Q220" s="13">
        <v>0</v>
      </c>
      <c r="BC220" s="13">
        <f t="shared" si="29"/>
        <v>0</v>
      </c>
      <c r="BK220" s="15">
        <f t="shared" si="27"/>
        <v>0</v>
      </c>
      <c r="BL220" s="13">
        <f t="shared" si="30"/>
        <v>0</v>
      </c>
      <c r="BM220" s="13">
        <f t="shared" si="35"/>
        <v>0</v>
      </c>
      <c r="BS220" s="15"/>
      <c r="BT220" s="15"/>
      <c r="BU220" s="15"/>
      <c r="CV220" s="13">
        <f t="shared" si="31"/>
        <v>0</v>
      </c>
      <c r="CW220" s="13">
        <f t="shared" si="33"/>
        <v>0</v>
      </c>
      <c r="DI220" s="13">
        <v>1</v>
      </c>
      <c r="DP220" s="13">
        <f t="shared" si="32"/>
        <v>1</v>
      </c>
      <c r="DQ220" s="13">
        <f t="shared" si="34"/>
        <v>1</v>
      </c>
    </row>
    <row r="221" spans="1:121" x14ac:dyDescent="0.45">
      <c r="A221" s="12" t="s">
        <v>3882</v>
      </c>
      <c r="B221" s="13">
        <v>2019</v>
      </c>
      <c r="C221" s="13" t="s">
        <v>126</v>
      </c>
      <c r="D221" s="13" t="s">
        <v>126</v>
      </c>
      <c r="E221" s="13" t="s">
        <v>179</v>
      </c>
      <c r="G221" s="13">
        <f t="shared" si="28"/>
        <v>2</v>
      </c>
      <c r="H221" s="15">
        <v>1</v>
      </c>
      <c r="J221" s="14">
        <v>1</v>
      </c>
      <c r="L221" s="15">
        <v>1</v>
      </c>
      <c r="Q221" s="13">
        <v>0</v>
      </c>
      <c r="BC221" s="13">
        <f t="shared" si="29"/>
        <v>0</v>
      </c>
      <c r="BK221" s="15">
        <f t="shared" si="27"/>
        <v>0</v>
      </c>
      <c r="BL221" s="13">
        <f t="shared" si="30"/>
        <v>1</v>
      </c>
      <c r="BM221" s="13">
        <f t="shared" si="35"/>
        <v>1</v>
      </c>
      <c r="BS221" s="15"/>
      <c r="BT221" s="15"/>
      <c r="BU221" s="15"/>
      <c r="CV221" s="13">
        <f t="shared" si="31"/>
        <v>0</v>
      </c>
      <c r="CW221" s="13">
        <f t="shared" si="33"/>
        <v>0</v>
      </c>
      <c r="DG221" s="13">
        <v>1</v>
      </c>
      <c r="DI221" s="13">
        <v>1</v>
      </c>
      <c r="DP221" s="13">
        <f t="shared" si="32"/>
        <v>2</v>
      </c>
      <c r="DQ221" s="13">
        <f t="shared" si="34"/>
        <v>1</v>
      </c>
    </row>
    <row r="222" spans="1:121" x14ac:dyDescent="0.45">
      <c r="A222" s="12" t="s">
        <v>6625</v>
      </c>
      <c r="B222" s="13">
        <v>2013</v>
      </c>
      <c r="C222" s="13" t="s">
        <v>753</v>
      </c>
      <c r="D222" s="13" t="s">
        <v>753</v>
      </c>
      <c r="E222" s="13" t="s">
        <v>884</v>
      </c>
      <c r="F222" s="13" t="s">
        <v>885</v>
      </c>
      <c r="G222" s="13">
        <f t="shared" si="28"/>
        <v>2</v>
      </c>
      <c r="H222" s="15">
        <v>1</v>
      </c>
      <c r="J222" s="14">
        <v>1</v>
      </c>
      <c r="L222" s="15">
        <v>1</v>
      </c>
      <c r="M222" s="13">
        <v>1</v>
      </c>
      <c r="N222" s="13">
        <v>0</v>
      </c>
      <c r="O222" s="13">
        <v>0</v>
      </c>
      <c r="P222" s="13">
        <v>0</v>
      </c>
      <c r="Q222" s="13">
        <v>1</v>
      </c>
      <c r="R222" s="15">
        <v>1</v>
      </c>
      <c r="BC222" s="13">
        <f t="shared" si="29"/>
        <v>0</v>
      </c>
      <c r="BK222" s="15">
        <f t="shared" si="27"/>
        <v>0</v>
      </c>
      <c r="BL222" s="13">
        <f t="shared" si="30"/>
        <v>2</v>
      </c>
      <c r="BM222" s="13">
        <f t="shared" si="35"/>
        <v>1</v>
      </c>
      <c r="BS222" s="15"/>
      <c r="BT222" s="15"/>
      <c r="BU222" s="15"/>
      <c r="CV222" s="13">
        <f t="shared" si="31"/>
        <v>0</v>
      </c>
      <c r="CW222" s="13">
        <f t="shared" si="33"/>
        <v>0</v>
      </c>
      <c r="DF222" s="13">
        <v>1</v>
      </c>
      <c r="DI222" s="13">
        <v>1</v>
      </c>
      <c r="DP222" s="13">
        <f t="shared" si="32"/>
        <v>2</v>
      </c>
      <c r="DQ222" s="13">
        <f t="shared" si="34"/>
        <v>1</v>
      </c>
    </row>
    <row r="223" spans="1:121" x14ac:dyDescent="0.45">
      <c r="A223" s="12" t="s">
        <v>6626</v>
      </c>
      <c r="B223" s="13">
        <v>2014</v>
      </c>
      <c r="C223" s="13" t="s">
        <v>126</v>
      </c>
      <c r="D223" s="13" t="s">
        <v>126</v>
      </c>
      <c r="E223" s="13" t="s">
        <v>249</v>
      </c>
      <c r="F223" s="13" t="s">
        <v>3910</v>
      </c>
      <c r="G223" s="13">
        <f t="shared" si="28"/>
        <v>2</v>
      </c>
      <c r="H223" s="15">
        <v>1</v>
      </c>
      <c r="J223" s="14">
        <v>1</v>
      </c>
      <c r="L223" s="15">
        <v>1</v>
      </c>
      <c r="Q223" s="13">
        <v>0</v>
      </c>
      <c r="BC223" s="13">
        <f t="shared" si="29"/>
        <v>0</v>
      </c>
      <c r="BK223" s="15">
        <f t="shared" si="27"/>
        <v>0</v>
      </c>
      <c r="BL223" s="13">
        <f t="shared" si="30"/>
        <v>1</v>
      </c>
      <c r="BM223" s="13">
        <f t="shared" si="35"/>
        <v>1</v>
      </c>
      <c r="BS223" s="15"/>
      <c r="BT223" s="15"/>
      <c r="BU223" s="15"/>
      <c r="CV223" s="13">
        <f t="shared" si="31"/>
        <v>0</v>
      </c>
      <c r="CW223" s="13">
        <f t="shared" si="33"/>
        <v>0</v>
      </c>
      <c r="DG223" s="13">
        <v>1</v>
      </c>
      <c r="DI223" s="13">
        <v>1</v>
      </c>
      <c r="DP223" s="13">
        <f t="shared" si="32"/>
        <v>2</v>
      </c>
      <c r="DQ223" s="13">
        <f t="shared" si="34"/>
        <v>1</v>
      </c>
    </row>
    <row r="224" spans="1:121" x14ac:dyDescent="0.45">
      <c r="A224" s="12" t="s">
        <v>3839</v>
      </c>
      <c r="B224" s="13">
        <v>2016</v>
      </c>
      <c r="C224" s="13" t="s">
        <v>126</v>
      </c>
      <c r="D224" s="13" t="s">
        <v>126</v>
      </c>
      <c r="E224" s="13" t="s">
        <v>179</v>
      </c>
      <c r="F224" s="13" t="s">
        <v>2842</v>
      </c>
      <c r="G224" s="13">
        <f t="shared" si="28"/>
        <v>2</v>
      </c>
      <c r="H224" s="15">
        <v>1</v>
      </c>
      <c r="J224" s="14">
        <v>1</v>
      </c>
      <c r="L224" s="15">
        <v>1</v>
      </c>
      <c r="Q224" s="13">
        <v>0</v>
      </c>
      <c r="AL224" s="13">
        <v>1</v>
      </c>
      <c r="AM224" s="13">
        <v>0</v>
      </c>
      <c r="AN224" s="13">
        <v>0</v>
      </c>
      <c r="AO224" s="13">
        <v>0</v>
      </c>
      <c r="AP224" s="13">
        <v>0</v>
      </c>
      <c r="AQ224" s="13">
        <v>0</v>
      </c>
      <c r="AR224" s="13">
        <v>0</v>
      </c>
      <c r="AS224" s="13">
        <v>0</v>
      </c>
      <c r="AT224" s="13">
        <v>0</v>
      </c>
      <c r="AU224" s="13">
        <v>0</v>
      </c>
      <c r="AV224" s="13">
        <v>0</v>
      </c>
      <c r="AW224" s="13">
        <v>0</v>
      </c>
      <c r="AX224" s="13">
        <v>0</v>
      </c>
      <c r="AY224" s="13">
        <v>0</v>
      </c>
      <c r="AZ224" s="13">
        <v>0</v>
      </c>
      <c r="BA224" s="13">
        <v>0</v>
      </c>
      <c r="BB224" s="13">
        <v>0</v>
      </c>
      <c r="BC224" s="13">
        <f t="shared" si="29"/>
        <v>1</v>
      </c>
      <c r="BE224" s="16">
        <v>1</v>
      </c>
      <c r="BF224" s="13">
        <v>1</v>
      </c>
      <c r="BG224" s="13">
        <v>0</v>
      </c>
      <c r="BI224" s="13">
        <f>SUM(S224:AK224)</f>
        <v>0</v>
      </c>
      <c r="BK224" s="15">
        <f t="shared" si="27"/>
        <v>1</v>
      </c>
      <c r="BL224" s="13">
        <f t="shared" si="30"/>
        <v>2</v>
      </c>
      <c r="BM224" s="13">
        <f t="shared" si="35"/>
        <v>1</v>
      </c>
      <c r="BS224" s="15"/>
      <c r="BT224" s="15"/>
      <c r="BU224" s="15"/>
      <c r="CV224" s="13">
        <f t="shared" si="31"/>
        <v>0</v>
      </c>
      <c r="CW224" s="13">
        <f t="shared" si="33"/>
        <v>0</v>
      </c>
      <c r="DG224" s="13">
        <v>1</v>
      </c>
      <c r="DI224" s="13">
        <v>1</v>
      </c>
      <c r="DP224" s="13">
        <f t="shared" si="32"/>
        <v>2</v>
      </c>
      <c r="DQ224" s="13">
        <f t="shared" si="34"/>
        <v>1</v>
      </c>
    </row>
    <row r="225" spans="1:121" x14ac:dyDescent="0.45">
      <c r="A225" s="12" t="s">
        <v>6627</v>
      </c>
      <c r="B225" s="13">
        <v>2019</v>
      </c>
      <c r="C225" s="13" t="s">
        <v>1006</v>
      </c>
      <c r="D225" s="13" t="s">
        <v>1007</v>
      </c>
      <c r="E225" s="13" t="s">
        <v>6628</v>
      </c>
      <c r="G225" s="13">
        <f t="shared" si="28"/>
        <v>0</v>
      </c>
      <c r="Q225" s="13">
        <v>0</v>
      </c>
      <c r="BC225" s="13">
        <f t="shared" si="29"/>
        <v>0</v>
      </c>
      <c r="BK225" s="15">
        <f t="shared" si="27"/>
        <v>0</v>
      </c>
      <c r="BL225" s="13">
        <f t="shared" si="30"/>
        <v>0</v>
      </c>
      <c r="BM225" s="13">
        <f t="shared" si="35"/>
        <v>0</v>
      </c>
      <c r="BS225" s="15"/>
      <c r="BT225" s="15"/>
      <c r="BU225" s="15"/>
      <c r="CV225" s="13">
        <f t="shared" si="31"/>
        <v>0</v>
      </c>
      <c r="CW225" s="13">
        <f t="shared" si="33"/>
        <v>0</v>
      </c>
      <c r="DP225" s="13">
        <f t="shared" si="32"/>
        <v>0</v>
      </c>
      <c r="DQ225" s="13">
        <f t="shared" si="34"/>
        <v>0</v>
      </c>
    </row>
    <row r="226" spans="1:121" x14ac:dyDescent="0.45">
      <c r="A226" s="12" t="s">
        <v>6629</v>
      </c>
      <c r="B226" s="13">
        <v>2019</v>
      </c>
      <c r="C226" s="13" t="s">
        <v>1862</v>
      </c>
      <c r="D226" s="13" t="s">
        <v>1879</v>
      </c>
      <c r="E226" s="13" t="s">
        <v>1908</v>
      </c>
      <c r="G226" s="13">
        <f t="shared" si="28"/>
        <v>0</v>
      </c>
      <c r="Q226" s="13">
        <v>0</v>
      </c>
      <c r="BC226" s="13">
        <f t="shared" si="29"/>
        <v>0</v>
      </c>
      <c r="BK226" s="15">
        <f t="shared" si="27"/>
        <v>0</v>
      </c>
      <c r="BL226" s="13">
        <f t="shared" si="30"/>
        <v>0</v>
      </c>
      <c r="BM226" s="13">
        <f t="shared" si="35"/>
        <v>0</v>
      </c>
      <c r="BS226" s="15"/>
      <c r="BT226" s="15"/>
      <c r="BU226" s="15"/>
      <c r="CV226" s="13">
        <f t="shared" si="31"/>
        <v>0</v>
      </c>
      <c r="CW226" s="13">
        <f t="shared" si="33"/>
        <v>0</v>
      </c>
      <c r="DP226" s="13">
        <f t="shared" si="32"/>
        <v>0</v>
      </c>
      <c r="DQ226" s="13">
        <f t="shared" si="34"/>
        <v>0</v>
      </c>
    </row>
    <row r="227" spans="1:121" x14ac:dyDescent="0.45">
      <c r="A227" s="12" t="s">
        <v>4654</v>
      </c>
      <c r="B227" s="13">
        <v>2019</v>
      </c>
      <c r="C227" s="13" t="s">
        <v>1676</v>
      </c>
      <c r="D227" s="13" t="s">
        <v>1684</v>
      </c>
      <c r="E227" s="13" t="s">
        <v>1786</v>
      </c>
      <c r="G227" s="13">
        <f t="shared" si="28"/>
        <v>1</v>
      </c>
      <c r="H227" s="15">
        <v>1</v>
      </c>
      <c r="Q227" s="13">
        <v>0</v>
      </c>
      <c r="BC227" s="13">
        <f t="shared" si="29"/>
        <v>0</v>
      </c>
      <c r="BK227" s="15">
        <f t="shared" si="27"/>
        <v>0</v>
      </c>
      <c r="BL227" s="13">
        <f t="shared" si="30"/>
        <v>1</v>
      </c>
      <c r="BM227" s="13">
        <f t="shared" si="35"/>
        <v>1</v>
      </c>
      <c r="BS227" s="15"/>
      <c r="BT227" s="15"/>
      <c r="BU227" s="15"/>
      <c r="CV227" s="13">
        <f t="shared" si="31"/>
        <v>0</v>
      </c>
      <c r="CW227" s="13">
        <f t="shared" si="33"/>
        <v>0</v>
      </c>
      <c r="DP227" s="13">
        <f t="shared" si="32"/>
        <v>0</v>
      </c>
      <c r="DQ227" s="13">
        <f t="shared" si="34"/>
        <v>0</v>
      </c>
    </row>
    <row r="228" spans="1:121" x14ac:dyDescent="0.45">
      <c r="A228" s="12" t="s">
        <v>6630</v>
      </c>
      <c r="B228" s="13">
        <v>2021</v>
      </c>
      <c r="C228" s="13" t="s">
        <v>2127</v>
      </c>
      <c r="D228" s="13" t="s">
        <v>2234</v>
      </c>
      <c r="E228" s="13" t="s">
        <v>2234</v>
      </c>
      <c r="F228" s="13" t="s">
        <v>6631</v>
      </c>
      <c r="G228" s="13">
        <f t="shared" si="28"/>
        <v>1</v>
      </c>
      <c r="H228" s="15">
        <v>1</v>
      </c>
      <c r="I228" s="14">
        <v>1</v>
      </c>
      <c r="Q228" s="13">
        <v>0</v>
      </c>
      <c r="BC228" s="13">
        <f t="shared" si="29"/>
        <v>0</v>
      </c>
      <c r="BK228" s="15">
        <f t="shared" si="27"/>
        <v>0</v>
      </c>
      <c r="BL228" s="13">
        <f t="shared" si="30"/>
        <v>1</v>
      </c>
      <c r="BM228" s="13">
        <f t="shared" si="35"/>
        <v>1</v>
      </c>
      <c r="BS228" s="15"/>
      <c r="BT228" s="15"/>
      <c r="BU228" s="15"/>
      <c r="CV228" s="13">
        <f t="shared" si="31"/>
        <v>0</v>
      </c>
      <c r="CW228" s="13">
        <f t="shared" si="33"/>
        <v>0</v>
      </c>
      <c r="DP228" s="13">
        <f t="shared" si="32"/>
        <v>0</v>
      </c>
      <c r="DQ228" s="13">
        <f t="shared" si="34"/>
        <v>0</v>
      </c>
    </row>
    <row r="229" spans="1:121" x14ac:dyDescent="0.45">
      <c r="A229" s="12" t="s">
        <v>6632</v>
      </c>
      <c r="B229" s="13">
        <v>2021</v>
      </c>
      <c r="C229" s="13" t="s">
        <v>2127</v>
      </c>
      <c r="D229" s="13" t="s">
        <v>2234</v>
      </c>
      <c r="E229" s="13" t="s">
        <v>2234</v>
      </c>
      <c r="F229" s="13" t="s">
        <v>6631</v>
      </c>
      <c r="G229" s="13">
        <f t="shared" si="28"/>
        <v>1</v>
      </c>
      <c r="H229" s="15">
        <v>1</v>
      </c>
      <c r="I229" s="14">
        <v>1</v>
      </c>
      <c r="Q229" s="13">
        <v>0</v>
      </c>
      <c r="BC229" s="13">
        <f t="shared" si="29"/>
        <v>0</v>
      </c>
      <c r="BK229" s="15">
        <f t="shared" si="27"/>
        <v>0</v>
      </c>
      <c r="BL229" s="13">
        <f t="shared" si="30"/>
        <v>1</v>
      </c>
      <c r="BM229" s="13">
        <f t="shared" si="35"/>
        <v>1</v>
      </c>
      <c r="BS229" s="15"/>
      <c r="BT229" s="15"/>
      <c r="BU229" s="15"/>
      <c r="CV229" s="13">
        <f t="shared" si="31"/>
        <v>0</v>
      </c>
      <c r="CW229" s="13">
        <f t="shared" si="33"/>
        <v>0</v>
      </c>
      <c r="DP229" s="13">
        <f t="shared" si="32"/>
        <v>0</v>
      </c>
      <c r="DQ229" s="13">
        <f t="shared" si="34"/>
        <v>0</v>
      </c>
    </row>
    <row r="230" spans="1:121" x14ac:dyDescent="0.45">
      <c r="A230" s="12" t="s">
        <v>6633</v>
      </c>
      <c r="B230" s="13">
        <v>2020</v>
      </c>
      <c r="C230" s="13" t="s">
        <v>2127</v>
      </c>
      <c r="D230" s="13" t="s">
        <v>2128</v>
      </c>
      <c r="E230" s="13" t="s">
        <v>6634</v>
      </c>
      <c r="G230" s="13">
        <f t="shared" si="28"/>
        <v>2</v>
      </c>
      <c r="H230" s="15">
        <v>1</v>
      </c>
      <c r="I230" s="14">
        <v>1</v>
      </c>
      <c r="M230" s="13">
        <v>1</v>
      </c>
      <c r="Q230" s="13">
        <v>1</v>
      </c>
      <c r="R230" s="15">
        <v>1</v>
      </c>
      <c r="BC230" s="13">
        <f t="shared" si="29"/>
        <v>0</v>
      </c>
      <c r="BK230" s="15">
        <f t="shared" si="27"/>
        <v>0</v>
      </c>
      <c r="BL230" s="13">
        <f t="shared" si="30"/>
        <v>2</v>
      </c>
      <c r="BM230" s="13">
        <f t="shared" si="35"/>
        <v>1</v>
      </c>
      <c r="BS230" s="15"/>
      <c r="BT230" s="15"/>
      <c r="BU230" s="15"/>
      <c r="CE230" s="13">
        <v>1</v>
      </c>
      <c r="CV230" s="13">
        <f t="shared" si="31"/>
        <v>1</v>
      </c>
      <c r="CW230" s="13">
        <f t="shared" si="33"/>
        <v>1</v>
      </c>
      <c r="DP230" s="13">
        <f t="shared" si="32"/>
        <v>0</v>
      </c>
      <c r="DQ230" s="13">
        <f t="shared" si="34"/>
        <v>0</v>
      </c>
    </row>
    <row r="231" spans="1:121" x14ac:dyDescent="0.45">
      <c r="A231" s="12" t="s">
        <v>6635</v>
      </c>
      <c r="B231" s="13">
        <v>2020</v>
      </c>
      <c r="C231" s="13" t="s">
        <v>2127</v>
      </c>
      <c r="D231" s="13" t="s">
        <v>2226</v>
      </c>
      <c r="E231" s="13" t="s">
        <v>2454</v>
      </c>
      <c r="G231" s="13">
        <f t="shared" si="28"/>
        <v>1</v>
      </c>
      <c r="H231" s="15">
        <v>1</v>
      </c>
      <c r="I231" s="14">
        <v>1</v>
      </c>
      <c r="Q231" s="13">
        <v>0</v>
      </c>
      <c r="BC231" s="13">
        <f t="shared" si="29"/>
        <v>0</v>
      </c>
      <c r="BK231" s="15">
        <f t="shared" si="27"/>
        <v>0</v>
      </c>
      <c r="BL231" s="13">
        <f t="shared" si="30"/>
        <v>1</v>
      </c>
      <c r="BM231" s="13">
        <f t="shared" si="35"/>
        <v>1</v>
      </c>
      <c r="BS231" s="15"/>
      <c r="BT231" s="15"/>
      <c r="BU231" s="15"/>
      <c r="CV231" s="13">
        <f t="shared" si="31"/>
        <v>0</v>
      </c>
      <c r="CW231" s="13">
        <f t="shared" si="33"/>
        <v>0</v>
      </c>
      <c r="DP231" s="13">
        <f t="shared" si="32"/>
        <v>0</v>
      </c>
      <c r="DQ231" s="13">
        <f t="shared" si="34"/>
        <v>0</v>
      </c>
    </row>
    <row r="232" spans="1:121" x14ac:dyDescent="0.45">
      <c r="A232" s="12" t="s">
        <v>6636</v>
      </c>
      <c r="B232" s="13">
        <v>2020</v>
      </c>
      <c r="C232" s="13" t="s">
        <v>1281</v>
      </c>
      <c r="D232" s="13" t="s">
        <v>1282</v>
      </c>
      <c r="E232" s="13" t="s">
        <v>6637</v>
      </c>
      <c r="G232" s="13">
        <f t="shared" si="28"/>
        <v>1</v>
      </c>
      <c r="H232" s="15">
        <v>1</v>
      </c>
      <c r="Q232" s="13">
        <v>0</v>
      </c>
      <c r="BC232" s="13">
        <f t="shared" si="29"/>
        <v>0</v>
      </c>
      <c r="BK232" s="15">
        <f t="shared" ref="BK232:BK253" si="36">BE232+BJ232</f>
        <v>0</v>
      </c>
      <c r="BL232" s="13">
        <f t="shared" si="30"/>
        <v>1</v>
      </c>
      <c r="BM232" s="13">
        <f t="shared" si="35"/>
        <v>1</v>
      </c>
      <c r="BS232" s="15"/>
      <c r="BT232" s="15"/>
      <c r="BU232" s="15"/>
      <c r="CV232" s="13">
        <f t="shared" si="31"/>
        <v>0</v>
      </c>
      <c r="CW232" s="13">
        <f t="shared" si="33"/>
        <v>0</v>
      </c>
      <c r="DP232" s="13">
        <f t="shared" si="32"/>
        <v>0</v>
      </c>
      <c r="DQ232" s="13">
        <f t="shared" si="34"/>
        <v>0</v>
      </c>
    </row>
    <row r="233" spans="1:121" x14ac:dyDescent="0.45">
      <c r="A233" s="12" t="s">
        <v>6638</v>
      </c>
      <c r="B233" s="13">
        <v>2016</v>
      </c>
      <c r="C233" s="13" t="s">
        <v>126</v>
      </c>
      <c r="D233" s="13" t="s">
        <v>126</v>
      </c>
      <c r="E233" s="13" t="s">
        <v>147</v>
      </c>
      <c r="F233" s="13" t="s">
        <v>3940</v>
      </c>
      <c r="G233" s="13">
        <f t="shared" si="28"/>
        <v>2</v>
      </c>
      <c r="H233" s="15">
        <v>1</v>
      </c>
      <c r="J233" s="14">
        <v>1</v>
      </c>
      <c r="L233" s="15">
        <v>1</v>
      </c>
      <c r="M233" s="13">
        <v>1</v>
      </c>
      <c r="N233" s="13">
        <v>0</v>
      </c>
      <c r="O233" s="13">
        <v>0</v>
      </c>
      <c r="P233" s="13">
        <v>0</v>
      </c>
      <c r="Q233" s="13">
        <v>1</v>
      </c>
      <c r="R233" s="15">
        <v>1</v>
      </c>
      <c r="BC233" s="13">
        <f t="shared" si="29"/>
        <v>0</v>
      </c>
      <c r="BK233" s="15">
        <f t="shared" si="36"/>
        <v>0</v>
      </c>
      <c r="BL233" s="13">
        <f t="shared" si="30"/>
        <v>2</v>
      </c>
      <c r="BM233" s="13">
        <f t="shared" si="35"/>
        <v>1</v>
      </c>
      <c r="BS233" s="15"/>
      <c r="BT233" s="15"/>
      <c r="BU233" s="15"/>
      <c r="CV233" s="13">
        <f t="shared" si="31"/>
        <v>0</v>
      </c>
      <c r="CW233" s="13">
        <f t="shared" si="33"/>
        <v>0</v>
      </c>
      <c r="DG233" s="13">
        <v>1</v>
      </c>
      <c r="DI233" s="13">
        <v>1</v>
      </c>
      <c r="DP233" s="13">
        <f t="shared" si="32"/>
        <v>2</v>
      </c>
      <c r="DQ233" s="13">
        <f t="shared" si="34"/>
        <v>1</v>
      </c>
    </row>
    <row r="234" spans="1:121" x14ac:dyDescent="0.45">
      <c r="A234" s="12" t="s">
        <v>4668</v>
      </c>
      <c r="B234" s="13">
        <v>2018</v>
      </c>
      <c r="C234" s="13" t="s">
        <v>1676</v>
      </c>
      <c r="D234" s="13" t="s">
        <v>1684</v>
      </c>
      <c r="E234" s="13" t="s">
        <v>1830</v>
      </c>
      <c r="F234" s="13" t="s">
        <v>4665</v>
      </c>
      <c r="G234" s="13">
        <f t="shared" si="28"/>
        <v>0</v>
      </c>
      <c r="Q234" s="13">
        <v>0</v>
      </c>
      <c r="BC234" s="13">
        <f t="shared" si="29"/>
        <v>0</v>
      </c>
      <c r="BK234" s="15">
        <f t="shared" si="36"/>
        <v>0</v>
      </c>
      <c r="BL234" s="13">
        <f t="shared" si="30"/>
        <v>0</v>
      </c>
      <c r="BM234" s="13">
        <f t="shared" si="35"/>
        <v>0</v>
      </c>
      <c r="BS234" s="15"/>
      <c r="BT234" s="15"/>
      <c r="BU234" s="15"/>
      <c r="CV234" s="13">
        <f t="shared" si="31"/>
        <v>0</v>
      </c>
      <c r="CW234" s="13">
        <f t="shared" si="33"/>
        <v>0</v>
      </c>
      <c r="DP234" s="13">
        <f t="shared" si="32"/>
        <v>0</v>
      </c>
      <c r="DQ234" s="13">
        <f t="shared" si="34"/>
        <v>0</v>
      </c>
    </row>
    <row r="235" spans="1:121" x14ac:dyDescent="0.45">
      <c r="A235" s="12" t="s">
        <v>6639</v>
      </c>
      <c r="B235" s="13">
        <v>2013</v>
      </c>
      <c r="C235" s="13" t="s">
        <v>753</v>
      </c>
      <c r="D235" s="13" t="s">
        <v>753</v>
      </c>
      <c r="E235" s="13" t="s">
        <v>867</v>
      </c>
      <c r="F235" s="13" t="s">
        <v>2931</v>
      </c>
      <c r="G235" s="13">
        <f t="shared" si="28"/>
        <v>2</v>
      </c>
      <c r="H235" s="15">
        <v>1</v>
      </c>
      <c r="J235" s="14">
        <v>1</v>
      </c>
      <c r="L235" s="15">
        <v>1</v>
      </c>
      <c r="Q235" s="13">
        <v>0</v>
      </c>
      <c r="AL235" s="13">
        <v>0</v>
      </c>
      <c r="AM235" s="13">
        <v>0</v>
      </c>
      <c r="AN235" s="13">
        <v>0</v>
      </c>
      <c r="AO235" s="13">
        <v>0</v>
      </c>
      <c r="AP235" s="13">
        <v>0</v>
      </c>
      <c r="AQ235" s="13">
        <v>0</v>
      </c>
      <c r="AR235" s="13">
        <v>0</v>
      </c>
      <c r="AS235" s="13">
        <v>0</v>
      </c>
      <c r="AT235" s="13">
        <v>0</v>
      </c>
      <c r="AU235" s="13">
        <v>0</v>
      </c>
      <c r="AV235" s="13">
        <v>0</v>
      </c>
      <c r="AW235" s="13">
        <v>0</v>
      </c>
      <c r="AX235" s="13">
        <v>0</v>
      </c>
      <c r="AY235" s="13">
        <v>0</v>
      </c>
      <c r="AZ235" s="13">
        <v>0</v>
      </c>
      <c r="BA235" s="13">
        <v>0</v>
      </c>
      <c r="BB235" s="13">
        <v>3</v>
      </c>
      <c r="BC235" s="13">
        <f t="shared" si="29"/>
        <v>3</v>
      </c>
      <c r="BE235" s="16">
        <v>1</v>
      </c>
      <c r="BF235" s="13">
        <v>1</v>
      </c>
      <c r="BG235" s="13">
        <v>2</v>
      </c>
      <c r="BI235" s="13">
        <f>SUM(S235:AK235)</f>
        <v>0</v>
      </c>
      <c r="BK235" s="15">
        <f t="shared" si="36"/>
        <v>1</v>
      </c>
      <c r="BL235" s="13">
        <f t="shared" si="30"/>
        <v>2</v>
      </c>
      <c r="BM235" s="13">
        <f t="shared" si="35"/>
        <v>1</v>
      </c>
      <c r="BS235" s="15"/>
      <c r="BT235" s="15"/>
      <c r="BU235" s="15"/>
      <c r="CV235" s="13">
        <f t="shared" si="31"/>
        <v>0</v>
      </c>
      <c r="CW235" s="13">
        <f t="shared" si="33"/>
        <v>0</v>
      </c>
      <c r="DF235" s="13">
        <v>1</v>
      </c>
      <c r="DI235" s="13">
        <v>1</v>
      </c>
      <c r="DP235" s="13">
        <f t="shared" si="32"/>
        <v>2</v>
      </c>
      <c r="DQ235" s="13">
        <f t="shared" si="34"/>
        <v>1</v>
      </c>
    </row>
    <row r="236" spans="1:121" x14ac:dyDescent="0.45">
      <c r="A236" s="12" t="s">
        <v>6640</v>
      </c>
      <c r="B236" s="13">
        <v>2018</v>
      </c>
      <c r="C236" s="13" t="s">
        <v>1006</v>
      </c>
      <c r="D236" s="13" t="s">
        <v>1007</v>
      </c>
      <c r="E236" s="13" t="s">
        <v>4480</v>
      </c>
      <c r="G236" s="13">
        <f t="shared" si="28"/>
        <v>0</v>
      </c>
      <c r="Q236" s="13">
        <v>0</v>
      </c>
      <c r="BC236" s="13">
        <f t="shared" si="29"/>
        <v>0</v>
      </c>
      <c r="BK236" s="15">
        <f t="shared" si="36"/>
        <v>0</v>
      </c>
      <c r="BL236" s="13">
        <f t="shared" si="30"/>
        <v>0</v>
      </c>
      <c r="BM236" s="13">
        <f t="shared" si="35"/>
        <v>0</v>
      </c>
      <c r="BS236" s="15"/>
      <c r="BT236" s="15"/>
      <c r="BU236" s="15"/>
      <c r="CV236" s="13">
        <f t="shared" si="31"/>
        <v>0</v>
      </c>
      <c r="CW236" s="13">
        <f t="shared" si="33"/>
        <v>0</v>
      </c>
      <c r="DP236" s="13">
        <f t="shared" si="32"/>
        <v>0</v>
      </c>
      <c r="DQ236" s="13">
        <f t="shared" si="34"/>
        <v>0</v>
      </c>
    </row>
    <row r="237" spans="1:121" x14ac:dyDescent="0.45">
      <c r="A237" s="12" t="s">
        <v>4864</v>
      </c>
      <c r="B237" s="13">
        <v>2019</v>
      </c>
      <c r="C237" s="13" t="s">
        <v>1862</v>
      </c>
      <c r="D237" s="13" t="s">
        <v>1879</v>
      </c>
      <c r="E237" s="13" t="s">
        <v>1897</v>
      </c>
      <c r="F237" s="13" t="s">
        <v>4863</v>
      </c>
      <c r="G237" s="13">
        <f t="shared" si="28"/>
        <v>1</v>
      </c>
      <c r="Q237" s="13">
        <v>0</v>
      </c>
      <c r="BC237" s="13">
        <f t="shared" si="29"/>
        <v>0</v>
      </c>
      <c r="BK237" s="15">
        <f t="shared" si="36"/>
        <v>0</v>
      </c>
      <c r="BL237" s="13">
        <f t="shared" si="30"/>
        <v>0</v>
      </c>
      <c r="BM237" s="13">
        <f t="shared" si="35"/>
        <v>0</v>
      </c>
      <c r="BS237" s="15"/>
      <c r="BT237" s="15"/>
      <c r="BU237" s="15"/>
      <c r="CV237" s="13">
        <f t="shared" si="31"/>
        <v>0</v>
      </c>
      <c r="CW237" s="13">
        <f t="shared" si="33"/>
        <v>0</v>
      </c>
      <c r="DC237" s="13">
        <v>1</v>
      </c>
      <c r="DP237" s="13">
        <f t="shared" si="32"/>
        <v>1</v>
      </c>
      <c r="DQ237" s="13">
        <f t="shared" si="34"/>
        <v>1</v>
      </c>
    </row>
    <row r="238" spans="1:121" x14ac:dyDescent="0.45">
      <c r="A238" s="12" t="s">
        <v>6641</v>
      </c>
      <c r="B238" s="13">
        <v>2014</v>
      </c>
      <c r="C238" s="13" t="s">
        <v>87</v>
      </c>
      <c r="D238" s="13" t="s">
        <v>87</v>
      </c>
      <c r="E238" s="13" t="s">
        <v>104</v>
      </c>
      <c r="F238" s="13" t="s">
        <v>3782</v>
      </c>
      <c r="G238" s="13">
        <f t="shared" si="28"/>
        <v>1</v>
      </c>
      <c r="M238" s="13">
        <v>3</v>
      </c>
      <c r="N238" s="13">
        <v>0</v>
      </c>
      <c r="O238" s="13">
        <v>0</v>
      </c>
      <c r="P238" s="13">
        <v>0</v>
      </c>
      <c r="Q238" s="13">
        <v>3</v>
      </c>
      <c r="R238" s="15">
        <v>1</v>
      </c>
      <c r="BC238" s="13">
        <f t="shared" si="29"/>
        <v>0</v>
      </c>
      <c r="BK238" s="15">
        <f t="shared" si="36"/>
        <v>0</v>
      </c>
      <c r="BL238" s="13">
        <f t="shared" si="30"/>
        <v>1</v>
      </c>
      <c r="BM238" s="13">
        <f t="shared" si="35"/>
        <v>1</v>
      </c>
      <c r="BS238" s="15"/>
      <c r="BT238" s="15"/>
      <c r="BU238" s="15"/>
      <c r="CV238" s="13">
        <f t="shared" si="31"/>
        <v>0</v>
      </c>
      <c r="CW238" s="13">
        <f t="shared" si="33"/>
        <v>0</v>
      </c>
      <c r="DD238" s="13">
        <v>1</v>
      </c>
      <c r="DI238" s="13">
        <v>1</v>
      </c>
      <c r="DP238" s="13">
        <f t="shared" si="32"/>
        <v>2</v>
      </c>
      <c r="DQ238" s="13">
        <f t="shared" si="34"/>
        <v>1</v>
      </c>
    </row>
    <row r="239" spans="1:121" x14ac:dyDescent="0.45">
      <c r="A239" s="12" t="s">
        <v>6642</v>
      </c>
      <c r="B239" s="13">
        <v>2020</v>
      </c>
      <c r="C239" s="13" t="s">
        <v>1281</v>
      </c>
      <c r="D239" s="13" t="s">
        <v>1282</v>
      </c>
      <c r="E239" s="13" t="s">
        <v>1440</v>
      </c>
      <c r="G239" s="13">
        <f t="shared" si="28"/>
        <v>2</v>
      </c>
      <c r="H239" s="15">
        <v>1</v>
      </c>
      <c r="Q239" s="13">
        <v>0</v>
      </c>
      <c r="BC239" s="13">
        <f t="shared" si="29"/>
        <v>0</v>
      </c>
      <c r="BK239" s="15">
        <f t="shared" si="36"/>
        <v>0</v>
      </c>
      <c r="BL239" s="13">
        <f t="shared" si="30"/>
        <v>1</v>
      </c>
      <c r="BM239" s="13">
        <f t="shared" si="35"/>
        <v>1</v>
      </c>
      <c r="BS239" s="15"/>
      <c r="BT239" s="15"/>
      <c r="BU239" s="15"/>
      <c r="CV239" s="13">
        <f t="shared" si="31"/>
        <v>0</v>
      </c>
      <c r="CW239" s="13">
        <f t="shared" si="33"/>
        <v>0</v>
      </c>
      <c r="DI239" s="13">
        <v>1</v>
      </c>
      <c r="DP239" s="13">
        <f t="shared" si="32"/>
        <v>1</v>
      </c>
      <c r="DQ239" s="13">
        <f t="shared" si="34"/>
        <v>1</v>
      </c>
    </row>
    <row r="240" spans="1:121" x14ac:dyDescent="0.45">
      <c r="A240" s="12" t="s">
        <v>6643</v>
      </c>
      <c r="B240" s="13">
        <v>2019</v>
      </c>
      <c r="C240" s="13" t="s">
        <v>1676</v>
      </c>
      <c r="D240" s="13" t="s">
        <v>1684</v>
      </c>
      <c r="E240" s="13" t="s">
        <v>1695</v>
      </c>
      <c r="F240" s="13" t="s">
        <v>1703</v>
      </c>
      <c r="G240" s="13">
        <f t="shared" si="28"/>
        <v>2</v>
      </c>
      <c r="H240" s="15">
        <v>1</v>
      </c>
      <c r="M240" s="13">
        <v>4</v>
      </c>
      <c r="N240" s="13">
        <v>0</v>
      </c>
      <c r="O240" s="13">
        <v>0</v>
      </c>
      <c r="P240" s="13">
        <v>0</v>
      </c>
      <c r="Q240" s="13">
        <v>4</v>
      </c>
      <c r="R240" s="15">
        <v>1</v>
      </c>
      <c r="BC240" s="13">
        <f t="shared" si="29"/>
        <v>0</v>
      </c>
      <c r="BK240" s="15">
        <f t="shared" si="36"/>
        <v>0</v>
      </c>
      <c r="BL240" s="13">
        <f t="shared" si="30"/>
        <v>2</v>
      </c>
      <c r="BM240" s="13">
        <f t="shared" si="35"/>
        <v>1</v>
      </c>
      <c r="BS240" s="15"/>
      <c r="BT240" s="15"/>
      <c r="BU240" s="15"/>
      <c r="CV240" s="13">
        <f t="shared" si="31"/>
        <v>0</v>
      </c>
      <c r="CW240" s="13">
        <f t="shared" si="33"/>
        <v>0</v>
      </c>
      <c r="DI240" s="13">
        <v>1</v>
      </c>
      <c r="DP240" s="13">
        <f t="shared" si="32"/>
        <v>1</v>
      </c>
      <c r="DQ240" s="13">
        <f t="shared" si="34"/>
        <v>1</v>
      </c>
    </row>
    <row r="241" spans="1:121" x14ac:dyDescent="0.45">
      <c r="A241" s="12" t="s">
        <v>4318</v>
      </c>
      <c r="B241" s="13">
        <v>2015</v>
      </c>
      <c r="C241" s="13" t="s">
        <v>922</v>
      </c>
      <c r="D241" s="13" t="s">
        <v>927</v>
      </c>
      <c r="E241" s="13" t="s">
        <v>982</v>
      </c>
      <c r="G241" s="13">
        <f t="shared" si="28"/>
        <v>2</v>
      </c>
      <c r="H241" s="15">
        <v>1</v>
      </c>
      <c r="Q241" s="13">
        <v>0</v>
      </c>
      <c r="BC241" s="13">
        <f t="shared" si="29"/>
        <v>0</v>
      </c>
      <c r="BK241" s="15">
        <f t="shared" si="36"/>
        <v>0</v>
      </c>
      <c r="BL241" s="13">
        <f t="shared" si="30"/>
        <v>1</v>
      </c>
      <c r="BM241" s="13">
        <f t="shared" si="35"/>
        <v>1</v>
      </c>
      <c r="BS241" s="15"/>
      <c r="BT241" s="15"/>
      <c r="BU241" s="15"/>
      <c r="CV241" s="13">
        <f t="shared" si="31"/>
        <v>0</v>
      </c>
      <c r="CW241" s="13">
        <f t="shared" si="33"/>
        <v>0</v>
      </c>
      <c r="CY241" s="13">
        <v>1</v>
      </c>
      <c r="DI241" s="13">
        <v>1</v>
      </c>
      <c r="DP241" s="13">
        <f t="shared" si="32"/>
        <v>2</v>
      </c>
      <c r="DQ241" s="13">
        <f t="shared" si="34"/>
        <v>1</v>
      </c>
    </row>
    <row r="242" spans="1:121" x14ac:dyDescent="0.45">
      <c r="A242" s="12" t="s">
        <v>6644</v>
      </c>
      <c r="B242" s="13">
        <v>2016</v>
      </c>
      <c r="C242" s="13" t="s">
        <v>2127</v>
      </c>
      <c r="D242" s="13" t="s">
        <v>2173</v>
      </c>
      <c r="E242" s="13" t="s">
        <v>3069</v>
      </c>
      <c r="G242" s="13">
        <f t="shared" si="28"/>
        <v>2</v>
      </c>
      <c r="H242" s="15">
        <v>1</v>
      </c>
      <c r="Q242" s="13">
        <v>0</v>
      </c>
      <c r="BC242" s="13">
        <f t="shared" si="29"/>
        <v>0</v>
      </c>
      <c r="BK242" s="15">
        <f t="shared" si="36"/>
        <v>0</v>
      </c>
      <c r="BL242" s="13">
        <f t="shared" si="30"/>
        <v>1</v>
      </c>
      <c r="BM242" s="13">
        <f t="shared" si="35"/>
        <v>1</v>
      </c>
      <c r="BS242" s="15"/>
      <c r="BT242" s="15"/>
      <c r="BU242" s="15"/>
      <c r="BV242" s="13">
        <v>1</v>
      </c>
      <c r="CV242" s="13">
        <f t="shared" si="31"/>
        <v>1</v>
      </c>
      <c r="CW242" s="13">
        <f t="shared" si="33"/>
        <v>1</v>
      </c>
      <c r="DP242" s="13">
        <f t="shared" si="32"/>
        <v>0</v>
      </c>
      <c r="DQ242" s="13">
        <f t="shared" si="34"/>
        <v>0</v>
      </c>
    </row>
    <row r="243" spans="1:121" x14ac:dyDescent="0.45">
      <c r="A243" s="12" t="s">
        <v>6645</v>
      </c>
      <c r="B243" s="13">
        <v>2014</v>
      </c>
      <c r="C243" s="13" t="s">
        <v>2127</v>
      </c>
      <c r="D243" s="13" t="s">
        <v>2173</v>
      </c>
      <c r="E243" s="13" t="s">
        <v>2385</v>
      </c>
      <c r="G243" s="13">
        <f t="shared" si="28"/>
        <v>2</v>
      </c>
      <c r="H243" s="15">
        <v>1</v>
      </c>
      <c r="Q243" s="13">
        <v>0</v>
      </c>
      <c r="AL243" s="13">
        <v>0</v>
      </c>
      <c r="AM243" s="13">
        <v>0</v>
      </c>
      <c r="AN243" s="13">
        <v>0</v>
      </c>
      <c r="AO243" s="13">
        <v>0</v>
      </c>
      <c r="AP243" s="13">
        <v>0</v>
      </c>
      <c r="AQ243" s="13">
        <v>0</v>
      </c>
      <c r="AR243" s="13">
        <v>0</v>
      </c>
      <c r="AS243" s="13">
        <v>0</v>
      </c>
      <c r="AT243" s="13">
        <v>1</v>
      </c>
      <c r="AU243" s="13">
        <v>0</v>
      </c>
      <c r="AV243" s="13">
        <v>0</v>
      </c>
      <c r="AW243" s="13">
        <v>0</v>
      </c>
      <c r="AX243" s="13">
        <v>0</v>
      </c>
      <c r="AY243" s="13">
        <v>0</v>
      </c>
      <c r="AZ243" s="13">
        <v>0</v>
      </c>
      <c r="BA243" s="13">
        <v>0</v>
      </c>
      <c r="BB243" s="13">
        <v>1</v>
      </c>
      <c r="BC243" s="13">
        <f t="shared" si="29"/>
        <v>2</v>
      </c>
      <c r="BE243" s="15">
        <v>1</v>
      </c>
      <c r="BF243" s="13">
        <v>1</v>
      </c>
      <c r="BG243" s="13">
        <v>1</v>
      </c>
      <c r="BI243" s="13">
        <f>SUM(S243:AK243)</f>
        <v>0</v>
      </c>
      <c r="BK243" s="15">
        <f t="shared" si="36"/>
        <v>1</v>
      </c>
      <c r="BL243" s="13">
        <f t="shared" si="30"/>
        <v>2</v>
      </c>
      <c r="BM243" s="13">
        <f t="shared" si="35"/>
        <v>1</v>
      </c>
      <c r="BS243" s="15"/>
      <c r="BT243" s="15"/>
      <c r="BU243" s="15"/>
      <c r="BV243" s="13">
        <v>1</v>
      </c>
      <c r="CV243" s="13">
        <f t="shared" si="31"/>
        <v>1</v>
      </c>
      <c r="CW243" s="13">
        <f t="shared" si="33"/>
        <v>1</v>
      </c>
      <c r="DP243" s="13">
        <f t="shared" si="32"/>
        <v>0</v>
      </c>
      <c r="DQ243" s="13">
        <f t="shared" si="34"/>
        <v>0</v>
      </c>
    </row>
    <row r="244" spans="1:121" x14ac:dyDescent="0.45">
      <c r="A244" s="12" t="s">
        <v>6646</v>
      </c>
      <c r="B244" s="13">
        <v>2012</v>
      </c>
      <c r="C244" s="13" t="s">
        <v>2127</v>
      </c>
      <c r="D244" s="13" t="s">
        <v>2173</v>
      </c>
      <c r="E244" s="13" t="s">
        <v>2193</v>
      </c>
      <c r="G244" s="13">
        <f t="shared" si="28"/>
        <v>2</v>
      </c>
      <c r="H244" s="15">
        <v>1</v>
      </c>
      <c r="M244" s="13" t="s">
        <v>607</v>
      </c>
      <c r="Q244" s="13">
        <v>0</v>
      </c>
      <c r="BC244" s="13">
        <f t="shared" si="29"/>
        <v>0</v>
      </c>
      <c r="BK244" s="15">
        <f t="shared" si="36"/>
        <v>0</v>
      </c>
      <c r="BL244" s="13">
        <f t="shared" si="30"/>
        <v>1</v>
      </c>
      <c r="BM244" s="13">
        <f t="shared" si="35"/>
        <v>1</v>
      </c>
      <c r="BS244" s="15"/>
      <c r="BT244" s="15"/>
      <c r="BU244" s="15"/>
      <c r="BV244" s="13">
        <v>1</v>
      </c>
      <c r="CV244" s="13">
        <f t="shared" si="31"/>
        <v>1</v>
      </c>
      <c r="CW244" s="13">
        <f t="shared" si="33"/>
        <v>1</v>
      </c>
      <c r="DP244" s="13">
        <f t="shared" si="32"/>
        <v>0</v>
      </c>
      <c r="DQ244" s="13">
        <f t="shared" si="34"/>
        <v>0</v>
      </c>
    </row>
    <row r="245" spans="1:121" x14ac:dyDescent="0.45">
      <c r="A245" s="12" t="s">
        <v>6647</v>
      </c>
      <c r="B245" s="13">
        <v>2013</v>
      </c>
      <c r="C245" s="13" t="s">
        <v>1006</v>
      </c>
      <c r="D245" s="13" t="s">
        <v>1027</v>
      </c>
      <c r="E245" s="13" t="s">
        <v>6538</v>
      </c>
      <c r="G245" s="13">
        <f t="shared" si="28"/>
        <v>2</v>
      </c>
      <c r="H245" s="15">
        <v>1</v>
      </c>
      <c r="O245" s="13">
        <v>2</v>
      </c>
      <c r="Q245" s="13">
        <v>2</v>
      </c>
      <c r="R245" s="15">
        <v>1</v>
      </c>
      <c r="BC245" s="13">
        <f t="shared" si="29"/>
        <v>0</v>
      </c>
      <c r="BK245" s="15">
        <f t="shared" si="36"/>
        <v>0</v>
      </c>
      <c r="BL245" s="13">
        <f t="shared" si="30"/>
        <v>2</v>
      </c>
      <c r="BM245" s="13">
        <f t="shared" si="35"/>
        <v>1</v>
      </c>
      <c r="BS245" s="15"/>
      <c r="BT245" s="15"/>
      <c r="BU245" s="15"/>
      <c r="BV245" s="13">
        <v>1</v>
      </c>
      <c r="CV245" s="13">
        <f t="shared" si="31"/>
        <v>1</v>
      </c>
      <c r="CW245" s="13">
        <f t="shared" si="33"/>
        <v>1</v>
      </c>
      <c r="DP245" s="13">
        <f t="shared" si="32"/>
        <v>0</v>
      </c>
      <c r="DQ245" s="13">
        <f t="shared" si="34"/>
        <v>0</v>
      </c>
    </row>
    <row r="246" spans="1:121" x14ac:dyDescent="0.45">
      <c r="A246" s="12" t="s">
        <v>6648</v>
      </c>
      <c r="B246" s="13">
        <v>2015</v>
      </c>
      <c r="C246" s="13" t="s">
        <v>2127</v>
      </c>
      <c r="D246" s="13" t="s">
        <v>2173</v>
      </c>
      <c r="E246" s="13" t="s">
        <v>2193</v>
      </c>
      <c r="G246" s="13">
        <f t="shared" si="28"/>
        <v>2</v>
      </c>
      <c r="H246" s="15">
        <v>1</v>
      </c>
      <c r="Q246" s="13">
        <v>0</v>
      </c>
      <c r="BC246" s="13">
        <f t="shared" si="29"/>
        <v>0</v>
      </c>
      <c r="BK246" s="15">
        <f t="shared" si="36"/>
        <v>0</v>
      </c>
      <c r="BL246" s="13">
        <f t="shared" si="30"/>
        <v>1</v>
      </c>
      <c r="BM246" s="13">
        <f t="shared" si="35"/>
        <v>1</v>
      </c>
      <c r="BS246" s="15"/>
      <c r="BT246" s="15"/>
      <c r="BU246" s="15"/>
      <c r="BV246" s="13">
        <v>1</v>
      </c>
      <c r="CV246" s="13">
        <f t="shared" si="31"/>
        <v>1</v>
      </c>
      <c r="CW246" s="13">
        <f t="shared" si="33"/>
        <v>1</v>
      </c>
      <c r="DP246" s="13">
        <f t="shared" si="32"/>
        <v>0</v>
      </c>
      <c r="DQ246" s="13">
        <f t="shared" si="34"/>
        <v>0</v>
      </c>
    </row>
    <row r="247" spans="1:121" x14ac:dyDescent="0.45">
      <c r="A247" s="12" t="s">
        <v>6649</v>
      </c>
      <c r="B247" s="13">
        <v>2013</v>
      </c>
      <c r="C247" s="13" t="s">
        <v>1281</v>
      </c>
      <c r="D247" s="13" t="s">
        <v>1282</v>
      </c>
      <c r="E247" s="13" t="s">
        <v>2644</v>
      </c>
      <c r="G247" s="13">
        <f t="shared" si="28"/>
        <v>2</v>
      </c>
      <c r="H247" s="15">
        <v>1</v>
      </c>
      <c r="K247" s="14">
        <v>1</v>
      </c>
      <c r="L247" s="15">
        <v>1</v>
      </c>
      <c r="Q247" s="13">
        <v>0</v>
      </c>
      <c r="BC247" s="13">
        <f t="shared" si="29"/>
        <v>0</v>
      </c>
      <c r="BK247" s="15">
        <f t="shared" si="36"/>
        <v>0</v>
      </c>
      <c r="BL247" s="13">
        <f t="shared" si="30"/>
        <v>1</v>
      </c>
      <c r="BM247" s="13">
        <f t="shared" si="35"/>
        <v>1</v>
      </c>
      <c r="BS247" s="15"/>
      <c r="BT247" s="15"/>
      <c r="BU247" s="15"/>
      <c r="BV247" s="13">
        <v>1</v>
      </c>
      <c r="CV247" s="13">
        <f t="shared" si="31"/>
        <v>1</v>
      </c>
      <c r="CW247" s="13">
        <f t="shared" si="33"/>
        <v>1</v>
      </c>
      <c r="DP247" s="13">
        <f t="shared" si="32"/>
        <v>0</v>
      </c>
      <c r="DQ247" s="13">
        <f t="shared" si="34"/>
        <v>0</v>
      </c>
    </row>
    <row r="248" spans="1:121" x14ac:dyDescent="0.45">
      <c r="A248" s="12" t="s">
        <v>6650</v>
      </c>
      <c r="B248" s="13">
        <v>2013</v>
      </c>
      <c r="C248" s="13" t="s">
        <v>1862</v>
      </c>
      <c r="D248" s="13" t="s">
        <v>1879</v>
      </c>
      <c r="E248" s="13" t="s">
        <v>2004</v>
      </c>
      <c r="G248" s="13">
        <f t="shared" si="28"/>
        <v>2</v>
      </c>
      <c r="Q248" s="13">
        <v>0</v>
      </c>
      <c r="BC248" s="13">
        <f t="shared" si="29"/>
        <v>0</v>
      </c>
      <c r="BK248" s="15">
        <f t="shared" si="36"/>
        <v>0</v>
      </c>
      <c r="BL248" s="13">
        <f t="shared" si="30"/>
        <v>0</v>
      </c>
      <c r="BM248" s="13">
        <f t="shared" si="35"/>
        <v>0</v>
      </c>
      <c r="BS248" s="15"/>
      <c r="BT248" s="15"/>
      <c r="BU248" s="15"/>
      <c r="BV248" s="13">
        <v>1</v>
      </c>
      <c r="CV248" s="13">
        <f t="shared" si="31"/>
        <v>1</v>
      </c>
      <c r="CW248" s="13">
        <f t="shared" si="33"/>
        <v>1</v>
      </c>
      <c r="DI248" s="13">
        <v>1</v>
      </c>
      <c r="DP248" s="13">
        <f t="shared" si="32"/>
        <v>1</v>
      </c>
      <c r="DQ248" s="13">
        <f t="shared" si="34"/>
        <v>1</v>
      </c>
    </row>
    <row r="249" spans="1:121" x14ac:dyDescent="0.45">
      <c r="A249" s="12" t="s">
        <v>6651</v>
      </c>
      <c r="B249" s="13">
        <v>2015</v>
      </c>
      <c r="C249" s="13" t="s">
        <v>1281</v>
      </c>
      <c r="D249" s="13" t="s">
        <v>1287</v>
      </c>
      <c r="E249" s="13" t="s">
        <v>5974</v>
      </c>
      <c r="F249" s="13" t="s">
        <v>6652</v>
      </c>
      <c r="G249" s="13">
        <f t="shared" si="28"/>
        <v>1</v>
      </c>
      <c r="Q249" s="13">
        <v>0</v>
      </c>
      <c r="BC249" s="13">
        <f t="shared" si="29"/>
        <v>0</v>
      </c>
      <c r="BK249" s="15">
        <f t="shared" si="36"/>
        <v>0</v>
      </c>
      <c r="BL249" s="13">
        <f t="shared" si="30"/>
        <v>0</v>
      </c>
      <c r="BM249" s="13">
        <f t="shared" si="35"/>
        <v>0</v>
      </c>
      <c r="BS249" s="15"/>
      <c r="BT249" s="15"/>
      <c r="BU249" s="15"/>
      <c r="BV249" s="13">
        <v>1</v>
      </c>
      <c r="CV249" s="13">
        <f t="shared" si="31"/>
        <v>1</v>
      </c>
      <c r="CW249" s="13">
        <f t="shared" si="33"/>
        <v>1</v>
      </c>
      <c r="DP249" s="13">
        <f t="shared" si="32"/>
        <v>0</v>
      </c>
      <c r="DQ249" s="13">
        <f t="shared" si="34"/>
        <v>0</v>
      </c>
    </row>
    <row r="250" spans="1:121" x14ac:dyDescent="0.45">
      <c r="A250" s="12" t="s">
        <v>4176</v>
      </c>
      <c r="B250" s="13">
        <v>2016</v>
      </c>
      <c r="C250" s="13" t="s">
        <v>753</v>
      </c>
      <c r="D250" s="13" t="s">
        <v>753</v>
      </c>
      <c r="E250" s="13" t="s">
        <v>867</v>
      </c>
      <c r="F250" s="13" t="s">
        <v>2928</v>
      </c>
      <c r="G250" s="13">
        <f t="shared" si="28"/>
        <v>2</v>
      </c>
      <c r="H250" s="15">
        <v>1</v>
      </c>
      <c r="J250" s="14">
        <v>1</v>
      </c>
      <c r="L250" s="15">
        <v>1</v>
      </c>
      <c r="Q250" s="13">
        <v>0</v>
      </c>
      <c r="AL250" s="13">
        <v>0</v>
      </c>
      <c r="AM250" s="13">
        <v>0</v>
      </c>
      <c r="AN250" s="13">
        <v>0</v>
      </c>
      <c r="AO250" s="13">
        <v>0</v>
      </c>
      <c r="AP250" s="13">
        <v>0</v>
      </c>
      <c r="AQ250" s="13">
        <v>0</v>
      </c>
      <c r="AR250" s="13">
        <v>0</v>
      </c>
      <c r="AS250" s="13">
        <v>0</v>
      </c>
      <c r="AT250" s="13">
        <v>0</v>
      </c>
      <c r="AU250" s="13">
        <v>0</v>
      </c>
      <c r="AV250" s="13">
        <v>0</v>
      </c>
      <c r="AW250" s="13">
        <v>0</v>
      </c>
      <c r="AX250" s="13">
        <v>0</v>
      </c>
      <c r="AY250" s="13">
        <v>0</v>
      </c>
      <c r="AZ250" s="13">
        <v>0</v>
      </c>
      <c r="BA250" s="13">
        <v>0</v>
      </c>
      <c r="BB250" s="13">
        <v>1</v>
      </c>
      <c r="BC250" s="13">
        <f t="shared" si="29"/>
        <v>1</v>
      </c>
      <c r="BE250" s="16">
        <v>1</v>
      </c>
      <c r="BF250" s="13">
        <v>1</v>
      </c>
      <c r="BG250" s="13">
        <v>0</v>
      </c>
      <c r="BI250" s="13">
        <f>SUM(S250:AK250)</f>
        <v>0</v>
      </c>
      <c r="BK250" s="15">
        <f t="shared" si="36"/>
        <v>1</v>
      </c>
      <c r="BL250" s="13">
        <f t="shared" si="30"/>
        <v>2</v>
      </c>
      <c r="BM250" s="13">
        <f t="shared" si="35"/>
        <v>1</v>
      </c>
      <c r="BS250" s="15"/>
      <c r="BT250" s="15"/>
      <c r="BU250" s="15"/>
      <c r="CV250" s="13">
        <f t="shared" si="31"/>
        <v>0</v>
      </c>
      <c r="CW250" s="13">
        <f t="shared" si="33"/>
        <v>0</v>
      </c>
      <c r="DF250" s="13">
        <v>1</v>
      </c>
      <c r="DI250" s="13">
        <v>1</v>
      </c>
      <c r="DP250" s="13">
        <f t="shared" si="32"/>
        <v>2</v>
      </c>
      <c r="DQ250" s="13">
        <f t="shared" si="34"/>
        <v>1</v>
      </c>
    </row>
    <row r="251" spans="1:121" x14ac:dyDescent="0.45">
      <c r="A251" s="12" t="s">
        <v>6653</v>
      </c>
      <c r="B251" s="13">
        <v>1989</v>
      </c>
      <c r="C251" s="13" t="s">
        <v>1862</v>
      </c>
      <c r="D251" s="13" t="s">
        <v>1879</v>
      </c>
      <c r="E251" s="13" t="s">
        <v>1862</v>
      </c>
      <c r="G251" s="13">
        <f t="shared" si="28"/>
        <v>0</v>
      </c>
      <c r="Q251" s="13">
        <v>0</v>
      </c>
      <c r="S251" s="13">
        <v>1</v>
      </c>
      <c r="BC251" s="13">
        <f t="shared" si="29"/>
        <v>0</v>
      </c>
      <c r="BH251" s="13">
        <v>1</v>
      </c>
      <c r="BI251" s="13">
        <f>BH251</f>
        <v>1</v>
      </c>
      <c r="BJ251" s="16">
        <v>1</v>
      </c>
      <c r="BK251" s="15">
        <f t="shared" si="36"/>
        <v>1</v>
      </c>
      <c r="BL251" s="13">
        <f t="shared" si="30"/>
        <v>1</v>
      </c>
      <c r="BM251" s="13">
        <f t="shared" si="35"/>
        <v>1</v>
      </c>
      <c r="BS251" s="15"/>
      <c r="BT251" s="15"/>
      <c r="BU251" s="15"/>
      <c r="CV251" s="13">
        <f t="shared" si="31"/>
        <v>0</v>
      </c>
      <c r="CW251" s="13">
        <f t="shared" si="33"/>
        <v>0</v>
      </c>
      <c r="DP251" s="13">
        <f t="shared" si="32"/>
        <v>0</v>
      </c>
      <c r="DQ251" s="13">
        <f t="shared" si="34"/>
        <v>0</v>
      </c>
    </row>
    <row r="252" spans="1:121" x14ac:dyDescent="0.45">
      <c r="A252" s="12" t="s">
        <v>4901</v>
      </c>
      <c r="B252" s="13">
        <v>2017</v>
      </c>
      <c r="C252" s="13" t="s">
        <v>2127</v>
      </c>
      <c r="D252" s="13" t="s">
        <v>2173</v>
      </c>
      <c r="E252" s="13" t="s">
        <v>6654</v>
      </c>
      <c r="F252" s="13" t="s">
        <v>4900</v>
      </c>
      <c r="G252" s="13">
        <f t="shared" si="28"/>
        <v>2</v>
      </c>
      <c r="H252" s="15">
        <v>1</v>
      </c>
      <c r="K252" s="14">
        <v>1</v>
      </c>
      <c r="L252" s="15">
        <v>1</v>
      </c>
      <c r="Q252" s="13">
        <v>0</v>
      </c>
      <c r="BC252" s="13">
        <f t="shared" si="29"/>
        <v>0</v>
      </c>
      <c r="BK252" s="15">
        <f t="shared" si="36"/>
        <v>0</v>
      </c>
      <c r="BL252" s="13">
        <f t="shared" si="30"/>
        <v>1</v>
      </c>
      <c r="BM252" s="13">
        <f t="shared" si="35"/>
        <v>1</v>
      </c>
      <c r="BS252" s="15"/>
      <c r="BT252" s="15"/>
      <c r="BU252" s="15"/>
      <c r="CV252" s="13">
        <f t="shared" si="31"/>
        <v>0</v>
      </c>
      <c r="CW252" s="13">
        <f t="shared" si="33"/>
        <v>0</v>
      </c>
      <c r="DI252" s="13">
        <v>1</v>
      </c>
      <c r="DJ252" s="13">
        <v>1</v>
      </c>
      <c r="DP252" s="13">
        <f t="shared" si="32"/>
        <v>2</v>
      </c>
      <c r="DQ252" s="13">
        <f t="shared" si="34"/>
        <v>1</v>
      </c>
    </row>
    <row r="253" spans="1:121" x14ac:dyDescent="0.45">
      <c r="A253" s="12" t="s">
        <v>4135</v>
      </c>
      <c r="B253" s="13">
        <v>2017</v>
      </c>
      <c r="C253" s="13" t="s">
        <v>344</v>
      </c>
      <c r="D253" s="13" t="s">
        <v>395</v>
      </c>
      <c r="E253" s="13" t="s">
        <v>392</v>
      </c>
      <c r="F253" s="13" t="s">
        <v>4134</v>
      </c>
      <c r="G253" s="13">
        <f t="shared" si="28"/>
        <v>1</v>
      </c>
      <c r="H253" s="15">
        <v>1</v>
      </c>
      <c r="K253" s="14">
        <v>1</v>
      </c>
      <c r="L253" s="15">
        <v>1</v>
      </c>
      <c r="Q253" s="13">
        <v>0</v>
      </c>
      <c r="BC253" s="13">
        <f t="shared" si="29"/>
        <v>0</v>
      </c>
      <c r="BK253" s="15">
        <f t="shared" si="36"/>
        <v>0</v>
      </c>
      <c r="BL253" s="13">
        <f t="shared" si="30"/>
        <v>1</v>
      </c>
      <c r="BM253" s="13">
        <f t="shared" si="35"/>
        <v>1</v>
      </c>
      <c r="BS253" s="15"/>
      <c r="BT253" s="15"/>
      <c r="BU253" s="15"/>
      <c r="CV253" s="13">
        <f t="shared" si="31"/>
        <v>0</v>
      </c>
      <c r="CW253" s="13">
        <f t="shared" si="33"/>
        <v>0</v>
      </c>
      <c r="DP253" s="13">
        <f t="shared" si="32"/>
        <v>0</v>
      </c>
      <c r="DQ253" s="13">
        <f t="shared" si="34"/>
        <v>0</v>
      </c>
    </row>
    <row r="254" spans="1:121" x14ac:dyDescent="0.45">
      <c r="A254" s="12" t="s">
        <v>4324</v>
      </c>
      <c r="B254" s="13">
        <v>2013</v>
      </c>
      <c r="C254" s="13" t="s">
        <v>922</v>
      </c>
      <c r="D254" s="13" t="s">
        <v>927</v>
      </c>
      <c r="E254" s="13" t="s">
        <v>997</v>
      </c>
      <c r="G254" s="13">
        <f t="shared" si="28"/>
        <v>2</v>
      </c>
      <c r="H254" s="15">
        <v>1</v>
      </c>
      <c r="K254" s="14">
        <v>1</v>
      </c>
      <c r="L254" s="15">
        <v>1</v>
      </c>
      <c r="M254" s="13">
        <v>1</v>
      </c>
      <c r="N254" s="13">
        <v>0</v>
      </c>
      <c r="O254" s="13">
        <v>1</v>
      </c>
      <c r="P254" s="13">
        <v>1</v>
      </c>
      <c r="Q254" s="13">
        <v>3</v>
      </c>
      <c r="R254" s="15">
        <v>1</v>
      </c>
      <c r="AG254" s="13">
        <v>1</v>
      </c>
      <c r="AL254" s="13">
        <v>0</v>
      </c>
      <c r="AM254" s="13">
        <v>0</v>
      </c>
      <c r="AN254" s="13">
        <v>0</v>
      </c>
      <c r="AO254" s="13">
        <v>0</v>
      </c>
      <c r="AP254" s="13">
        <v>0</v>
      </c>
      <c r="AQ254" s="13">
        <v>0</v>
      </c>
      <c r="AR254" s="13">
        <v>0</v>
      </c>
      <c r="AS254" s="13">
        <v>0</v>
      </c>
      <c r="AT254" s="13">
        <v>0</v>
      </c>
      <c r="AU254" s="13">
        <v>0</v>
      </c>
      <c r="AV254" s="13">
        <v>0</v>
      </c>
      <c r="AW254" s="13">
        <v>0</v>
      </c>
      <c r="AX254" s="13">
        <v>0</v>
      </c>
      <c r="AY254" s="13">
        <v>0</v>
      </c>
      <c r="AZ254" s="13">
        <v>0</v>
      </c>
      <c r="BA254" s="13">
        <v>0</v>
      </c>
      <c r="BB254" s="13">
        <v>1</v>
      </c>
      <c r="BC254" s="13">
        <f t="shared" si="29"/>
        <v>1</v>
      </c>
      <c r="BE254" s="16">
        <v>1</v>
      </c>
      <c r="BF254" s="13">
        <v>1</v>
      </c>
      <c r="BG254" s="13">
        <v>0</v>
      </c>
      <c r="BH254" s="13">
        <v>1</v>
      </c>
      <c r="BI254" s="13">
        <f>SUM(S254:AK254)</f>
        <v>1</v>
      </c>
      <c r="BJ254" s="16">
        <v>1</v>
      </c>
      <c r="BK254" s="15">
        <v>1</v>
      </c>
      <c r="BL254" s="13">
        <f t="shared" si="30"/>
        <v>3</v>
      </c>
      <c r="BM254" s="13">
        <f t="shared" si="35"/>
        <v>1</v>
      </c>
      <c r="BS254" s="15"/>
      <c r="BT254" s="15"/>
      <c r="BU254" s="15"/>
      <c r="CV254" s="13">
        <f t="shared" si="31"/>
        <v>0</v>
      </c>
      <c r="CW254" s="13">
        <f t="shared" si="33"/>
        <v>0</v>
      </c>
      <c r="CY254" s="13">
        <v>1</v>
      </c>
      <c r="DI254" s="13">
        <v>1</v>
      </c>
      <c r="DM254" s="13">
        <v>1</v>
      </c>
      <c r="DP254" s="13">
        <f t="shared" si="32"/>
        <v>3</v>
      </c>
      <c r="DQ254" s="13">
        <f t="shared" si="34"/>
        <v>1</v>
      </c>
    </row>
    <row r="255" spans="1:121" x14ac:dyDescent="0.45">
      <c r="A255" s="12" t="s">
        <v>6655</v>
      </c>
      <c r="B255" s="13">
        <v>2019</v>
      </c>
      <c r="C255" s="13" t="s">
        <v>1281</v>
      </c>
      <c r="D255" s="13" t="s">
        <v>1282</v>
      </c>
      <c r="E255" s="13" t="s">
        <v>1654</v>
      </c>
      <c r="G255" s="13">
        <f t="shared" si="28"/>
        <v>1</v>
      </c>
      <c r="Q255" s="13">
        <v>0</v>
      </c>
      <c r="BC255" s="13">
        <f t="shared" si="29"/>
        <v>0</v>
      </c>
      <c r="BK255" s="15">
        <f t="shared" ref="BK255:BK297" si="37">BE255+BJ255</f>
        <v>0</v>
      </c>
      <c r="BL255" s="13">
        <f t="shared" si="30"/>
        <v>0</v>
      </c>
      <c r="BM255" s="13">
        <f t="shared" si="35"/>
        <v>0</v>
      </c>
      <c r="BS255" s="15"/>
      <c r="BT255" s="15"/>
      <c r="BU255" s="15"/>
      <c r="CV255" s="13">
        <f t="shared" si="31"/>
        <v>0</v>
      </c>
      <c r="CW255" s="13">
        <f t="shared" si="33"/>
        <v>0</v>
      </c>
      <c r="DI255" s="13">
        <v>1</v>
      </c>
      <c r="DK255" s="13">
        <v>1</v>
      </c>
      <c r="DP255" s="13">
        <f t="shared" si="32"/>
        <v>2</v>
      </c>
      <c r="DQ255" s="13">
        <f t="shared" si="34"/>
        <v>1</v>
      </c>
    </row>
    <row r="256" spans="1:121" x14ac:dyDescent="0.45">
      <c r="A256" s="12" t="s">
        <v>6656</v>
      </c>
      <c r="B256" s="13">
        <v>2013</v>
      </c>
      <c r="C256" s="13" t="s">
        <v>1281</v>
      </c>
      <c r="D256" s="13" t="s">
        <v>1287</v>
      </c>
      <c r="E256" s="13" t="s">
        <v>1594</v>
      </c>
      <c r="F256" s="13" t="s">
        <v>2998</v>
      </c>
      <c r="G256" s="13">
        <f t="shared" si="28"/>
        <v>1</v>
      </c>
      <c r="H256" s="15">
        <v>1</v>
      </c>
      <c r="Q256" s="13">
        <v>0</v>
      </c>
      <c r="AK256" s="13">
        <v>1</v>
      </c>
      <c r="BC256" s="13">
        <f t="shared" si="29"/>
        <v>0</v>
      </c>
      <c r="BH256" s="13">
        <v>1</v>
      </c>
      <c r="BI256" s="13">
        <f t="shared" ref="BI256:BI266" si="38">BH256</f>
        <v>1</v>
      </c>
      <c r="BJ256" s="16">
        <v>1</v>
      </c>
      <c r="BK256" s="15">
        <f t="shared" si="37"/>
        <v>1</v>
      </c>
      <c r="BL256" s="13">
        <f t="shared" si="30"/>
        <v>2</v>
      </c>
      <c r="BM256" s="13">
        <f t="shared" si="35"/>
        <v>1</v>
      </c>
      <c r="BS256" s="15"/>
      <c r="BT256" s="15"/>
      <c r="BU256" s="15"/>
      <c r="CV256" s="13">
        <f t="shared" si="31"/>
        <v>0</v>
      </c>
      <c r="CW256" s="13">
        <f t="shared" si="33"/>
        <v>0</v>
      </c>
      <c r="DP256" s="13">
        <f t="shared" si="32"/>
        <v>0</v>
      </c>
      <c r="DQ256" s="13">
        <f t="shared" si="34"/>
        <v>0</v>
      </c>
    </row>
    <row r="257" spans="1:121" x14ac:dyDescent="0.45">
      <c r="A257" s="12" t="s">
        <v>6657</v>
      </c>
      <c r="B257" s="13">
        <v>2016</v>
      </c>
      <c r="C257" s="13" t="s">
        <v>126</v>
      </c>
      <c r="D257" s="13" t="s">
        <v>126</v>
      </c>
      <c r="E257" s="13" t="s">
        <v>207</v>
      </c>
      <c r="F257" s="13" t="s">
        <v>3400</v>
      </c>
      <c r="G257" s="13">
        <f t="shared" si="28"/>
        <v>1</v>
      </c>
      <c r="H257" s="15">
        <v>1</v>
      </c>
      <c r="Q257" s="13">
        <v>0</v>
      </c>
      <c r="AK257" s="13">
        <v>1</v>
      </c>
      <c r="BC257" s="13">
        <f t="shared" si="29"/>
        <v>0</v>
      </c>
      <c r="BH257" s="13">
        <v>1</v>
      </c>
      <c r="BI257" s="13">
        <f t="shared" si="38"/>
        <v>1</v>
      </c>
      <c r="BJ257" s="16">
        <v>1</v>
      </c>
      <c r="BK257" s="15">
        <f t="shared" si="37"/>
        <v>1</v>
      </c>
      <c r="BL257" s="13">
        <f t="shared" si="30"/>
        <v>2</v>
      </c>
      <c r="BM257" s="13">
        <f t="shared" si="35"/>
        <v>1</v>
      </c>
      <c r="BS257" s="15"/>
      <c r="BT257" s="15"/>
      <c r="BU257" s="15"/>
      <c r="CV257" s="13">
        <f t="shared" si="31"/>
        <v>0</v>
      </c>
      <c r="CW257" s="13">
        <f t="shared" si="33"/>
        <v>0</v>
      </c>
      <c r="DP257" s="13">
        <f t="shared" si="32"/>
        <v>0</v>
      </c>
      <c r="DQ257" s="13">
        <f t="shared" si="34"/>
        <v>0</v>
      </c>
    </row>
    <row r="258" spans="1:121" x14ac:dyDescent="0.45">
      <c r="A258" s="12" t="s">
        <v>6658</v>
      </c>
      <c r="B258" s="13">
        <v>2013</v>
      </c>
      <c r="C258" s="13" t="s">
        <v>1281</v>
      </c>
      <c r="D258" s="13" t="s">
        <v>1287</v>
      </c>
      <c r="E258" s="13" t="s">
        <v>1594</v>
      </c>
      <c r="F258" s="13" t="s">
        <v>2998</v>
      </c>
      <c r="G258" s="13">
        <f t="shared" ref="G258:G321" si="39">H258+DQ258+CW258</f>
        <v>1</v>
      </c>
      <c r="H258" s="15">
        <v>1</v>
      </c>
      <c r="Q258" s="13">
        <v>0</v>
      </c>
      <c r="AK258" s="13">
        <v>1</v>
      </c>
      <c r="BC258" s="13">
        <f t="shared" ref="BC258:BC321" si="40">SUM(AL258:BB258)</f>
        <v>0</v>
      </c>
      <c r="BH258" s="13">
        <v>1</v>
      </c>
      <c r="BI258" s="13">
        <f t="shared" si="38"/>
        <v>1</v>
      </c>
      <c r="BJ258" s="16">
        <v>1</v>
      </c>
      <c r="BK258" s="15">
        <f t="shared" si="37"/>
        <v>1</v>
      </c>
      <c r="BL258" s="13">
        <f t="shared" ref="BL258:BL321" si="41">SUM(BK258+H258+R258)</f>
        <v>2</v>
      </c>
      <c r="BM258" s="13">
        <f t="shared" si="35"/>
        <v>1</v>
      </c>
      <c r="BS258" s="15"/>
      <c r="BT258" s="15"/>
      <c r="BU258" s="15"/>
      <c r="CV258" s="13">
        <f t="shared" ref="CV258:CV321" si="42">SUM(BN258:CU258)</f>
        <v>0</v>
      </c>
      <c r="CW258" s="13">
        <f t="shared" si="33"/>
        <v>0</v>
      </c>
      <c r="DP258" s="13">
        <f t="shared" ref="DP258:DP321" si="43">SUM(CX258:DO258)</f>
        <v>0</v>
      </c>
      <c r="DQ258" s="13">
        <f t="shared" si="34"/>
        <v>0</v>
      </c>
    </row>
    <row r="259" spans="1:121" x14ac:dyDescent="0.45">
      <c r="A259" s="12" t="s">
        <v>6659</v>
      </c>
      <c r="B259" s="13">
        <v>2012</v>
      </c>
      <c r="C259" s="13" t="s">
        <v>753</v>
      </c>
      <c r="D259" s="13" t="s">
        <v>753</v>
      </c>
      <c r="E259" s="13" t="s">
        <v>754</v>
      </c>
      <c r="F259" s="13" t="s">
        <v>3420</v>
      </c>
      <c r="G259" s="13">
        <f t="shared" si="39"/>
        <v>1</v>
      </c>
      <c r="H259" s="15">
        <v>1</v>
      </c>
      <c r="Q259" s="13">
        <v>0</v>
      </c>
      <c r="AK259" s="13">
        <v>1</v>
      </c>
      <c r="BC259" s="13">
        <f t="shared" si="40"/>
        <v>0</v>
      </c>
      <c r="BH259" s="13">
        <v>1</v>
      </c>
      <c r="BI259" s="13">
        <f t="shared" si="38"/>
        <v>1</v>
      </c>
      <c r="BJ259" s="16">
        <v>1</v>
      </c>
      <c r="BK259" s="15">
        <f t="shared" si="37"/>
        <v>1</v>
      </c>
      <c r="BL259" s="13">
        <f t="shared" si="41"/>
        <v>2</v>
      </c>
      <c r="BM259" s="13">
        <f t="shared" si="35"/>
        <v>1</v>
      </c>
      <c r="BS259" s="15"/>
      <c r="BT259" s="15"/>
      <c r="BU259" s="15"/>
      <c r="CV259" s="13">
        <f t="shared" si="42"/>
        <v>0</v>
      </c>
      <c r="CW259" s="13">
        <f t="shared" ref="CW259:CW322" si="44">IF(CV259&gt;0,1,0)</f>
        <v>0</v>
      </c>
      <c r="DP259" s="13">
        <f t="shared" si="43"/>
        <v>0</v>
      </c>
      <c r="DQ259" s="13">
        <f t="shared" ref="DQ259:DQ322" si="45">IF(DP259 &gt; 0, 1,0)</f>
        <v>0</v>
      </c>
    </row>
    <row r="260" spans="1:121" x14ac:dyDescent="0.45">
      <c r="A260" s="12" t="s">
        <v>6660</v>
      </c>
      <c r="B260" s="13">
        <v>2012</v>
      </c>
      <c r="C260" s="13" t="s">
        <v>753</v>
      </c>
      <c r="D260" s="13" t="s">
        <v>753</v>
      </c>
      <c r="E260" s="13" t="s">
        <v>754</v>
      </c>
      <c r="F260" s="13" t="s">
        <v>3420</v>
      </c>
      <c r="G260" s="13">
        <f t="shared" si="39"/>
        <v>1</v>
      </c>
      <c r="H260" s="15">
        <v>1</v>
      </c>
      <c r="Q260" s="13">
        <v>0</v>
      </c>
      <c r="AK260" s="13">
        <v>1</v>
      </c>
      <c r="BC260" s="13">
        <f t="shared" si="40"/>
        <v>0</v>
      </c>
      <c r="BH260" s="13">
        <v>1</v>
      </c>
      <c r="BI260" s="13">
        <f t="shared" si="38"/>
        <v>1</v>
      </c>
      <c r="BJ260" s="16">
        <v>1</v>
      </c>
      <c r="BK260" s="15">
        <f t="shared" si="37"/>
        <v>1</v>
      </c>
      <c r="BL260" s="13">
        <f t="shared" si="41"/>
        <v>2</v>
      </c>
      <c r="BM260" s="13">
        <f t="shared" ref="BM260:BM323" si="46">IF(BL260&gt;0,1,0)</f>
        <v>1</v>
      </c>
      <c r="BS260" s="15"/>
      <c r="BT260" s="15"/>
      <c r="BU260" s="15"/>
      <c r="CV260" s="13">
        <f t="shared" si="42"/>
        <v>0</v>
      </c>
      <c r="CW260" s="13">
        <f t="shared" si="44"/>
        <v>0</v>
      </c>
      <c r="DP260" s="13">
        <f t="shared" si="43"/>
        <v>0</v>
      </c>
      <c r="DQ260" s="13">
        <f t="shared" si="45"/>
        <v>0</v>
      </c>
    </row>
    <row r="261" spans="1:121" x14ac:dyDescent="0.45">
      <c r="A261" s="12" t="s">
        <v>6661</v>
      </c>
      <c r="B261" s="13">
        <v>2013</v>
      </c>
      <c r="C261" s="13" t="s">
        <v>344</v>
      </c>
      <c r="D261" s="13" t="s">
        <v>459</v>
      </c>
      <c r="E261" s="13" t="s">
        <v>466</v>
      </c>
      <c r="G261" s="13">
        <f t="shared" si="39"/>
        <v>1</v>
      </c>
      <c r="H261" s="15">
        <v>1</v>
      </c>
      <c r="Q261" s="13">
        <v>0</v>
      </c>
      <c r="AK261" s="13">
        <v>1</v>
      </c>
      <c r="BC261" s="13">
        <f t="shared" si="40"/>
        <v>0</v>
      </c>
      <c r="BH261" s="13">
        <v>1</v>
      </c>
      <c r="BI261" s="13">
        <f t="shared" si="38"/>
        <v>1</v>
      </c>
      <c r="BJ261" s="16">
        <v>1</v>
      </c>
      <c r="BK261" s="15">
        <f t="shared" si="37"/>
        <v>1</v>
      </c>
      <c r="BL261" s="13">
        <f t="shared" si="41"/>
        <v>2</v>
      </c>
      <c r="BM261" s="13">
        <f t="shared" si="46"/>
        <v>1</v>
      </c>
      <c r="BS261" s="15"/>
      <c r="BT261" s="15"/>
      <c r="BU261" s="15"/>
      <c r="CV261" s="13">
        <f t="shared" si="42"/>
        <v>0</v>
      </c>
      <c r="CW261" s="13">
        <f t="shared" si="44"/>
        <v>0</v>
      </c>
      <c r="DP261" s="13">
        <f t="shared" si="43"/>
        <v>0</v>
      </c>
      <c r="DQ261" s="13">
        <f t="shared" si="45"/>
        <v>0</v>
      </c>
    </row>
    <row r="262" spans="1:121" x14ac:dyDescent="0.45">
      <c r="A262" s="12" t="s">
        <v>6662</v>
      </c>
      <c r="B262" s="13">
        <v>2013</v>
      </c>
      <c r="C262" s="13" t="s">
        <v>1281</v>
      </c>
      <c r="D262" s="13" t="s">
        <v>1287</v>
      </c>
      <c r="E262" s="13" t="s">
        <v>1594</v>
      </c>
      <c r="F262" s="13" t="s">
        <v>2998</v>
      </c>
      <c r="G262" s="13">
        <f t="shared" si="39"/>
        <v>1</v>
      </c>
      <c r="H262" s="15">
        <v>1</v>
      </c>
      <c r="Q262" s="13">
        <v>0</v>
      </c>
      <c r="AK262" s="13">
        <v>1</v>
      </c>
      <c r="BC262" s="13">
        <f t="shared" si="40"/>
        <v>0</v>
      </c>
      <c r="BH262" s="13">
        <v>1</v>
      </c>
      <c r="BI262" s="13">
        <f t="shared" si="38"/>
        <v>1</v>
      </c>
      <c r="BJ262" s="16">
        <v>1</v>
      </c>
      <c r="BK262" s="15">
        <f t="shared" si="37"/>
        <v>1</v>
      </c>
      <c r="BL262" s="13">
        <f t="shared" si="41"/>
        <v>2</v>
      </c>
      <c r="BM262" s="13">
        <f t="shared" si="46"/>
        <v>1</v>
      </c>
      <c r="BS262" s="15"/>
      <c r="BT262" s="15"/>
      <c r="BU262" s="15"/>
      <c r="CV262" s="13">
        <f t="shared" si="42"/>
        <v>0</v>
      </c>
      <c r="CW262" s="13">
        <f t="shared" si="44"/>
        <v>0</v>
      </c>
      <c r="DP262" s="13">
        <f t="shared" si="43"/>
        <v>0</v>
      </c>
      <c r="DQ262" s="13">
        <f t="shared" si="45"/>
        <v>0</v>
      </c>
    </row>
    <row r="263" spans="1:121" x14ac:dyDescent="0.45">
      <c r="A263" s="12" t="s">
        <v>6663</v>
      </c>
      <c r="B263" s="13">
        <v>2013</v>
      </c>
      <c r="C263" s="13" t="s">
        <v>344</v>
      </c>
      <c r="D263" s="13" t="s">
        <v>459</v>
      </c>
      <c r="E263" s="13" t="s">
        <v>466</v>
      </c>
      <c r="G263" s="13">
        <f t="shared" si="39"/>
        <v>1</v>
      </c>
      <c r="H263" s="15">
        <v>1</v>
      </c>
      <c r="Q263" s="13">
        <v>0</v>
      </c>
      <c r="AK263" s="13">
        <v>1</v>
      </c>
      <c r="BC263" s="13">
        <f t="shared" si="40"/>
        <v>0</v>
      </c>
      <c r="BH263" s="13">
        <v>1</v>
      </c>
      <c r="BI263" s="13">
        <f t="shared" si="38"/>
        <v>1</v>
      </c>
      <c r="BJ263" s="16">
        <v>1</v>
      </c>
      <c r="BK263" s="15">
        <f t="shared" si="37"/>
        <v>1</v>
      </c>
      <c r="BL263" s="13">
        <f t="shared" si="41"/>
        <v>2</v>
      </c>
      <c r="BM263" s="13">
        <f t="shared" si="46"/>
        <v>1</v>
      </c>
      <c r="BS263" s="15"/>
      <c r="BT263" s="15"/>
      <c r="BU263" s="15"/>
      <c r="CV263" s="13">
        <f t="shared" si="42"/>
        <v>0</v>
      </c>
      <c r="CW263" s="13">
        <f t="shared" si="44"/>
        <v>0</v>
      </c>
      <c r="DP263" s="13">
        <f t="shared" si="43"/>
        <v>0</v>
      </c>
      <c r="DQ263" s="13">
        <f t="shared" si="45"/>
        <v>0</v>
      </c>
    </row>
    <row r="264" spans="1:121" x14ac:dyDescent="0.45">
      <c r="A264" s="12" t="s">
        <v>6664</v>
      </c>
      <c r="B264" s="13">
        <v>2013</v>
      </c>
      <c r="C264" s="13" t="s">
        <v>344</v>
      </c>
      <c r="D264" s="13" t="s">
        <v>459</v>
      </c>
      <c r="E264" s="13" t="s">
        <v>466</v>
      </c>
      <c r="G264" s="13">
        <f t="shared" si="39"/>
        <v>1</v>
      </c>
      <c r="H264" s="15">
        <v>1</v>
      </c>
      <c r="Q264" s="13">
        <v>0</v>
      </c>
      <c r="AK264" s="13">
        <v>1</v>
      </c>
      <c r="BC264" s="13">
        <f t="shared" si="40"/>
        <v>0</v>
      </c>
      <c r="BH264" s="13">
        <v>1</v>
      </c>
      <c r="BI264" s="13">
        <f t="shared" si="38"/>
        <v>1</v>
      </c>
      <c r="BJ264" s="16">
        <v>1</v>
      </c>
      <c r="BK264" s="15">
        <f t="shared" si="37"/>
        <v>1</v>
      </c>
      <c r="BL264" s="13">
        <f t="shared" si="41"/>
        <v>2</v>
      </c>
      <c r="BM264" s="13">
        <f t="shared" si="46"/>
        <v>1</v>
      </c>
      <c r="BS264" s="15"/>
      <c r="BT264" s="15"/>
      <c r="BU264" s="15"/>
      <c r="CV264" s="13">
        <f t="shared" si="42"/>
        <v>0</v>
      </c>
      <c r="CW264" s="13">
        <f t="shared" si="44"/>
        <v>0</v>
      </c>
      <c r="DP264" s="13">
        <f t="shared" si="43"/>
        <v>0</v>
      </c>
      <c r="DQ264" s="13">
        <f t="shared" si="45"/>
        <v>0</v>
      </c>
    </row>
    <row r="265" spans="1:121" x14ac:dyDescent="0.45">
      <c r="A265" s="12" t="s">
        <v>6665</v>
      </c>
      <c r="B265" s="13">
        <v>2018</v>
      </c>
      <c r="C265" s="13" t="s">
        <v>1862</v>
      </c>
      <c r="D265" s="13" t="s">
        <v>1863</v>
      </c>
      <c r="E265" s="13" t="s">
        <v>1864</v>
      </c>
      <c r="G265" s="13">
        <f t="shared" si="39"/>
        <v>1</v>
      </c>
      <c r="H265" s="15">
        <v>1</v>
      </c>
      <c r="Q265" s="13">
        <v>0</v>
      </c>
      <c r="AC265" s="13">
        <v>1</v>
      </c>
      <c r="BC265" s="13">
        <f t="shared" si="40"/>
        <v>0</v>
      </c>
      <c r="BH265" s="13">
        <v>1</v>
      </c>
      <c r="BI265" s="13">
        <f t="shared" si="38"/>
        <v>1</v>
      </c>
      <c r="BJ265" s="16">
        <v>1</v>
      </c>
      <c r="BK265" s="15">
        <f t="shared" si="37"/>
        <v>1</v>
      </c>
      <c r="BL265" s="13">
        <f t="shared" si="41"/>
        <v>2</v>
      </c>
      <c r="BM265" s="13">
        <f t="shared" si="46"/>
        <v>1</v>
      </c>
      <c r="BS265" s="15"/>
      <c r="BT265" s="15"/>
      <c r="BU265" s="15"/>
      <c r="CV265" s="13">
        <f t="shared" si="42"/>
        <v>0</v>
      </c>
      <c r="CW265" s="13">
        <f t="shared" si="44"/>
        <v>0</v>
      </c>
      <c r="DP265" s="13">
        <f t="shared" si="43"/>
        <v>0</v>
      </c>
      <c r="DQ265" s="13">
        <f t="shared" si="45"/>
        <v>0</v>
      </c>
    </row>
    <row r="266" spans="1:121" x14ac:dyDescent="0.45">
      <c r="A266" s="12" t="s">
        <v>6666</v>
      </c>
      <c r="B266" s="13">
        <v>2013</v>
      </c>
      <c r="C266" s="13" t="s">
        <v>1281</v>
      </c>
      <c r="D266" s="13" t="s">
        <v>1287</v>
      </c>
      <c r="E266" s="13" t="s">
        <v>1594</v>
      </c>
      <c r="F266" s="13" t="s">
        <v>2998</v>
      </c>
      <c r="G266" s="13">
        <f t="shared" si="39"/>
        <v>1</v>
      </c>
      <c r="H266" s="15">
        <v>1</v>
      </c>
      <c r="Q266" s="13">
        <v>0</v>
      </c>
      <c r="AK266" s="13">
        <v>1</v>
      </c>
      <c r="BC266" s="13">
        <f t="shared" si="40"/>
        <v>0</v>
      </c>
      <c r="BH266" s="13">
        <v>1</v>
      </c>
      <c r="BI266" s="13">
        <f t="shared" si="38"/>
        <v>1</v>
      </c>
      <c r="BJ266" s="16">
        <v>1</v>
      </c>
      <c r="BK266" s="15">
        <f t="shared" si="37"/>
        <v>1</v>
      </c>
      <c r="BL266" s="13">
        <f t="shared" si="41"/>
        <v>2</v>
      </c>
      <c r="BM266" s="13">
        <f t="shared" si="46"/>
        <v>1</v>
      </c>
      <c r="BS266" s="15"/>
      <c r="BT266" s="15"/>
      <c r="BU266" s="15"/>
      <c r="CV266" s="13">
        <f t="shared" si="42"/>
        <v>0</v>
      </c>
      <c r="CW266" s="13">
        <f t="shared" si="44"/>
        <v>0</v>
      </c>
      <c r="DP266" s="13">
        <f t="shared" si="43"/>
        <v>0</v>
      </c>
      <c r="DQ266" s="13">
        <f t="shared" si="45"/>
        <v>0</v>
      </c>
    </row>
    <row r="267" spans="1:121" x14ac:dyDescent="0.45">
      <c r="A267" s="12" t="s">
        <v>4037</v>
      </c>
      <c r="B267" s="13">
        <v>2019</v>
      </c>
      <c r="C267" s="13" t="s">
        <v>344</v>
      </c>
      <c r="D267" s="13" t="s">
        <v>375</v>
      </c>
      <c r="E267" s="13" t="s">
        <v>4036</v>
      </c>
      <c r="G267" s="13">
        <f t="shared" si="39"/>
        <v>1</v>
      </c>
      <c r="H267" s="15">
        <v>1</v>
      </c>
      <c r="K267" s="14">
        <v>1</v>
      </c>
      <c r="L267" s="15">
        <v>1</v>
      </c>
      <c r="Q267" s="13">
        <v>0</v>
      </c>
      <c r="BC267" s="13">
        <f t="shared" si="40"/>
        <v>0</v>
      </c>
      <c r="BK267" s="15">
        <f t="shared" si="37"/>
        <v>0</v>
      </c>
      <c r="BL267" s="13">
        <f t="shared" si="41"/>
        <v>1</v>
      </c>
      <c r="BM267" s="13">
        <f t="shared" si="46"/>
        <v>1</v>
      </c>
      <c r="BS267" s="15"/>
      <c r="BT267" s="15"/>
      <c r="BU267" s="15"/>
      <c r="CV267" s="13">
        <f t="shared" si="42"/>
        <v>0</v>
      </c>
      <c r="CW267" s="13">
        <f t="shared" si="44"/>
        <v>0</v>
      </c>
      <c r="DP267" s="13">
        <f t="shared" si="43"/>
        <v>0</v>
      </c>
      <c r="DQ267" s="13">
        <f t="shared" si="45"/>
        <v>0</v>
      </c>
    </row>
    <row r="268" spans="1:121" x14ac:dyDescent="0.45">
      <c r="A268" s="12" t="s">
        <v>6667</v>
      </c>
      <c r="B268" s="13">
        <v>2017</v>
      </c>
      <c r="C268" s="13" t="s">
        <v>23</v>
      </c>
      <c r="D268" s="13" t="s">
        <v>23</v>
      </c>
      <c r="E268" s="13" t="s">
        <v>6668</v>
      </c>
      <c r="G268" s="13">
        <f t="shared" si="39"/>
        <v>0</v>
      </c>
      <c r="M268" s="13">
        <v>1</v>
      </c>
      <c r="N268" s="13">
        <v>0</v>
      </c>
      <c r="O268" s="13">
        <v>0</v>
      </c>
      <c r="P268" s="13">
        <v>0</v>
      </c>
      <c r="Q268" s="13">
        <v>1</v>
      </c>
      <c r="R268" s="15">
        <v>1</v>
      </c>
      <c r="BC268" s="13">
        <f t="shared" si="40"/>
        <v>0</v>
      </c>
      <c r="BK268" s="15">
        <f t="shared" si="37"/>
        <v>0</v>
      </c>
      <c r="BL268" s="13">
        <f t="shared" si="41"/>
        <v>1</v>
      </c>
      <c r="BM268" s="13">
        <f t="shared" si="46"/>
        <v>1</v>
      </c>
      <c r="BS268" s="15"/>
      <c r="BT268" s="15"/>
      <c r="BU268" s="15"/>
      <c r="CV268" s="13">
        <f t="shared" si="42"/>
        <v>0</v>
      </c>
      <c r="CW268" s="13">
        <f t="shared" si="44"/>
        <v>0</v>
      </c>
      <c r="DP268" s="13">
        <f t="shared" si="43"/>
        <v>0</v>
      </c>
      <c r="DQ268" s="13">
        <f t="shared" si="45"/>
        <v>0</v>
      </c>
    </row>
    <row r="269" spans="1:121" x14ac:dyDescent="0.45">
      <c r="A269" s="12" t="s">
        <v>6669</v>
      </c>
      <c r="B269" s="13">
        <v>2011</v>
      </c>
      <c r="C269" s="13" t="s">
        <v>922</v>
      </c>
      <c r="D269" s="13" t="s">
        <v>927</v>
      </c>
      <c r="E269" s="13" t="s">
        <v>946</v>
      </c>
      <c r="F269" s="13" t="s">
        <v>4321</v>
      </c>
      <c r="G269" s="13">
        <f t="shared" si="39"/>
        <v>1</v>
      </c>
      <c r="Q269" s="13">
        <v>0</v>
      </c>
      <c r="AK269" s="13">
        <v>2</v>
      </c>
      <c r="BC269" s="13">
        <f t="shared" si="40"/>
        <v>0</v>
      </c>
      <c r="BH269" s="13">
        <v>3</v>
      </c>
      <c r="BI269" s="13">
        <f>BH269</f>
        <v>3</v>
      </c>
      <c r="BJ269" s="16">
        <v>1</v>
      </c>
      <c r="BK269" s="15">
        <f t="shared" si="37"/>
        <v>1</v>
      </c>
      <c r="BL269" s="13">
        <f t="shared" si="41"/>
        <v>1</v>
      </c>
      <c r="BM269" s="13">
        <f t="shared" si="46"/>
        <v>1</v>
      </c>
      <c r="BS269" s="15"/>
      <c r="BT269" s="15"/>
      <c r="BU269" s="15"/>
      <c r="CV269" s="13">
        <f t="shared" si="42"/>
        <v>0</v>
      </c>
      <c r="CW269" s="13">
        <f t="shared" si="44"/>
        <v>0</v>
      </c>
      <c r="CY269" s="13">
        <v>1</v>
      </c>
      <c r="DI269" s="13">
        <v>1</v>
      </c>
      <c r="DM269" s="13">
        <v>1</v>
      </c>
      <c r="DP269" s="13">
        <f t="shared" si="43"/>
        <v>3</v>
      </c>
      <c r="DQ269" s="13">
        <f t="shared" si="45"/>
        <v>1</v>
      </c>
    </row>
    <row r="270" spans="1:121" x14ac:dyDescent="0.45">
      <c r="A270" s="12" t="s">
        <v>4556</v>
      </c>
      <c r="B270" s="13">
        <v>2018</v>
      </c>
      <c r="C270" s="13" t="s">
        <v>1281</v>
      </c>
      <c r="D270" s="13" t="s">
        <v>1282</v>
      </c>
      <c r="E270" s="13" t="s">
        <v>1673</v>
      </c>
      <c r="F270" s="13" t="s">
        <v>4555</v>
      </c>
      <c r="G270" s="13">
        <f t="shared" si="39"/>
        <v>2</v>
      </c>
      <c r="H270" s="15">
        <v>1</v>
      </c>
      <c r="K270" s="14">
        <v>1</v>
      </c>
      <c r="L270" s="15">
        <v>1</v>
      </c>
      <c r="Q270" s="13">
        <v>0</v>
      </c>
      <c r="BC270" s="13">
        <f t="shared" si="40"/>
        <v>0</v>
      </c>
      <c r="BK270" s="15">
        <f t="shared" si="37"/>
        <v>0</v>
      </c>
      <c r="BL270" s="13">
        <f t="shared" si="41"/>
        <v>1</v>
      </c>
      <c r="BM270" s="13">
        <f t="shared" si="46"/>
        <v>1</v>
      </c>
      <c r="BS270" s="15"/>
      <c r="BT270" s="15"/>
      <c r="BU270" s="15"/>
      <c r="CV270" s="13">
        <f t="shared" si="42"/>
        <v>0</v>
      </c>
      <c r="CW270" s="13">
        <f t="shared" si="44"/>
        <v>0</v>
      </c>
      <c r="DI270" s="13">
        <v>1</v>
      </c>
      <c r="DP270" s="13">
        <f t="shared" si="43"/>
        <v>1</v>
      </c>
      <c r="DQ270" s="13">
        <f t="shared" si="45"/>
        <v>1</v>
      </c>
    </row>
    <row r="271" spans="1:121" x14ac:dyDescent="0.45">
      <c r="A271" s="12" t="s">
        <v>6670</v>
      </c>
      <c r="B271" s="13">
        <v>2015</v>
      </c>
      <c r="C271" s="13" t="s">
        <v>1006</v>
      </c>
      <c r="D271" s="13" t="s">
        <v>1027</v>
      </c>
      <c r="E271" s="13" t="s">
        <v>1167</v>
      </c>
      <c r="G271" s="13">
        <f t="shared" si="39"/>
        <v>0</v>
      </c>
      <c r="M271" s="13">
        <v>2</v>
      </c>
      <c r="Q271" s="13">
        <v>0</v>
      </c>
      <c r="BC271" s="13">
        <f t="shared" si="40"/>
        <v>0</v>
      </c>
      <c r="BK271" s="15">
        <f t="shared" si="37"/>
        <v>0</v>
      </c>
      <c r="BL271" s="13">
        <f t="shared" si="41"/>
        <v>0</v>
      </c>
      <c r="BM271" s="13">
        <f t="shared" si="46"/>
        <v>0</v>
      </c>
      <c r="BS271" s="15"/>
      <c r="BT271" s="15"/>
      <c r="BU271" s="15"/>
      <c r="CV271" s="13">
        <f t="shared" si="42"/>
        <v>0</v>
      </c>
      <c r="CW271" s="13">
        <f t="shared" si="44"/>
        <v>0</v>
      </c>
      <c r="DP271" s="13">
        <f t="shared" si="43"/>
        <v>0</v>
      </c>
      <c r="DQ271" s="13">
        <f t="shared" si="45"/>
        <v>0</v>
      </c>
    </row>
    <row r="272" spans="1:121" x14ac:dyDescent="0.45">
      <c r="A272" s="13" t="s">
        <v>6671</v>
      </c>
      <c r="G272" s="13">
        <f t="shared" si="39"/>
        <v>1</v>
      </c>
      <c r="H272" s="13">
        <v>1</v>
      </c>
      <c r="K272" s="14">
        <v>1</v>
      </c>
      <c r="L272" s="13">
        <v>1</v>
      </c>
      <c r="R272" s="13"/>
      <c r="BC272" s="13">
        <f t="shared" si="40"/>
        <v>0</v>
      </c>
      <c r="BE272" s="13"/>
      <c r="BJ272" s="13"/>
      <c r="BK272" s="13">
        <f t="shared" si="37"/>
        <v>0</v>
      </c>
      <c r="BL272" s="13">
        <f t="shared" si="41"/>
        <v>1</v>
      </c>
      <c r="BM272" s="13">
        <f t="shared" si="46"/>
        <v>1</v>
      </c>
      <c r="BR272" s="13"/>
      <c r="CV272" s="13">
        <f t="shared" si="42"/>
        <v>0</v>
      </c>
      <c r="CW272" s="13">
        <f t="shared" si="44"/>
        <v>0</v>
      </c>
      <c r="DP272" s="13">
        <f t="shared" si="43"/>
        <v>0</v>
      </c>
      <c r="DQ272" s="13">
        <f t="shared" si="45"/>
        <v>0</v>
      </c>
    </row>
    <row r="273" spans="1:121" x14ac:dyDescent="0.45">
      <c r="A273" s="12" t="s">
        <v>6672</v>
      </c>
      <c r="B273" s="13">
        <v>2015</v>
      </c>
      <c r="C273" s="13" t="s">
        <v>753</v>
      </c>
      <c r="D273" s="13" t="s">
        <v>753</v>
      </c>
      <c r="E273" s="13" t="s">
        <v>816</v>
      </c>
      <c r="F273" s="13" t="s">
        <v>6673</v>
      </c>
      <c r="G273" s="13">
        <f t="shared" si="39"/>
        <v>2</v>
      </c>
      <c r="H273" s="15">
        <v>1</v>
      </c>
      <c r="J273" s="14">
        <v>1</v>
      </c>
      <c r="L273" s="15">
        <v>1</v>
      </c>
      <c r="M273" s="13">
        <v>1</v>
      </c>
      <c r="N273" s="13">
        <v>0</v>
      </c>
      <c r="O273" s="13">
        <v>0</v>
      </c>
      <c r="P273" s="13">
        <v>0</v>
      </c>
      <c r="Q273" s="13">
        <v>1</v>
      </c>
      <c r="R273" s="15">
        <v>1</v>
      </c>
      <c r="BC273" s="13">
        <f t="shared" si="40"/>
        <v>0</v>
      </c>
      <c r="BK273" s="15">
        <f t="shared" si="37"/>
        <v>0</v>
      </c>
      <c r="BL273" s="13">
        <f t="shared" si="41"/>
        <v>2</v>
      </c>
      <c r="BM273" s="13">
        <f t="shared" si="46"/>
        <v>1</v>
      </c>
      <c r="BS273" s="15"/>
      <c r="BT273" s="15"/>
      <c r="BU273" s="15"/>
      <c r="CV273" s="13">
        <f t="shared" si="42"/>
        <v>0</v>
      </c>
      <c r="CW273" s="13">
        <f t="shared" si="44"/>
        <v>0</v>
      </c>
      <c r="DF273" s="13">
        <v>1</v>
      </c>
      <c r="DI273" s="13">
        <v>1</v>
      </c>
      <c r="DP273" s="13">
        <f t="shared" si="43"/>
        <v>2</v>
      </c>
      <c r="DQ273" s="13">
        <f t="shared" si="45"/>
        <v>1</v>
      </c>
    </row>
    <row r="274" spans="1:121" x14ac:dyDescent="0.45">
      <c r="A274" s="12" t="s">
        <v>6674</v>
      </c>
      <c r="B274" s="13">
        <v>2014</v>
      </c>
      <c r="C274" s="13" t="s">
        <v>126</v>
      </c>
      <c r="D274" s="13" t="s">
        <v>126</v>
      </c>
      <c r="E274" s="13" t="s">
        <v>304</v>
      </c>
      <c r="F274" s="13" t="s">
        <v>3841</v>
      </c>
      <c r="G274" s="13">
        <f t="shared" si="39"/>
        <v>3</v>
      </c>
      <c r="H274" s="15">
        <v>1</v>
      </c>
      <c r="J274" s="14">
        <v>1</v>
      </c>
      <c r="L274" s="15">
        <v>1</v>
      </c>
      <c r="M274" s="13">
        <v>5</v>
      </c>
      <c r="N274" s="13">
        <v>0</v>
      </c>
      <c r="O274" s="13">
        <v>1</v>
      </c>
      <c r="P274" s="13">
        <v>0</v>
      </c>
      <c r="Q274" s="13">
        <v>6</v>
      </c>
      <c r="R274" s="15">
        <v>1</v>
      </c>
      <c r="BC274" s="13">
        <f t="shared" si="40"/>
        <v>0</v>
      </c>
      <c r="BK274" s="15">
        <f t="shared" si="37"/>
        <v>0</v>
      </c>
      <c r="BL274" s="13">
        <f t="shared" si="41"/>
        <v>2</v>
      </c>
      <c r="BM274" s="13">
        <f t="shared" si="46"/>
        <v>1</v>
      </c>
      <c r="BS274" s="15"/>
      <c r="BT274" s="15"/>
      <c r="BU274" s="15"/>
      <c r="BY274" s="13">
        <v>6</v>
      </c>
      <c r="CV274" s="13">
        <f t="shared" si="42"/>
        <v>6</v>
      </c>
      <c r="CW274" s="13">
        <f t="shared" si="44"/>
        <v>1</v>
      </c>
      <c r="DG274" s="13">
        <v>1</v>
      </c>
      <c r="DI274" s="13">
        <v>1</v>
      </c>
      <c r="DP274" s="13">
        <f t="shared" si="43"/>
        <v>2</v>
      </c>
      <c r="DQ274" s="13">
        <f t="shared" si="45"/>
        <v>1</v>
      </c>
    </row>
    <row r="275" spans="1:121" x14ac:dyDescent="0.45">
      <c r="A275" s="12" t="s">
        <v>4538</v>
      </c>
      <c r="B275" s="13">
        <v>1990</v>
      </c>
      <c r="C275" s="13" t="s">
        <v>1281</v>
      </c>
      <c r="D275" s="13" t="s">
        <v>1287</v>
      </c>
      <c r="E275" s="13" t="s">
        <v>1451</v>
      </c>
      <c r="G275" s="13">
        <f t="shared" si="39"/>
        <v>1</v>
      </c>
      <c r="M275" s="13">
        <v>0</v>
      </c>
      <c r="N275" s="13">
        <v>0</v>
      </c>
      <c r="O275" s="13">
        <v>0</v>
      </c>
      <c r="P275" s="13">
        <v>0</v>
      </c>
      <c r="Q275" s="13">
        <v>1</v>
      </c>
      <c r="R275" s="15">
        <v>1</v>
      </c>
      <c r="Y275" s="13">
        <v>1</v>
      </c>
      <c r="AA275" s="13">
        <v>1</v>
      </c>
      <c r="AK275" s="13">
        <v>1</v>
      </c>
      <c r="BC275" s="13">
        <f t="shared" si="40"/>
        <v>0</v>
      </c>
      <c r="BH275" s="13">
        <v>3</v>
      </c>
      <c r="BI275" s="13">
        <f>BH275</f>
        <v>3</v>
      </c>
      <c r="BJ275" s="16">
        <v>1</v>
      </c>
      <c r="BK275" s="15">
        <f t="shared" si="37"/>
        <v>1</v>
      </c>
      <c r="BL275" s="13">
        <f t="shared" si="41"/>
        <v>2</v>
      </c>
      <c r="BM275" s="13">
        <f t="shared" si="46"/>
        <v>1</v>
      </c>
      <c r="BS275" s="15"/>
      <c r="BT275" s="15"/>
      <c r="BU275" s="15"/>
      <c r="CV275" s="13">
        <f t="shared" si="42"/>
        <v>0</v>
      </c>
      <c r="CW275" s="13">
        <f t="shared" si="44"/>
        <v>0</v>
      </c>
      <c r="DI275" s="13">
        <v>1</v>
      </c>
      <c r="DP275" s="13">
        <f t="shared" si="43"/>
        <v>1</v>
      </c>
      <c r="DQ275" s="13">
        <f t="shared" si="45"/>
        <v>1</v>
      </c>
    </row>
    <row r="276" spans="1:121" x14ac:dyDescent="0.45">
      <c r="A276" s="12" t="s">
        <v>6675</v>
      </c>
      <c r="B276" s="13">
        <v>2012</v>
      </c>
      <c r="C276" s="13" t="s">
        <v>87</v>
      </c>
      <c r="D276" s="13" t="s">
        <v>87</v>
      </c>
      <c r="E276" s="13" t="s">
        <v>6676</v>
      </c>
      <c r="G276" s="13">
        <f t="shared" si="39"/>
        <v>2</v>
      </c>
      <c r="H276" s="15">
        <v>1</v>
      </c>
      <c r="K276" s="14">
        <v>1</v>
      </c>
      <c r="L276" s="15">
        <v>1</v>
      </c>
      <c r="M276" s="13">
        <v>0</v>
      </c>
      <c r="N276" s="13">
        <v>0</v>
      </c>
      <c r="O276" s="13">
        <v>8</v>
      </c>
      <c r="P276" s="13">
        <v>0</v>
      </c>
      <c r="Q276" s="13">
        <v>10</v>
      </c>
      <c r="R276" s="15">
        <v>1</v>
      </c>
      <c r="AL276" s="13">
        <v>1</v>
      </c>
      <c r="AM276" s="13">
        <v>0</v>
      </c>
      <c r="AN276" s="13">
        <v>0</v>
      </c>
      <c r="AO276" s="13">
        <v>0</v>
      </c>
      <c r="AP276" s="13">
        <v>0</v>
      </c>
      <c r="AQ276" s="13">
        <v>0</v>
      </c>
      <c r="AR276" s="13">
        <v>0</v>
      </c>
      <c r="AS276" s="13">
        <v>0</v>
      </c>
      <c r="AT276" s="13">
        <v>0</v>
      </c>
      <c r="AU276" s="13">
        <v>0</v>
      </c>
      <c r="AV276" s="13">
        <v>0</v>
      </c>
      <c r="AW276" s="13">
        <v>0</v>
      </c>
      <c r="AX276" s="13">
        <v>0</v>
      </c>
      <c r="AY276" s="13">
        <v>0</v>
      </c>
      <c r="AZ276" s="13">
        <v>0</v>
      </c>
      <c r="BA276" s="13">
        <v>0</v>
      </c>
      <c r="BB276" s="13">
        <v>0</v>
      </c>
      <c r="BC276" s="13">
        <f t="shared" si="40"/>
        <v>1</v>
      </c>
      <c r="BD276" s="13" t="s">
        <v>2826</v>
      </c>
      <c r="BE276" s="15">
        <v>1</v>
      </c>
      <c r="BK276" s="15">
        <f t="shared" si="37"/>
        <v>1</v>
      </c>
      <c r="BL276" s="13">
        <f t="shared" si="41"/>
        <v>3</v>
      </c>
      <c r="BM276" s="13">
        <f t="shared" si="46"/>
        <v>1</v>
      </c>
      <c r="BS276" s="15"/>
      <c r="BT276" s="15"/>
      <c r="BU276" s="15"/>
      <c r="CV276" s="13">
        <f t="shared" si="42"/>
        <v>0</v>
      </c>
      <c r="CW276" s="13">
        <f t="shared" si="44"/>
        <v>0</v>
      </c>
      <c r="DI276" s="13">
        <v>1</v>
      </c>
      <c r="DP276" s="13">
        <f t="shared" si="43"/>
        <v>1</v>
      </c>
      <c r="DQ276" s="13">
        <f t="shared" si="45"/>
        <v>1</v>
      </c>
    </row>
    <row r="277" spans="1:121" x14ac:dyDescent="0.45">
      <c r="A277" s="12" t="s">
        <v>4926</v>
      </c>
      <c r="B277" s="13">
        <v>2015</v>
      </c>
      <c r="C277" s="13" t="s">
        <v>2127</v>
      </c>
      <c r="D277" s="13" t="s">
        <v>2173</v>
      </c>
      <c r="E277" s="13" t="s">
        <v>2375</v>
      </c>
      <c r="G277" s="13">
        <f t="shared" si="39"/>
        <v>2</v>
      </c>
      <c r="H277" s="15">
        <v>1</v>
      </c>
      <c r="I277" s="14">
        <v>1</v>
      </c>
      <c r="M277" s="13">
        <v>1</v>
      </c>
      <c r="O277" s="13">
        <v>1</v>
      </c>
      <c r="Q277" s="13">
        <v>0</v>
      </c>
      <c r="BC277" s="13">
        <f t="shared" si="40"/>
        <v>0</v>
      </c>
      <c r="BK277" s="15">
        <f t="shared" si="37"/>
        <v>0</v>
      </c>
      <c r="BL277" s="13">
        <f t="shared" si="41"/>
        <v>1</v>
      </c>
      <c r="BM277" s="13">
        <f t="shared" si="46"/>
        <v>1</v>
      </c>
      <c r="BS277" s="15"/>
      <c r="BT277" s="15"/>
      <c r="BU277" s="15"/>
      <c r="CV277" s="13">
        <f t="shared" si="42"/>
        <v>0</v>
      </c>
      <c r="CW277" s="13">
        <f t="shared" si="44"/>
        <v>0</v>
      </c>
      <c r="DI277" s="13">
        <v>1</v>
      </c>
      <c r="DJ277" s="13">
        <v>1</v>
      </c>
      <c r="DP277" s="13">
        <f t="shared" si="43"/>
        <v>2</v>
      </c>
      <c r="DQ277" s="13">
        <f t="shared" si="45"/>
        <v>1</v>
      </c>
    </row>
    <row r="278" spans="1:121" x14ac:dyDescent="0.45">
      <c r="A278" s="12" t="s">
        <v>5089</v>
      </c>
      <c r="B278" s="13">
        <v>2016</v>
      </c>
      <c r="C278" s="13" t="s">
        <v>1862</v>
      </c>
      <c r="D278" s="13" t="s">
        <v>1879</v>
      </c>
      <c r="E278" s="13" t="s">
        <v>1908</v>
      </c>
      <c r="G278" s="13">
        <f t="shared" si="39"/>
        <v>1</v>
      </c>
      <c r="H278" s="15">
        <v>1</v>
      </c>
      <c r="Q278" s="13">
        <v>0</v>
      </c>
      <c r="BC278" s="13">
        <f t="shared" si="40"/>
        <v>0</v>
      </c>
      <c r="BK278" s="15">
        <f t="shared" si="37"/>
        <v>0</v>
      </c>
      <c r="BL278" s="13">
        <f t="shared" si="41"/>
        <v>1</v>
      </c>
      <c r="BM278" s="13">
        <f t="shared" si="46"/>
        <v>1</v>
      </c>
      <c r="BS278" s="15"/>
      <c r="BT278" s="15"/>
      <c r="BU278" s="15"/>
      <c r="CV278" s="13">
        <f t="shared" si="42"/>
        <v>0</v>
      </c>
      <c r="CW278" s="13">
        <f t="shared" si="44"/>
        <v>0</v>
      </c>
      <c r="DP278" s="13">
        <f t="shared" si="43"/>
        <v>0</v>
      </c>
      <c r="DQ278" s="13">
        <f t="shared" si="45"/>
        <v>0</v>
      </c>
    </row>
    <row r="279" spans="1:121" x14ac:dyDescent="0.45">
      <c r="A279" s="12" t="s">
        <v>3791</v>
      </c>
      <c r="B279" s="13">
        <v>2017</v>
      </c>
      <c r="C279" s="13" t="s">
        <v>87</v>
      </c>
      <c r="D279" s="13" t="s">
        <v>87</v>
      </c>
      <c r="E279" s="13" t="s">
        <v>118</v>
      </c>
      <c r="G279" s="13">
        <f t="shared" si="39"/>
        <v>2</v>
      </c>
      <c r="H279" s="15">
        <v>1</v>
      </c>
      <c r="K279" s="14">
        <v>1</v>
      </c>
      <c r="L279" s="15">
        <v>1</v>
      </c>
      <c r="Q279" s="13">
        <v>0</v>
      </c>
      <c r="T279" s="13">
        <v>1</v>
      </c>
      <c r="AK279" s="13">
        <v>1</v>
      </c>
      <c r="BC279" s="13">
        <f t="shared" si="40"/>
        <v>0</v>
      </c>
      <c r="BH279" s="13">
        <v>2</v>
      </c>
      <c r="BI279" s="13">
        <f>BH279</f>
        <v>2</v>
      </c>
      <c r="BJ279" s="16">
        <v>1</v>
      </c>
      <c r="BK279" s="15">
        <f t="shared" si="37"/>
        <v>1</v>
      </c>
      <c r="BL279" s="13">
        <f t="shared" si="41"/>
        <v>2</v>
      </c>
      <c r="BM279" s="13">
        <f t="shared" si="46"/>
        <v>1</v>
      </c>
      <c r="BS279" s="15"/>
      <c r="BT279" s="15"/>
      <c r="BU279" s="15"/>
      <c r="CV279" s="13">
        <f t="shared" si="42"/>
        <v>0</v>
      </c>
      <c r="CW279" s="13">
        <f t="shared" si="44"/>
        <v>0</v>
      </c>
      <c r="DD279" s="13">
        <v>1</v>
      </c>
      <c r="DI279" s="13">
        <v>1</v>
      </c>
      <c r="DP279" s="13">
        <f t="shared" si="43"/>
        <v>2</v>
      </c>
      <c r="DQ279" s="13">
        <f t="shared" si="45"/>
        <v>1</v>
      </c>
    </row>
    <row r="280" spans="1:121" x14ac:dyDescent="0.45">
      <c r="A280" s="12" t="s">
        <v>4971</v>
      </c>
      <c r="B280" s="13">
        <v>2017</v>
      </c>
      <c r="C280" s="13" t="s">
        <v>2127</v>
      </c>
      <c r="D280" s="13" t="s">
        <v>2173</v>
      </c>
      <c r="E280" s="13" t="s">
        <v>2385</v>
      </c>
      <c r="G280" s="13">
        <f t="shared" si="39"/>
        <v>3</v>
      </c>
      <c r="H280" s="15">
        <v>1</v>
      </c>
      <c r="I280" s="14">
        <v>1</v>
      </c>
      <c r="Q280" s="13">
        <v>0</v>
      </c>
      <c r="AL280" s="13">
        <v>0</v>
      </c>
      <c r="AM280" s="13">
        <v>0</v>
      </c>
      <c r="AN280" s="13">
        <v>0</v>
      </c>
      <c r="AO280" s="13">
        <v>0</v>
      </c>
      <c r="AP280" s="13">
        <v>0</v>
      </c>
      <c r="AQ280" s="13">
        <v>0</v>
      </c>
      <c r="AR280" s="13">
        <v>1</v>
      </c>
      <c r="AS280" s="13">
        <v>0</v>
      </c>
      <c r="AT280" s="13">
        <v>0</v>
      </c>
      <c r="AU280" s="13">
        <v>0</v>
      </c>
      <c r="AV280" s="13">
        <v>0</v>
      </c>
      <c r="AW280" s="13">
        <v>0</v>
      </c>
      <c r="AX280" s="13">
        <v>0</v>
      </c>
      <c r="AY280" s="13">
        <v>0</v>
      </c>
      <c r="AZ280" s="13">
        <v>0</v>
      </c>
      <c r="BA280" s="13">
        <v>0</v>
      </c>
      <c r="BB280" s="13">
        <v>0</v>
      </c>
      <c r="BC280" s="13">
        <f t="shared" si="40"/>
        <v>1</v>
      </c>
      <c r="BD280" s="13" t="s">
        <v>3068</v>
      </c>
      <c r="BE280" s="15">
        <v>1</v>
      </c>
      <c r="BF280" s="13">
        <v>1</v>
      </c>
      <c r="BG280" s="13">
        <v>0</v>
      </c>
      <c r="BI280" s="13">
        <f>SUM(S280:AK280)</f>
        <v>0</v>
      </c>
      <c r="BK280" s="15">
        <f t="shared" si="37"/>
        <v>1</v>
      </c>
      <c r="BL280" s="13">
        <f t="shared" si="41"/>
        <v>2</v>
      </c>
      <c r="BM280" s="13">
        <f t="shared" si="46"/>
        <v>1</v>
      </c>
      <c r="BS280" s="15"/>
      <c r="BT280" s="15"/>
      <c r="BU280" s="15"/>
      <c r="BX280" s="13">
        <v>1</v>
      </c>
      <c r="CV280" s="13">
        <f t="shared" si="42"/>
        <v>1</v>
      </c>
      <c r="CW280" s="13">
        <f t="shared" si="44"/>
        <v>1</v>
      </c>
      <c r="DH280" s="13">
        <v>1</v>
      </c>
      <c r="DP280" s="13">
        <f t="shared" si="43"/>
        <v>1</v>
      </c>
      <c r="DQ280" s="13">
        <f t="shared" si="45"/>
        <v>1</v>
      </c>
    </row>
    <row r="281" spans="1:121" x14ac:dyDescent="0.45">
      <c r="A281" s="12" t="s">
        <v>3827</v>
      </c>
      <c r="B281" s="13">
        <v>2014</v>
      </c>
      <c r="C281" s="13" t="s">
        <v>126</v>
      </c>
      <c r="D281" s="13" t="s">
        <v>126</v>
      </c>
      <c r="E281" s="13" t="s">
        <v>245</v>
      </c>
      <c r="F281" s="13" t="s">
        <v>245</v>
      </c>
      <c r="G281" s="13">
        <f t="shared" si="39"/>
        <v>3</v>
      </c>
      <c r="H281" s="15">
        <v>1</v>
      </c>
      <c r="J281" s="14">
        <v>1</v>
      </c>
      <c r="L281" s="15">
        <v>1</v>
      </c>
      <c r="M281" s="13">
        <v>2</v>
      </c>
      <c r="N281" s="13">
        <v>0</v>
      </c>
      <c r="O281" s="13">
        <v>0</v>
      </c>
      <c r="P281" s="13">
        <v>0</v>
      </c>
      <c r="Q281" s="13">
        <v>2</v>
      </c>
      <c r="R281" s="15">
        <v>1</v>
      </c>
      <c r="BC281" s="13">
        <f t="shared" si="40"/>
        <v>0</v>
      </c>
      <c r="BK281" s="15">
        <f t="shared" si="37"/>
        <v>0</v>
      </c>
      <c r="BL281" s="13">
        <f t="shared" si="41"/>
        <v>2</v>
      </c>
      <c r="BM281" s="13">
        <f t="shared" si="46"/>
        <v>1</v>
      </c>
      <c r="BS281" s="15"/>
      <c r="BT281" s="15"/>
      <c r="BU281" s="15"/>
      <c r="BY281" s="13">
        <v>2</v>
      </c>
      <c r="CV281" s="13">
        <f t="shared" si="42"/>
        <v>2</v>
      </c>
      <c r="CW281" s="13">
        <f t="shared" si="44"/>
        <v>1</v>
      </c>
      <c r="DG281" s="13">
        <v>1</v>
      </c>
      <c r="DI281" s="13">
        <v>1</v>
      </c>
      <c r="DP281" s="13">
        <f t="shared" si="43"/>
        <v>2</v>
      </c>
      <c r="DQ281" s="13">
        <f t="shared" si="45"/>
        <v>1</v>
      </c>
    </row>
    <row r="282" spans="1:121" x14ac:dyDescent="0.45">
      <c r="A282" s="12" t="s">
        <v>5020</v>
      </c>
      <c r="B282" s="13">
        <v>1991</v>
      </c>
      <c r="C282" s="13" t="s">
        <v>2127</v>
      </c>
      <c r="D282" s="13" t="s">
        <v>2140</v>
      </c>
      <c r="E282" s="13" t="s">
        <v>2307</v>
      </c>
      <c r="G282" s="13">
        <f t="shared" si="39"/>
        <v>2</v>
      </c>
      <c r="H282" s="15">
        <v>1</v>
      </c>
      <c r="Q282" s="13">
        <v>0</v>
      </c>
      <c r="U282" s="13">
        <v>1</v>
      </c>
      <c r="V282" s="13">
        <v>1</v>
      </c>
      <c r="AK282" s="13">
        <v>3</v>
      </c>
      <c r="BC282" s="13">
        <f t="shared" si="40"/>
        <v>0</v>
      </c>
      <c r="BH282" s="13">
        <v>5</v>
      </c>
      <c r="BI282" s="13">
        <f>BH282</f>
        <v>5</v>
      </c>
      <c r="BJ282" s="16">
        <v>1</v>
      </c>
      <c r="BK282" s="15">
        <f t="shared" si="37"/>
        <v>1</v>
      </c>
      <c r="BL282" s="13">
        <f t="shared" si="41"/>
        <v>2</v>
      </c>
      <c r="BM282" s="13">
        <f t="shared" si="46"/>
        <v>1</v>
      </c>
      <c r="BS282" s="15"/>
      <c r="BT282" s="15"/>
      <c r="BU282" s="15"/>
      <c r="CV282" s="13">
        <f t="shared" si="42"/>
        <v>0</v>
      </c>
      <c r="CW282" s="13">
        <f t="shared" si="44"/>
        <v>0</v>
      </c>
      <c r="DC282" s="13">
        <v>1</v>
      </c>
      <c r="DI282" s="13">
        <v>1</v>
      </c>
      <c r="DJ282" s="13">
        <v>1</v>
      </c>
      <c r="DP282" s="13">
        <f t="shared" si="43"/>
        <v>3</v>
      </c>
      <c r="DQ282" s="13">
        <f t="shared" si="45"/>
        <v>1</v>
      </c>
    </row>
    <row r="283" spans="1:121" x14ac:dyDescent="0.45">
      <c r="A283" s="12" t="s">
        <v>4918</v>
      </c>
      <c r="B283" s="13">
        <v>2019</v>
      </c>
      <c r="C283" s="13" t="s">
        <v>2127</v>
      </c>
      <c r="D283" s="13" t="s">
        <v>2173</v>
      </c>
      <c r="E283" s="13" t="s">
        <v>2385</v>
      </c>
      <c r="F283" s="13" t="s">
        <v>2398</v>
      </c>
      <c r="G283" s="13">
        <f t="shared" si="39"/>
        <v>2</v>
      </c>
      <c r="H283" s="15">
        <v>1</v>
      </c>
      <c r="Q283" s="13">
        <v>0</v>
      </c>
      <c r="BC283" s="13">
        <f t="shared" si="40"/>
        <v>0</v>
      </c>
      <c r="BK283" s="15">
        <f t="shared" si="37"/>
        <v>0</v>
      </c>
      <c r="BL283" s="13">
        <f t="shared" si="41"/>
        <v>1</v>
      </c>
      <c r="BM283" s="13">
        <f t="shared" si="46"/>
        <v>1</v>
      </c>
      <c r="BS283" s="15"/>
      <c r="BT283" s="15"/>
      <c r="BU283" s="15"/>
      <c r="CV283" s="13">
        <f t="shared" si="42"/>
        <v>0</v>
      </c>
      <c r="CW283" s="13">
        <f t="shared" si="44"/>
        <v>0</v>
      </c>
      <c r="DI283" s="13">
        <v>1</v>
      </c>
      <c r="DJ283" s="13">
        <v>1</v>
      </c>
      <c r="DO283" s="13">
        <v>1</v>
      </c>
      <c r="DP283" s="13">
        <f t="shared" si="43"/>
        <v>3</v>
      </c>
      <c r="DQ283" s="13">
        <f t="shared" si="45"/>
        <v>1</v>
      </c>
    </row>
    <row r="284" spans="1:121" x14ac:dyDescent="0.45">
      <c r="A284" s="12" t="s">
        <v>4766</v>
      </c>
      <c r="B284" s="13">
        <v>2012</v>
      </c>
      <c r="C284" s="13" t="s">
        <v>1676</v>
      </c>
      <c r="D284" s="13" t="s">
        <v>1684</v>
      </c>
      <c r="E284" s="13" t="s">
        <v>1695</v>
      </c>
      <c r="G284" s="13">
        <f t="shared" si="39"/>
        <v>1</v>
      </c>
      <c r="H284" s="15">
        <v>1</v>
      </c>
      <c r="M284" s="13">
        <v>2</v>
      </c>
      <c r="N284" s="13">
        <v>0</v>
      </c>
      <c r="O284" s="13">
        <v>0</v>
      </c>
      <c r="P284" s="13">
        <v>0</v>
      </c>
      <c r="Q284" s="13">
        <v>2</v>
      </c>
      <c r="R284" s="15">
        <v>1</v>
      </c>
      <c r="AB284" s="13">
        <v>1</v>
      </c>
      <c r="BC284" s="13">
        <f t="shared" si="40"/>
        <v>0</v>
      </c>
      <c r="BH284" s="13">
        <v>1</v>
      </c>
      <c r="BI284" s="13">
        <f>BH284</f>
        <v>1</v>
      </c>
      <c r="BJ284" s="16">
        <v>1</v>
      </c>
      <c r="BK284" s="15">
        <f t="shared" si="37"/>
        <v>1</v>
      </c>
      <c r="BL284" s="13">
        <f t="shared" si="41"/>
        <v>3</v>
      </c>
      <c r="BM284" s="13">
        <f t="shared" si="46"/>
        <v>1</v>
      </c>
      <c r="BS284" s="15"/>
      <c r="BT284" s="15"/>
      <c r="BU284" s="15"/>
      <c r="CV284" s="13">
        <f t="shared" si="42"/>
        <v>0</v>
      </c>
      <c r="CW284" s="13">
        <f t="shared" si="44"/>
        <v>0</v>
      </c>
      <c r="DP284" s="13">
        <f t="shared" si="43"/>
        <v>0</v>
      </c>
      <c r="DQ284" s="13">
        <f t="shared" si="45"/>
        <v>0</v>
      </c>
    </row>
    <row r="285" spans="1:121" x14ac:dyDescent="0.45">
      <c r="A285" s="12" t="s">
        <v>6677</v>
      </c>
      <c r="B285" s="13">
        <v>2016</v>
      </c>
      <c r="C285" s="13" t="s">
        <v>126</v>
      </c>
      <c r="D285" s="13" t="s">
        <v>126</v>
      </c>
      <c r="E285" s="13" t="s">
        <v>179</v>
      </c>
      <c r="F285" s="13" t="s">
        <v>3867</v>
      </c>
      <c r="G285" s="13">
        <f t="shared" si="39"/>
        <v>3</v>
      </c>
      <c r="H285" s="15">
        <v>1</v>
      </c>
      <c r="J285" s="14">
        <v>1</v>
      </c>
      <c r="L285" s="15">
        <v>1</v>
      </c>
      <c r="M285" s="13">
        <v>1</v>
      </c>
      <c r="Q285" s="13">
        <v>0</v>
      </c>
      <c r="BC285" s="13">
        <f t="shared" si="40"/>
        <v>0</v>
      </c>
      <c r="BK285" s="15">
        <f t="shared" si="37"/>
        <v>0</v>
      </c>
      <c r="BL285" s="13">
        <f t="shared" si="41"/>
        <v>1</v>
      </c>
      <c r="BM285" s="13">
        <f t="shared" si="46"/>
        <v>1</v>
      </c>
      <c r="BS285" s="15"/>
      <c r="BT285" s="15"/>
      <c r="BU285" s="15"/>
      <c r="BY285" s="13">
        <v>1</v>
      </c>
      <c r="CV285" s="13">
        <f t="shared" si="42"/>
        <v>1</v>
      </c>
      <c r="CW285" s="13">
        <f t="shared" si="44"/>
        <v>1</v>
      </c>
      <c r="DG285" s="13">
        <v>1</v>
      </c>
      <c r="DI285" s="13">
        <v>1</v>
      </c>
      <c r="DP285" s="13">
        <f t="shared" si="43"/>
        <v>2</v>
      </c>
      <c r="DQ285" s="13">
        <f t="shared" si="45"/>
        <v>1</v>
      </c>
    </row>
    <row r="286" spans="1:121" x14ac:dyDescent="0.45">
      <c r="A286" s="12" t="s">
        <v>3816</v>
      </c>
      <c r="B286" s="13">
        <v>2019</v>
      </c>
      <c r="C286" s="13" t="s">
        <v>126</v>
      </c>
      <c r="D286" s="13" t="s">
        <v>126</v>
      </c>
      <c r="E286" s="13" t="s">
        <v>282</v>
      </c>
      <c r="F286" s="13" t="s">
        <v>283</v>
      </c>
      <c r="G286" s="13">
        <f t="shared" si="39"/>
        <v>3</v>
      </c>
      <c r="H286" s="15">
        <v>1</v>
      </c>
      <c r="J286" s="14">
        <v>1</v>
      </c>
      <c r="L286" s="15">
        <v>1</v>
      </c>
      <c r="M286" s="13">
        <v>1</v>
      </c>
      <c r="N286" s="13">
        <v>0</v>
      </c>
      <c r="O286" s="13">
        <v>0</v>
      </c>
      <c r="P286" s="13">
        <v>0</v>
      </c>
      <c r="Q286" s="13">
        <v>1</v>
      </c>
      <c r="R286" s="15">
        <v>1</v>
      </c>
      <c r="BC286" s="13">
        <f t="shared" si="40"/>
        <v>0</v>
      </c>
      <c r="BK286" s="15">
        <f t="shared" si="37"/>
        <v>0</v>
      </c>
      <c r="BL286" s="13">
        <f t="shared" si="41"/>
        <v>2</v>
      </c>
      <c r="BM286" s="13">
        <f t="shared" si="46"/>
        <v>1</v>
      </c>
      <c r="BS286" s="15"/>
      <c r="BT286" s="15"/>
      <c r="BU286" s="15"/>
      <c r="BY286" s="13">
        <v>1</v>
      </c>
      <c r="CV286" s="13">
        <f t="shared" si="42"/>
        <v>1</v>
      </c>
      <c r="CW286" s="13">
        <f t="shared" si="44"/>
        <v>1</v>
      </c>
      <c r="DG286" s="13">
        <v>1</v>
      </c>
      <c r="DI286" s="13">
        <v>1</v>
      </c>
      <c r="DP286" s="13">
        <f t="shared" si="43"/>
        <v>2</v>
      </c>
      <c r="DQ286" s="13">
        <f t="shared" si="45"/>
        <v>1</v>
      </c>
    </row>
    <row r="287" spans="1:121" x14ac:dyDescent="0.45">
      <c r="A287" s="12" t="s">
        <v>3946</v>
      </c>
      <c r="B287" s="13">
        <v>2013</v>
      </c>
      <c r="C287" s="13" t="s">
        <v>126</v>
      </c>
      <c r="D287" s="13" t="s">
        <v>126</v>
      </c>
      <c r="E287" s="13" t="s">
        <v>147</v>
      </c>
      <c r="F287" s="13" t="s">
        <v>3945</v>
      </c>
      <c r="G287" s="13">
        <f t="shared" si="39"/>
        <v>3</v>
      </c>
      <c r="H287" s="15">
        <v>1</v>
      </c>
      <c r="J287" s="14">
        <v>1</v>
      </c>
      <c r="L287" s="15">
        <v>1</v>
      </c>
      <c r="M287" s="13">
        <v>3</v>
      </c>
      <c r="N287" s="13">
        <v>0</v>
      </c>
      <c r="O287" s="13">
        <v>0</v>
      </c>
      <c r="P287" s="13">
        <v>0</v>
      </c>
      <c r="Q287" s="13">
        <v>3</v>
      </c>
      <c r="R287" s="15">
        <v>1</v>
      </c>
      <c r="BC287" s="13">
        <f t="shared" si="40"/>
        <v>0</v>
      </c>
      <c r="BK287" s="15">
        <f t="shared" si="37"/>
        <v>0</v>
      </c>
      <c r="BL287" s="13">
        <f t="shared" si="41"/>
        <v>2</v>
      </c>
      <c r="BM287" s="13">
        <f t="shared" si="46"/>
        <v>1</v>
      </c>
      <c r="BS287" s="15"/>
      <c r="BT287" s="15"/>
      <c r="BU287" s="15"/>
      <c r="BY287" s="13">
        <v>3</v>
      </c>
      <c r="CV287" s="13">
        <f t="shared" si="42"/>
        <v>3</v>
      </c>
      <c r="CW287" s="13">
        <f t="shared" si="44"/>
        <v>1</v>
      </c>
      <c r="DG287" s="13">
        <v>1</v>
      </c>
      <c r="DP287" s="13">
        <f t="shared" si="43"/>
        <v>1</v>
      </c>
      <c r="DQ287" s="13">
        <f t="shared" si="45"/>
        <v>1</v>
      </c>
    </row>
    <row r="288" spans="1:121" x14ac:dyDescent="0.45">
      <c r="A288" s="13" t="s">
        <v>6678</v>
      </c>
      <c r="G288" s="13">
        <f t="shared" si="39"/>
        <v>1</v>
      </c>
      <c r="H288" s="13">
        <v>1</v>
      </c>
      <c r="J288" s="14">
        <v>1</v>
      </c>
      <c r="L288" s="13">
        <v>1</v>
      </c>
      <c r="R288" s="13"/>
      <c r="BC288" s="13">
        <f t="shared" si="40"/>
        <v>0</v>
      </c>
      <c r="BE288" s="13"/>
      <c r="BJ288" s="13"/>
      <c r="BK288" s="13">
        <f t="shared" si="37"/>
        <v>0</v>
      </c>
      <c r="BL288" s="13">
        <f t="shared" si="41"/>
        <v>1</v>
      </c>
      <c r="BM288" s="13">
        <f t="shared" si="46"/>
        <v>1</v>
      </c>
      <c r="BR288" s="13"/>
      <c r="CV288" s="13">
        <f t="shared" si="42"/>
        <v>0</v>
      </c>
      <c r="CW288" s="13">
        <f t="shared" si="44"/>
        <v>0</v>
      </c>
      <c r="DP288" s="13">
        <f t="shared" si="43"/>
        <v>0</v>
      </c>
      <c r="DQ288" s="13">
        <f t="shared" si="45"/>
        <v>0</v>
      </c>
    </row>
    <row r="289" spans="1:121" x14ac:dyDescent="0.45">
      <c r="A289" s="12" t="s">
        <v>3823</v>
      </c>
      <c r="B289" s="13">
        <v>2020</v>
      </c>
      <c r="C289" s="13" t="s">
        <v>126</v>
      </c>
      <c r="D289" s="13" t="s">
        <v>126</v>
      </c>
      <c r="E289" s="13" t="s">
        <v>238</v>
      </c>
      <c r="F289" s="13" t="s">
        <v>239</v>
      </c>
      <c r="G289" s="13">
        <f t="shared" si="39"/>
        <v>2</v>
      </c>
      <c r="H289" s="15">
        <v>1</v>
      </c>
      <c r="J289" s="14">
        <v>1</v>
      </c>
      <c r="L289" s="15">
        <v>1</v>
      </c>
      <c r="Q289" s="13">
        <v>0</v>
      </c>
      <c r="BC289" s="13">
        <f t="shared" si="40"/>
        <v>0</v>
      </c>
      <c r="BK289" s="15">
        <f t="shared" si="37"/>
        <v>0</v>
      </c>
      <c r="BL289" s="13">
        <f t="shared" si="41"/>
        <v>1</v>
      </c>
      <c r="BM289" s="13">
        <f t="shared" si="46"/>
        <v>1</v>
      </c>
      <c r="BS289" s="15"/>
      <c r="BT289" s="15"/>
      <c r="BU289" s="15"/>
      <c r="CV289" s="13">
        <f t="shared" si="42"/>
        <v>0</v>
      </c>
      <c r="CW289" s="13">
        <f t="shared" si="44"/>
        <v>0</v>
      </c>
      <c r="DG289" s="13">
        <v>1</v>
      </c>
      <c r="DI289" s="13">
        <v>1</v>
      </c>
      <c r="DP289" s="13">
        <f t="shared" si="43"/>
        <v>2</v>
      </c>
      <c r="DQ289" s="13">
        <f t="shared" si="45"/>
        <v>1</v>
      </c>
    </row>
    <row r="290" spans="1:121" x14ac:dyDescent="0.45">
      <c r="A290" s="12" t="s">
        <v>4265</v>
      </c>
      <c r="B290" s="13">
        <v>2019</v>
      </c>
      <c r="C290" s="13" t="s">
        <v>753</v>
      </c>
      <c r="D290" s="13" t="s">
        <v>753</v>
      </c>
      <c r="E290" s="13" t="s">
        <v>753</v>
      </c>
      <c r="F290" s="13" t="s">
        <v>4264</v>
      </c>
      <c r="G290" s="13">
        <f t="shared" si="39"/>
        <v>2</v>
      </c>
      <c r="H290" s="15">
        <v>1</v>
      </c>
      <c r="J290" s="14">
        <v>1</v>
      </c>
      <c r="L290" s="15">
        <v>1</v>
      </c>
      <c r="M290" s="13">
        <v>1</v>
      </c>
      <c r="N290" s="13">
        <v>0</v>
      </c>
      <c r="O290" s="13">
        <v>0</v>
      </c>
      <c r="P290" s="13">
        <v>0</v>
      </c>
      <c r="Q290" s="13">
        <v>1</v>
      </c>
      <c r="R290" s="15">
        <v>1</v>
      </c>
      <c r="BC290" s="13">
        <f t="shared" si="40"/>
        <v>0</v>
      </c>
      <c r="BK290" s="15">
        <f t="shared" si="37"/>
        <v>0</v>
      </c>
      <c r="BL290" s="13">
        <f t="shared" si="41"/>
        <v>2</v>
      </c>
      <c r="BM290" s="13">
        <f t="shared" si="46"/>
        <v>1</v>
      </c>
      <c r="BS290" s="15"/>
      <c r="BT290" s="15"/>
      <c r="BU290" s="15"/>
      <c r="CV290" s="13">
        <f t="shared" si="42"/>
        <v>0</v>
      </c>
      <c r="CW290" s="13">
        <f t="shared" si="44"/>
        <v>0</v>
      </c>
      <c r="DF290" s="13">
        <v>1</v>
      </c>
      <c r="DP290" s="13">
        <f t="shared" si="43"/>
        <v>1</v>
      </c>
      <c r="DQ290" s="13">
        <f t="shared" si="45"/>
        <v>1</v>
      </c>
    </row>
    <row r="291" spans="1:121" x14ac:dyDescent="0.45">
      <c r="A291" s="12" t="s">
        <v>5067</v>
      </c>
      <c r="B291" s="13">
        <v>2014</v>
      </c>
      <c r="C291" s="13" t="s">
        <v>753</v>
      </c>
      <c r="D291" s="13" t="s">
        <v>753</v>
      </c>
      <c r="E291" s="13" t="s">
        <v>816</v>
      </c>
      <c r="F291" s="13" t="s">
        <v>5066</v>
      </c>
      <c r="G291" s="13">
        <f t="shared" si="39"/>
        <v>2</v>
      </c>
      <c r="H291" s="15">
        <v>1</v>
      </c>
      <c r="J291" s="14">
        <v>1</v>
      </c>
      <c r="L291" s="15">
        <v>1</v>
      </c>
      <c r="Q291" s="13">
        <v>0</v>
      </c>
      <c r="BC291" s="13">
        <f t="shared" si="40"/>
        <v>0</v>
      </c>
      <c r="BK291" s="15">
        <f t="shared" si="37"/>
        <v>0</v>
      </c>
      <c r="BL291" s="13">
        <f t="shared" si="41"/>
        <v>1</v>
      </c>
      <c r="BM291" s="13">
        <f t="shared" si="46"/>
        <v>1</v>
      </c>
      <c r="BS291" s="15"/>
      <c r="BT291" s="15"/>
      <c r="BU291" s="15"/>
      <c r="CV291" s="13">
        <f t="shared" si="42"/>
        <v>0</v>
      </c>
      <c r="CW291" s="13">
        <f t="shared" si="44"/>
        <v>0</v>
      </c>
      <c r="DF291" s="13">
        <v>1</v>
      </c>
      <c r="DI291" s="13">
        <v>1</v>
      </c>
      <c r="DP291" s="13">
        <f t="shared" si="43"/>
        <v>2</v>
      </c>
      <c r="DQ291" s="13">
        <f t="shared" si="45"/>
        <v>1</v>
      </c>
    </row>
    <row r="292" spans="1:121" x14ac:dyDescent="0.45">
      <c r="A292" s="12" t="s">
        <v>4893</v>
      </c>
      <c r="B292" s="13">
        <v>2014</v>
      </c>
      <c r="C292" s="13" t="s">
        <v>2127</v>
      </c>
      <c r="D292" s="13" t="s">
        <v>2226</v>
      </c>
      <c r="E292" s="13" t="s">
        <v>2227</v>
      </c>
      <c r="G292" s="13">
        <f t="shared" si="39"/>
        <v>3</v>
      </c>
      <c r="H292" s="15">
        <v>1</v>
      </c>
      <c r="I292" s="14">
        <v>1</v>
      </c>
      <c r="M292" s="13">
        <v>4</v>
      </c>
      <c r="N292" s="13">
        <v>1</v>
      </c>
      <c r="O292" s="13">
        <v>0</v>
      </c>
      <c r="P292" s="13">
        <v>0</v>
      </c>
      <c r="Q292" s="13">
        <v>5</v>
      </c>
      <c r="R292" s="15">
        <v>1</v>
      </c>
      <c r="BC292" s="13">
        <f t="shared" si="40"/>
        <v>0</v>
      </c>
      <c r="BK292" s="15">
        <f t="shared" si="37"/>
        <v>0</v>
      </c>
      <c r="BL292" s="13">
        <f t="shared" si="41"/>
        <v>2</v>
      </c>
      <c r="BM292" s="13">
        <f t="shared" si="46"/>
        <v>1</v>
      </c>
      <c r="BN292" s="13">
        <v>1</v>
      </c>
      <c r="BS292" s="15"/>
      <c r="BT292" s="15"/>
      <c r="BU292" s="15"/>
      <c r="CV292" s="13">
        <f t="shared" si="42"/>
        <v>1</v>
      </c>
      <c r="CW292" s="13">
        <f t="shared" si="44"/>
        <v>1</v>
      </c>
      <c r="DI292" s="13">
        <v>1</v>
      </c>
      <c r="DJ292" s="13">
        <v>1</v>
      </c>
      <c r="DP292" s="13">
        <f t="shared" si="43"/>
        <v>2</v>
      </c>
      <c r="DQ292" s="13">
        <f t="shared" si="45"/>
        <v>1</v>
      </c>
    </row>
    <row r="293" spans="1:121" x14ac:dyDescent="0.45">
      <c r="A293" s="13" t="s">
        <v>3856</v>
      </c>
      <c r="G293" s="13">
        <f t="shared" si="39"/>
        <v>1</v>
      </c>
      <c r="H293" s="13">
        <v>1</v>
      </c>
      <c r="J293" s="14">
        <v>1</v>
      </c>
      <c r="L293" s="13">
        <v>1</v>
      </c>
      <c r="R293" s="13"/>
      <c r="BC293" s="13">
        <f t="shared" si="40"/>
        <v>0</v>
      </c>
      <c r="BE293" s="13"/>
      <c r="BJ293" s="13"/>
      <c r="BK293" s="13">
        <f t="shared" si="37"/>
        <v>0</v>
      </c>
      <c r="BL293" s="13">
        <f t="shared" si="41"/>
        <v>1</v>
      </c>
      <c r="BM293" s="13">
        <f t="shared" si="46"/>
        <v>1</v>
      </c>
      <c r="BR293" s="13"/>
      <c r="CV293" s="13">
        <f t="shared" si="42"/>
        <v>0</v>
      </c>
      <c r="CW293" s="13">
        <f t="shared" si="44"/>
        <v>0</v>
      </c>
      <c r="DP293" s="13">
        <f t="shared" si="43"/>
        <v>0</v>
      </c>
      <c r="DQ293" s="13">
        <f t="shared" si="45"/>
        <v>0</v>
      </c>
    </row>
    <row r="294" spans="1:121" x14ac:dyDescent="0.45">
      <c r="A294" s="12" t="s">
        <v>6679</v>
      </c>
      <c r="B294" s="13">
        <v>2015</v>
      </c>
      <c r="C294" s="13" t="s">
        <v>126</v>
      </c>
      <c r="D294" s="13" t="s">
        <v>126</v>
      </c>
      <c r="E294" s="13" t="s">
        <v>249</v>
      </c>
      <c r="F294" s="13" t="s">
        <v>250</v>
      </c>
      <c r="G294" s="13">
        <f t="shared" si="39"/>
        <v>2</v>
      </c>
      <c r="H294" s="15">
        <v>1</v>
      </c>
      <c r="J294" s="14">
        <v>1</v>
      </c>
      <c r="L294" s="15">
        <v>1</v>
      </c>
      <c r="Q294" s="13">
        <v>0</v>
      </c>
      <c r="BC294" s="13">
        <f t="shared" si="40"/>
        <v>0</v>
      </c>
      <c r="BK294" s="15">
        <f t="shared" si="37"/>
        <v>0</v>
      </c>
      <c r="BL294" s="13">
        <f t="shared" si="41"/>
        <v>1</v>
      </c>
      <c r="BM294" s="13">
        <f t="shared" si="46"/>
        <v>1</v>
      </c>
      <c r="BS294" s="15"/>
      <c r="BT294" s="15"/>
      <c r="BU294" s="15"/>
      <c r="CV294" s="13">
        <f t="shared" si="42"/>
        <v>0</v>
      </c>
      <c r="CW294" s="13">
        <f t="shared" si="44"/>
        <v>0</v>
      </c>
      <c r="DG294" s="13">
        <v>1</v>
      </c>
      <c r="DI294" s="13">
        <v>1</v>
      </c>
      <c r="DP294" s="13">
        <f t="shared" si="43"/>
        <v>2</v>
      </c>
      <c r="DQ294" s="13">
        <f t="shared" si="45"/>
        <v>1</v>
      </c>
    </row>
    <row r="295" spans="1:121" x14ac:dyDescent="0.45">
      <c r="A295" s="13" t="s">
        <v>6680</v>
      </c>
      <c r="G295" s="13">
        <f t="shared" si="39"/>
        <v>2</v>
      </c>
      <c r="H295" s="13">
        <v>1</v>
      </c>
      <c r="J295" s="14">
        <v>1</v>
      </c>
      <c r="L295" s="13">
        <v>1</v>
      </c>
      <c r="R295" s="13"/>
      <c r="BC295" s="13">
        <f t="shared" si="40"/>
        <v>0</v>
      </c>
      <c r="BE295" s="13"/>
      <c r="BJ295" s="13"/>
      <c r="BK295" s="13">
        <f t="shared" si="37"/>
        <v>0</v>
      </c>
      <c r="BL295" s="13">
        <f t="shared" si="41"/>
        <v>1</v>
      </c>
      <c r="BM295" s="13">
        <f t="shared" si="46"/>
        <v>1</v>
      </c>
      <c r="BR295" s="13"/>
      <c r="CV295" s="13">
        <f t="shared" si="42"/>
        <v>0</v>
      </c>
      <c r="CW295" s="13">
        <f t="shared" si="44"/>
        <v>0</v>
      </c>
      <c r="DE295" s="13">
        <v>1</v>
      </c>
      <c r="DP295" s="13">
        <f t="shared" si="43"/>
        <v>1</v>
      </c>
      <c r="DQ295" s="13">
        <f t="shared" si="45"/>
        <v>1</v>
      </c>
    </row>
    <row r="296" spans="1:121" x14ac:dyDescent="0.45">
      <c r="A296" s="12" t="s">
        <v>4249</v>
      </c>
      <c r="B296" s="13">
        <v>2016</v>
      </c>
      <c r="C296" s="13" t="s">
        <v>753</v>
      </c>
      <c r="D296" s="13" t="s">
        <v>753</v>
      </c>
      <c r="E296" s="13" t="s">
        <v>867</v>
      </c>
      <c r="F296" s="13" t="s">
        <v>868</v>
      </c>
      <c r="G296" s="13">
        <f t="shared" si="39"/>
        <v>2</v>
      </c>
      <c r="H296" s="15">
        <v>1</v>
      </c>
      <c r="J296" s="14">
        <v>1</v>
      </c>
      <c r="L296" s="15">
        <v>1</v>
      </c>
      <c r="M296" s="13">
        <v>1</v>
      </c>
      <c r="N296" s="13">
        <v>0</v>
      </c>
      <c r="O296" s="13">
        <v>0</v>
      </c>
      <c r="P296" s="13">
        <v>0</v>
      </c>
      <c r="Q296" s="13">
        <v>1</v>
      </c>
      <c r="R296" s="15">
        <v>1</v>
      </c>
      <c r="BC296" s="13">
        <f t="shared" si="40"/>
        <v>0</v>
      </c>
      <c r="BK296" s="15">
        <f t="shared" si="37"/>
        <v>0</v>
      </c>
      <c r="BL296" s="13">
        <f t="shared" si="41"/>
        <v>2</v>
      </c>
      <c r="BM296" s="13">
        <f t="shared" si="46"/>
        <v>1</v>
      </c>
      <c r="BS296" s="15"/>
      <c r="BT296" s="15"/>
      <c r="BU296" s="15"/>
      <c r="CV296" s="13">
        <f t="shared" si="42"/>
        <v>0</v>
      </c>
      <c r="CW296" s="13">
        <f t="shared" si="44"/>
        <v>0</v>
      </c>
      <c r="DF296" s="13">
        <v>1</v>
      </c>
      <c r="DI296" s="13">
        <v>1</v>
      </c>
      <c r="DP296" s="13">
        <f t="shared" si="43"/>
        <v>2</v>
      </c>
      <c r="DQ296" s="13">
        <f t="shared" si="45"/>
        <v>1</v>
      </c>
    </row>
    <row r="297" spans="1:121" x14ac:dyDescent="0.45">
      <c r="A297" s="12" t="s">
        <v>4802</v>
      </c>
      <c r="B297" s="13">
        <v>2013</v>
      </c>
      <c r="C297" s="13" t="s">
        <v>1862</v>
      </c>
      <c r="D297" s="13" t="s">
        <v>1863</v>
      </c>
      <c r="E297" s="13" t="s">
        <v>1924</v>
      </c>
      <c r="G297" s="13">
        <f t="shared" si="39"/>
        <v>1</v>
      </c>
      <c r="H297" s="15">
        <v>1</v>
      </c>
      <c r="Q297" s="13">
        <v>0</v>
      </c>
      <c r="BC297" s="13">
        <f t="shared" si="40"/>
        <v>0</v>
      </c>
      <c r="BK297" s="15">
        <f t="shared" si="37"/>
        <v>0</v>
      </c>
      <c r="BL297" s="13">
        <f t="shared" si="41"/>
        <v>1</v>
      </c>
      <c r="BM297" s="13">
        <f t="shared" si="46"/>
        <v>1</v>
      </c>
      <c r="BS297" s="15"/>
      <c r="BT297" s="15"/>
      <c r="BU297" s="15"/>
      <c r="CV297" s="13">
        <f t="shared" si="42"/>
        <v>0</v>
      </c>
      <c r="CW297" s="13">
        <f t="shared" si="44"/>
        <v>0</v>
      </c>
      <c r="DP297" s="13">
        <f t="shared" si="43"/>
        <v>0</v>
      </c>
      <c r="DQ297" s="13">
        <f t="shared" si="45"/>
        <v>0</v>
      </c>
    </row>
    <row r="298" spans="1:121" x14ac:dyDescent="0.45">
      <c r="A298" s="12" t="s">
        <v>6681</v>
      </c>
      <c r="B298" s="13">
        <v>2017</v>
      </c>
      <c r="C298" s="13" t="s">
        <v>753</v>
      </c>
      <c r="D298" s="13" t="s">
        <v>753</v>
      </c>
      <c r="E298" s="13" t="s">
        <v>753</v>
      </c>
      <c r="F298" s="13" t="s">
        <v>2911</v>
      </c>
      <c r="G298" s="13">
        <f t="shared" si="39"/>
        <v>2</v>
      </c>
      <c r="H298" s="15">
        <v>1</v>
      </c>
      <c r="J298" s="14">
        <v>1</v>
      </c>
      <c r="L298" s="15">
        <v>1</v>
      </c>
      <c r="Q298" s="13">
        <v>0</v>
      </c>
      <c r="AL298" s="13">
        <v>0</v>
      </c>
      <c r="AM298" s="13">
        <v>0</v>
      </c>
      <c r="AN298" s="13">
        <v>0</v>
      </c>
      <c r="AO298" s="13">
        <v>0</v>
      </c>
      <c r="AP298" s="13">
        <v>0</v>
      </c>
      <c r="AQ298" s="13">
        <v>0</v>
      </c>
      <c r="AR298" s="13">
        <v>0</v>
      </c>
      <c r="AS298" s="13">
        <v>0</v>
      </c>
      <c r="AT298" s="13">
        <v>0</v>
      </c>
      <c r="AU298" s="13">
        <v>0</v>
      </c>
      <c r="AV298" s="13">
        <v>0</v>
      </c>
      <c r="AW298" s="13">
        <v>0</v>
      </c>
      <c r="AX298" s="13">
        <v>0</v>
      </c>
      <c r="AY298" s="13">
        <v>0</v>
      </c>
      <c r="AZ298" s="13">
        <v>0</v>
      </c>
      <c r="BA298" s="13">
        <v>1</v>
      </c>
      <c r="BB298" s="13">
        <v>1</v>
      </c>
      <c r="BC298" s="13">
        <f t="shared" si="40"/>
        <v>2</v>
      </c>
      <c r="BD298" s="13" t="s">
        <v>2913</v>
      </c>
      <c r="BE298" s="16">
        <v>1</v>
      </c>
      <c r="BF298" s="13">
        <v>1</v>
      </c>
      <c r="BG298" s="13">
        <v>0</v>
      </c>
      <c r="BH298" s="13">
        <v>13</v>
      </c>
      <c r="BI298" s="13">
        <f>SUM(S298:AK298)</f>
        <v>0</v>
      </c>
      <c r="BJ298" s="16">
        <v>1</v>
      </c>
      <c r="BK298" s="15">
        <v>1</v>
      </c>
      <c r="BL298" s="13">
        <f t="shared" si="41"/>
        <v>2</v>
      </c>
      <c r="BM298" s="13">
        <f t="shared" si="46"/>
        <v>1</v>
      </c>
      <c r="BS298" s="15"/>
      <c r="BT298" s="15"/>
      <c r="BU298" s="15"/>
      <c r="CV298" s="13">
        <f t="shared" si="42"/>
        <v>0</v>
      </c>
      <c r="CW298" s="13">
        <f t="shared" si="44"/>
        <v>0</v>
      </c>
      <c r="DI298" s="13">
        <v>1</v>
      </c>
      <c r="DJ298" s="13">
        <v>1</v>
      </c>
      <c r="DP298" s="13">
        <f t="shared" si="43"/>
        <v>2</v>
      </c>
      <c r="DQ298" s="13">
        <f t="shared" si="45"/>
        <v>1</v>
      </c>
    </row>
    <row r="299" spans="1:121" x14ac:dyDescent="0.45">
      <c r="A299" s="12" t="s">
        <v>4147</v>
      </c>
      <c r="B299" s="13">
        <v>2017</v>
      </c>
      <c r="C299" s="13" t="s">
        <v>753</v>
      </c>
      <c r="D299" s="13" t="s">
        <v>753</v>
      </c>
      <c r="E299" s="13" t="s">
        <v>816</v>
      </c>
      <c r="F299" s="13" t="s">
        <v>4146</v>
      </c>
      <c r="G299" s="13">
        <f t="shared" si="39"/>
        <v>3</v>
      </c>
      <c r="H299" s="15">
        <v>1</v>
      </c>
      <c r="J299" s="14">
        <v>1</v>
      </c>
      <c r="L299" s="15">
        <v>1</v>
      </c>
      <c r="M299" s="13">
        <v>2</v>
      </c>
      <c r="N299" s="13">
        <v>2</v>
      </c>
      <c r="O299" s="13">
        <v>3</v>
      </c>
      <c r="P299" s="13">
        <v>0</v>
      </c>
      <c r="Q299" s="13">
        <v>7</v>
      </c>
      <c r="R299" s="15">
        <v>1</v>
      </c>
      <c r="BC299" s="13">
        <f t="shared" si="40"/>
        <v>0</v>
      </c>
      <c r="BK299" s="15">
        <f t="shared" ref="BK299:BK362" si="47">BE299+BJ299</f>
        <v>0</v>
      </c>
      <c r="BL299" s="13">
        <f t="shared" si="41"/>
        <v>2</v>
      </c>
      <c r="BM299" s="13">
        <f t="shared" si="46"/>
        <v>1</v>
      </c>
      <c r="BS299" s="15"/>
      <c r="BT299" s="15"/>
      <c r="BU299" s="15"/>
      <c r="CA299" s="13">
        <v>1</v>
      </c>
      <c r="CV299" s="13">
        <f t="shared" si="42"/>
        <v>1</v>
      </c>
      <c r="CW299" s="13">
        <f t="shared" si="44"/>
        <v>1</v>
      </c>
      <c r="DF299" s="13">
        <v>1</v>
      </c>
      <c r="DP299" s="13">
        <f t="shared" si="43"/>
        <v>1</v>
      </c>
      <c r="DQ299" s="13">
        <f t="shared" si="45"/>
        <v>1</v>
      </c>
    </row>
    <row r="300" spans="1:121" x14ac:dyDescent="0.45">
      <c r="A300" s="12" t="s">
        <v>4137</v>
      </c>
      <c r="B300" s="13">
        <v>2019</v>
      </c>
      <c r="C300" s="13" t="s">
        <v>344</v>
      </c>
      <c r="D300" s="13" t="s">
        <v>391</v>
      </c>
      <c r="E300" s="13" t="s">
        <v>392</v>
      </c>
      <c r="F300" s="13" t="s">
        <v>3130</v>
      </c>
      <c r="G300" s="13">
        <f t="shared" si="39"/>
        <v>2</v>
      </c>
      <c r="H300" s="15">
        <v>1</v>
      </c>
      <c r="Q300" s="13">
        <v>0</v>
      </c>
      <c r="BC300" s="13">
        <f t="shared" si="40"/>
        <v>0</v>
      </c>
      <c r="BK300" s="15">
        <f t="shared" si="47"/>
        <v>0</v>
      </c>
      <c r="BL300" s="13">
        <f t="shared" si="41"/>
        <v>1</v>
      </c>
      <c r="BM300" s="13">
        <f t="shared" si="46"/>
        <v>1</v>
      </c>
      <c r="BS300" s="15"/>
      <c r="BT300" s="15"/>
      <c r="BU300" s="15"/>
      <c r="CV300" s="13">
        <f t="shared" si="42"/>
        <v>0</v>
      </c>
      <c r="CW300" s="13">
        <f t="shared" si="44"/>
        <v>0</v>
      </c>
      <c r="DI300" s="13">
        <v>1</v>
      </c>
      <c r="DP300" s="13">
        <f t="shared" si="43"/>
        <v>1</v>
      </c>
      <c r="DQ300" s="13">
        <f t="shared" si="45"/>
        <v>1</v>
      </c>
    </row>
    <row r="301" spans="1:121" x14ac:dyDescent="0.45">
      <c r="A301" s="12" t="s">
        <v>6682</v>
      </c>
      <c r="B301" s="13">
        <v>2017</v>
      </c>
      <c r="C301" s="13" t="s">
        <v>1281</v>
      </c>
      <c r="D301" s="13" t="s">
        <v>1287</v>
      </c>
      <c r="E301" s="13" t="s">
        <v>1288</v>
      </c>
      <c r="F301" s="13" t="s">
        <v>1300</v>
      </c>
      <c r="G301" s="13">
        <f t="shared" si="39"/>
        <v>3</v>
      </c>
      <c r="H301" s="15">
        <v>1</v>
      </c>
      <c r="M301" s="13">
        <v>1</v>
      </c>
      <c r="Q301" s="13">
        <v>1</v>
      </c>
      <c r="R301" s="15">
        <v>1</v>
      </c>
      <c r="BC301" s="13">
        <f t="shared" si="40"/>
        <v>0</v>
      </c>
      <c r="BK301" s="15">
        <f t="shared" si="47"/>
        <v>0</v>
      </c>
      <c r="BL301" s="13">
        <f t="shared" si="41"/>
        <v>2</v>
      </c>
      <c r="BM301" s="13">
        <f t="shared" si="46"/>
        <v>1</v>
      </c>
      <c r="BN301" s="13">
        <v>1</v>
      </c>
      <c r="BS301" s="15"/>
      <c r="BT301" s="15"/>
      <c r="BU301" s="15"/>
      <c r="CV301" s="13">
        <f t="shared" si="42"/>
        <v>1</v>
      </c>
      <c r="CW301" s="13">
        <f t="shared" si="44"/>
        <v>1</v>
      </c>
      <c r="DI301" s="13">
        <v>1</v>
      </c>
      <c r="DP301" s="13">
        <f t="shared" si="43"/>
        <v>1</v>
      </c>
      <c r="DQ301" s="13">
        <f t="shared" si="45"/>
        <v>1</v>
      </c>
    </row>
    <row r="302" spans="1:121" x14ac:dyDescent="0.45">
      <c r="A302" s="12" t="s">
        <v>6683</v>
      </c>
      <c r="B302" s="13">
        <v>2019</v>
      </c>
      <c r="C302" s="13" t="s">
        <v>23</v>
      </c>
      <c r="D302" s="13" t="s">
        <v>23</v>
      </c>
      <c r="E302" s="13" t="s">
        <v>58</v>
      </c>
      <c r="F302" s="13" t="s">
        <v>59</v>
      </c>
      <c r="G302" s="13">
        <f t="shared" si="39"/>
        <v>1</v>
      </c>
      <c r="H302" s="15">
        <v>1</v>
      </c>
      <c r="Q302" s="13">
        <v>0</v>
      </c>
      <c r="BC302" s="13">
        <f t="shared" si="40"/>
        <v>0</v>
      </c>
      <c r="BK302" s="15">
        <f t="shared" si="47"/>
        <v>0</v>
      </c>
      <c r="BL302" s="13">
        <f t="shared" si="41"/>
        <v>1</v>
      </c>
      <c r="BM302" s="13">
        <f t="shared" si="46"/>
        <v>1</v>
      </c>
      <c r="BS302" s="15"/>
      <c r="BT302" s="15"/>
      <c r="BU302" s="15"/>
      <c r="CV302" s="13">
        <f t="shared" si="42"/>
        <v>0</v>
      </c>
      <c r="CW302" s="13">
        <f t="shared" si="44"/>
        <v>0</v>
      </c>
      <c r="DP302" s="13">
        <f t="shared" si="43"/>
        <v>0</v>
      </c>
      <c r="DQ302" s="13">
        <f t="shared" si="45"/>
        <v>0</v>
      </c>
    </row>
    <row r="303" spans="1:121" x14ac:dyDescent="0.45">
      <c r="A303" s="12" t="s">
        <v>6684</v>
      </c>
      <c r="B303" s="13">
        <v>2018</v>
      </c>
      <c r="C303" s="13" t="s">
        <v>1281</v>
      </c>
      <c r="D303" s="13" t="s">
        <v>1287</v>
      </c>
      <c r="E303" s="13" t="s">
        <v>3298</v>
      </c>
      <c r="G303" s="13">
        <f t="shared" si="39"/>
        <v>2</v>
      </c>
      <c r="H303" s="15">
        <v>1</v>
      </c>
      <c r="K303" s="14">
        <v>1</v>
      </c>
      <c r="L303" s="15">
        <v>1</v>
      </c>
      <c r="Q303" s="13">
        <v>0</v>
      </c>
      <c r="BC303" s="13">
        <f t="shared" si="40"/>
        <v>0</v>
      </c>
      <c r="BK303" s="15">
        <f t="shared" si="47"/>
        <v>0</v>
      </c>
      <c r="BL303" s="13">
        <f t="shared" si="41"/>
        <v>1</v>
      </c>
      <c r="BM303" s="13">
        <f t="shared" si="46"/>
        <v>1</v>
      </c>
      <c r="BS303" s="15"/>
      <c r="BT303" s="15"/>
      <c r="BU303" s="15"/>
      <c r="CV303" s="13">
        <f t="shared" si="42"/>
        <v>0</v>
      </c>
      <c r="CW303" s="13">
        <f t="shared" si="44"/>
        <v>0</v>
      </c>
      <c r="DI303" s="13">
        <v>1</v>
      </c>
      <c r="DP303" s="13">
        <f t="shared" si="43"/>
        <v>1</v>
      </c>
      <c r="DQ303" s="13">
        <f t="shared" si="45"/>
        <v>1</v>
      </c>
    </row>
    <row r="304" spans="1:121" x14ac:dyDescent="0.45">
      <c r="A304" s="12" t="s">
        <v>3981</v>
      </c>
      <c r="B304" s="13">
        <v>2016</v>
      </c>
      <c r="C304" s="13" t="s">
        <v>344</v>
      </c>
      <c r="D304" s="13" t="s">
        <v>395</v>
      </c>
      <c r="E304" s="13" t="s">
        <v>520</v>
      </c>
      <c r="G304" s="13">
        <f t="shared" si="39"/>
        <v>2</v>
      </c>
      <c r="H304" s="15">
        <v>1</v>
      </c>
      <c r="I304" s="14">
        <v>1</v>
      </c>
      <c r="M304" s="13">
        <v>4</v>
      </c>
      <c r="N304" s="13">
        <v>0</v>
      </c>
      <c r="O304" s="13">
        <v>2</v>
      </c>
      <c r="P304" s="13">
        <v>0</v>
      </c>
      <c r="Q304" s="13">
        <v>6</v>
      </c>
      <c r="R304" s="15">
        <v>1</v>
      </c>
      <c r="BC304" s="13">
        <f t="shared" si="40"/>
        <v>0</v>
      </c>
      <c r="BK304" s="15">
        <f t="shared" si="47"/>
        <v>0</v>
      </c>
      <c r="BL304" s="13">
        <f t="shared" si="41"/>
        <v>2</v>
      </c>
      <c r="BM304" s="13">
        <f t="shared" si="46"/>
        <v>1</v>
      </c>
      <c r="BS304" s="15"/>
      <c r="BT304" s="15"/>
      <c r="BU304" s="15"/>
      <c r="CV304" s="13">
        <f t="shared" si="42"/>
        <v>0</v>
      </c>
      <c r="CW304" s="13">
        <f t="shared" si="44"/>
        <v>0</v>
      </c>
      <c r="DH304" s="13">
        <v>1</v>
      </c>
      <c r="DP304" s="13">
        <f t="shared" si="43"/>
        <v>1</v>
      </c>
      <c r="DQ304" s="13">
        <f t="shared" si="45"/>
        <v>1</v>
      </c>
    </row>
    <row r="305" spans="1:121" x14ac:dyDescent="0.45">
      <c r="A305" s="12" t="s">
        <v>4419</v>
      </c>
      <c r="B305" s="13">
        <v>2015</v>
      </c>
      <c r="C305" s="13" t="s">
        <v>1006</v>
      </c>
      <c r="D305" s="13" t="s">
        <v>1027</v>
      </c>
      <c r="E305" s="13" t="s">
        <v>4418</v>
      </c>
      <c r="G305" s="13">
        <f t="shared" si="39"/>
        <v>1</v>
      </c>
      <c r="H305" s="15">
        <v>1</v>
      </c>
      <c r="I305" s="14">
        <v>1</v>
      </c>
      <c r="M305" s="13">
        <v>0</v>
      </c>
      <c r="N305" s="13">
        <v>0</v>
      </c>
      <c r="O305" s="13">
        <v>1</v>
      </c>
      <c r="P305" s="13">
        <v>0</v>
      </c>
      <c r="Q305" s="13">
        <v>1</v>
      </c>
      <c r="R305" s="15">
        <v>1</v>
      </c>
      <c r="BC305" s="13">
        <f t="shared" si="40"/>
        <v>0</v>
      </c>
      <c r="BK305" s="15">
        <f t="shared" si="47"/>
        <v>0</v>
      </c>
      <c r="BL305" s="13">
        <f t="shared" si="41"/>
        <v>2</v>
      </c>
      <c r="BM305" s="13">
        <f t="shared" si="46"/>
        <v>1</v>
      </c>
      <c r="BS305" s="15"/>
      <c r="BT305" s="15"/>
      <c r="BU305" s="15"/>
      <c r="CV305" s="13">
        <f t="shared" si="42"/>
        <v>0</v>
      </c>
      <c r="CW305" s="13">
        <f t="shared" si="44"/>
        <v>0</v>
      </c>
      <c r="DP305" s="13">
        <f t="shared" si="43"/>
        <v>0</v>
      </c>
      <c r="DQ305" s="13">
        <f t="shared" si="45"/>
        <v>0</v>
      </c>
    </row>
    <row r="306" spans="1:121" x14ac:dyDescent="0.45">
      <c r="A306" s="12" t="s">
        <v>4852</v>
      </c>
      <c r="B306" s="13">
        <v>2013</v>
      </c>
      <c r="C306" s="13" t="s">
        <v>1862</v>
      </c>
      <c r="D306" s="13" t="s">
        <v>1879</v>
      </c>
      <c r="E306" s="13" t="s">
        <v>4851</v>
      </c>
      <c r="G306" s="13">
        <f t="shared" si="39"/>
        <v>1</v>
      </c>
      <c r="H306" s="15">
        <v>1</v>
      </c>
      <c r="Q306" s="13">
        <v>0</v>
      </c>
      <c r="BC306" s="13">
        <f t="shared" si="40"/>
        <v>0</v>
      </c>
      <c r="BK306" s="15">
        <f t="shared" si="47"/>
        <v>0</v>
      </c>
      <c r="BL306" s="13">
        <f t="shared" si="41"/>
        <v>1</v>
      </c>
      <c r="BM306" s="13">
        <f t="shared" si="46"/>
        <v>1</v>
      </c>
      <c r="BS306" s="15"/>
      <c r="BT306" s="15"/>
      <c r="BU306" s="15"/>
      <c r="CV306" s="13">
        <f t="shared" si="42"/>
        <v>0</v>
      </c>
      <c r="CW306" s="13">
        <f t="shared" si="44"/>
        <v>0</v>
      </c>
      <c r="DP306" s="13">
        <f t="shared" si="43"/>
        <v>0</v>
      </c>
      <c r="DQ306" s="13">
        <f t="shared" si="45"/>
        <v>0</v>
      </c>
    </row>
    <row r="307" spans="1:121" x14ac:dyDescent="0.45">
      <c r="A307" s="12" t="s">
        <v>6685</v>
      </c>
      <c r="B307" s="13">
        <v>2021</v>
      </c>
      <c r="C307" s="13" t="s">
        <v>1281</v>
      </c>
      <c r="D307" s="13" t="s">
        <v>1282</v>
      </c>
      <c r="E307" s="13" t="s">
        <v>1313</v>
      </c>
      <c r="G307" s="13">
        <f t="shared" si="39"/>
        <v>0</v>
      </c>
      <c r="Q307" s="13">
        <v>0</v>
      </c>
      <c r="BC307" s="13">
        <f t="shared" si="40"/>
        <v>0</v>
      </c>
      <c r="BK307" s="15">
        <f t="shared" si="47"/>
        <v>0</v>
      </c>
      <c r="BL307" s="13">
        <f t="shared" si="41"/>
        <v>0</v>
      </c>
      <c r="BM307" s="13">
        <f t="shared" si="46"/>
        <v>0</v>
      </c>
      <c r="BS307" s="15"/>
      <c r="BT307" s="15"/>
      <c r="BU307" s="15"/>
      <c r="CV307" s="13">
        <f t="shared" si="42"/>
        <v>0</v>
      </c>
      <c r="CW307" s="13">
        <f t="shared" si="44"/>
        <v>0</v>
      </c>
      <c r="DP307" s="13">
        <f t="shared" si="43"/>
        <v>0</v>
      </c>
      <c r="DQ307" s="13">
        <f t="shared" si="45"/>
        <v>0</v>
      </c>
    </row>
    <row r="308" spans="1:121" x14ac:dyDescent="0.45">
      <c r="A308" s="12" t="s">
        <v>6686</v>
      </c>
      <c r="B308" s="13">
        <v>2019</v>
      </c>
      <c r="C308" s="13" t="s">
        <v>1862</v>
      </c>
      <c r="D308" s="13" t="s">
        <v>1879</v>
      </c>
      <c r="E308" s="13" t="s">
        <v>2018</v>
      </c>
      <c r="G308" s="13">
        <f t="shared" si="39"/>
        <v>1</v>
      </c>
      <c r="M308" s="13">
        <v>0</v>
      </c>
      <c r="N308" s="13">
        <v>0</v>
      </c>
      <c r="O308" s="13">
        <v>0</v>
      </c>
      <c r="P308" s="13">
        <v>0</v>
      </c>
      <c r="Q308" s="13">
        <v>1</v>
      </c>
      <c r="R308" s="15">
        <v>1</v>
      </c>
      <c r="BC308" s="13">
        <f t="shared" si="40"/>
        <v>0</v>
      </c>
      <c r="BK308" s="15">
        <f t="shared" si="47"/>
        <v>0</v>
      </c>
      <c r="BL308" s="13">
        <f t="shared" si="41"/>
        <v>1</v>
      </c>
      <c r="BM308" s="13">
        <f t="shared" si="46"/>
        <v>1</v>
      </c>
      <c r="BS308" s="15"/>
      <c r="BT308" s="15"/>
      <c r="BU308" s="15"/>
      <c r="CV308" s="13">
        <f t="shared" si="42"/>
        <v>0</v>
      </c>
      <c r="CW308" s="13">
        <f t="shared" si="44"/>
        <v>0</v>
      </c>
      <c r="DC308" s="13">
        <v>1</v>
      </c>
      <c r="DI308" s="13">
        <v>1</v>
      </c>
      <c r="DP308" s="13">
        <f t="shared" si="43"/>
        <v>2</v>
      </c>
      <c r="DQ308" s="13">
        <f t="shared" si="45"/>
        <v>1</v>
      </c>
    </row>
    <row r="309" spans="1:121" x14ac:dyDescent="0.45">
      <c r="A309" s="12" t="s">
        <v>6687</v>
      </c>
      <c r="B309" s="13">
        <v>2018</v>
      </c>
      <c r="C309" s="13" t="s">
        <v>1281</v>
      </c>
      <c r="D309" s="13" t="s">
        <v>1287</v>
      </c>
      <c r="E309" s="13" t="s">
        <v>4540</v>
      </c>
      <c r="G309" s="13">
        <f t="shared" si="39"/>
        <v>0</v>
      </c>
      <c r="Q309" s="13">
        <v>0</v>
      </c>
      <c r="BC309" s="13">
        <f t="shared" si="40"/>
        <v>0</v>
      </c>
      <c r="BK309" s="15">
        <f t="shared" si="47"/>
        <v>0</v>
      </c>
      <c r="BL309" s="13">
        <f t="shared" si="41"/>
        <v>0</v>
      </c>
      <c r="BM309" s="13">
        <f t="shared" si="46"/>
        <v>0</v>
      </c>
      <c r="BS309" s="15"/>
      <c r="BT309" s="15"/>
      <c r="BU309" s="15"/>
      <c r="CV309" s="13">
        <f t="shared" si="42"/>
        <v>0</v>
      </c>
      <c r="CW309" s="13">
        <f t="shared" si="44"/>
        <v>0</v>
      </c>
      <c r="DP309" s="13">
        <f t="shared" si="43"/>
        <v>0</v>
      </c>
      <c r="DQ309" s="13">
        <f t="shared" si="45"/>
        <v>0</v>
      </c>
    </row>
    <row r="310" spans="1:121" x14ac:dyDescent="0.45">
      <c r="A310" s="12" t="s">
        <v>4948</v>
      </c>
      <c r="B310" s="13">
        <v>2014</v>
      </c>
      <c r="C310" s="13" t="s">
        <v>2127</v>
      </c>
      <c r="D310" s="13" t="s">
        <v>2173</v>
      </c>
      <c r="E310" s="13" t="s">
        <v>2436</v>
      </c>
      <c r="G310" s="13">
        <f t="shared" si="39"/>
        <v>1</v>
      </c>
      <c r="M310" s="13">
        <v>1</v>
      </c>
      <c r="N310" s="13">
        <v>0</v>
      </c>
      <c r="O310" s="13">
        <v>1</v>
      </c>
      <c r="P310" s="13">
        <v>0</v>
      </c>
      <c r="Q310" s="13">
        <v>2</v>
      </c>
      <c r="R310" s="15">
        <v>1</v>
      </c>
      <c r="BC310" s="13">
        <f t="shared" si="40"/>
        <v>0</v>
      </c>
      <c r="BK310" s="15">
        <f t="shared" si="47"/>
        <v>0</v>
      </c>
      <c r="BL310" s="13">
        <f t="shared" si="41"/>
        <v>1</v>
      </c>
      <c r="BM310" s="13">
        <f t="shared" si="46"/>
        <v>1</v>
      </c>
      <c r="BS310" s="15"/>
      <c r="BT310" s="15"/>
      <c r="BU310" s="15"/>
      <c r="CV310" s="13">
        <f t="shared" si="42"/>
        <v>0</v>
      </c>
      <c r="CW310" s="13">
        <f t="shared" si="44"/>
        <v>0</v>
      </c>
      <c r="DI310" s="13">
        <v>1</v>
      </c>
      <c r="DJ310" s="13">
        <v>1</v>
      </c>
      <c r="DP310" s="13">
        <f t="shared" si="43"/>
        <v>2</v>
      </c>
      <c r="DQ310" s="13">
        <f t="shared" si="45"/>
        <v>1</v>
      </c>
    </row>
    <row r="311" spans="1:121" x14ac:dyDescent="0.45">
      <c r="A311" s="13" t="s">
        <v>6688</v>
      </c>
      <c r="G311" s="13">
        <f t="shared" si="39"/>
        <v>1</v>
      </c>
      <c r="H311" s="13">
        <v>1</v>
      </c>
      <c r="I311" s="14">
        <v>1</v>
      </c>
      <c r="L311" s="13"/>
      <c r="R311" s="13"/>
      <c r="BC311" s="13">
        <f t="shared" si="40"/>
        <v>0</v>
      </c>
      <c r="BE311" s="13"/>
      <c r="BJ311" s="13"/>
      <c r="BK311" s="13">
        <f t="shared" si="47"/>
        <v>0</v>
      </c>
      <c r="BL311" s="13">
        <f t="shared" si="41"/>
        <v>1</v>
      </c>
      <c r="BM311" s="13">
        <f t="shared" si="46"/>
        <v>1</v>
      </c>
      <c r="BR311" s="13"/>
      <c r="CV311" s="13">
        <f t="shared" si="42"/>
        <v>0</v>
      </c>
      <c r="CW311" s="13">
        <f t="shared" si="44"/>
        <v>0</v>
      </c>
      <c r="DP311" s="13">
        <f t="shared" si="43"/>
        <v>0</v>
      </c>
      <c r="DQ311" s="13">
        <f t="shared" si="45"/>
        <v>0</v>
      </c>
    </row>
    <row r="312" spans="1:121" x14ac:dyDescent="0.45">
      <c r="A312" s="12" t="s">
        <v>6689</v>
      </c>
      <c r="B312" s="13">
        <v>2013</v>
      </c>
      <c r="C312" s="13" t="s">
        <v>1676</v>
      </c>
      <c r="D312" s="13" t="s">
        <v>426</v>
      </c>
      <c r="E312" s="13" t="s">
        <v>1752</v>
      </c>
      <c r="F312" s="13" t="s">
        <v>2680</v>
      </c>
      <c r="G312" s="13">
        <f t="shared" si="39"/>
        <v>1</v>
      </c>
      <c r="H312" s="15">
        <v>1</v>
      </c>
      <c r="I312" s="14">
        <v>1</v>
      </c>
      <c r="M312" s="13">
        <v>1</v>
      </c>
      <c r="N312" s="13">
        <v>0</v>
      </c>
      <c r="O312" s="13">
        <v>0</v>
      </c>
      <c r="P312" s="13">
        <v>0</v>
      </c>
      <c r="Q312" s="13">
        <v>1</v>
      </c>
      <c r="R312" s="15">
        <v>1</v>
      </c>
      <c r="BC312" s="13">
        <f t="shared" si="40"/>
        <v>0</v>
      </c>
      <c r="BK312" s="15">
        <f t="shared" si="47"/>
        <v>0</v>
      </c>
      <c r="BL312" s="13">
        <f t="shared" si="41"/>
        <v>2</v>
      </c>
      <c r="BM312" s="13">
        <f t="shared" si="46"/>
        <v>1</v>
      </c>
      <c r="BS312" s="15"/>
      <c r="BT312" s="15"/>
      <c r="BU312" s="15"/>
      <c r="CV312" s="13">
        <f t="shared" si="42"/>
        <v>0</v>
      </c>
      <c r="CW312" s="13">
        <f t="shared" si="44"/>
        <v>0</v>
      </c>
      <c r="DP312" s="13">
        <f t="shared" si="43"/>
        <v>0</v>
      </c>
      <c r="DQ312" s="13">
        <f t="shared" si="45"/>
        <v>0</v>
      </c>
    </row>
    <row r="313" spans="1:121" x14ac:dyDescent="0.45">
      <c r="A313" s="12" t="s">
        <v>6690</v>
      </c>
      <c r="B313" s="13">
        <v>2017</v>
      </c>
      <c r="C313" s="13" t="s">
        <v>922</v>
      </c>
      <c r="D313" s="13" t="s">
        <v>927</v>
      </c>
      <c r="E313" s="13" t="s">
        <v>3198</v>
      </c>
      <c r="F313" s="13" t="s">
        <v>4304</v>
      </c>
      <c r="G313" s="13">
        <f t="shared" si="39"/>
        <v>1</v>
      </c>
      <c r="Q313" s="13">
        <v>0</v>
      </c>
      <c r="BC313" s="13">
        <f t="shared" si="40"/>
        <v>0</v>
      </c>
      <c r="BK313" s="15">
        <f t="shared" si="47"/>
        <v>0</v>
      </c>
      <c r="BL313" s="13">
        <f t="shared" si="41"/>
        <v>0</v>
      </c>
      <c r="BM313" s="13">
        <f t="shared" si="46"/>
        <v>0</v>
      </c>
      <c r="BS313" s="15"/>
      <c r="BT313" s="15"/>
      <c r="BU313" s="15"/>
      <c r="CV313" s="13">
        <f t="shared" si="42"/>
        <v>0</v>
      </c>
      <c r="CW313" s="13">
        <f t="shared" si="44"/>
        <v>0</v>
      </c>
      <c r="CY313" s="13">
        <v>1</v>
      </c>
      <c r="DI313" s="13">
        <v>1</v>
      </c>
      <c r="DP313" s="13">
        <f t="shared" si="43"/>
        <v>2</v>
      </c>
      <c r="DQ313" s="13">
        <f t="shared" si="45"/>
        <v>1</v>
      </c>
    </row>
    <row r="314" spans="1:121" x14ac:dyDescent="0.45">
      <c r="A314" s="12" t="s">
        <v>4425</v>
      </c>
      <c r="B314" s="13">
        <v>2015</v>
      </c>
      <c r="C314" s="13" t="s">
        <v>1006</v>
      </c>
      <c r="D314" s="13" t="s">
        <v>1074</v>
      </c>
      <c r="E314" s="13" t="s">
        <v>1175</v>
      </c>
      <c r="G314" s="13">
        <f t="shared" si="39"/>
        <v>2</v>
      </c>
      <c r="H314" s="15">
        <v>1</v>
      </c>
      <c r="K314" s="14">
        <v>1</v>
      </c>
      <c r="L314" s="15">
        <v>1</v>
      </c>
      <c r="M314" s="13">
        <v>1</v>
      </c>
      <c r="N314" s="13">
        <v>0</v>
      </c>
      <c r="O314" s="13">
        <v>1</v>
      </c>
      <c r="P314" s="13">
        <v>0</v>
      </c>
      <c r="Q314" s="13">
        <v>2</v>
      </c>
      <c r="R314" s="15">
        <v>1</v>
      </c>
      <c r="BC314" s="13">
        <f t="shared" si="40"/>
        <v>0</v>
      </c>
      <c r="BK314" s="15">
        <f t="shared" si="47"/>
        <v>0</v>
      </c>
      <c r="BL314" s="13">
        <f t="shared" si="41"/>
        <v>2</v>
      </c>
      <c r="BM314" s="13">
        <f t="shared" si="46"/>
        <v>1</v>
      </c>
      <c r="BS314" s="15"/>
      <c r="BT314" s="15"/>
      <c r="BU314" s="15"/>
      <c r="CV314" s="13">
        <f t="shared" si="42"/>
        <v>0</v>
      </c>
      <c r="CW314" s="13">
        <f t="shared" si="44"/>
        <v>0</v>
      </c>
      <c r="DA314" s="13">
        <v>1</v>
      </c>
      <c r="DI314" s="13">
        <v>1</v>
      </c>
      <c r="DP314" s="13">
        <f t="shared" si="43"/>
        <v>2</v>
      </c>
      <c r="DQ314" s="13">
        <f t="shared" si="45"/>
        <v>1</v>
      </c>
    </row>
    <row r="315" spans="1:121" x14ac:dyDescent="0.45">
      <c r="A315" s="13" t="s">
        <v>6691</v>
      </c>
      <c r="G315" s="13">
        <f t="shared" si="39"/>
        <v>2</v>
      </c>
      <c r="H315" s="13">
        <v>1</v>
      </c>
      <c r="J315" s="14">
        <v>1</v>
      </c>
      <c r="L315" s="13">
        <v>1</v>
      </c>
      <c r="R315" s="13"/>
      <c r="BC315" s="13">
        <f t="shared" si="40"/>
        <v>0</v>
      </c>
      <c r="BE315" s="13"/>
      <c r="BJ315" s="13"/>
      <c r="BK315" s="13">
        <f t="shared" si="47"/>
        <v>0</v>
      </c>
      <c r="BL315" s="13">
        <f t="shared" si="41"/>
        <v>1</v>
      </c>
      <c r="BM315" s="13">
        <f t="shared" si="46"/>
        <v>1</v>
      </c>
      <c r="BR315" s="13"/>
      <c r="CV315" s="13">
        <f t="shared" si="42"/>
        <v>0</v>
      </c>
      <c r="CW315" s="13">
        <f t="shared" si="44"/>
        <v>0</v>
      </c>
      <c r="DE315" s="13">
        <v>1</v>
      </c>
      <c r="DI315" s="13">
        <v>1</v>
      </c>
      <c r="DP315" s="13">
        <f t="shared" si="43"/>
        <v>2</v>
      </c>
      <c r="DQ315" s="13">
        <f t="shared" si="45"/>
        <v>1</v>
      </c>
    </row>
    <row r="316" spans="1:121" x14ac:dyDescent="0.45">
      <c r="A316" s="12" t="s">
        <v>6692</v>
      </c>
      <c r="B316" s="13">
        <v>2012</v>
      </c>
      <c r="C316" s="13" t="s">
        <v>1862</v>
      </c>
      <c r="D316" s="13" t="s">
        <v>1863</v>
      </c>
      <c r="E316" s="13" t="s">
        <v>1864</v>
      </c>
      <c r="G316" s="13">
        <f t="shared" si="39"/>
        <v>1</v>
      </c>
      <c r="M316" s="13">
        <v>0</v>
      </c>
      <c r="N316" s="13">
        <v>0</v>
      </c>
      <c r="O316" s="13">
        <v>1</v>
      </c>
      <c r="P316" s="13">
        <v>0</v>
      </c>
      <c r="Q316" s="13">
        <v>1</v>
      </c>
      <c r="R316" s="15">
        <v>1</v>
      </c>
      <c r="BC316" s="13">
        <f t="shared" si="40"/>
        <v>0</v>
      </c>
      <c r="BK316" s="15">
        <f t="shared" si="47"/>
        <v>0</v>
      </c>
      <c r="BL316" s="13">
        <f t="shared" si="41"/>
        <v>1</v>
      </c>
      <c r="BM316" s="13">
        <f t="shared" si="46"/>
        <v>1</v>
      </c>
      <c r="BS316" s="15"/>
      <c r="BT316" s="15"/>
      <c r="BU316" s="15"/>
      <c r="BV316" s="13">
        <v>1</v>
      </c>
      <c r="CV316" s="13">
        <f t="shared" si="42"/>
        <v>1</v>
      </c>
      <c r="CW316" s="13">
        <f t="shared" si="44"/>
        <v>1</v>
      </c>
      <c r="DP316" s="13">
        <f t="shared" si="43"/>
        <v>0</v>
      </c>
      <c r="DQ316" s="13">
        <f t="shared" si="45"/>
        <v>0</v>
      </c>
    </row>
    <row r="317" spans="1:121" x14ac:dyDescent="0.45">
      <c r="A317" s="12" t="s">
        <v>4296</v>
      </c>
      <c r="B317" s="13">
        <v>2014</v>
      </c>
      <c r="C317" s="13" t="s">
        <v>922</v>
      </c>
      <c r="D317" s="13" t="s">
        <v>923</v>
      </c>
      <c r="E317" s="13" t="s">
        <v>956</v>
      </c>
      <c r="G317" s="13">
        <f t="shared" si="39"/>
        <v>2</v>
      </c>
      <c r="H317" s="15">
        <v>1</v>
      </c>
      <c r="I317" s="14">
        <v>1</v>
      </c>
      <c r="M317" s="13">
        <v>2</v>
      </c>
      <c r="N317" s="13">
        <v>1</v>
      </c>
      <c r="O317" s="13">
        <v>0</v>
      </c>
      <c r="P317" s="13">
        <v>0</v>
      </c>
      <c r="Q317" s="13">
        <v>3</v>
      </c>
      <c r="R317" s="15">
        <v>1</v>
      </c>
      <c r="BC317" s="13">
        <f t="shared" si="40"/>
        <v>0</v>
      </c>
      <c r="BK317" s="15">
        <f t="shared" si="47"/>
        <v>0</v>
      </c>
      <c r="BL317" s="13">
        <f t="shared" si="41"/>
        <v>2</v>
      </c>
      <c r="BM317" s="13">
        <f t="shared" si="46"/>
        <v>1</v>
      </c>
      <c r="BS317" s="15"/>
      <c r="BT317" s="15"/>
      <c r="BU317" s="15"/>
      <c r="CV317" s="13">
        <f t="shared" si="42"/>
        <v>0</v>
      </c>
      <c r="CW317" s="13">
        <f t="shared" si="44"/>
        <v>0</v>
      </c>
      <c r="CY317" s="13">
        <v>1</v>
      </c>
      <c r="DP317" s="13">
        <f t="shared" si="43"/>
        <v>1</v>
      </c>
      <c r="DQ317" s="13">
        <f t="shared" si="45"/>
        <v>1</v>
      </c>
    </row>
    <row r="318" spans="1:121" x14ac:dyDescent="0.45">
      <c r="A318" s="12" t="s">
        <v>4792</v>
      </c>
      <c r="B318" s="13">
        <v>2013</v>
      </c>
      <c r="C318" s="13" t="s">
        <v>1862</v>
      </c>
      <c r="D318" s="13" t="s">
        <v>1879</v>
      </c>
      <c r="E318" s="13" t="s">
        <v>1993</v>
      </c>
      <c r="G318" s="13">
        <f t="shared" si="39"/>
        <v>3</v>
      </c>
      <c r="H318" s="15">
        <v>1</v>
      </c>
      <c r="K318" s="14">
        <v>1</v>
      </c>
      <c r="L318" s="15">
        <v>1</v>
      </c>
      <c r="M318" s="13">
        <v>2</v>
      </c>
      <c r="N318" s="13">
        <v>0</v>
      </c>
      <c r="O318" s="13">
        <v>3</v>
      </c>
      <c r="P318" s="13">
        <v>0</v>
      </c>
      <c r="Q318" s="13">
        <v>5</v>
      </c>
      <c r="R318" s="15">
        <v>1</v>
      </c>
      <c r="BC318" s="13">
        <f t="shared" si="40"/>
        <v>0</v>
      </c>
      <c r="BK318" s="15">
        <f t="shared" si="47"/>
        <v>0</v>
      </c>
      <c r="BL318" s="13">
        <f t="shared" si="41"/>
        <v>2</v>
      </c>
      <c r="BM318" s="13">
        <f t="shared" si="46"/>
        <v>1</v>
      </c>
      <c r="BS318" s="15"/>
      <c r="BT318" s="15"/>
      <c r="BU318" s="15"/>
      <c r="BX318" s="13">
        <v>1</v>
      </c>
      <c r="CV318" s="13">
        <f t="shared" si="42"/>
        <v>1</v>
      </c>
      <c r="CW318" s="13">
        <f t="shared" si="44"/>
        <v>1</v>
      </c>
      <c r="DC318" s="13">
        <v>1</v>
      </c>
      <c r="DI318" s="13">
        <v>1</v>
      </c>
      <c r="DP318" s="13">
        <f t="shared" si="43"/>
        <v>2</v>
      </c>
      <c r="DQ318" s="13">
        <f t="shared" si="45"/>
        <v>1</v>
      </c>
    </row>
    <row r="319" spans="1:121" x14ac:dyDescent="0.45">
      <c r="A319" s="12" t="s">
        <v>3854</v>
      </c>
      <c r="B319" s="13">
        <v>2014</v>
      </c>
      <c r="C319" s="13" t="s">
        <v>126</v>
      </c>
      <c r="D319" s="13" t="s">
        <v>126</v>
      </c>
      <c r="E319" s="13" t="s">
        <v>304</v>
      </c>
      <c r="F319" s="13" t="s">
        <v>330</v>
      </c>
      <c r="G319" s="13">
        <f t="shared" si="39"/>
        <v>2</v>
      </c>
      <c r="H319" s="15">
        <v>1</v>
      </c>
      <c r="J319" s="14">
        <v>1</v>
      </c>
      <c r="L319" s="15">
        <v>1</v>
      </c>
      <c r="M319" s="13">
        <v>0</v>
      </c>
      <c r="N319" s="13">
        <v>0</v>
      </c>
      <c r="O319" s="13">
        <v>2</v>
      </c>
      <c r="P319" s="13">
        <v>0</v>
      </c>
      <c r="Q319" s="13">
        <v>2</v>
      </c>
      <c r="R319" s="15">
        <v>1</v>
      </c>
      <c r="BC319" s="13">
        <f t="shared" si="40"/>
        <v>0</v>
      </c>
      <c r="BK319" s="15">
        <f t="shared" si="47"/>
        <v>0</v>
      </c>
      <c r="BL319" s="13">
        <f t="shared" si="41"/>
        <v>2</v>
      </c>
      <c r="BM319" s="13">
        <f t="shared" si="46"/>
        <v>1</v>
      </c>
      <c r="BS319" s="15"/>
      <c r="BT319" s="15"/>
      <c r="BU319" s="15"/>
      <c r="CV319" s="13">
        <f t="shared" si="42"/>
        <v>0</v>
      </c>
      <c r="CW319" s="13">
        <f t="shared" si="44"/>
        <v>0</v>
      </c>
      <c r="DI319" s="13">
        <v>1</v>
      </c>
      <c r="DP319" s="13">
        <f t="shared" si="43"/>
        <v>1</v>
      </c>
      <c r="DQ319" s="13">
        <f t="shared" si="45"/>
        <v>1</v>
      </c>
    </row>
    <row r="320" spans="1:121" x14ac:dyDescent="0.45">
      <c r="A320" s="13" t="s">
        <v>496</v>
      </c>
      <c r="G320" s="13">
        <f t="shared" si="39"/>
        <v>1</v>
      </c>
      <c r="H320" s="13">
        <v>1</v>
      </c>
      <c r="I320" s="14">
        <v>1</v>
      </c>
      <c r="L320" s="13"/>
      <c r="R320" s="13"/>
      <c r="BC320" s="13">
        <f t="shared" si="40"/>
        <v>0</v>
      </c>
      <c r="BE320" s="13"/>
      <c r="BJ320" s="13"/>
      <c r="BK320" s="13">
        <f t="shared" si="47"/>
        <v>0</v>
      </c>
      <c r="BL320" s="13">
        <f t="shared" si="41"/>
        <v>1</v>
      </c>
      <c r="BM320" s="13">
        <f t="shared" si="46"/>
        <v>1</v>
      </c>
      <c r="BR320" s="13"/>
      <c r="CV320" s="13">
        <f t="shared" si="42"/>
        <v>0</v>
      </c>
      <c r="CW320" s="13">
        <f t="shared" si="44"/>
        <v>0</v>
      </c>
      <c r="DP320" s="13">
        <f t="shared" si="43"/>
        <v>0</v>
      </c>
      <c r="DQ320" s="13">
        <f t="shared" si="45"/>
        <v>0</v>
      </c>
    </row>
    <row r="321" spans="1:121" x14ac:dyDescent="0.45">
      <c r="A321" s="13" t="s">
        <v>6693</v>
      </c>
      <c r="G321" s="13">
        <f t="shared" si="39"/>
        <v>1</v>
      </c>
      <c r="H321" s="13">
        <v>1</v>
      </c>
      <c r="J321" s="14">
        <v>1</v>
      </c>
      <c r="L321" s="13">
        <v>1</v>
      </c>
      <c r="R321" s="13"/>
      <c r="BC321" s="13">
        <f t="shared" si="40"/>
        <v>0</v>
      </c>
      <c r="BE321" s="13"/>
      <c r="BJ321" s="13"/>
      <c r="BK321" s="13">
        <f t="shared" si="47"/>
        <v>0</v>
      </c>
      <c r="BL321" s="13">
        <f t="shared" si="41"/>
        <v>1</v>
      </c>
      <c r="BM321" s="13">
        <f t="shared" si="46"/>
        <v>1</v>
      </c>
      <c r="BR321" s="13"/>
      <c r="CV321" s="13">
        <f t="shared" si="42"/>
        <v>0</v>
      </c>
      <c r="CW321" s="13">
        <f t="shared" si="44"/>
        <v>0</v>
      </c>
      <c r="DP321" s="13">
        <f t="shared" si="43"/>
        <v>0</v>
      </c>
      <c r="DQ321" s="13">
        <f t="shared" si="45"/>
        <v>0</v>
      </c>
    </row>
    <row r="322" spans="1:121" x14ac:dyDescent="0.45">
      <c r="A322" s="12" t="s">
        <v>6694</v>
      </c>
      <c r="B322" s="13">
        <v>2017</v>
      </c>
      <c r="C322" s="13" t="s">
        <v>87</v>
      </c>
      <c r="D322" s="13" t="s">
        <v>87</v>
      </c>
      <c r="E322" s="13" t="s">
        <v>104</v>
      </c>
      <c r="F322" s="13" t="s">
        <v>6695</v>
      </c>
      <c r="G322" s="13">
        <f t="shared" ref="G322:G385" si="48">H322+DQ322+CW322</f>
        <v>2</v>
      </c>
      <c r="H322" s="15">
        <v>1</v>
      </c>
      <c r="I322" s="14">
        <v>1</v>
      </c>
      <c r="J322" s="14">
        <v>1</v>
      </c>
      <c r="L322" s="15">
        <v>1</v>
      </c>
      <c r="Q322" s="13">
        <v>0</v>
      </c>
      <c r="BC322" s="13">
        <f t="shared" ref="BC322:BC385" si="49">SUM(AL322:BB322)</f>
        <v>0</v>
      </c>
      <c r="BK322" s="15">
        <f t="shared" si="47"/>
        <v>0</v>
      </c>
      <c r="BL322" s="13">
        <f t="shared" ref="BL322:BL385" si="50">SUM(BK322+H322+R322)</f>
        <v>1</v>
      </c>
      <c r="BM322" s="13">
        <f t="shared" si="46"/>
        <v>1</v>
      </c>
      <c r="BS322" s="15"/>
      <c r="BT322" s="15"/>
      <c r="BU322" s="15"/>
      <c r="CV322" s="13">
        <f t="shared" ref="CV322:CV385" si="51">SUM(BN322:CU322)</f>
        <v>0</v>
      </c>
      <c r="CW322" s="13">
        <f t="shared" si="44"/>
        <v>0</v>
      </c>
      <c r="DD322" s="13">
        <v>1</v>
      </c>
      <c r="DP322" s="13">
        <f t="shared" ref="DP322:DP385" si="52">SUM(CX322:DO322)</f>
        <v>1</v>
      </c>
      <c r="DQ322" s="13">
        <f t="shared" si="45"/>
        <v>1</v>
      </c>
    </row>
    <row r="323" spans="1:121" x14ac:dyDescent="0.45">
      <c r="A323" s="12" t="s">
        <v>6696</v>
      </c>
      <c r="B323" s="13">
        <v>2019</v>
      </c>
      <c r="C323" s="13" t="s">
        <v>2023</v>
      </c>
      <c r="D323" s="13" t="s">
        <v>2023</v>
      </c>
      <c r="E323" s="13" t="s">
        <v>2037</v>
      </c>
      <c r="G323" s="13">
        <f t="shared" si="48"/>
        <v>0</v>
      </c>
      <c r="M323" s="13">
        <v>2</v>
      </c>
      <c r="N323" s="13">
        <v>0</v>
      </c>
      <c r="O323" s="13">
        <v>0</v>
      </c>
      <c r="P323" s="13">
        <v>0</v>
      </c>
      <c r="Q323" s="13">
        <v>2</v>
      </c>
      <c r="R323" s="15">
        <v>1</v>
      </c>
      <c r="BC323" s="13">
        <f t="shared" si="49"/>
        <v>0</v>
      </c>
      <c r="BK323" s="15">
        <f t="shared" si="47"/>
        <v>0</v>
      </c>
      <c r="BL323" s="13">
        <f t="shared" si="50"/>
        <v>1</v>
      </c>
      <c r="BM323" s="13">
        <f t="shared" si="46"/>
        <v>1</v>
      </c>
      <c r="BS323" s="15"/>
      <c r="BT323" s="15"/>
      <c r="BU323" s="15"/>
      <c r="CV323" s="13">
        <f t="shared" si="51"/>
        <v>0</v>
      </c>
      <c r="CW323" s="13">
        <f t="shared" ref="CW323:CW386" si="53">IF(CV323&gt;0,1,0)</f>
        <v>0</v>
      </c>
      <c r="DP323" s="13">
        <f t="shared" si="52"/>
        <v>0</v>
      </c>
      <c r="DQ323" s="13">
        <f t="shared" ref="DQ323:DQ386" si="54">IF(DP323 &gt; 0, 1,0)</f>
        <v>0</v>
      </c>
    </row>
    <row r="324" spans="1:121" x14ac:dyDescent="0.45">
      <c r="A324" s="12" t="s">
        <v>5039</v>
      </c>
      <c r="B324" s="13">
        <v>2019</v>
      </c>
      <c r="C324" s="13" t="s">
        <v>2127</v>
      </c>
      <c r="D324" s="13" t="s">
        <v>2173</v>
      </c>
      <c r="E324" s="13" t="s">
        <v>5038</v>
      </c>
      <c r="G324" s="13">
        <f t="shared" si="48"/>
        <v>1</v>
      </c>
      <c r="Q324" s="13">
        <v>0</v>
      </c>
      <c r="BC324" s="13">
        <f t="shared" si="49"/>
        <v>0</v>
      </c>
      <c r="BK324" s="15">
        <f t="shared" si="47"/>
        <v>0</v>
      </c>
      <c r="BL324" s="13">
        <f t="shared" si="50"/>
        <v>0</v>
      </c>
      <c r="BM324" s="13">
        <f t="shared" ref="BM324:BM387" si="55">IF(BL324&gt;0,1,0)</f>
        <v>0</v>
      </c>
      <c r="BS324" s="15"/>
      <c r="BT324" s="15"/>
      <c r="BU324" s="15"/>
      <c r="CV324" s="13">
        <f t="shared" si="51"/>
        <v>0</v>
      </c>
      <c r="CW324" s="13">
        <f t="shared" si="53"/>
        <v>0</v>
      </c>
      <c r="DI324" s="13">
        <v>1</v>
      </c>
      <c r="DJ324" s="13">
        <v>1</v>
      </c>
      <c r="DP324" s="13">
        <f t="shared" si="52"/>
        <v>2</v>
      </c>
      <c r="DQ324" s="13">
        <f t="shared" si="54"/>
        <v>1</v>
      </c>
    </row>
    <row r="325" spans="1:121" x14ac:dyDescent="0.45">
      <c r="A325" s="12" t="s">
        <v>4889</v>
      </c>
      <c r="B325" s="13">
        <v>2013</v>
      </c>
      <c r="C325" s="13" t="s">
        <v>2127</v>
      </c>
      <c r="D325" s="13" t="s">
        <v>2238</v>
      </c>
      <c r="E325" s="13" t="s">
        <v>2239</v>
      </c>
      <c r="G325" s="13">
        <f t="shared" si="48"/>
        <v>1</v>
      </c>
      <c r="M325" s="13">
        <v>1</v>
      </c>
      <c r="N325" s="13">
        <v>0</v>
      </c>
      <c r="O325" s="13">
        <v>0</v>
      </c>
      <c r="P325" s="13">
        <v>0</v>
      </c>
      <c r="Q325" s="13">
        <v>1</v>
      </c>
      <c r="R325" s="15">
        <v>1</v>
      </c>
      <c r="BC325" s="13">
        <f t="shared" si="49"/>
        <v>0</v>
      </c>
      <c r="BK325" s="15">
        <f t="shared" si="47"/>
        <v>0</v>
      </c>
      <c r="BL325" s="13">
        <f t="shared" si="50"/>
        <v>1</v>
      </c>
      <c r="BM325" s="13">
        <f t="shared" si="55"/>
        <v>1</v>
      </c>
      <c r="BS325" s="15"/>
      <c r="BT325" s="15"/>
      <c r="BU325" s="15"/>
      <c r="CV325" s="13">
        <f t="shared" si="51"/>
        <v>0</v>
      </c>
      <c r="CW325" s="13">
        <f t="shared" si="53"/>
        <v>0</v>
      </c>
      <c r="DC325" s="13">
        <v>1</v>
      </c>
      <c r="DI325" s="13">
        <v>1</v>
      </c>
      <c r="DJ325" s="13">
        <v>1</v>
      </c>
      <c r="DP325" s="13">
        <f t="shared" si="52"/>
        <v>3</v>
      </c>
      <c r="DQ325" s="13">
        <f t="shared" si="54"/>
        <v>1</v>
      </c>
    </row>
    <row r="326" spans="1:121" x14ac:dyDescent="0.45">
      <c r="A326" s="12" t="s">
        <v>4768</v>
      </c>
      <c r="B326" s="13">
        <v>2019</v>
      </c>
      <c r="C326" s="13" t="s">
        <v>1676</v>
      </c>
      <c r="D326" s="13" t="s">
        <v>426</v>
      </c>
      <c r="E326" s="13" t="s">
        <v>1677</v>
      </c>
      <c r="G326" s="13">
        <f t="shared" si="48"/>
        <v>1</v>
      </c>
      <c r="H326" s="15">
        <v>1</v>
      </c>
      <c r="K326" s="14">
        <v>1</v>
      </c>
      <c r="L326" s="15">
        <v>1</v>
      </c>
      <c r="Q326" s="13">
        <v>0</v>
      </c>
      <c r="BC326" s="13">
        <f t="shared" si="49"/>
        <v>0</v>
      </c>
      <c r="BK326" s="15">
        <f t="shared" si="47"/>
        <v>0</v>
      </c>
      <c r="BL326" s="13">
        <f t="shared" si="50"/>
        <v>1</v>
      </c>
      <c r="BM326" s="13">
        <f t="shared" si="55"/>
        <v>1</v>
      </c>
      <c r="BS326" s="15"/>
      <c r="BT326" s="15"/>
      <c r="BU326" s="15"/>
      <c r="CV326" s="13">
        <f t="shared" si="51"/>
        <v>0</v>
      </c>
      <c r="CW326" s="13">
        <f t="shared" si="53"/>
        <v>0</v>
      </c>
      <c r="DP326" s="13">
        <f t="shared" si="52"/>
        <v>0</v>
      </c>
      <c r="DQ326" s="13">
        <f t="shared" si="54"/>
        <v>0</v>
      </c>
    </row>
    <row r="327" spans="1:121" x14ac:dyDescent="0.45">
      <c r="A327" s="12" t="s">
        <v>4465</v>
      </c>
      <c r="B327" s="13">
        <v>2014</v>
      </c>
      <c r="C327" s="13" t="s">
        <v>1006</v>
      </c>
      <c r="D327" s="13" t="s">
        <v>1007</v>
      </c>
      <c r="E327" s="13" t="s">
        <v>1052</v>
      </c>
      <c r="F327" s="13" t="s">
        <v>1062</v>
      </c>
      <c r="G327" s="13">
        <f t="shared" si="48"/>
        <v>1</v>
      </c>
      <c r="H327" s="15">
        <v>1</v>
      </c>
      <c r="I327" s="14">
        <v>1</v>
      </c>
      <c r="M327" s="13">
        <v>0</v>
      </c>
      <c r="N327" s="13">
        <v>0</v>
      </c>
      <c r="O327" s="13">
        <v>1</v>
      </c>
      <c r="P327" s="13">
        <v>0</v>
      </c>
      <c r="Q327" s="13">
        <v>1</v>
      </c>
      <c r="R327" s="15">
        <v>1</v>
      </c>
      <c r="BC327" s="13">
        <f t="shared" si="49"/>
        <v>0</v>
      </c>
      <c r="BK327" s="15">
        <f t="shared" si="47"/>
        <v>0</v>
      </c>
      <c r="BL327" s="13">
        <f t="shared" si="50"/>
        <v>2</v>
      </c>
      <c r="BM327" s="13">
        <f t="shared" si="55"/>
        <v>1</v>
      </c>
      <c r="BS327" s="15"/>
      <c r="BT327" s="15"/>
      <c r="BU327" s="15"/>
      <c r="CV327" s="13">
        <f t="shared" si="51"/>
        <v>0</v>
      </c>
      <c r="CW327" s="13">
        <f t="shared" si="53"/>
        <v>0</v>
      </c>
      <c r="DP327" s="13">
        <f t="shared" si="52"/>
        <v>0</v>
      </c>
      <c r="DQ327" s="13">
        <f t="shared" si="54"/>
        <v>0</v>
      </c>
    </row>
    <row r="328" spans="1:121" x14ac:dyDescent="0.45">
      <c r="A328" s="12" t="s">
        <v>4483</v>
      </c>
      <c r="B328" s="13">
        <v>2018</v>
      </c>
      <c r="C328" s="13" t="s">
        <v>1006</v>
      </c>
      <c r="D328" s="13" t="s">
        <v>1007</v>
      </c>
      <c r="E328" s="13" t="s">
        <v>1022</v>
      </c>
      <c r="G328" s="13">
        <f t="shared" si="48"/>
        <v>1</v>
      </c>
      <c r="H328" s="15">
        <v>1</v>
      </c>
      <c r="I328" s="14">
        <v>1</v>
      </c>
      <c r="M328" s="13">
        <v>2</v>
      </c>
      <c r="N328" s="13">
        <v>0</v>
      </c>
      <c r="O328" s="13">
        <v>0</v>
      </c>
      <c r="P328" s="13">
        <v>0</v>
      </c>
      <c r="Q328" s="13">
        <v>2</v>
      </c>
      <c r="R328" s="15">
        <v>1</v>
      </c>
      <c r="BC328" s="13">
        <f t="shared" si="49"/>
        <v>0</v>
      </c>
      <c r="BK328" s="15">
        <f t="shared" si="47"/>
        <v>0</v>
      </c>
      <c r="BL328" s="13">
        <f t="shared" si="50"/>
        <v>2</v>
      </c>
      <c r="BM328" s="13">
        <f t="shared" si="55"/>
        <v>1</v>
      </c>
      <c r="BS328" s="15"/>
      <c r="BT328" s="15"/>
      <c r="BU328" s="15"/>
      <c r="CV328" s="13">
        <f t="shared" si="51"/>
        <v>0</v>
      </c>
      <c r="CW328" s="13">
        <f t="shared" si="53"/>
        <v>0</v>
      </c>
      <c r="DP328" s="13">
        <f t="shared" si="52"/>
        <v>0</v>
      </c>
      <c r="DQ328" s="13">
        <f t="shared" si="54"/>
        <v>0</v>
      </c>
    </row>
    <row r="329" spans="1:121" x14ac:dyDescent="0.45">
      <c r="A329" s="12" t="s">
        <v>4939</v>
      </c>
      <c r="B329" s="13">
        <v>2018</v>
      </c>
      <c r="C329" s="13" t="s">
        <v>2127</v>
      </c>
      <c r="D329" s="13" t="s">
        <v>2140</v>
      </c>
      <c r="E329" s="13" t="s">
        <v>2141</v>
      </c>
      <c r="F329" s="13" t="s">
        <v>2142</v>
      </c>
      <c r="G329" s="13">
        <f t="shared" si="48"/>
        <v>2</v>
      </c>
      <c r="H329" s="15">
        <v>1</v>
      </c>
      <c r="I329" s="14">
        <v>1</v>
      </c>
      <c r="M329" s="13">
        <v>6</v>
      </c>
      <c r="N329" s="13">
        <v>1</v>
      </c>
      <c r="O329" s="13">
        <v>0</v>
      </c>
      <c r="P329" s="13">
        <v>0</v>
      </c>
      <c r="Q329" s="13">
        <v>7</v>
      </c>
      <c r="R329" s="15">
        <v>1</v>
      </c>
      <c r="BC329" s="13">
        <f t="shared" si="49"/>
        <v>0</v>
      </c>
      <c r="BK329" s="15">
        <f t="shared" si="47"/>
        <v>0</v>
      </c>
      <c r="BL329" s="13">
        <f t="shared" si="50"/>
        <v>2</v>
      </c>
      <c r="BM329" s="13">
        <f t="shared" si="55"/>
        <v>1</v>
      </c>
      <c r="BS329" s="15"/>
      <c r="BT329" s="15"/>
      <c r="BU329" s="15"/>
      <c r="CV329" s="13">
        <f t="shared" si="51"/>
        <v>0</v>
      </c>
      <c r="CW329" s="13">
        <f t="shared" si="53"/>
        <v>0</v>
      </c>
      <c r="DI329" s="13">
        <v>1</v>
      </c>
      <c r="DJ329" s="13">
        <v>1</v>
      </c>
      <c r="DP329" s="13">
        <f t="shared" si="52"/>
        <v>2</v>
      </c>
      <c r="DQ329" s="13">
        <f t="shared" si="54"/>
        <v>1</v>
      </c>
    </row>
    <row r="330" spans="1:121" x14ac:dyDescent="0.45">
      <c r="A330" s="12" t="s">
        <v>4731</v>
      </c>
      <c r="B330" s="13">
        <v>2017</v>
      </c>
      <c r="C330" s="13" t="s">
        <v>1676</v>
      </c>
      <c r="D330" s="13" t="s">
        <v>426</v>
      </c>
      <c r="E330" s="13" t="s">
        <v>1782</v>
      </c>
      <c r="G330" s="13">
        <f t="shared" si="48"/>
        <v>1</v>
      </c>
      <c r="H330" s="15">
        <v>1</v>
      </c>
      <c r="K330" s="14">
        <v>1</v>
      </c>
      <c r="L330" s="15">
        <v>1</v>
      </c>
      <c r="M330" s="13">
        <v>1</v>
      </c>
      <c r="N330" s="13">
        <v>0</v>
      </c>
      <c r="O330" s="13">
        <v>0</v>
      </c>
      <c r="P330" s="13">
        <v>0</v>
      </c>
      <c r="Q330" s="13">
        <v>1</v>
      </c>
      <c r="R330" s="15">
        <v>1</v>
      </c>
      <c r="BC330" s="13">
        <f t="shared" si="49"/>
        <v>0</v>
      </c>
      <c r="BK330" s="15">
        <f t="shared" si="47"/>
        <v>0</v>
      </c>
      <c r="BL330" s="13">
        <f t="shared" si="50"/>
        <v>2</v>
      </c>
      <c r="BM330" s="13">
        <f t="shared" si="55"/>
        <v>1</v>
      </c>
      <c r="BS330" s="15"/>
      <c r="BT330" s="15"/>
      <c r="BU330" s="15"/>
      <c r="CV330" s="13">
        <f t="shared" si="51"/>
        <v>0</v>
      </c>
      <c r="CW330" s="13">
        <f t="shared" si="53"/>
        <v>0</v>
      </c>
      <c r="DP330" s="13">
        <f t="shared" si="52"/>
        <v>0</v>
      </c>
      <c r="DQ330" s="13">
        <f t="shared" si="54"/>
        <v>0</v>
      </c>
    </row>
    <row r="331" spans="1:121" x14ac:dyDescent="0.45">
      <c r="A331" s="12" t="s">
        <v>4016</v>
      </c>
      <c r="B331" s="13">
        <v>2018</v>
      </c>
      <c r="C331" s="13" t="s">
        <v>344</v>
      </c>
      <c r="D331" s="13" t="s">
        <v>345</v>
      </c>
      <c r="E331" s="13" t="s">
        <v>346</v>
      </c>
      <c r="F331" s="13" t="s">
        <v>347</v>
      </c>
      <c r="G331" s="13">
        <f t="shared" si="48"/>
        <v>1</v>
      </c>
      <c r="M331" s="13">
        <v>1</v>
      </c>
      <c r="N331" s="13">
        <v>0</v>
      </c>
      <c r="O331" s="13">
        <v>0</v>
      </c>
      <c r="P331" s="13">
        <v>0</v>
      </c>
      <c r="Q331" s="13">
        <v>1</v>
      </c>
      <c r="R331" s="15">
        <v>1</v>
      </c>
      <c r="BC331" s="13">
        <f t="shared" si="49"/>
        <v>0</v>
      </c>
      <c r="BK331" s="15">
        <f t="shared" si="47"/>
        <v>0</v>
      </c>
      <c r="BL331" s="13">
        <f t="shared" si="50"/>
        <v>1</v>
      </c>
      <c r="BM331" s="13">
        <f t="shared" si="55"/>
        <v>1</v>
      </c>
      <c r="BS331" s="15"/>
      <c r="BT331" s="15"/>
      <c r="BU331" s="15"/>
      <c r="CB331" s="13">
        <v>1</v>
      </c>
      <c r="CV331" s="13">
        <f t="shared" si="51"/>
        <v>1</v>
      </c>
      <c r="CW331" s="13">
        <f t="shared" si="53"/>
        <v>1</v>
      </c>
      <c r="DP331" s="13">
        <f t="shared" si="52"/>
        <v>0</v>
      </c>
      <c r="DQ331" s="13">
        <f t="shared" si="54"/>
        <v>0</v>
      </c>
    </row>
    <row r="332" spans="1:121" x14ac:dyDescent="0.45">
      <c r="A332" s="12" t="s">
        <v>3806</v>
      </c>
      <c r="B332" s="13">
        <v>2017</v>
      </c>
      <c r="C332" s="13" t="s">
        <v>126</v>
      </c>
      <c r="D332" s="13" t="s">
        <v>126</v>
      </c>
      <c r="E332" s="13" t="s">
        <v>127</v>
      </c>
      <c r="F332" s="13" t="s">
        <v>128</v>
      </c>
      <c r="G332" s="13">
        <f t="shared" si="48"/>
        <v>3</v>
      </c>
      <c r="H332" s="15">
        <v>1</v>
      </c>
      <c r="J332" s="14">
        <v>1</v>
      </c>
      <c r="L332" s="15">
        <v>1</v>
      </c>
      <c r="M332" s="13">
        <v>1</v>
      </c>
      <c r="N332" s="13">
        <v>0</v>
      </c>
      <c r="O332" s="13">
        <v>0</v>
      </c>
      <c r="P332" s="13">
        <v>0</v>
      </c>
      <c r="Q332" s="13">
        <v>1</v>
      </c>
      <c r="R332" s="15">
        <v>1</v>
      </c>
      <c r="BC332" s="13">
        <f t="shared" si="49"/>
        <v>0</v>
      </c>
      <c r="BK332" s="15">
        <f t="shared" si="47"/>
        <v>0</v>
      </c>
      <c r="BL332" s="13">
        <f t="shared" si="50"/>
        <v>2</v>
      </c>
      <c r="BM332" s="13">
        <f t="shared" si="55"/>
        <v>1</v>
      </c>
      <c r="BS332" s="15"/>
      <c r="BT332" s="15"/>
      <c r="BU332" s="15"/>
      <c r="BY332" s="13">
        <v>1</v>
      </c>
      <c r="CV332" s="13">
        <f t="shared" si="51"/>
        <v>1</v>
      </c>
      <c r="CW332" s="13">
        <f t="shared" si="53"/>
        <v>1</v>
      </c>
      <c r="DI332" s="13">
        <v>1</v>
      </c>
      <c r="DP332" s="13">
        <f t="shared" si="52"/>
        <v>1</v>
      </c>
      <c r="DQ332" s="13">
        <f t="shared" si="54"/>
        <v>1</v>
      </c>
    </row>
    <row r="333" spans="1:121" x14ac:dyDescent="0.45">
      <c r="A333" s="12" t="s">
        <v>4790</v>
      </c>
      <c r="B333" s="13">
        <v>2019</v>
      </c>
      <c r="C333" s="13" t="s">
        <v>1862</v>
      </c>
      <c r="D333" s="13" t="s">
        <v>1879</v>
      </c>
      <c r="E333" s="13" t="s">
        <v>1882</v>
      </c>
      <c r="F333" s="13" t="s">
        <v>4789</v>
      </c>
      <c r="G333" s="13">
        <f t="shared" si="48"/>
        <v>1</v>
      </c>
      <c r="Q333" s="13">
        <v>0</v>
      </c>
      <c r="BC333" s="13">
        <f t="shared" si="49"/>
        <v>0</v>
      </c>
      <c r="BK333" s="15">
        <f t="shared" si="47"/>
        <v>0</v>
      </c>
      <c r="BL333" s="13">
        <f t="shared" si="50"/>
        <v>0</v>
      </c>
      <c r="BM333" s="13">
        <f t="shared" si="55"/>
        <v>0</v>
      </c>
      <c r="BS333" s="15"/>
      <c r="BT333" s="15"/>
      <c r="BU333" s="15"/>
      <c r="CV333" s="13">
        <f t="shared" si="51"/>
        <v>0</v>
      </c>
      <c r="CW333" s="13">
        <f t="shared" si="53"/>
        <v>0</v>
      </c>
      <c r="DC333" s="13">
        <v>1</v>
      </c>
      <c r="DI333" s="13">
        <v>1</v>
      </c>
      <c r="DP333" s="13">
        <f t="shared" si="52"/>
        <v>2</v>
      </c>
      <c r="DQ333" s="13">
        <f t="shared" si="54"/>
        <v>1</v>
      </c>
    </row>
    <row r="334" spans="1:121" x14ac:dyDescent="0.45">
      <c r="A334" s="12" t="s">
        <v>3721</v>
      </c>
      <c r="B334" s="13">
        <v>2015</v>
      </c>
      <c r="C334" s="13" t="s">
        <v>23</v>
      </c>
      <c r="D334" s="13" t="s">
        <v>23</v>
      </c>
      <c r="E334" s="13" t="s">
        <v>77</v>
      </c>
      <c r="F334" s="13" t="s">
        <v>3720</v>
      </c>
      <c r="G334" s="13">
        <f t="shared" si="48"/>
        <v>2</v>
      </c>
      <c r="H334" s="15">
        <v>1</v>
      </c>
      <c r="J334" s="14">
        <v>1</v>
      </c>
      <c r="L334" s="15">
        <v>1</v>
      </c>
      <c r="Q334" s="13">
        <v>0</v>
      </c>
      <c r="BC334" s="13">
        <f t="shared" si="49"/>
        <v>0</v>
      </c>
      <c r="BK334" s="15">
        <f t="shared" si="47"/>
        <v>0</v>
      </c>
      <c r="BL334" s="13">
        <f t="shared" si="50"/>
        <v>1</v>
      </c>
      <c r="BM334" s="13">
        <f t="shared" si="55"/>
        <v>1</v>
      </c>
      <c r="BS334" s="15"/>
      <c r="BT334" s="15"/>
      <c r="BU334" s="15"/>
      <c r="CV334" s="13">
        <f t="shared" si="51"/>
        <v>0</v>
      </c>
      <c r="CW334" s="13">
        <f t="shared" si="53"/>
        <v>0</v>
      </c>
      <c r="DE334" s="13">
        <v>1</v>
      </c>
      <c r="DI334" s="13">
        <v>1</v>
      </c>
      <c r="DP334" s="13">
        <f t="shared" si="52"/>
        <v>2</v>
      </c>
      <c r="DQ334" s="13">
        <f t="shared" si="54"/>
        <v>1</v>
      </c>
    </row>
    <row r="335" spans="1:121" x14ac:dyDescent="0.45">
      <c r="A335" s="12" t="s">
        <v>6697</v>
      </c>
      <c r="B335" s="13">
        <v>2018</v>
      </c>
      <c r="C335" s="13" t="s">
        <v>126</v>
      </c>
      <c r="D335" s="13" t="s">
        <v>126</v>
      </c>
      <c r="E335" s="13" t="s">
        <v>282</v>
      </c>
      <c r="F335" s="13" t="s">
        <v>6698</v>
      </c>
      <c r="G335" s="13">
        <f t="shared" si="48"/>
        <v>0</v>
      </c>
      <c r="Q335" s="13">
        <v>0</v>
      </c>
      <c r="BC335" s="13">
        <f t="shared" si="49"/>
        <v>0</v>
      </c>
      <c r="BK335" s="15">
        <f t="shared" si="47"/>
        <v>0</v>
      </c>
      <c r="BL335" s="13">
        <f t="shared" si="50"/>
        <v>0</v>
      </c>
      <c r="BM335" s="13">
        <f t="shared" si="55"/>
        <v>0</v>
      </c>
      <c r="BS335" s="15"/>
      <c r="BT335" s="15"/>
      <c r="BU335" s="15"/>
      <c r="CV335" s="13">
        <f t="shared" si="51"/>
        <v>0</v>
      </c>
      <c r="CW335" s="13">
        <f t="shared" si="53"/>
        <v>0</v>
      </c>
      <c r="DP335" s="13">
        <f t="shared" si="52"/>
        <v>0</v>
      </c>
      <c r="DQ335" s="13">
        <f t="shared" si="54"/>
        <v>0</v>
      </c>
    </row>
    <row r="336" spans="1:121" x14ac:dyDescent="0.45">
      <c r="A336" s="12" t="s">
        <v>6699</v>
      </c>
      <c r="B336" s="13">
        <v>2020</v>
      </c>
      <c r="C336" s="13" t="s">
        <v>344</v>
      </c>
      <c r="D336" s="13" t="s">
        <v>375</v>
      </c>
      <c r="E336" s="13" t="s">
        <v>472</v>
      </c>
      <c r="G336" s="13">
        <f t="shared" si="48"/>
        <v>0</v>
      </c>
      <c r="Q336" s="13">
        <v>0</v>
      </c>
      <c r="BC336" s="13">
        <f t="shared" si="49"/>
        <v>0</v>
      </c>
      <c r="BK336" s="15">
        <f t="shared" si="47"/>
        <v>0</v>
      </c>
      <c r="BL336" s="13">
        <f t="shared" si="50"/>
        <v>0</v>
      </c>
      <c r="BM336" s="13">
        <f t="shared" si="55"/>
        <v>0</v>
      </c>
      <c r="BS336" s="15"/>
      <c r="BT336" s="15"/>
      <c r="BU336" s="15"/>
      <c r="CV336" s="13">
        <f t="shared" si="51"/>
        <v>0</v>
      </c>
      <c r="CW336" s="13">
        <f t="shared" si="53"/>
        <v>0</v>
      </c>
      <c r="DP336" s="13">
        <f t="shared" si="52"/>
        <v>0</v>
      </c>
      <c r="DQ336" s="13">
        <f t="shared" si="54"/>
        <v>0</v>
      </c>
    </row>
    <row r="337" spans="1:121" x14ac:dyDescent="0.45">
      <c r="A337" s="12" t="s">
        <v>6700</v>
      </c>
      <c r="B337" s="13">
        <v>2013</v>
      </c>
      <c r="C337" s="13" t="s">
        <v>126</v>
      </c>
      <c r="D337" s="13" t="s">
        <v>126</v>
      </c>
      <c r="E337" s="13" t="s">
        <v>207</v>
      </c>
      <c r="F337" s="13" t="s">
        <v>3836</v>
      </c>
      <c r="G337" s="13">
        <f t="shared" si="48"/>
        <v>3</v>
      </c>
      <c r="H337" s="15">
        <v>1</v>
      </c>
      <c r="J337" s="14">
        <v>1</v>
      </c>
      <c r="L337" s="15">
        <v>1</v>
      </c>
      <c r="M337" s="13">
        <v>1</v>
      </c>
      <c r="N337" s="13">
        <v>0</v>
      </c>
      <c r="O337" s="13">
        <v>0</v>
      </c>
      <c r="P337" s="13">
        <v>0</v>
      </c>
      <c r="Q337" s="13">
        <v>1</v>
      </c>
      <c r="R337" s="15">
        <v>1</v>
      </c>
      <c r="BC337" s="13">
        <f t="shared" si="49"/>
        <v>0</v>
      </c>
      <c r="BK337" s="15">
        <f t="shared" si="47"/>
        <v>0</v>
      </c>
      <c r="BL337" s="13">
        <f t="shared" si="50"/>
        <v>2</v>
      </c>
      <c r="BM337" s="13">
        <f t="shared" si="55"/>
        <v>1</v>
      </c>
      <c r="BS337" s="15"/>
      <c r="BT337" s="15"/>
      <c r="BU337" s="15"/>
      <c r="BY337" s="13">
        <v>1</v>
      </c>
      <c r="CV337" s="13">
        <f t="shared" si="51"/>
        <v>1</v>
      </c>
      <c r="CW337" s="13">
        <f t="shared" si="53"/>
        <v>1</v>
      </c>
      <c r="DG337" s="13">
        <v>1</v>
      </c>
      <c r="DI337" s="13">
        <v>1</v>
      </c>
      <c r="DP337" s="13">
        <f t="shared" si="52"/>
        <v>2</v>
      </c>
      <c r="DQ337" s="13">
        <f t="shared" si="54"/>
        <v>1</v>
      </c>
    </row>
    <row r="338" spans="1:121" x14ac:dyDescent="0.45">
      <c r="A338" s="12" t="s">
        <v>3714</v>
      </c>
      <c r="B338" s="13">
        <v>2014</v>
      </c>
      <c r="C338" s="13" t="s">
        <v>23</v>
      </c>
      <c r="D338" s="13" t="s">
        <v>23</v>
      </c>
      <c r="E338" s="13" t="s">
        <v>3712</v>
      </c>
      <c r="F338" s="13" t="s">
        <v>3713</v>
      </c>
      <c r="G338" s="13">
        <f t="shared" si="48"/>
        <v>2</v>
      </c>
      <c r="H338" s="15">
        <v>1</v>
      </c>
      <c r="J338" s="14">
        <v>1</v>
      </c>
      <c r="L338" s="15">
        <v>1</v>
      </c>
      <c r="Q338" s="13">
        <v>0</v>
      </c>
      <c r="BC338" s="13">
        <f t="shared" si="49"/>
        <v>0</v>
      </c>
      <c r="BK338" s="15">
        <f t="shared" si="47"/>
        <v>0</v>
      </c>
      <c r="BL338" s="13">
        <f t="shared" si="50"/>
        <v>1</v>
      </c>
      <c r="BM338" s="13">
        <f t="shared" si="55"/>
        <v>1</v>
      </c>
      <c r="BS338" s="15"/>
      <c r="BT338" s="15"/>
      <c r="BU338" s="15"/>
      <c r="CV338" s="13">
        <f t="shared" si="51"/>
        <v>0</v>
      </c>
      <c r="CW338" s="13">
        <f t="shared" si="53"/>
        <v>0</v>
      </c>
      <c r="DE338" s="13">
        <v>1</v>
      </c>
      <c r="DI338" s="13">
        <v>1</v>
      </c>
      <c r="DP338" s="13">
        <f t="shared" si="52"/>
        <v>2</v>
      </c>
      <c r="DQ338" s="13">
        <f t="shared" si="54"/>
        <v>1</v>
      </c>
    </row>
    <row r="339" spans="1:121" x14ac:dyDescent="0.45">
      <c r="A339" s="12" t="s">
        <v>4208</v>
      </c>
      <c r="B339" s="13">
        <v>2018</v>
      </c>
      <c r="C339" s="13" t="s">
        <v>753</v>
      </c>
      <c r="D339" s="13" t="s">
        <v>753</v>
      </c>
      <c r="E339" s="13" t="s">
        <v>816</v>
      </c>
      <c r="F339" s="13" t="s">
        <v>823</v>
      </c>
      <c r="G339" s="13">
        <f t="shared" si="48"/>
        <v>3</v>
      </c>
      <c r="H339" s="15">
        <v>1</v>
      </c>
      <c r="J339" s="14">
        <v>1</v>
      </c>
      <c r="L339" s="15">
        <v>1</v>
      </c>
      <c r="M339" s="13">
        <v>1</v>
      </c>
      <c r="N339" s="13">
        <v>0</v>
      </c>
      <c r="O339" s="13">
        <v>0</v>
      </c>
      <c r="P339" s="13">
        <v>0</v>
      </c>
      <c r="Q339" s="13">
        <v>1</v>
      </c>
      <c r="R339" s="15">
        <v>1</v>
      </c>
      <c r="BC339" s="13">
        <f t="shared" si="49"/>
        <v>0</v>
      </c>
      <c r="BK339" s="15">
        <f t="shared" si="47"/>
        <v>0</v>
      </c>
      <c r="BL339" s="13">
        <f t="shared" si="50"/>
        <v>2</v>
      </c>
      <c r="BM339" s="13">
        <f t="shared" si="55"/>
        <v>1</v>
      </c>
      <c r="BS339" s="15"/>
      <c r="BT339" s="15"/>
      <c r="BU339" s="15"/>
      <c r="CA339" s="13">
        <v>1</v>
      </c>
      <c r="CV339" s="13">
        <f t="shared" si="51"/>
        <v>1</v>
      </c>
      <c r="CW339" s="13">
        <f t="shared" si="53"/>
        <v>1</v>
      </c>
      <c r="DF339" s="13">
        <v>1</v>
      </c>
      <c r="DP339" s="13">
        <f t="shared" si="52"/>
        <v>1</v>
      </c>
      <c r="DQ339" s="13">
        <f t="shared" si="54"/>
        <v>1</v>
      </c>
    </row>
    <row r="340" spans="1:121" x14ac:dyDescent="0.45">
      <c r="A340" s="12" t="s">
        <v>4022</v>
      </c>
      <c r="B340" s="13">
        <v>2018</v>
      </c>
      <c r="C340" s="13" t="s">
        <v>344</v>
      </c>
      <c r="D340" s="13" t="s">
        <v>345</v>
      </c>
      <c r="E340" s="13" t="s">
        <v>478</v>
      </c>
      <c r="G340" s="13">
        <f t="shared" si="48"/>
        <v>1</v>
      </c>
      <c r="M340" s="13">
        <v>1</v>
      </c>
      <c r="N340" s="13">
        <v>0</v>
      </c>
      <c r="O340" s="13">
        <v>0</v>
      </c>
      <c r="P340" s="13">
        <v>0</v>
      </c>
      <c r="Q340" s="13">
        <v>1</v>
      </c>
      <c r="R340" s="15">
        <v>1</v>
      </c>
      <c r="BC340" s="13">
        <f t="shared" si="49"/>
        <v>0</v>
      </c>
      <c r="BK340" s="15">
        <f t="shared" si="47"/>
        <v>0</v>
      </c>
      <c r="BL340" s="13">
        <f t="shared" si="50"/>
        <v>1</v>
      </c>
      <c r="BM340" s="13">
        <f t="shared" si="55"/>
        <v>1</v>
      </c>
      <c r="BS340" s="15"/>
      <c r="BT340" s="15"/>
      <c r="BU340" s="15"/>
      <c r="CB340" s="13">
        <v>1</v>
      </c>
      <c r="CV340" s="13">
        <f t="shared" si="51"/>
        <v>1</v>
      </c>
      <c r="CW340" s="13">
        <f t="shared" si="53"/>
        <v>1</v>
      </c>
      <c r="DP340" s="13">
        <f t="shared" si="52"/>
        <v>0</v>
      </c>
      <c r="DQ340" s="13">
        <f t="shared" si="54"/>
        <v>0</v>
      </c>
    </row>
    <row r="341" spans="1:121" x14ac:dyDescent="0.45">
      <c r="A341" s="12" t="s">
        <v>3753</v>
      </c>
      <c r="B341" s="13">
        <v>2018</v>
      </c>
      <c r="C341" s="13" t="s">
        <v>23</v>
      </c>
      <c r="D341" s="13" t="s">
        <v>23</v>
      </c>
      <c r="E341" s="13" t="s">
        <v>2464</v>
      </c>
      <c r="F341" s="13" t="s">
        <v>3752</v>
      </c>
      <c r="G341" s="13">
        <f t="shared" si="48"/>
        <v>2</v>
      </c>
      <c r="H341" s="15">
        <v>1</v>
      </c>
      <c r="J341" s="14">
        <v>1</v>
      </c>
      <c r="L341" s="15">
        <v>1</v>
      </c>
      <c r="Q341" s="13">
        <v>0</v>
      </c>
      <c r="BC341" s="13">
        <f t="shared" si="49"/>
        <v>0</v>
      </c>
      <c r="BK341" s="15">
        <f t="shared" si="47"/>
        <v>0</v>
      </c>
      <c r="BL341" s="13">
        <f t="shared" si="50"/>
        <v>1</v>
      </c>
      <c r="BM341" s="13">
        <f t="shared" si="55"/>
        <v>1</v>
      </c>
      <c r="BS341" s="15"/>
      <c r="BT341" s="15"/>
      <c r="BU341" s="15"/>
      <c r="CV341" s="13">
        <f t="shared" si="51"/>
        <v>0</v>
      </c>
      <c r="CW341" s="13">
        <f t="shared" si="53"/>
        <v>0</v>
      </c>
      <c r="DE341" s="13">
        <v>1</v>
      </c>
      <c r="DI341" s="13">
        <v>1</v>
      </c>
      <c r="DP341" s="13">
        <f t="shared" si="52"/>
        <v>2</v>
      </c>
      <c r="DQ341" s="13">
        <f t="shared" si="54"/>
        <v>1</v>
      </c>
    </row>
    <row r="342" spans="1:121" x14ac:dyDescent="0.45">
      <c r="A342" s="12" t="s">
        <v>5084</v>
      </c>
      <c r="B342" s="13">
        <v>2019</v>
      </c>
      <c r="C342" s="13" t="s">
        <v>1676</v>
      </c>
      <c r="D342" s="13" t="s">
        <v>1684</v>
      </c>
      <c r="E342" s="13" t="s">
        <v>1786</v>
      </c>
      <c r="F342" s="13" t="s">
        <v>5083</v>
      </c>
      <c r="G342" s="13">
        <f t="shared" si="48"/>
        <v>0</v>
      </c>
      <c r="Q342" s="13">
        <v>0</v>
      </c>
      <c r="BC342" s="13">
        <f t="shared" si="49"/>
        <v>0</v>
      </c>
      <c r="BK342" s="15">
        <f t="shared" si="47"/>
        <v>0</v>
      </c>
      <c r="BL342" s="13">
        <f t="shared" si="50"/>
        <v>0</v>
      </c>
      <c r="BM342" s="13">
        <f t="shared" si="55"/>
        <v>0</v>
      </c>
      <c r="BS342" s="15"/>
      <c r="BT342" s="15"/>
      <c r="BU342" s="15"/>
      <c r="CV342" s="13">
        <f t="shared" si="51"/>
        <v>0</v>
      </c>
      <c r="CW342" s="13">
        <f t="shared" si="53"/>
        <v>0</v>
      </c>
      <c r="DP342" s="13">
        <f t="shared" si="52"/>
        <v>0</v>
      </c>
      <c r="DQ342" s="13">
        <f t="shared" si="54"/>
        <v>0</v>
      </c>
    </row>
    <row r="343" spans="1:121" x14ac:dyDescent="0.45">
      <c r="A343" s="12" t="s">
        <v>4432</v>
      </c>
      <c r="B343" s="13">
        <v>2016</v>
      </c>
      <c r="C343" s="13" t="s">
        <v>1006</v>
      </c>
      <c r="D343" s="13" t="s">
        <v>1074</v>
      </c>
      <c r="E343" s="13" t="s">
        <v>1131</v>
      </c>
      <c r="F343" s="13" t="s">
        <v>1132</v>
      </c>
      <c r="G343" s="13">
        <f t="shared" si="48"/>
        <v>2</v>
      </c>
      <c r="H343" s="15">
        <v>1</v>
      </c>
      <c r="I343" s="14">
        <v>1</v>
      </c>
      <c r="M343" s="13">
        <v>4</v>
      </c>
      <c r="N343" s="13">
        <v>0</v>
      </c>
      <c r="O343" s="13">
        <v>0</v>
      </c>
      <c r="P343" s="13">
        <v>0</v>
      </c>
      <c r="Q343" s="13">
        <v>4</v>
      </c>
      <c r="R343" s="15">
        <v>1</v>
      </c>
      <c r="BC343" s="13">
        <f t="shared" si="49"/>
        <v>0</v>
      </c>
      <c r="BK343" s="15">
        <f t="shared" si="47"/>
        <v>0</v>
      </c>
      <c r="BL343" s="13">
        <f t="shared" si="50"/>
        <v>2</v>
      </c>
      <c r="BM343" s="13">
        <f t="shared" si="55"/>
        <v>1</v>
      </c>
      <c r="BS343" s="15"/>
      <c r="BT343" s="15"/>
      <c r="BU343" s="15"/>
      <c r="CV343" s="13">
        <f t="shared" si="51"/>
        <v>0</v>
      </c>
      <c r="CW343" s="13">
        <f t="shared" si="53"/>
        <v>0</v>
      </c>
      <c r="DA343" s="13">
        <v>1</v>
      </c>
      <c r="DP343" s="13">
        <f t="shared" si="52"/>
        <v>1</v>
      </c>
      <c r="DQ343" s="13">
        <f t="shared" si="54"/>
        <v>1</v>
      </c>
    </row>
    <row r="344" spans="1:121" x14ac:dyDescent="0.45">
      <c r="A344" s="12" t="s">
        <v>3723</v>
      </c>
      <c r="B344" s="13">
        <v>2015</v>
      </c>
      <c r="C344" s="13" t="s">
        <v>23</v>
      </c>
      <c r="D344" s="13" t="s">
        <v>23</v>
      </c>
      <c r="E344" s="13" t="s">
        <v>77</v>
      </c>
      <c r="F344" s="13" t="s">
        <v>2806</v>
      </c>
      <c r="G344" s="13">
        <f t="shared" si="48"/>
        <v>2</v>
      </c>
      <c r="H344" s="15">
        <v>1</v>
      </c>
      <c r="J344" s="14">
        <v>1</v>
      </c>
      <c r="L344" s="15">
        <v>1</v>
      </c>
      <c r="Q344" s="13">
        <v>0</v>
      </c>
      <c r="BC344" s="13">
        <f t="shared" si="49"/>
        <v>0</v>
      </c>
      <c r="BK344" s="15">
        <f t="shared" si="47"/>
        <v>0</v>
      </c>
      <c r="BL344" s="13">
        <f t="shared" si="50"/>
        <v>1</v>
      </c>
      <c r="BM344" s="13">
        <f t="shared" si="55"/>
        <v>1</v>
      </c>
      <c r="BS344" s="15"/>
      <c r="BT344" s="15"/>
      <c r="BU344" s="15"/>
      <c r="CV344" s="13">
        <f t="shared" si="51"/>
        <v>0</v>
      </c>
      <c r="CW344" s="13">
        <f t="shared" si="53"/>
        <v>0</v>
      </c>
      <c r="DE344" s="13">
        <v>1</v>
      </c>
      <c r="DI344" s="13">
        <v>1</v>
      </c>
      <c r="DP344" s="13">
        <f t="shared" si="52"/>
        <v>2</v>
      </c>
      <c r="DQ344" s="13">
        <f t="shared" si="54"/>
        <v>1</v>
      </c>
    </row>
    <row r="345" spans="1:121" x14ac:dyDescent="0.45">
      <c r="A345" s="12" t="s">
        <v>4818</v>
      </c>
      <c r="B345" s="13">
        <v>2016</v>
      </c>
      <c r="C345" s="13" t="s">
        <v>1862</v>
      </c>
      <c r="D345" s="13" t="s">
        <v>1863</v>
      </c>
      <c r="E345" s="13" t="s">
        <v>2729</v>
      </c>
      <c r="G345" s="13">
        <f t="shared" si="48"/>
        <v>2</v>
      </c>
      <c r="H345" s="15">
        <v>1</v>
      </c>
      <c r="K345" s="14">
        <v>1</v>
      </c>
      <c r="L345" s="15">
        <v>1</v>
      </c>
      <c r="Q345" s="13">
        <v>0</v>
      </c>
      <c r="BC345" s="13">
        <f t="shared" si="49"/>
        <v>0</v>
      </c>
      <c r="BK345" s="15">
        <f t="shared" si="47"/>
        <v>0</v>
      </c>
      <c r="BL345" s="13">
        <f t="shared" si="50"/>
        <v>1</v>
      </c>
      <c r="BM345" s="13">
        <f t="shared" si="55"/>
        <v>1</v>
      </c>
      <c r="BS345" s="15"/>
      <c r="BT345" s="15"/>
      <c r="BU345" s="15"/>
      <c r="CV345" s="13">
        <f t="shared" si="51"/>
        <v>0</v>
      </c>
      <c r="CW345" s="13">
        <f t="shared" si="53"/>
        <v>0</v>
      </c>
      <c r="DC345" s="13">
        <v>1</v>
      </c>
      <c r="DI345" s="13">
        <v>1</v>
      </c>
      <c r="DK345" s="13">
        <v>1</v>
      </c>
      <c r="DP345" s="13">
        <f t="shared" si="52"/>
        <v>3</v>
      </c>
      <c r="DQ345" s="13">
        <f t="shared" si="54"/>
        <v>1</v>
      </c>
    </row>
    <row r="346" spans="1:121" x14ac:dyDescent="0.45">
      <c r="A346" s="12" t="s">
        <v>4661</v>
      </c>
      <c r="B346" s="13">
        <v>2015</v>
      </c>
      <c r="C346" s="13" t="s">
        <v>1676</v>
      </c>
      <c r="D346" s="13" t="s">
        <v>1684</v>
      </c>
      <c r="E346" s="13" t="s">
        <v>1795</v>
      </c>
      <c r="F346" s="13" t="s">
        <v>1799</v>
      </c>
      <c r="G346" s="13">
        <f t="shared" si="48"/>
        <v>3</v>
      </c>
      <c r="H346" s="15">
        <v>1</v>
      </c>
      <c r="J346" s="14">
        <v>1</v>
      </c>
      <c r="L346" s="15">
        <v>1</v>
      </c>
      <c r="Q346" s="13">
        <v>0</v>
      </c>
      <c r="AL346" s="13">
        <v>0</v>
      </c>
      <c r="AM346" s="13">
        <v>0</v>
      </c>
      <c r="AN346" s="13">
        <v>0</v>
      </c>
      <c r="AO346" s="13">
        <v>0</v>
      </c>
      <c r="AP346" s="13">
        <v>0</v>
      </c>
      <c r="AQ346" s="13">
        <v>0</v>
      </c>
      <c r="AR346" s="13">
        <v>0</v>
      </c>
      <c r="AS346" s="13">
        <v>0</v>
      </c>
      <c r="AT346" s="13">
        <v>0</v>
      </c>
      <c r="AU346" s="13">
        <v>0</v>
      </c>
      <c r="AV346" s="13">
        <v>0</v>
      </c>
      <c r="AW346" s="13">
        <v>0</v>
      </c>
      <c r="AX346" s="13">
        <v>0</v>
      </c>
      <c r="AY346" s="13">
        <v>0</v>
      </c>
      <c r="AZ346" s="13">
        <v>0</v>
      </c>
      <c r="BA346" s="13">
        <v>0</v>
      </c>
      <c r="BB346" s="13">
        <v>2</v>
      </c>
      <c r="BC346" s="13">
        <f t="shared" si="49"/>
        <v>2</v>
      </c>
      <c r="BD346" s="13" t="s">
        <v>3026</v>
      </c>
      <c r="BE346" s="16">
        <v>1</v>
      </c>
      <c r="BF346" s="13">
        <v>2</v>
      </c>
      <c r="BG346" s="13">
        <v>0</v>
      </c>
      <c r="BI346" s="13">
        <f>SUM(S346:AK346)</f>
        <v>0</v>
      </c>
      <c r="BK346" s="15">
        <f t="shared" si="47"/>
        <v>1</v>
      </c>
      <c r="BL346" s="13">
        <f t="shared" si="50"/>
        <v>2</v>
      </c>
      <c r="BM346" s="13">
        <f t="shared" si="55"/>
        <v>1</v>
      </c>
      <c r="BS346" s="15"/>
      <c r="BT346" s="15"/>
      <c r="BU346" s="15"/>
      <c r="BV346" s="13">
        <v>1</v>
      </c>
      <c r="CV346" s="13">
        <f t="shared" si="51"/>
        <v>1</v>
      </c>
      <c r="CW346" s="13">
        <f t="shared" si="53"/>
        <v>1</v>
      </c>
      <c r="DH346" s="13">
        <v>1</v>
      </c>
      <c r="DI346" s="13">
        <v>1</v>
      </c>
      <c r="DP346" s="13">
        <f t="shared" si="52"/>
        <v>2</v>
      </c>
      <c r="DQ346" s="13">
        <f t="shared" si="54"/>
        <v>1</v>
      </c>
    </row>
    <row r="347" spans="1:121" x14ac:dyDescent="0.45">
      <c r="A347" s="12" t="s">
        <v>6701</v>
      </c>
      <c r="B347" s="13">
        <v>2018</v>
      </c>
      <c r="C347" s="13" t="s">
        <v>344</v>
      </c>
      <c r="D347" s="13" t="s">
        <v>345</v>
      </c>
      <c r="E347" s="13" t="s">
        <v>3414</v>
      </c>
      <c r="F347" s="13" t="s">
        <v>646</v>
      </c>
      <c r="G347" s="13">
        <f t="shared" si="48"/>
        <v>0</v>
      </c>
      <c r="O347" s="13">
        <v>1</v>
      </c>
      <c r="Q347" s="13">
        <v>1</v>
      </c>
      <c r="R347" s="15">
        <v>1</v>
      </c>
      <c r="BC347" s="13">
        <f t="shared" si="49"/>
        <v>0</v>
      </c>
      <c r="BK347" s="15">
        <f t="shared" si="47"/>
        <v>0</v>
      </c>
      <c r="BL347" s="13">
        <f t="shared" si="50"/>
        <v>1</v>
      </c>
      <c r="BM347" s="13">
        <f t="shared" si="55"/>
        <v>1</v>
      </c>
      <c r="BS347" s="15"/>
      <c r="BT347" s="15"/>
      <c r="BU347" s="15"/>
      <c r="CV347" s="13">
        <f t="shared" si="51"/>
        <v>0</v>
      </c>
      <c r="CW347" s="13">
        <f t="shared" si="53"/>
        <v>0</v>
      </c>
      <c r="DP347" s="13">
        <f t="shared" si="52"/>
        <v>0</v>
      </c>
      <c r="DQ347" s="13">
        <f t="shared" si="54"/>
        <v>0</v>
      </c>
    </row>
    <row r="348" spans="1:121" x14ac:dyDescent="0.45">
      <c r="A348" s="12" t="s">
        <v>4313</v>
      </c>
      <c r="B348" s="13">
        <v>2018</v>
      </c>
      <c r="C348" s="13" t="s">
        <v>922</v>
      </c>
      <c r="D348" s="13" t="s">
        <v>927</v>
      </c>
      <c r="E348" s="13" t="s">
        <v>982</v>
      </c>
      <c r="F348" s="13" t="s">
        <v>4312</v>
      </c>
      <c r="G348" s="13">
        <f t="shared" si="48"/>
        <v>0</v>
      </c>
      <c r="Q348" s="13">
        <v>0</v>
      </c>
      <c r="BC348" s="13">
        <f t="shared" si="49"/>
        <v>0</v>
      </c>
      <c r="BK348" s="15">
        <f t="shared" si="47"/>
        <v>0</v>
      </c>
      <c r="BL348" s="13">
        <f t="shared" si="50"/>
        <v>0</v>
      </c>
      <c r="BM348" s="13">
        <f t="shared" si="55"/>
        <v>0</v>
      </c>
      <c r="BS348" s="15"/>
      <c r="BT348" s="15"/>
      <c r="BU348" s="15"/>
      <c r="CV348" s="13">
        <f t="shared" si="51"/>
        <v>0</v>
      </c>
      <c r="CW348" s="13">
        <f t="shared" si="53"/>
        <v>0</v>
      </c>
      <c r="DP348" s="13">
        <f t="shared" si="52"/>
        <v>0</v>
      </c>
      <c r="DQ348" s="13">
        <f t="shared" si="54"/>
        <v>0</v>
      </c>
    </row>
    <row r="349" spans="1:121" x14ac:dyDescent="0.45">
      <c r="A349" s="12" t="s">
        <v>6702</v>
      </c>
      <c r="B349" s="13">
        <v>2019</v>
      </c>
      <c r="C349" s="13" t="s">
        <v>344</v>
      </c>
      <c r="D349" s="13" t="s">
        <v>395</v>
      </c>
      <c r="E349" s="13" t="s">
        <v>499</v>
      </c>
      <c r="G349" s="13">
        <f t="shared" si="48"/>
        <v>1</v>
      </c>
      <c r="H349" s="15">
        <v>1</v>
      </c>
      <c r="K349" s="14">
        <v>1</v>
      </c>
      <c r="L349" s="15">
        <v>1</v>
      </c>
      <c r="Q349" s="13">
        <v>0</v>
      </c>
      <c r="BC349" s="13">
        <f t="shared" si="49"/>
        <v>0</v>
      </c>
      <c r="BK349" s="15">
        <f t="shared" si="47"/>
        <v>0</v>
      </c>
      <c r="BL349" s="13">
        <f t="shared" si="50"/>
        <v>1</v>
      </c>
      <c r="BM349" s="13">
        <f t="shared" si="55"/>
        <v>1</v>
      </c>
      <c r="BS349" s="15"/>
      <c r="BT349" s="15"/>
      <c r="BU349" s="15"/>
      <c r="CV349" s="13">
        <f t="shared" si="51"/>
        <v>0</v>
      </c>
      <c r="CW349" s="13">
        <f t="shared" si="53"/>
        <v>0</v>
      </c>
      <c r="DP349" s="13">
        <f t="shared" si="52"/>
        <v>0</v>
      </c>
      <c r="DQ349" s="13">
        <f t="shared" si="54"/>
        <v>0</v>
      </c>
    </row>
    <row r="350" spans="1:121" x14ac:dyDescent="0.45">
      <c r="A350" s="12" t="s">
        <v>3908</v>
      </c>
      <c r="B350" s="13">
        <v>2017</v>
      </c>
      <c r="C350" s="13" t="s">
        <v>126</v>
      </c>
      <c r="D350" s="13" t="s">
        <v>126</v>
      </c>
      <c r="E350" s="13" t="s">
        <v>249</v>
      </c>
      <c r="F350" s="13" t="s">
        <v>259</v>
      </c>
      <c r="G350" s="13">
        <f t="shared" si="48"/>
        <v>1</v>
      </c>
      <c r="M350" s="13">
        <v>2</v>
      </c>
      <c r="N350" s="13">
        <v>1</v>
      </c>
      <c r="O350" s="13">
        <v>0</v>
      </c>
      <c r="P350" s="13">
        <v>0</v>
      </c>
      <c r="Q350" s="13">
        <v>3</v>
      </c>
      <c r="R350" s="15">
        <v>1</v>
      </c>
      <c r="BC350" s="13">
        <f t="shared" si="49"/>
        <v>0</v>
      </c>
      <c r="BK350" s="15">
        <f t="shared" si="47"/>
        <v>0</v>
      </c>
      <c r="BL350" s="13">
        <f t="shared" si="50"/>
        <v>1</v>
      </c>
      <c r="BM350" s="13">
        <f t="shared" si="55"/>
        <v>1</v>
      </c>
      <c r="BS350" s="15"/>
      <c r="BT350" s="15"/>
      <c r="BU350" s="15"/>
      <c r="BY350" s="13">
        <v>3</v>
      </c>
      <c r="CV350" s="13">
        <f t="shared" si="51"/>
        <v>3</v>
      </c>
      <c r="CW350" s="13">
        <f t="shared" si="53"/>
        <v>1</v>
      </c>
      <c r="DP350" s="13">
        <f t="shared" si="52"/>
        <v>0</v>
      </c>
      <c r="DQ350" s="13">
        <f t="shared" si="54"/>
        <v>0</v>
      </c>
    </row>
    <row r="351" spans="1:121" x14ac:dyDescent="0.45">
      <c r="A351" s="12" t="s">
        <v>3933</v>
      </c>
      <c r="B351" s="13">
        <v>2014</v>
      </c>
      <c r="C351" s="13" t="s">
        <v>126</v>
      </c>
      <c r="D351" s="13" t="s">
        <v>126</v>
      </c>
      <c r="E351" s="13" t="s">
        <v>147</v>
      </c>
      <c r="F351" s="13" t="s">
        <v>3932</v>
      </c>
      <c r="G351" s="13">
        <f t="shared" si="48"/>
        <v>3</v>
      </c>
      <c r="H351" s="15">
        <v>1</v>
      </c>
      <c r="J351" s="14">
        <v>1</v>
      </c>
      <c r="L351" s="15">
        <v>1</v>
      </c>
      <c r="M351" s="13">
        <v>2</v>
      </c>
      <c r="N351" s="13">
        <v>0</v>
      </c>
      <c r="O351" s="13">
        <v>0</v>
      </c>
      <c r="P351" s="13">
        <v>0</v>
      </c>
      <c r="Q351" s="13">
        <v>2</v>
      </c>
      <c r="R351" s="15">
        <v>1</v>
      </c>
      <c r="BC351" s="13">
        <f t="shared" si="49"/>
        <v>0</v>
      </c>
      <c r="BK351" s="15">
        <f t="shared" si="47"/>
        <v>0</v>
      </c>
      <c r="BL351" s="13">
        <f t="shared" si="50"/>
        <v>2</v>
      </c>
      <c r="BM351" s="13">
        <f t="shared" si="55"/>
        <v>1</v>
      </c>
      <c r="BS351" s="15"/>
      <c r="BT351" s="15"/>
      <c r="BU351" s="15"/>
      <c r="BY351" s="13">
        <v>2</v>
      </c>
      <c r="CV351" s="13">
        <f t="shared" si="51"/>
        <v>2</v>
      </c>
      <c r="CW351" s="13">
        <f t="shared" si="53"/>
        <v>1</v>
      </c>
      <c r="DG351" s="13">
        <v>1</v>
      </c>
      <c r="DI351" s="13">
        <v>1</v>
      </c>
      <c r="DP351" s="13">
        <f t="shared" si="52"/>
        <v>2</v>
      </c>
      <c r="DQ351" s="13">
        <f t="shared" si="54"/>
        <v>1</v>
      </c>
    </row>
    <row r="352" spans="1:121" x14ac:dyDescent="0.45">
      <c r="A352" s="12" t="s">
        <v>6703</v>
      </c>
      <c r="B352" s="13">
        <v>2015</v>
      </c>
      <c r="C352" s="13" t="s">
        <v>2127</v>
      </c>
      <c r="D352" s="13" t="s">
        <v>2140</v>
      </c>
      <c r="E352" s="13" t="s">
        <v>2241</v>
      </c>
      <c r="G352" s="13">
        <f t="shared" si="48"/>
        <v>1</v>
      </c>
      <c r="M352" s="13">
        <v>0</v>
      </c>
      <c r="N352" s="13">
        <v>0</v>
      </c>
      <c r="O352" s="13">
        <v>1</v>
      </c>
      <c r="P352" s="13">
        <v>0</v>
      </c>
      <c r="Q352" s="13">
        <v>1</v>
      </c>
      <c r="R352" s="15">
        <v>1</v>
      </c>
      <c r="BC352" s="13">
        <f t="shared" si="49"/>
        <v>0</v>
      </c>
      <c r="BK352" s="15">
        <f t="shared" si="47"/>
        <v>0</v>
      </c>
      <c r="BL352" s="13">
        <f t="shared" si="50"/>
        <v>1</v>
      </c>
      <c r="BM352" s="13">
        <f t="shared" si="55"/>
        <v>1</v>
      </c>
      <c r="BS352" s="15"/>
      <c r="BT352" s="15"/>
      <c r="BU352" s="15"/>
      <c r="CV352" s="13">
        <f t="shared" si="51"/>
        <v>0</v>
      </c>
      <c r="CW352" s="13">
        <f t="shared" si="53"/>
        <v>0</v>
      </c>
      <c r="DI352" s="13">
        <v>1</v>
      </c>
      <c r="DJ352" s="13">
        <v>1</v>
      </c>
      <c r="DP352" s="13">
        <f t="shared" si="52"/>
        <v>2</v>
      </c>
      <c r="DQ352" s="13">
        <f t="shared" si="54"/>
        <v>1</v>
      </c>
    </row>
    <row r="353" spans="1:121" x14ac:dyDescent="0.45">
      <c r="A353" s="12" t="s">
        <v>6704</v>
      </c>
      <c r="B353" s="13">
        <v>2018</v>
      </c>
      <c r="C353" s="13" t="s">
        <v>2127</v>
      </c>
      <c r="D353" s="13" t="s">
        <v>2140</v>
      </c>
      <c r="E353" s="13" t="s">
        <v>2241</v>
      </c>
      <c r="G353" s="13">
        <f t="shared" si="48"/>
        <v>2</v>
      </c>
      <c r="M353" s="13">
        <v>1</v>
      </c>
      <c r="Q353" s="13">
        <v>1</v>
      </c>
      <c r="R353" s="15">
        <v>1</v>
      </c>
      <c r="BC353" s="13">
        <f t="shared" si="49"/>
        <v>0</v>
      </c>
      <c r="BK353" s="15">
        <f t="shared" si="47"/>
        <v>0</v>
      </c>
      <c r="BL353" s="13">
        <f t="shared" si="50"/>
        <v>1</v>
      </c>
      <c r="BM353" s="13">
        <f t="shared" si="55"/>
        <v>1</v>
      </c>
      <c r="BS353" s="15"/>
      <c r="BT353" s="15"/>
      <c r="BU353" s="15"/>
      <c r="BX353" s="13">
        <v>1</v>
      </c>
      <c r="CV353" s="13">
        <f t="shared" si="51"/>
        <v>1</v>
      </c>
      <c r="CW353" s="13">
        <f t="shared" si="53"/>
        <v>1</v>
      </c>
      <c r="DI353" s="13">
        <v>1</v>
      </c>
      <c r="DJ353" s="13">
        <v>1</v>
      </c>
      <c r="DP353" s="13">
        <f t="shared" si="52"/>
        <v>2</v>
      </c>
      <c r="DQ353" s="13">
        <f t="shared" si="54"/>
        <v>1</v>
      </c>
    </row>
    <row r="354" spans="1:121" x14ac:dyDescent="0.45">
      <c r="A354" s="12" t="s">
        <v>4561</v>
      </c>
      <c r="B354" s="13">
        <v>2019</v>
      </c>
      <c r="C354" s="13" t="s">
        <v>1281</v>
      </c>
      <c r="D354" s="13" t="s">
        <v>1287</v>
      </c>
      <c r="E354" s="13" t="s">
        <v>1288</v>
      </c>
      <c r="G354" s="13">
        <f t="shared" si="48"/>
        <v>2</v>
      </c>
      <c r="H354" s="15">
        <v>1</v>
      </c>
      <c r="I354" s="14">
        <v>1</v>
      </c>
      <c r="M354" s="13">
        <v>1</v>
      </c>
      <c r="N354" s="13">
        <v>0</v>
      </c>
      <c r="O354" s="13">
        <v>0</v>
      </c>
      <c r="P354" s="13">
        <v>0</v>
      </c>
      <c r="Q354" s="13">
        <v>1</v>
      </c>
      <c r="R354" s="15">
        <v>1</v>
      </c>
      <c r="BC354" s="13">
        <f t="shared" si="49"/>
        <v>0</v>
      </c>
      <c r="BK354" s="15">
        <f t="shared" si="47"/>
        <v>0</v>
      </c>
      <c r="BL354" s="13">
        <f t="shared" si="50"/>
        <v>2</v>
      </c>
      <c r="BM354" s="13">
        <f t="shared" si="55"/>
        <v>1</v>
      </c>
      <c r="BS354" s="15"/>
      <c r="BT354" s="15"/>
      <c r="BU354" s="15"/>
      <c r="CV354" s="13">
        <f t="shared" si="51"/>
        <v>0</v>
      </c>
      <c r="CW354" s="13">
        <f t="shared" si="53"/>
        <v>0</v>
      </c>
      <c r="DI354" s="13">
        <v>1</v>
      </c>
      <c r="DP354" s="13">
        <f t="shared" si="52"/>
        <v>1</v>
      </c>
      <c r="DQ354" s="13">
        <f t="shared" si="54"/>
        <v>1</v>
      </c>
    </row>
    <row r="355" spans="1:121" x14ac:dyDescent="0.45">
      <c r="A355" s="12" t="s">
        <v>6705</v>
      </c>
      <c r="B355" s="13">
        <v>2019</v>
      </c>
      <c r="C355" s="13" t="s">
        <v>2127</v>
      </c>
      <c r="D355" s="13" t="s">
        <v>2140</v>
      </c>
      <c r="E355" s="13" t="s">
        <v>4945</v>
      </c>
      <c r="G355" s="13">
        <f t="shared" si="48"/>
        <v>2</v>
      </c>
      <c r="H355" s="15">
        <v>1</v>
      </c>
      <c r="I355" s="14">
        <v>1</v>
      </c>
      <c r="Q355" s="13">
        <v>0</v>
      </c>
      <c r="BC355" s="13">
        <f t="shared" si="49"/>
        <v>0</v>
      </c>
      <c r="BK355" s="15">
        <f t="shared" si="47"/>
        <v>0</v>
      </c>
      <c r="BL355" s="13">
        <f t="shared" si="50"/>
        <v>1</v>
      </c>
      <c r="BM355" s="13">
        <f t="shared" si="55"/>
        <v>1</v>
      </c>
      <c r="BS355" s="15"/>
      <c r="BT355" s="15"/>
      <c r="BU355" s="15"/>
      <c r="CV355" s="13">
        <f t="shared" si="51"/>
        <v>0</v>
      </c>
      <c r="CW355" s="13">
        <f t="shared" si="53"/>
        <v>0</v>
      </c>
      <c r="DJ355" s="13">
        <v>1</v>
      </c>
      <c r="DP355" s="13">
        <f t="shared" si="52"/>
        <v>1</v>
      </c>
      <c r="DQ355" s="13">
        <f t="shared" si="54"/>
        <v>1</v>
      </c>
    </row>
    <row r="356" spans="1:121" x14ac:dyDescent="0.45">
      <c r="A356" s="12" t="s">
        <v>4740</v>
      </c>
      <c r="B356" s="13">
        <v>2019</v>
      </c>
      <c r="C356" s="13" t="s">
        <v>1676</v>
      </c>
      <c r="D356" s="13" t="s">
        <v>426</v>
      </c>
      <c r="E356" s="13" t="s">
        <v>3011</v>
      </c>
      <c r="G356" s="13">
        <f t="shared" si="48"/>
        <v>1</v>
      </c>
      <c r="H356" s="15">
        <v>1</v>
      </c>
      <c r="Q356" s="13">
        <v>0</v>
      </c>
      <c r="BC356" s="13">
        <f t="shared" si="49"/>
        <v>0</v>
      </c>
      <c r="BK356" s="15">
        <f t="shared" si="47"/>
        <v>0</v>
      </c>
      <c r="BL356" s="13">
        <f t="shared" si="50"/>
        <v>1</v>
      </c>
      <c r="BM356" s="13">
        <f t="shared" si="55"/>
        <v>1</v>
      </c>
      <c r="BS356" s="15"/>
      <c r="BT356" s="15"/>
      <c r="BU356" s="15"/>
      <c r="CV356" s="13">
        <f t="shared" si="51"/>
        <v>0</v>
      </c>
      <c r="CW356" s="13">
        <f t="shared" si="53"/>
        <v>0</v>
      </c>
      <c r="DP356" s="13">
        <f t="shared" si="52"/>
        <v>0</v>
      </c>
      <c r="DQ356" s="13">
        <f t="shared" si="54"/>
        <v>0</v>
      </c>
    </row>
    <row r="357" spans="1:121" x14ac:dyDescent="0.45">
      <c r="A357" s="12" t="s">
        <v>4520</v>
      </c>
      <c r="B357" s="13">
        <v>2019</v>
      </c>
      <c r="C357" s="13" t="s">
        <v>1281</v>
      </c>
      <c r="D357" s="13" t="s">
        <v>1282</v>
      </c>
      <c r="E357" s="13" t="s">
        <v>4519</v>
      </c>
      <c r="G357" s="13">
        <f t="shared" si="48"/>
        <v>1</v>
      </c>
      <c r="Q357" s="13">
        <v>0</v>
      </c>
      <c r="BC357" s="13">
        <f t="shared" si="49"/>
        <v>0</v>
      </c>
      <c r="BK357" s="15">
        <f t="shared" si="47"/>
        <v>0</v>
      </c>
      <c r="BL357" s="13">
        <f t="shared" si="50"/>
        <v>0</v>
      </c>
      <c r="BM357" s="13">
        <f t="shared" si="55"/>
        <v>0</v>
      </c>
      <c r="BS357" s="15"/>
      <c r="BT357" s="15"/>
      <c r="BU357" s="15"/>
      <c r="CV357" s="13">
        <f t="shared" si="51"/>
        <v>0</v>
      </c>
      <c r="CW357" s="13">
        <f t="shared" si="53"/>
        <v>0</v>
      </c>
      <c r="DI357" s="13">
        <v>1</v>
      </c>
      <c r="DP357" s="13">
        <f t="shared" si="52"/>
        <v>1</v>
      </c>
      <c r="DQ357" s="13">
        <f t="shared" si="54"/>
        <v>1</v>
      </c>
    </row>
    <row r="358" spans="1:121" x14ac:dyDescent="0.45">
      <c r="A358" s="12" t="s">
        <v>4086</v>
      </c>
      <c r="B358" s="13">
        <v>2019</v>
      </c>
      <c r="C358" s="13" t="s">
        <v>344</v>
      </c>
      <c r="D358" s="13" t="s">
        <v>375</v>
      </c>
      <c r="E358" s="13" t="s">
        <v>537</v>
      </c>
      <c r="G358" s="13">
        <f t="shared" si="48"/>
        <v>3</v>
      </c>
      <c r="H358" s="15">
        <v>1</v>
      </c>
      <c r="M358" s="13">
        <v>1</v>
      </c>
      <c r="N358" s="13">
        <v>0</v>
      </c>
      <c r="O358" s="13">
        <v>0</v>
      </c>
      <c r="P358" s="13">
        <v>0</v>
      </c>
      <c r="Q358" s="13">
        <v>1</v>
      </c>
      <c r="R358" s="15">
        <v>1</v>
      </c>
      <c r="BC358" s="13">
        <f t="shared" si="49"/>
        <v>0</v>
      </c>
      <c r="BK358" s="15">
        <f t="shared" si="47"/>
        <v>0</v>
      </c>
      <c r="BL358" s="13">
        <f t="shared" si="50"/>
        <v>2</v>
      </c>
      <c r="BM358" s="13">
        <f t="shared" si="55"/>
        <v>1</v>
      </c>
      <c r="BS358" s="15"/>
      <c r="BT358" s="15"/>
      <c r="BU358" s="15"/>
      <c r="CR358" s="13">
        <v>1</v>
      </c>
      <c r="CV358" s="13">
        <f t="shared" si="51"/>
        <v>1</v>
      </c>
      <c r="CW358" s="13">
        <f t="shared" si="53"/>
        <v>1</v>
      </c>
      <c r="DI358" s="13">
        <v>1</v>
      </c>
      <c r="DP358" s="13">
        <f t="shared" si="52"/>
        <v>1</v>
      </c>
      <c r="DQ358" s="13">
        <f t="shared" si="54"/>
        <v>1</v>
      </c>
    </row>
    <row r="359" spans="1:121" x14ac:dyDescent="0.45">
      <c r="A359" s="12" t="s">
        <v>5027</v>
      </c>
      <c r="B359" s="13">
        <v>2021</v>
      </c>
      <c r="C359" s="13" t="s">
        <v>2127</v>
      </c>
      <c r="D359" s="13" t="s">
        <v>2128</v>
      </c>
      <c r="E359" s="13" t="s">
        <v>2253</v>
      </c>
      <c r="G359" s="13">
        <f t="shared" si="48"/>
        <v>2</v>
      </c>
      <c r="H359" s="15">
        <v>1</v>
      </c>
      <c r="Q359" s="13">
        <v>0</v>
      </c>
      <c r="BC359" s="13">
        <f t="shared" si="49"/>
        <v>0</v>
      </c>
      <c r="BK359" s="15">
        <f t="shared" si="47"/>
        <v>0</v>
      </c>
      <c r="BL359" s="13">
        <f t="shared" si="50"/>
        <v>1</v>
      </c>
      <c r="BM359" s="13">
        <f t="shared" si="55"/>
        <v>1</v>
      </c>
      <c r="BS359" s="15"/>
      <c r="BT359" s="15"/>
      <c r="BU359" s="15"/>
      <c r="CV359" s="13">
        <f t="shared" si="51"/>
        <v>0</v>
      </c>
      <c r="CW359" s="13">
        <f t="shared" si="53"/>
        <v>0</v>
      </c>
      <c r="DI359" s="13">
        <v>1</v>
      </c>
      <c r="DP359" s="13">
        <f t="shared" si="52"/>
        <v>1</v>
      </c>
      <c r="DQ359" s="13">
        <f t="shared" si="54"/>
        <v>1</v>
      </c>
    </row>
    <row r="360" spans="1:121" x14ac:dyDescent="0.45">
      <c r="A360" s="12" t="s">
        <v>3729</v>
      </c>
      <c r="B360" s="13">
        <v>2015</v>
      </c>
      <c r="C360" s="13" t="s">
        <v>23</v>
      </c>
      <c r="D360" s="13" t="s">
        <v>23</v>
      </c>
      <c r="E360" s="13" t="s">
        <v>77</v>
      </c>
      <c r="F360" s="13" t="s">
        <v>3728</v>
      </c>
      <c r="G360" s="13">
        <f t="shared" si="48"/>
        <v>2</v>
      </c>
      <c r="H360" s="15">
        <v>1</v>
      </c>
      <c r="J360" s="14">
        <v>1</v>
      </c>
      <c r="L360" s="15">
        <v>1</v>
      </c>
      <c r="Q360" s="13">
        <v>0</v>
      </c>
      <c r="BC360" s="13">
        <f t="shared" si="49"/>
        <v>0</v>
      </c>
      <c r="BK360" s="15">
        <f t="shared" si="47"/>
        <v>0</v>
      </c>
      <c r="BL360" s="13">
        <f t="shared" si="50"/>
        <v>1</v>
      </c>
      <c r="BM360" s="13">
        <f t="shared" si="55"/>
        <v>1</v>
      </c>
      <c r="BS360" s="15"/>
      <c r="BT360" s="15"/>
      <c r="BU360" s="15"/>
      <c r="CV360" s="13">
        <f t="shared" si="51"/>
        <v>0</v>
      </c>
      <c r="CW360" s="13">
        <f t="shared" si="53"/>
        <v>0</v>
      </c>
      <c r="DE360" s="13">
        <v>1</v>
      </c>
      <c r="DI360" s="13">
        <v>1</v>
      </c>
      <c r="DP360" s="13">
        <f t="shared" si="52"/>
        <v>2</v>
      </c>
      <c r="DQ360" s="13">
        <f t="shared" si="54"/>
        <v>1</v>
      </c>
    </row>
    <row r="361" spans="1:121" x14ac:dyDescent="0.45">
      <c r="A361" s="12" t="s">
        <v>4228</v>
      </c>
      <c r="B361" s="13">
        <v>2020</v>
      </c>
      <c r="C361" s="13" t="s">
        <v>753</v>
      </c>
      <c r="D361" s="13" t="s">
        <v>753</v>
      </c>
      <c r="E361" s="13" t="s">
        <v>753</v>
      </c>
      <c r="F361" s="13" t="s">
        <v>4227</v>
      </c>
      <c r="G361" s="13">
        <f t="shared" si="48"/>
        <v>0</v>
      </c>
      <c r="Q361" s="13">
        <v>0</v>
      </c>
      <c r="BC361" s="13">
        <f t="shared" si="49"/>
        <v>0</v>
      </c>
      <c r="BK361" s="15">
        <f t="shared" si="47"/>
        <v>0</v>
      </c>
      <c r="BL361" s="13">
        <f t="shared" si="50"/>
        <v>0</v>
      </c>
      <c r="BM361" s="13">
        <f t="shared" si="55"/>
        <v>0</v>
      </c>
      <c r="BS361" s="15"/>
      <c r="BT361" s="15"/>
      <c r="BU361" s="15"/>
      <c r="CV361" s="13">
        <f t="shared" si="51"/>
        <v>0</v>
      </c>
      <c r="CW361" s="13">
        <f t="shared" si="53"/>
        <v>0</v>
      </c>
      <c r="DP361" s="13">
        <f t="shared" si="52"/>
        <v>0</v>
      </c>
      <c r="DQ361" s="13">
        <f t="shared" si="54"/>
        <v>0</v>
      </c>
    </row>
    <row r="362" spans="1:121" x14ac:dyDescent="0.45">
      <c r="A362" s="12" t="s">
        <v>3943</v>
      </c>
      <c r="B362" s="13">
        <v>2020</v>
      </c>
      <c r="C362" s="13" t="s">
        <v>126</v>
      </c>
      <c r="D362" s="13" t="s">
        <v>126</v>
      </c>
      <c r="E362" s="13" t="s">
        <v>147</v>
      </c>
      <c r="F362" s="13" t="s">
        <v>157</v>
      </c>
      <c r="G362" s="13">
        <f t="shared" si="48"/>
        <v>2</v>
      </c>
      <c r="M362" s="13">
        <v>1</v>
      </c>
      <c r="N362" s="13">
        <v>0</v>
      </c>
      <c r="O362" s="13">
        <v>0</v>
      </c>
      <c r="P362" s="13">
        <v>0</v>
      </c>
      <c r="Q362" s="13">
        <v>1</v>
      </c>
      <c r="R362" s="15">
        <v>1</v>
      </c>
      <c r="BC362" s="13">
        <f t="shared" si="49"/>
        <v>0</v>
      </c>
      <c r="BK362" s="15">
        <f t="shared" si="47"/>
        <v>0</v>
      </c>
      <c r="BL362" s="13">
        <f t="shared" si="50"/>
        <v>1</v>
      </c>
      <c r="BM362" s="13">
        <f t="shared" si="55"/>
        <v>1</v>
      </c>
      <c r="BS362" s="15"/>
      <c r="BT362" s="15"/>
      <c r="BU362" s="15"/>
      <c r="BY362" s="13">
        <v>1</v>
      </c>
      <c r="CV362" s="13">
        <f t="shared" si="51"/>
        <v>1</v>
      </c>
      <c r="CW362" s="13">
        <f t="shared" si="53"/>
        <v>1</v>
      </c>
      <c r="DI362" s="13">
        <v>1</v>
      </c>
      <c r="DP362" s="13">
        <f t="shared" si="52"/>
        <v>1</v>
      </c>
      <c r="DQ362" s="13">
        <f t="shared" si="54"/>
        <v>1</v>
      </c>
    </row>
    <row r="363" spans="1:121" x14ac:dyDescent="0.45">
      <c r="A363" s="12" t="s">
        <v>3926</v>
      </c>
      <c r="B363" s="13">
        <v>2016</v>
      </c>
      <c r="C363" s="13" t="s">
        <v>126</v>
      </c>
      <c r="D363" s="13" t="s">
        <v>126</v>
      </c>
      <c r="E363" s="13" t="s">
        <v>249</v>
      </c>
      <c r="F363" s="13" t="s">
        <v>2849</v>
      </c>
      <c r="G363" s="13">
        <f t="shared" si="48"/>
        <v>1</v>
      </c>
      <c r="Q363" s="13">
        <v>0</v>
      </c>
      <c r="AL363" s="13">
        <v>0</v>
      </c>
      <c r="AM363" s="13">
        <v>0</v>
      </c>
      <c r="AN363" s="13">
        <v>0</v>
      </c>
      <c r="AO363" s="13">
        <v>0</v>
      </c>
      <c r="AP363" s="13">
        <v>0</v>
      </c>
      <c r="AQ363" s="13">
        <v>0</v>
      </c>
      <c r="AR363" s="13">
        <v>0</v>
      </c>
      <c r="AS363" s="13">
        <v>0</v>
      </c>
      <c r="AT363" s="13">
        <v>0</v>
      </c>
      <c r="AU363" s="13">
        <v>0</v>
      </c>
      <c r="AV363" s="13">
        <v>0</v>
      </c>
      <c r="AW363" s="13">
        <v>0</v>
      </c>
      <c r="AX363" s="13">
        <v>0</v>
      </c>
      <c r="AY363" s="13">
        <v>0</v>
      </c>
      <c r="AZ363" s="13">
        <v>0</v>
      </c>
      <c r="BA363" s="13">
        <v>0</v>
      </c>
      <c r="BB363" s="13">
        <v>1</v>
      </c>
      <c r="BC363" s="13">
        <f t="shared" si="49"/>
        <v>1</v>
      </c>
      <c r="BE363" s="16">
        <v>1</v>
      </c>
      <c r="BF363" s="13">
        <v>1</v>
      </c>
      <c r="BG363" s="13">
        <v>0</v>
      </c>
      <c r="BI363" s="13">
        <f>SUM(S363:AK363)</f>
        <v>0</v>
      </c>
      <c r="BK363" s="15">
        <f t="shared" ref="BK363:BK426" si="56">BE363+BJ363</f>
        <v>1</v>
      </c>
      <c r="BL363" s="13">
        <f t="shared" si="50"/>
        <v>1</v>
      </c>
      <c r="BM363" s="13">
        <f t="shared" si="55"/>
        <v>1</v>
      </c>
      <c r="BS363" s="15"/>
      <c r="BT363" s="15"/>
      <c r="BU363" s="15"/>
      <c r="CV363" s="13">
        <f t="shared" si="51"/>
        <v>0</v>
      </c>
      <c r="CW363" s="13">
        <f t="shared" si="53"/>
        <v>0</v>
      </c>
      <c r="DI363" s="13">
        <v>1</v>
      </c>
      <c r="DP363" s="13">
        <f t="shared" si="52"/>
        <v>1</v>
      </c>
      <c r="DQ363" s="13">
        <f t="shared" si="54"/>
        <v>1</v>
      </c>
    </row>
    <row r="364" spans="1:121" x14ac:dyDescent="0.45">
      <c r="A364" s="12" t="s">
        <v>6706</v>
      </c>
      <c r="B364" s="13">
        <v>2020</v>
      </c>
      <c r="C364" s="13" t="s">
        <v>1862</v>
      </c>
      <c r="D364" s="13" t="s">
        <v>1879</v>
      </c>
      <c r="E364" s="13" t="s">
        <v>4854</v>
      </c>
      <c r="F364" s="13" t="s">
        <v>4860</v>
      </c>
      <c r="G364" s="13">
        <f t="shared" si="48"/>
        <v>1</v>
      </c>
      <c r="Q364" s="13">
        <v>0</v>
      </c>
      <c r="BC364" s="13">
        <f t="shared" si="49"/>
        <v>0</v>
      </c>
      <c r="BK364" s="15">
        <f t="shared" si="56"/>
        <v>0</v>
      </c>
      <c r="BL364" s="13">
        <f t="shared" si="50"/>
        <v>0</v>
      </c>
      <c r="BM364" s="13">
        <f t="shared" si="55"/>
        <v>0</v>
      </c>
      <c r="BS364" s="15"/>
      <c r="BT364" s="15"/>
      <c r="BU364" s="15"/>
      <c r="CV364" s="13">
        <f t="shared" si="51"/>
        <v>0</v>
      </c>
      <c r="CW364" s="13">
        <f t="shared" si="53"/>
        <v>0</v>
      </c>
      <c r="DC364" s="13">
        <v>1</v>
      </c>
      <c r="DI364" s="13">
        <v>1</v>
      </c>
      <c r="DP364" s="13">
        <f t="shared" si="52"/>
        <v>2</v>
      </c>
      <c r="DQ364" s="13">
        <f t="shared" si="54"/>
        <v>1</v>
      </c>
    </row>
    <row r="365" spans="1:121" x14ac:dyDescent="0.45">
      <c r="A365" s="12" t="s">
        <v>6707</v>
      </c>
      <c r="B365" s="13">
        <v>2019</v>
      </c>
      <c r="C365" s="13" t="s">
        <v>344</v>
      </c>
      <c r="D365" s="13" t="s">
        <v>351</v>
      </c>
      <c r="E365" s="13" t="s">
        <v>352</v>
      </c>
      <c r="F365" s="13" t="s">
        <v>367</v>
      </c>
      <c r="G365" s="13">
        <f t="shared" si="48"/>
        <v>2</v>
      </c>
      <c r="H365" s="15">
        <v>1</v>
      </c>
      <c r="K365" s="14">
        <v>1</v>
      </c>
      <c r="L365" s="15">
        <v>1</v>
      </c>
      <c r="M365" s="13">
        <v>0</v>
      </c>
      <c r="N365" s="13">
        <v>0</v>
      </c>
      <c r="O365" s="13">
        <v>1</v>
      </c>
      <c r="P365" s="13">
        <v>0</v>
      </c>
      <c r="Q365" s="13">
        <v>1</v>
      </c>
      <c r="R365" s="15">
        <v>1</v>
      </c>
      <c r="BC365" s="13">
        <f t="shared" si="49"/>
        <v>0</v>
      </c>
      <c r="BK365" s="15">
        <f t="shared" si="56"/>
        <v>0</v>
      </c>
      <c r="BL365" s="13">
        <f t="shared" si="50"/>
        <v>2</v>
      </c>
      <c r="BM365" s="13">
        <f t="shared" si="55"/>
        <v>1</v>
      </c>
      <c r="BS365" s="15"/>
      <c r="BT365" s="15"/>
      <c r="BU365" s="15"/>
      <c r="CV365" s="13">
        <f t="shared" si="51"/>
        <v>0</v>
      </c>
      <c r="CW365" s="13">
        <f t="shared" si="53"/>
        <v>0</v>
      </c>
      <c r="DI365" s="13">
        <v>1</v>
      </c>
      <c r="DP365" s="13">
        <f t="shared" si="52"/>
        <v>1</v>
      </c>
      <c r="DQ365" s="13">
        <f t="shared" si="54"/>
        <v>1</v>
      </c>
    </row>
    <row r="366" spans="1:121" x14ac:dyDescent="0.45">
      <c r="A366" s="12" t="s">
        <v>6708</v>
      </c>
      <c r="B366" s="13">
        <v>2013</v>
      </c>
      <c r="C366" s="13" t="s">
        <v>1006</v>
      </c>
      <c r="D366" s="13" t="s">
        <v>1027</v>
      </c>
      <c r="E366" s="13" t="s">
        <v>1183</v>
      </c>
      <c r="F366" s="13" t="s">
        <v>4385</v>
      </c>
      <c r="G366" s="13">
        <f t="shared" si="48"/>
        <v>1</v>
      </c>
      <c r="M366" s="13">
        <v>0</v>
      </c>
      <c r="N366" s="13">
        <v>0</v>
      </c>
      <c r="O366" s="13">
        <v>2</v>
      </c>
      <c r="P366" s="13">
        <v>0</v>
      </c>
      <c r="Q366" s="13">
        <v>2</v>
      </c>
      <c r="R366" s="15">
        <v>1</v>
      </c>
      <c r="BC366" s="13">
        <f t="shared" si="49"/>
        <v>0</v>
      </c>
      <c r="BK366" s="15">
        <f t="shared" si="56"/>
        <v>0</v>
      </c>
      <c r="BL366" s="13">
        <f t="shared" si="50"/>
        <v>1</v>
      </c>
      <c r="BM366" s="13">
        <f t="shared" si="55"/>
        <v>1</v>
      </c>
      <c r="BS366" s="15"/>
      <c r="BT366" s="15"/>
      <c r="BU366" s="15"/>
      <c r="CV366" s="13">
        <f t="shared" si="51"/>
        <v>0</v>
      </c>
      <c r="CW366" s="13">
        <f t="shared" si="53"/>
        <v>0</v>
      </c>
      <c r="DI366" s="13">
        <v>1</v>
      </c>
      <c r="DP366" s="13">
        <f t="shared" si="52"/>
        <v>1</v>
      </c>
      <c r="DQ366" s="13">
        <f t="shared" si="54"/>
        <v>1</v>
      </c>
    </row>
    <row r="367" spans="1:121" x14ac:dyDescent="0.45">
      <c r="A367" s="12" t="s">
        <v>3739</v>
      </c>
      <c r="B367" s="13">
        <v>2011</v>
      </c>
      <c r="C367" s="13" t="s">
        <v>23</v>
      </c>
      <c r="D367" s="13" t="s">
        <v>23</v>
      </c>
      <c r="E367" s="13" t="s">
        <v>83</v>
      </c>
      <c r="F367" s="13" t="s">
        <v>3738</v>
      </c>
      <c r="G367" s="13">
        <f t="shared" si="48"/>
        <v>2</v>
      </c>
      <c r="H367" s="15">
        <v>1</v>
      </c>
      <c r="J367" s="14">
        <v>1</v>
      </c>
      <c r="L367" s="15">
        <v>1</v>
      </c>
      <c r="M367" s="13">
        <v>1</v>
      </c>
      <c r="N367" s="13">
        <v>0</v>
      </c>
      <c r="O367" s="13">
        <v>0</v>
      </c>
      <c r="P367" s="13">
        <v>0</v>
      </c>
      <c r="Q367" s="13">
        <v>1</v>
      </c>
      <c r="R367" s="15">
        <v>1</v>
      </c>
      <c r="AL367" s="13">
        <v>0</v>
      </c>
      <c r="AM367" s="13">
        <v>0</v>
      </c>
      <c r="AN367" s="13">
        <v>0</v>
      </c>
      <c r="AO367" s="13">
        <v>0</v>
      </c>
      <c r="AP367" s="13">
        <v>0</v>
      </c>
      <c r="AQ367" s="13">
        <v>0</v>
      </c>
      <c r="AR367" s="13">
        <v>0</v>
      </c>
      <c r="AS367" s="13">
        <v>0</v>
      </c>
      <c r="AT367" s="13">
        <v>0</v>
      </c>
      <c r="AU367" s="13">
        <v>0</v>
      </c>
      <c r="AV367" s="13">
        <v>0</v>
      </c>
      <c r="AW367" s="13">
        <v>0</v>
      </c>
      <c r="AX367" s="13">
        <v>0</v>
      </c>
      <c r="AY367" s="13">
        <v>0</v>
      </c>
      <c r="AZ367" s="13">
        <v>0</v>
      </c>
      <c r="BA367" s="13">
        <v>0</v>
      </c>
      <c r="BB367" s="13">
        <v>2</v>
      </c>
      <c r="BC367" s="13">
        <f t="shared" si="49"/>
        <v>2</v>
      </c>
      <c r="BD367" s="13" t="s">
        <v>2824</v>
      </c>
      <c r="BE367" s="16">
        <v>1</v>
      </c>
      <c r="BF367" s="13">
        <v>0</v>
      </c>
      <c r="BG367" s="13">
        <v>1</v>
      </c>
      <c r="BI367" s="13">
        <f>SUM(S367:AK367)</f>
        <v>0</v>
      </c>
      <c r="BK367" s="15">
        <f t="shared" si="56"/>
        <v>1</v>
      </c>
      <c r="BL367" s="13">
        <f t="shared" si="50"/>
        <v>3</v>
      </c>
      <c r="BM367" s="13">
        <f t="shared" si="55"/>
        <v>1</v>
      </c>
      <c r="BS367" s="15"/>
      <c r="BT367" s="15"/>
      <c r="BU367" s="15"/>
      <c r="CV367" s="13">
        <f t="shared" si="51"/>
        <v>0</v>
      </c>
      <c r="CW367" s="13">
        <f t="shared" si="53"/>
        <v>0</v>
      </c>
      <c r="DI367" s="13">
        <v>1</v>
      </c>
      <c r="DJ367" s="13">
        <v>1</v>
      </c>
      <c r="DP367" s="13">
        <f t="shared" si="52"/>
        <v>2</v>
      </c>
      <c r="DQ367" s="13">
        <f t="shared" si="54"/>
        <v>1</v>
      </c>
    </row>
    <row r="368" spans="1:121" x14ac:dyDescent="0.45">
      <c r="A368" s="12" t="s">
        <v>3976</v>
      </c>
      <c r="B368" s="13">
        <v>2017</v>
      </c>
      <c r="C368" s="13" t="s">
        <v>344</v>
      </c>
      <c r="D368" s="13" t="s">
        <v>395</v>
      </c>
      <c r="E368" s="13" t="s">
        <v>612</v>
      </c>
      <c r="F368" s="13" t="s">
        <v>613</v>
      </c>
      <c r="G368" s="13">
        <f t="shared" si="48"/>
        <v>0</v>
      </c>
      <c r="M368" s="13">
        <v>1</v>
      </c>
      <c r="N368" s="13">
        <v>0</v>
      </c>
      <c r="O368" s="13">
        <v>0</v>
      </c>
      <c r="P368" s="13">
        <v>0</v>
      </c>
      <c r="Q368" s="13">
        <v>1</v>
      </c>
      <c r="R368" s="15">
        <v>1</v>
      </c>
      <c r="BC368" s="13">
        <f t="shared" si="49"/>
        <v>0</v>
      </c>
      <c r="BK368" s="15">
        <f t="shared" si="56"/>
        <v>0</v>
      </c>
      <c r="BL368" s="13">
        <f t="shared" si="50"/>
        <v>1</v>
      </c>
      <c r="BM368" s="13">
        <f t="shared" si="55"/>
        <v>1</v>
      </c>
      <c r="BS368" s="15"/>
      <c r="BT368" s="15"/>
      <c r="BU368" s="15"/>
      <c r="CV368" s="13">
        <f t="shared" si="51"/>
        <v>0</v>
      </c>
      <c r="CW368" s="13">
        <f t="shared" si="53"/>
        <v>0</v>
      </c>
      <c r="DP368" s="13">
        <f t="shared" si="52"/>
        <v>0</v>
      </c>
      <c r="DQ368" s="13">
        <f t="shared" si="54"/>
        <v>0</v>
      </c>
    </row>
    <row r="369" spans="1:121" x14ac:dyDescent="0.45">
      <c r="A369" s="12" t="s">
        <v>4630</v>
      </c>
      <c r="B369" s="13">
        <v>2018</v>
      </c>
      <c r="C369" s="13" t="s">
        <v>1676</v>
      </c>
      <c r="D369" s="13" t="s">
        <v>1684</v>
      </c>
      <c r="E369" s="13" t="s">
        <v>1830</v>
      </c>
      <c r="F369" s="13" t="s">
        <v>2709</v>
      </c>
      <c r="G369" s="13">
        <f t="shared" si="48"/>
        <v>3</v>
      </c>
      <c r="H369" s="15">
        <v>1</v>
      </c>
      <c r="J369" s="14">
        <v>1</v>
      </c>
      <c r="L369" s="15">
        <v>1</v>
      </c>
      <c r="Q369" s="13">
        <v>0</v>
      </c>
      <c r="AL369" s="13">
        <v>0</v>
      </c>
      <c r="AM369" s="13">
        <v>0</v>
      </c>
      <c r="AN369" s="13">
        <v>0</v>
      </c>
      <c r="AO369" s="13">
        <v>0</v>
      </c>
      <c r="AP369" s="13">
        <v>0</v>
      </c>
      <c r="AQ369" s="13">
        <v>0</v>
      </c>
      <c r="AR369" s="13">
        <v>0</v>
      </c>
      <c r="AS369" s="13">
        <v>1</v>
      </c>
      <c r="AT369" s="13">
        <v>0</v>
      </c>
      <c r="AU369" s="13">
        <v>0</v>
      </c>
      <c r="AV369" s="13">
        <v>0</v>
      </c>
      <c r="AW369" s="13">
        <v>0</v>
      </c>
      <c r="AX369" s="13">
        <v>0</v>
      </c>
      <c r="AY369" s="13">
        <v>0</v>
      </c>
      <c r="AZ369" s="13">
        <v>0</v>
      </c>
      <c r="BA369" s="13">
        <v>0</v>
      </c>
      <c r="BB369" s="13">
        <v>0</v>
      </c>
      <c r="BC369" s="13">
        <f t="shared" si="49"/>
        <v>1</v>
      </c>
      <c r="BE369" s="15">
        <v>1</v>
      </c>
      <c r="BF369" s="13">
        <v>0</v>
      </c>
      <c r="BG369" s="13">
        <v>1</v>
      </c>
      <c r="BI369" s="13">
        <f>SUM(S369:AK369)</f>
        <v>0</v>
      </c>
      <c r="BK369" s="15">
        <f t="shared" si="56"/>
        <v>1</v>
      </c>
      <c r="BL369" s="13">
        <f t="shared" si="50"/>
        <v>2</v>
      </c>
      <c r="BM369" s="13">
        <f t="shared" si="55"/>
        <v>1</v>
      </c>
      <c r="BS369" s="15"/>
      <c r="BT369" s="15"/>
      <c r="BU369" s="15"/>
      <c r="BY369" s="13">
        <v>1</v>
      </c>
      <c r="CV369" s="13">
        <f t="shared" si="51"/>
        <v>1</v>
      </c>
      <c r="CW369" s="13">
        <f t="shared" si="53"/>
        <v>1</v>
      </c>
      <c r="DG369" s="13">
        <v>1</v>
      </c>
      <c r="DI369" s="13">
        <v>1</v>
      </c>
      <c r="DP369" s="13">
        <f t="shared" si="52"/>
        <v>2</v>
      </c>
      <c r="DQ369" s="13">
        <f t="shared" si="54"/>
        <v>1</v>
      </c>
    </row>
    <row r="370" spans="1:121" x14ac:dyDescent="0.45">
      <c r="A370" s="12" t="s">
        <v>6709</v>
      </c>
      <c r="B370" s="13">
        <v>2016</v>
      </c>
      <c r="C370" s="13" t="s">
        <v>753</v>
      </c>
      <c r="D370" s="13" t="s">
        <v>753</v>
      </c>
      <c r="E370" s="13" t="s">
        <v>889</v>
      </c>
      <c r="F370" s="13" t="s">
        <v>4191</v>
      </c>
      <c r="G370" s="13">
        <f t="shared" si="48"/>
        <v>2</v>
      </c>
      <c r="H370" s="15">
        <v>1</v>
      </c>
      <c r="J370" s="14">
        <v>1</v>
      </c>
      <c r="L370" s="15">
        <v>1</v>
      </c>
      <c r="Q370" s="13">
        <v>0</v>
      </c>
      <c r="BC370" s="13">
        <f t="shared" si="49"/>
        <v>0</v>
      </c>
      <c r="BK370" s="15">
        <f t="shared" si="56"/>
        <v>0</v>
      </c>
      <c r="BL370" s="13">
        <f t="shared" si="50"/>
        <v>1</v>
      </c>
      <c r="BM370" s="13">
        <f t="shared" si="55"/>
        <v>1</v>
      </c>
      <c r="BS370" s="15"/>
      <c r="BT370" s="15"/>
      <c r="BU370" s="15"/>
      <c r="CV370" s="13">
        <f t="shared" si="51"/>
        <v>0</v>
      </c>
      <c r="CW370" s="13">
        <f t="shared" si="53"/>
        <v>0</v>
      </c>
      <c r="DF370" s="13">
        <v>1</v>
      </c>
      <c r="DI370" s="13">
        <v>1</v>
      </c>
      <c r="DP370" s="13">
        <f t="shared" si="52"/>
        <v>2</v>
      </c>
      <c r="DQ370" s="13">
        <f t="shared" si="54"/>
        <v>1</v>
      </c>
    </row>
    <row r="371" spans="1:121" x14ac:dyDescent="0.45">
      <c r="A371" s="12" t="s">
        <v>4232</v>
      </c>
      <c r="B371" s="13">
        <v>2019</v>
      </c>
      <c r="C371" s="13" t="s">
        <v>753</v>
      </c>
      <c r="D371" s="13" t="s">
        <v>753</v>
      </c>
      <c r="E371" s="13" t="s">
        <v>914</v>
      </c>
      <c r="F371" s="13" t="s">
        <v>915</v>
      </c>
      <c r="G371" s="13">
        <f t="shared" si="48"/>
        <v>2</v>
      </c>
      <c r="H371" s="15">
        <v>1</v>
      </c>
      <c r="J371" s="14">
        <v>1</v>
      </c>
      <c r="L371" s="15">
        <v>1</v>
      </c>
      <c r="M371" s="13">
        <v>0</v>
      </c>
      <c r="N371" s="13">
        <v>1</v>
      </c>
      <c r="O371" s="13">
        <v>0</v>
      </c>
      <c r="P371" s="13">
        <v>0</v>
      </c>
      <c r="Q371" s="13">
        <v>1</v>
      </c>
      <c r="R371" s="15">
        <v>1</v>
      </c>
      <c r="BC371" s="13">
        <f t="shared" si="49"/>
        <v>0</v>
      </c>
      <c r="BK371" s="15">
        <f t="shared" si="56"/>
        <v>0</v>
      </c>
      <c r="BL371" s="13">
        <f t="shared" si="50"/>
        <v>2</v>
      </c>
      <c r="BM371" s="13">
        <f t="shared" si="55"/>
        <v>1</v>
      </c>
      <c r="BS371" s="15"/>
      <c r="BT371" s="15"/>
      <c r="BU371" s="15"/>
      <c r="CV371" s="13">
        <f t="shared" si="51"/>
        <v>0</v>
      </c>
      <c r="CW371" s="13">
        <f t="shared" si="53"/>
        <v>0</v>
      </c>
      <c r="DF371" s="13">
        <v>1</v>
      </c>
      <c r="DP371" s="13">
        <f t="shared" si="52"/>
        <v>1</v>
      </c>
      <c r="DQ371" s="13">
        <f t="shared" si="54"/>
        <v>1</v>
      </c>
    </row>
    <row r="372" spans="1:121" x14ac:dyDescent="0.45">
      <c r="A372" s="12" t="s">
        <v>4155</v>
      </c>
      <c r="B372" s="13">
        <v>2018</v>
      </c>
      <c r="C372" s="13" t="s">
        <v>753</v>
      </c>
      <c r="D372" s="13" t="s">
        <v>753</v>
      </c>
      <c r="E372" s="13" t="s">
        <v>816</v>
      </c>
      <c r="F372" s="13" t="s">
        <v>4154</v>
      </c>
      <c r="G372" s="13">
        <f t="shared" si="48"/>
        <v>1</v>
      </c>
      <c r="Q372" s="13">
        <v>0</v>
      </c>
      <c r="BC372" s="13">
        <f t="shared" si="49"/>
        <v>0</v>
      </c>
      <c r="BK372" s="15">
        <f t="shared" si="56"/>
        <v>0</v>
      </c>
      <c r="BL372" s="13">
        <f t="shared" si="50"/>
        <v>0</v>
      </c>
      <c r="BM372" s="13">
        <f t="shared" si="55"/>
        <v>0</v>
      </c>
      <c r="BS372" s="15"/>
      <c r="BT372" s="15"/>
      <c r="BU372" s="15"/>
      <c r="CV372" s="13">
        <f t="shared" si="51"/>
        <v>0</v>
      </c>
      <c r="CW372" s="13">
        <f t="shared" si="53"/>
        <v>0</v>
      </c>
      <c r="DI372" s="13">
        <v>1</v>
      </c>
      <c r="DP372" s="13">
        <f t="shared" si="52"/>
        <v>1</v>
      </c>
      <c r="DQ372" s="13">
        <f t="shared" si="54"/>
        <v>1</v>
      </c>
    </row>
    <row r="373" spans="1:121" x14ac:dyDescent="0.45">
      <c r="A373" s="12" t="s">
        <v>4287</v>
      </c>
      <c r="B373" s="13">
        <v>2020</v>
      </c>
      <c r="C373" s="13" t="s">
        <v>922</v>
      </c>
      <c r="D373" s="13" t="s">
        <v>923</v>
      </c>
      <c r="E373" s="13" t="s">
        <v>4286</v>
      </c>
      <c r="G373" s="13">
        <f t="shared" si="48"/>
        <v>2</v>
      </c>
      <c r="H373" s="15">
        <v>1</v>
      </c>
      <c r="K373" s="14">
        <v>1</v>
      </c>
      <c r="L373" s="15">
        <v>1</v>
      </c>
      <c r="Q373" s="13">
        <v>0</v>
      </c>
      <c r="BC373" s="13">
        <f t="shared" si="49"/>
        <v>0</v>
      </c>
      <c r="BK373" s="15">
        <f t="shared" si="56"/>
        <v>0</v>
      </c>
      <c r="BL373" s="13">
        <f t="shared" si="50"/>
        <v>1</v>
      </c>
      <c r="BM373" s="13">
        <f t="shared" si="55"/>
        <v>1</v>
      </c>
      <c r="BS373" s="15"/>
      <c r="BT373" s="15"/>
      <c r="BU373" s="15"/>
      <c r="CV373" s="13">
        <f t="shared" si="51"/>
        <v>0</v>
      </c>
      <c r="CW373" s="13">
        <f t="shared" si="53"/>
        <v>0</v>
      </c>
      <c r="CY373" s="13">
        <v>1</v>
      </c>
      <c r="DP373" s="13">
        <f t="shared" si="52"/>
        <v>1</v>
      </c>
      <c r="DQ373" s="13">
        <f t="shared" si="54"/>
        <v>1</v>
      </c>
    </row>
    <row r="374" spans="1:121" x14ac:dyDescent="0.45">
      <c r="A374" s="12" t="s">
        <v>3902</v>
      </c>
      <c r="B374" s="13">
        <v>2015</v>
      </c>
      <c r="C374" s="13" t="s">
        <v>126</v>
      </c>
      <c r="D374" s="13" t="s">
        <v>126</v>
      </c>
      <c r="E374" s="13" t="s">
        <v>304</v>
      </c>
      <c r="F374" s="13" t="s">
        <v>325</v>
      </c>
      <c r="G374" s="13">
        <f t="shared" si="48"/>
        <v>3</v>
      </c>
      <c r="H374" s="15">
        <v>1</v>
      </c>
      <c r="J374" s="14">
        <v>1</v>
      </c>
      <c r="L374" s="15">
        <v>1</v>
      </c>
      <c r="M374" s="13">
        <v>1</v>
      </c>
      <c r="N374" s="13">
        <v>0</v>
      </c>
      <c r="O374" s="13">
        <v>0</v>
      </c>
      <c r="P374" s="13">
        <v>0</v>
      </c>
      <c r="Q374" s="13">
        <v>1</v>
      </c>
      <c r="R374" s="15">
        <v>1</v>
      </c>
      <c r="BC374" s="13">
        <f t="shared" si="49"/>
        <v>0</v>
      </c>
      <c r="BK374" s="15">
        <f t="shared" si="56"/>
        <v>0</v>
      </c>
      <c r="BL374" s="13">
        <f t="shared" si="50"/>
        <v>2</v>
      </c>
      <c r="BM374" s="13">
        <f t="shared" si="55"/>
        <v>1</v>
      </c>
      <c r="BS374" s="15"/>
      <c r="BT374" s="15"/>
      <c r="BU374" s="15"/>
      <c r="BY374" s="13">
        <v>1</v>
      </c>
      <c r="CV374" s="13">
        <f t="shared" si="51"/>
        <v>1</v>
      </c>
      <c r="CW374" s="13">
        <f t="shared" si="53"/>
        <v>1</v>
      </c>
      <c r="DG374" s="13">
        <v>1</v>
      </c>
      <c r="DI374" s="13">
        <v>1</v>
      </c>
      <c r="DP374" s="13">
        <f t="shared" si="52"/>
        <v>2</v>
      </c>
      <c r="DQ374" s="13">
        <f t="shared" si="54"/>
        <v>1</v>
      </c>
    </row>
    <row r="375" spans="1:121" x14ac:dyDescent="0.45">
      <c r="A375" s="12" t="s">
        <v>4204</v>
      </c>
      <c r="B375" s="13">
        <v>2016</v>
      </c>
      <c r="C375" s="13" t="s">
        <v>753</v>
      </c>
      <c r="D375" s="13" t="s">
        <v>753</v>
      </c>
      <c r="E375" s="13" t="s">
        <v>753</v>
      </c>
      <c r="F375" s="13" t="s">
        <v>781</v>
      </c>
      <c r="G375" s="13">
        <f t="shared" si="48"/>
        <v>3</v>
      </c>
      <c r="H375" s="15">
        <v>1</v>
      </c>
      <c r="J375" s="14">
        <v>1</v>
      </c>
      <c r="L375" s="15">
        <v>1</v>
      </c>
      <c r="M375" s="13">
        <v>1</v>
      </c>
      <c r="N375" s="13">
        <v>0</v>
      </c>
      <c r="O375" s="13">
        <v>0</v>
      </c>
      <c r="P375" s="13">
        <v>0</v>
      </c>
      <c r="Q375" s="13">
        <v>1</v>
      </c>
      <c r="R375" s="15">
        <v>1</v>
      </c>
      <c r="BC375" s="13">
        <f t="shared" si="49"/>
        <v>0</v>
      </c>
      <c r="BK375" s="15">
        <f t="shared" si="56"/>
        <v>0</v>
      </c>
      <c r="BL375" s="13">
        <f t="shared" si="50"/>
        <v>2</v>
      </c>
      <c r="BM375" s="13">
        <f t="shared" si="55"/>
        <v>1</v>
      </c>
      <c r="BS375" s="15"/>
      <c r="BT375" s="15"/>
      <c r="BU375" s="15"/>
      <c r="CA375" s="13">
        <v>1</v>
      </c>
      <c r="CV375" s="13">
        <f t="shared" si="51"/>
        <v>1</v>
      </c>
      <c r="CW375" s="13">
        <f t="shared" si="53"/>
        <v>1</v>
      </c>
      <c r="DI375" s="13">
        <v>1</v>
      </c>
      <c r="DP375" s="13">
        <f t="shared" si="52"/>
        <v>1</v>
      </c>
      <c r="DQ375" s="13">
        <f t="shared" si="54"/>
        <v>1</v>
      </c>
    </row>
    <row r="376" spans="1:121" x14ac:dyDescent="0.45">
      <c r="A376" s="12" t="s">
        <v>6710</v>
      </c>
      <c r="B376" s="13">
        <v>2014</v>
      </c>
      <c r="C376" s="13" t="s">
        <v>126</v>
      </c>
      <c r="D376" s="13" t="s">
        <v>126</v>
      </c>
      <c r="E376" s="13" t="s">
        <v>147</v>
      </c>
      <c r="F376" s="13" t="s">
        <v>6711</v>
      </c>
      <c r="G376" s="13">
        <f t="shared" si="48"/>
        <v>2</v>
      </c>
      <c r="H376" s="15">
        <v>1</v>
      </c>
      <c r="J376" s="14">
        <v>1</v>
      </c>
      <c r="L376" s="15">
        <v>1</v>
      </c>
      <c r="Q376" s="13">
        <v>0</v>
      </c>
      <c r="BC376" s="13">
        <f t="shared" si="49"/>
        <v>0</v>
      </c>
      <c r="BK376" s="15">
        <f t="shared" si="56"/>
        <v>0</v>
      </c>
      <c r="BL376" s="13">
        <f t="shared" si="50"/>
        <v>1</v>
      </c>
      <c r="BM376" s="13">
        <f t="shared" si="55"/>
        <v>1</v>
      </c>
      <c r="BS376" s="15"/>
      <c r="BT376" s="15"/>
      <c r="BU376" s="15"/>
      <c r="CV376" s="13">
        <f t="shared" si="51"/>
        <v>0</v>
      </c>
      <c r="CW376" s="13">
        <f t="shared" si="53"/>
        <v>0</v>
      </c>
      <c r="DG376" s="13">
        <v>1</v>
      </c>
      <c r="DI376" s="13">
        <v>1</v>
      </c>
      <c r="DP376" s="13">
        <f t="shared" si="52"/>
        <v>2</v>
      </c>
      <c r="DQ376" s="13">
        <f t="shared" si="54"/>
        <v>1</v>
      </c>
    </row>
    <row r="377" spans="1:121" x14ac:dyDescent="0.45">
      <c r="A377" s="12" t="s">
        <v>5031</v>
      </c>
      <c r="B377" s="13">
        <v>2020</v>
      </c>
      <c r="C377" s="13" t="s">
        <v>2127</v>
      </c>
      <c r="D377" s="13" t="s">
        <v>2128</v>
      </c>
      <c r="E377" s="13" t="s">
        <v>2418</v>
      </c>
      <c r="F377" s="13" t="s">
        <v>2419</v>
      </c>
      <c r="G377" s="13">
        <f t="shared" si="48"/>
        <v>2</v>
      </c>
      <c r="H377" s="15">
        <v>1</v>
      </c>
      <c r="K377" s="14">
        <v>1</v>
      </c>
      <c r="L377" s="15">
        <v>1</v>
      </c>
      <c r="Q377" s="13">
        <v>0</v>
      </c>
      <c r="BC377" s="13">
        <f t="shared" si="49"/>
        <v>0</v>
      </c>
      <c r="BK377" s="15">
        <f t="shared" si="56"/>
        <v>0</v>
      </c>
      <c r="BL377" s="13">
        <f t="shared" si="50"/>
        <v>1</v>
      </c>
      <c r="BM377" s="13">
        <f t="shared" si="55"/>
        <v>1</v>
      </c>
      <c r="BS377" s="15"/>
      <c r="BT377" s="15"/>
      <c r="BU377" s="15"/>
      <c r="CV377" s="13">
        <f t="shared" si="51"/>
        <v>0</v>
      </c>
      <c r="CW377" s="13">
        <f t="shared" si="53"/>
        <v>0</v>
      </c>
      <c r="DI377" s="13">
        <v>1</v>
      </c>
      <c r="DJ377" s="13">
        <v>1</v>
      </c>
      <c r="DP377" s="13">
        <f t="shared" si="52"/>
        <v>2</v>
      </c>
      <c r="DQ377" s="13">
        <f t="shared" si="54"/>
        <v>1</v>
      </c>
    </row>
    <row r="378" spans="1:121" x14ac:dyDescent="0.45">
      <c r="A378" s="12" t="s">
        <v>3773</v>
      </c>
      <c r="B378" s="13">
        <v>2019</v>
      </c>
      <c r="C378" s="13" t="s">
        <v>23</v>
      </c>
      <c r="D378" s="13" t="s">
        <v>23</v>
      </c>
      <c r="E378" s="13" t="s">
        <v>3381</v>
      </c>
      <c r="F378" s="13" t="s">
        <v>3772</v>
      </c>
      <c r="G378" s="13">
        <f t="shared" si="48"/>
        <v>1</v>
      </c>
      <c r="Q378" s="13">
        <v>0</v>
      </c>
      <c r="BC378" s="13">
        <f t="shared" si="49"/>
        <v>0</v>
      </c>
      <c r="BK378" s="15">
        <f t="shared" si="56"/>
        <v>0</v>
      </c>
      <c r="BL378" s="13">
        <f t="shared" si="50"/>
        <v>0</v>
      </c>
      <c r="BM378" s="13">
        <f t="shared" si="55"/>
        <v>0</v>
      </c>
      <c r="BS378" s="15"/>
      <c r="BT378" s="15"/>
      <c r="BU378" s="15"/>
      <c r="CV378" s="13">
        <f t="shared" si="51"/>
        <v>0</v>
      </c>
      <c r="CW378" s="13">
        <f t="shared" si="53"/>
        <v>0</v>
      </c>
      <c r="DI378" s="13">
        <v>1</v>
      </c>
      <c r="DP378" s="13">
        <f t="shared" si="52"/>
        <v>1</v>
      </c>
      <c r="DQ378" s="13">
        <f t="shared" si="54"/>
        <v>1</v>
      </c>
    </row>
    <row r="379" spans="1:121" x14ac:dyDescent="0.45">
      <c r="A379" s="12" t="s">
        <v>4141</v>
      </c>
      <c r="B379" s="13">
        <v>2018</v>
      </c>
      <c r="C379" s="13" t="s">
        <v>344</v>
      </c>
      <c r="D379" s="13" t="s">
        <v>345</v>
      </c>
      <c r="E379" s="13" t="s">
        <v>433</v>
      </c>
      <c r="F379" s="13" t="s">
        <v>3135</v>
      </c>
      <c r="G379" s="13">
        <f t="shared" si="48"/>
        <v>2</v>
      </c>
      <c r="H379" s="15">
        <v>1</v>
      </c>
      <c r="K379" s="14">
        <v>1</v>
      </c>
      <c r="L379" s="15">
        <v>1</v>
      </c>
      <c r="Q379" s="13">
        <v>0</v>
      </c>
      <c r="BC379" s="13">
        <f t="shared" si="49"/>
        <v>0</v>
      </c>
      <c r="BK379" s="15">
        <f t="shared" si="56"/>
        <v>0</v>
      </c>
      <c r="BL379" s="13">
        <f t="shared" si="50"/>
        <v>1</v>
      </c>
      <c r="BM379" s="13">
        <f t="shared" si="55"/>
        <v>1</v>
      </c>
      <c r="BS379" s="15"/>
      <c r="BT379" s="15"/>
      <c r="BU379" s="15"/>
      <c r="CV379" s="13">
        <f t="shared" si="51"/>
        <v>0</v>
      </c>
      <c r="CW379" s="13">
        <f t="shared" si="53"/>
        <v>0</v>
      </c>
      <c r="DI379" s="13">
        <v>1</v>
      </c>
      <c r="DP379" s="13">
        <f t="shared" si="52"/>
        <v>1</v>
      </c>
      <c r="DQ379" s="13">
        <f t="shared" si="54"/>
        <v>1</v>
      </c>
    </row>
    <row r="380" spans="1:121" x14ac:dyDescent="0.45">
      <c r="A380" s="12" t="s">
        <v>3900</v>
      </c>
      <c r="B380" s="13">
        <v>2018</v>
      </c>
      <c r="C380" s="13" t="s">
        <v>126</v>
      </c>
      <c r="D380" s="13" t="s">
        <v>126</v>
      </c>
      <c r="E380" s="13" t="s">
        <v>304</v>
      </c>
      <c r="F380" s="13" t="s">
        <v>3899</v>
      </c>
      <c r="G380" s="13">
        <f t="shared" si="48"/>
        <v>0</v>
      </c>
      <c r="Q380" s="13">
        <v>0</v>
      </c>
      <c r="BC380" s="13">
        <f t="shared" si="49"/>
        <v>0</v>
      </c>
      <c r="BK380" s="15">
        <f t="shared" si="56"/>
        <v>0</v>
      </c>
      <c r="BL380" s="13">
        <f t="shared" si="50"/>
        <v>0</v>
      </c>
      <c r="BM380" s="13">
        <f t="shared" si="55"/>
        <v>0</v>
      </c>
      <c r="BS380" s="15"/>
      <c r="BT380" s="15"/>
      <c r="BU380" s="15"/>
      <c r="CV380" s="13">
        <f t="shared" si="51"/>
        <v>0</v>
      </c>
      <c r="CW380" s="13">
        <f t="shared" si="53"/>
        <v>0</v>
      </c>
      <c r="DP380" s="13">
        <f t="shared" si="52"/>
        <v>0</v>
      </c>
      <c r="DQ380" s="13">
        <f t="shared" si="54"/>
        <v>0</v>
      </c>
    </row>
    <row r="381" spans="1:121" x14ac:dyDescent="0.45">
      <c r="A381" s="12" t="s">
        <v>3884</v>
      </c>
      <c r="B381" s="13">
        <v>2014</v>
      </c>
      <c r="C381" s="13" t="s">
        <v>126</v>
      </c>
      <c r="D381" s="13" t="s">
        <v>126</v>
      </c>
      <c r="E381" s="13" t="s">
        <v>179</v>
      </c>
      <c r="F381" s="13" t="s">
        <v>179</v>
      </c>
      <c r="G381" s="13">
        <f t="shared" si="48"/>
        <v>2</v>
      </c>
      <c r="H381" s="15">
        <v>1</v>
      </c>
      <c r="J381" s="14">
        <v>1</v>
      </c>
      <c r="L381" s="15">
        <v>1</v>
      </c>
      <c r="Q381" s="13">
        <v>0</v>
      </c>
      <c r="AL381" s="13">
        <v>0</v>
      </c>
      <c r="AM381" s="13">
        <v>0</v>
      </c>
      <c r="AN381" s="13">
        <v>0</v>
      </c>
      <c r="AO381" s="13">
        <v>0</v>
      </c>
      <c r="AP381" s="13">
        <v>0</v>
      </c>
      <c r="AQ381" s="13">
        <v>0</v>
      </c>
      <c r="AR381" s="13">
        <v>0</v>
      </c>
      <c r="AS381" s="13">
        <v>0</v>
      </c>
      <c r="AT381" s="13">
        <v>0</v>
      </c>
      <c r="AU381" s="13">
        <v>0</v>
      </c>
      <c r="AV381" s="13">
        <v>0</v>
      </c>
      <c r="AW381" s="13">
        <v>0</v>
      </c>
      <c r="AX381" s="13">
        <v>0</v>
      </c>
      <c r="AY381" s="13">
        <v>0</v>
      </c>
      <c r="AZ381" s="13">
        <v>0</v>
      </c>
      <c r="BA381" s="13">
        <v>0</v>
      </c>
      <c r="BB381" s="13">
        <v>1</v>
      </c>
      <c r="BC381" s="13">
        <f t="shared" si="49"/>
        <v>1</v>
      </c>
      <c r="BE381" s="16">
        <v>1</v>
      </c>
      <c r="BF381" s="13">
        <v>1</v>
      </c>
      <c r="BG381" s="13">
        <v>0</v>
      </c>
      <c r="BI381" s="13">
        <f>SUM(S381:AK381)</f>
        <v>0</v>
      </c>
      <c r="BK381" s="15">
        <f t="shared" si="56"/>
        <v>1</v>
      </c>
      <c r="BL381" s="13">
        <f t="shared" si="50"/>
        <v>2</v>
      </c>
      <c r="BM381" s="13">
        <f t="shared" si="55"/>
        <v>1</v>
      </c>
      <c r="BS381" s="15"/>
      <c r="BT381" s="15"/>
      <c r="BU381" s="15"/>
      <c r="CV381" s="13">
        <f t="shared" si="51"/>
        <v>0</v>
      </c>
      <c r="CW381" s="13">
        <f t="shared" si="53"/>
        <v>0</v>
      </c>
      <c r="DG381" s="13">
        <v>1</v>
      </c>
      <c r="DI381" s="13">
        <v>1</v>
      </c>
      <c r="DP381" s="13">
        <f t="shared" si="52"/>
        <v>2</v>
      </c>
      <c r="DQ381" s="13">
        <f t="shared" si="54"/>
        <v>1</v>
      </c>
    </row>
    <row r="382" spans="1:121" x14ac:dyDescent="0.45">
      <c r="A382" s="12" t="s">
        <v>6712</v>
      </c>
      <c r="B382" s="13">
        <v>2017</v>
      </c>
      <c r="C382" s="13" t="s">
        <v>23</v>
      </c>
      <c r="D382" s="13" t="s">
        <v>23</v>
      </c>
      <c r="E382" s="13" t="s">
        <v>3741</v>
      </c>
      <c r="F382" s="13" t="s">
        <v>3742</v>
      </c>
      <c r="G382" s="13">
        <f t="shared" si="48"/>
        <v>2</v>
      </c>
      <c r="H382" s="15">
        <v>1</v>
      </c>
      <c r="J382" s="14">
        <v>1</v>
      </c>
      <c r="L382" s="15">
        <v>1</v>
      </c>
      <c r="Q382" s="13">
        <v>0</v>
      </c>
      <c r="BC382" s="13">
        <f t="shared" si="49"/>
        <v>0</v>
      </c>
      <c r="BK382" s="15">
        <f t="shared" si="56"/>
        <v>0</v>
      </c>
      <c r="BL382" s="13">
        <f t="shared" si="50"/>
        <v>1</v>
      </c>
      <c r="BM382" s="13">
        <f t="shared" si="55"/>
        <v>1</v>
      </c>
      <c r="BS382" s="15"/>
      <c r="BT382" s="15"/>
      <c r="BU382" s="15"/>
      <c r="CV382" s="13">
        <f t="shared" si="51"/>
        <v>0</v>
      </c>
      <c r="CW382" s="13">
        <f t="shared" si="53"/>
        <v>0</v>
      </c>
      <c r="DE382" s="13">
        <v>1</v>
      </c>
      <c r="DI382" s="13">
        <v>1</v>
      </c>
      <c r="DP382" s="13">
        <f t="shared" si="52"/>
        <v>2</v>
      </c>
      <c r="DQ382" s="13">
        <f t="shared" si="54"/>
        <v>1</v>
      </c>
    </row>
    <row r="383" spans="1:121" x14ac:dyDescent="0.45">
      <c r="A383" s="12" t="s">
        <v>4581</v>
      </c>
      <c r="B383" s="13">
        <v>2018</v>
      </c>
      <c r="C383" s="13" t="s">
        <v>1281</v>
      </c>
      <c r="D383" s="13" t="s">
        <v>1282</v>
      </c>
      <c r="E383" s="13" t="s">
        <v>1659</v>
      </c>
      <c r="F383" s="13" t="s">
        <v>1663</v>
      </c>
      <c r="G383" s="13">
        <f t="shared" si="48"/>
        <v>2</v>
      </c>
      <c r="H383" s="15">
        <v>1</v>
      </c>
      <c r="K383" s="14">
        <v>1</v>
      </c>
      <c r="L383" s="15">
        <v>1</v>
      </c>
      <c r="M383" s="13">
        <v>2</v>
      </c>
      <c r="N383" s="13">
        <v>0</v>
      </c>
      <c r="O383" s="13">
        <v>0</v>
      </c>
      <c r="P383" s="13">
        <v>0</v>
      </c>
      <c r="Q383" s="13">
        <v>2</v>
      </c>
      <c r="R383" s="15">
        <v>1</v>
      </c>
      <c r="BC383" s="13">
        <f t="shared" si="49"/>
        <v>0</v>
      </c>
      <c r="BK383" s="15">
        <f t="shared" si="56"/>
        <v>0</v>
      </c>
      <c r="BL383" s="13">
        <f t="shared" si="50"/>
        <v>2</v>
      </c>
      <c r="BM383" s="13">
        <f t="shared" si="55"/>
        <v>1</v>
      </c>
      <c r="BS383" s="15"/>
      <c r="BT383" s="15"/>
      <c r="BU383" s="15"/>
      <c r="CV383" s="13">
        <f t="shared" si="51"/>
        <v>0</v>
      </c>
      <c r="CW383" s="13">
        <f t="shared" si="53"/>
        <v>0</v>
      </c>
      <c r="DI383" s="13">
        <v>1</v>
      </c>
      <c r="DK383" s="13">
        <v>1</v>
      </c>
      <c r="DP383" s="13">
        <f t="shared" si="52"/>
        <v>2</v>
      </c>
      <c r="DQ383" s="13">
        <f t="shared" si="54"/>
        <v>1</v>
      </c>
    </row>
    <row r="384" spans="1:121" x14ac:dyDescent="0.45">
      <c r="A384" s="12" t="s">
        <v>6713</v>
      </c>
      <c r="B384" s="13">
        <v>2021</v>
      </c>
      <c r="C384" s="13" t="s">
        <v>344</v>
      </c>
      <c r="D384" s="13" t="s">
        <v>345</v>
      </c>
      <c r="E384" s="13" t="s">
        <v>738</v>
      </c>
      <c r="F384" s="13" t="s">
        <v>3172</v>
      </c>
      <c r="G384" s="13">
        <f t="shared" si="48"/>
        <v>0</v>
      </c>
      <c r="Q384" s="13">
        <v>0</v>
      </c>
      <c r="BC384" s="13">
        <f t="shared" si="49"/>
        <v>0</v>
      </c>
      <c r="BK384" s="15">
        <f t="shared" si="56"/>
        <v>0</v>
      </c>
      <c r="BL384" s="13">
        <f t="shared" si="50"/>
        <v>0</v>
      </c>
      <c r="BM384" s="13">
        <f t="shared" si="55"/>
        <v>0</v>
      </c>
      <c r="BS384" s="15"/>
      <c r="BT384" s="15"/>
      <c r="BU384" s="15"/>
      <c r="CV384" s="13">
        <f t="shared" si="51"/>
        <v>0</v>
      </c>
      <c r="CW384" s="13">
        <f t="shared" si="53"/>
        <v>0</v>
      </c>
      <c r="DP384" s="13">
        <f t="shared" si="52"/>
        <v>0</v>
      </c>
      <c r="DQ384" s="13">
        <f t="shared" si="54"/>
        <v>0</v>
      </c>
    </row>
    <row r="385" spans="1:121" x14ac:dyDescent="0.45">
      <c r="A385" s="12" t="s">
        <v>6714</v>
      </c>
      <c r="B385" s="13">
        <v>2018</v>
      </c>
      <c r="C385" s="13" t="s">
        <v>126</v>
      </c>
      <c r="D385" s="13" t="s">
        <v>126</v>
      </c>
      <c r="E385" s="13" t="s">
        <v>276</v>
      </c>
      <c r="G385" s="13">
        <f t="shared" si="48"/>
        <v>0</v>
      </c>
      <c r="Q385" s="13">
        <v>0</v>
      </c>
      <c r="BC385" s="13">
        <f t="shared" si="49"/>
        <v>0</v>
      </c>
      <c r="BK385" s="15">
        <f t="shared" si="56"/>
        <v>0</v>
      </c>
      <c r="BL385" s="13">
        <f t="shared" si="50"/>
        <v>0</v>
      </c>
      <c r="BM385" s="13">
        <f t="shared" si="55"/>
        <v>0</v>
      </c>
      <c r="BS385" s="15"/>
      <c r="BT385" s="15"/>
      <c r="BU385" s="15"/>
      <c r="CV385" s="13">
        <f t="shared" si="51"/>
        <v>0</v>
      </c>
      <c r="CW385" s="13">
        <f t="shared" si="53"/>
        <v>0</v>
      </c>
      <c r="DP385" s="13">
        <f t="shared" si="52"/>
        <v>0</v>
      </c>
      <c r="DQ385" s="13">
        <f t="shared" si="54"/>
        <v>0</v>
      </c>
    </row>
    <row r="386" spans="1:121" x14ac:dyDescent="0.45">
      <c r="A386" s="12" t="s">
        <v>6715</v>
      </c>
      <c r="B386" s="13">
        <v>2012</v>
      </c>
      <c r="C386" s="13" t="s">
        <v>1006</v>
      </c>
      <c r="D386" s="13" t="s">
        <v>1074</v>
      </c>
      <c r="E386" s="13" t="s">
        <v>1075</v>
      </c>
      <c r="G386" s="13">
        <f t="shared" ref="G386:G449" si="57">H386+DQ386+CW386</f>
        <v>2</v>
      </c>
      <c r="H386" s="15">
        <v>1</v>
      </c>
      <c r="K386" s="14">
        <v>1</v>
      </c>
      <c r="L386" s="15">
        <v>1</v>
      </c>
      <c r="M386" s="13">
        <v>1</v>
      </c>
      <c r="N386" s="13">
        <v>0</v>
      </c>
      <c r="O386" s="13">
        <v>0</v>
      </c>
      <c r="P386" s="13">
        <v>0</v>
      </c>
      <c r="Q386" s="13">
        <v>2</v>
      </c>
      <c r="R386" s="15">
        <v>1</v>
      </c>
      <c r="BC386" s="13">
        <f t="shared" ref="BC386:BC449" si="58">SUM(AL386:BB386)</f>
        <v>0</v>
      </c>
      <c r="BK386" s="15">
        <f t="shared" si="56"/>
        <v>0</v>
      </c>
      <c r="BL386" s="13">
        <f t="shared" ref="BL386:BL449" si="59">SUM(BK386+H386+R386)</f>
        <v>2</v>
      </c>
      <c r="BM386" s="13">
        <f t="shared" si="55"/>
        <v>1</v>
      </c>
      <c r="BS386" s="15"/>
      <c r="BT386" s="15"/>
      <c r="BU386" s="15"/>
      <c r="CV386" s="13">
        <f t="shared" ref="CV386:CV449" si="60">SUM(BN386:CU386)</f>
        <v>0</v>
      </c>
      <c r="CW386" s="13">
        <f t="shared" si="53"/>
        <v>0</v>
      </c>
      <c r="DA386" s="13">
        <v>1</v>
      </c>
      <c r="DI386" s="13">
        <v>1</v>
      </c>
      <c r="DP386" s="13">
        <f t="shared" ref="DP386:DP449" si="61">SUM(CX386:DO386)</f>
        <v>2</v>
      </c>
      <c r="DQ386" s="13">
        <f t="shared" si="54"/>
        <v>1</v>
      </c>
    </row>
    <row r="387" spans="1:121" x14ac:dyDescent="0.45">
      <c r="A387" s="13" t="s">
        <v>6508</v>
      </c>
      <c r="G387" s="13">
        <f t="shared" si="57"/>
        <v>2</v>
      </c>
      <c r="H387" s="13">
        <v>1</v>
      </c>
      <c r="I387" s="14">
        <v>1</v>
      </c>
      <c r="L387" s="13"/>
      <c r="R387" s="13"/>
      <c r="BC387" s="13">
        <f t="shared" si="58"/>
        <v>0</v>
      </c>
      <c r="BE387" s="13"/>
      <c r="BJ387" s="13"/>
      <c r="BK387" s="13">
        <f t="shared" si="56"/>
        <v>0</v>
      </c>
      <c r="BL387" s="13">
        <f t="shared" si="59"/>
        <v>1</v>
      </c>
      <c r="BM387" s="13">
        <f t="shared" si="55"/>
        <v>1</v>
      </c>
      <c r="BR387" s="13"/>
      <c r="CV387" s="13">
        <f t="shared" si="60"/>
        <v>0</v>
      </c>
      <c r="CW387" s="13">
        <f t="shared" ref="CW387:CW450" si="62">IF(CV387&gt;0,1,0)</f>
        <v>0</v>
      </c>
      <c r="DH387" s="13">
        <v>1</v>
      </c>
      <c r="DP387" s="13">
        <f t="shared" si="61"/>
        <v>1</v>
      </c>
      <c r="DQ387" s="13">
        <f t="shared" ref="DQ387:DQ450" si="63">IF(DP387 &gt; 0, 1,0)</f>
        <v>1</v>
      </c>
    </row>
    <row r="388" spans="1:121" x14ac:dyDescent="0.45">
      <c r="A388" s="13" t="s">
        <v>6716</v>
      </c>
      <c r="G388" s="13">
        <f t="shared" si="57"/>
        <v>2</v>
      </c>
      <c r="H388" s="13">
        <v>1</v>
      </c>
      <c r="J388" s="14">
        <v>1</v>
      </c>
      <c r="L388" s="13">
        <v>1</v>
      </c>
      <c r="R388" s="13"/>
      <c r="BC388" s="13">
        <f t="shared" si="58"/>
        <v>0</v>
      </c>
      <c r="BE388" s="13"/>
      <c r="BJ388" s="13"/>
      <c r="BK388" s="13">
        <f t="shared" si="56"/>
        <v>0</v>
      </c>
      <c r="BL388" s="13">
        <f t="shared" si="59"/>
        <v>1</v>
      </c>
      <c r="BM388" s="13">
        <f t="shared" ref="BM388:BM451" si="64">IF(BL388&gt;0,1,0)</f>
        <v>1</v>
      </c>
      <c r="BR388" s="13"/>
      <c r="CV388" s="13">
        <f t="shared" si="60"/>
        <v>0</v>
      </c>
      <c r="CW388" s="13">
        <f t="shared" si="62"/>
        <v>0</v>
      </c>
      <c r="DG388" s="13">
        <v>1</v>
      </c>
      <c r="DI388" s="13">
        <v>1</v>
      </c>
      <c r="DP388" s="13">
        <f t="shared" si="61"/>
        <v>2</v>
      </c>
      <c r="DQ388" s="13">
        <f t="shared" si="63"/>
        <v>1</v>
      </c>
    </row>
    <row r="389" spans="1:121" x14ac:dyDescent="0.45">
      <c r="A389" s="12" t="s">
        <v>4884</v>
      </c>
      <c r="B389" s="13">
        <v>2014</v>
      </c>
      <c r="C389" s="13" t="s">
        <v>2023</v>
      </c>
      <c r="D389" s="13" t="s">
        <v>2023</v>
      </c>
      <c r="E389" s="13" t="s">
        <v>2072</v>
      </c>
      <c r="G389" s="13">
        <f t="shared" si="57"/>
        <v>1</v>
      </c>
      <c r="M389" s="13">
        <v>3</v>
      </c>
      <c r="N389" s="13">
        <v>0</v>
      </c>
      <c r="O389" s="13">
        <v>0</v>
      </c>
      <c r="P389" s="13">
        <v>0</v>
      </c>
      <c r="Q389" s="13">
        <v>3</v>
      </c>
      <c r="R389" s="15">
        <v>1</v>
      </c>
      <c r="BC389" s="13">
        <f t="shared" si="58"/>
        <v>0</v>
      </c>
      <c r="BK389" s="15">
        <f t="shared" si="56"/>
        <v>0</v>
      </c>
      <c r="BL389" s="13">
        <f t="shared" si="59"/>
        <v>1</v>
      </c>
      <c r="BM389" s="13">
        <f t="shared" si="64"/>
        <v>1</v>
      </c>
      <c r="BS389" s="15"/>
      <c r="BT389" s="15"/>
      <c r="BU389" s="15"/>
      <c r="CP389" s="13">
        <v>2</v>
      </c>
      <c r="CV389" s="13">
        <f t="shared" si="60"/>
        <v>2</v>
      </c>
      <c r="CW389" s="13">
        <f t="shared" si="62"/>
        <v>1</v>
      </c>
      <c r="DP389" s="13">
        <f t="shared" si="61"/>
        <v>0</v>
      </c>
      <c r="DQ389" s="13">
        <f t="shared" si="63"/>
        <v>0</v>
      </c>
    </row>
    <row r="390" spans="1:121" x14ac:dyDescent="0.45">
      <c r="A390" s="12" t="s">
        <v>6717</v>
      </c>
      <c r="B390" s="13">
        <v>2018</v>
      </c>
      <c r="C390" s="13" t="s">
        <v>2127</v>
      </c>
      <c r="D390" s="13" t="s">
        <v>2173</v>
      </c>
      <c r="E390" s="13" t="s">
        <v>2311</v>
      </c>
      <c r="G390" s="13">
        <f t="shared" si="57"/>
        <v>2</v>
      </c>
      <c r="H390" s="15">
        <v>1</v>
      </c>
      <c r="I390" s="14">
        <v>1</v>
      </c>
      <c r="M390" s="13">
        <v>2</v>
      </c>
      <c r="N390" s="13">
        <v>0</v>
      </c>
      <c r="O390" s="13">
        <v>0</v>
      </c>
      <c r="P390" s="13">
        <v>0</v>
      </c>
      <c r="Q390" s="13">
        <v>2</v>
      </c>
      <c r="R390" s="15">
        <v>1</v>
      </c>
      <c r="BC390" s="13">
        <f t="shared" si="58"/>
        <v>0</v>
      </c>
      <c r="BK390" s="15">
        <f t="shared" si="56"/>
        <v>0</v>
      </c>
      <c r="BL390" s="13">
        <f t="shared" si="59"/>
        <v>2</v>
      </c>
      <c r="BM390" s="13">
        <f t="shared" si="64"/>
        <v>1</v>
      </c>
      <c r="BS390" s="15"/>
      <c r="BT390" s="15"/>
      <c r="BU390" s="15"/>
      <c r="CV390" s="13">
        <f t="shared" si="60"/>
        <v>0</v>
      </c>
      <c r="CW390" s="13">
        <f t="shared" si="62"/>
        <v>0</v>
      </c>
      <c r="DI390" s="13">
        <v>1</v>
      </c>
      <c r="DJ390" s="13">
        <v>1</v>
      </c>
      <c r="DP390" s="13">
        <f t="shared" si="61"/>
        <v>2</v>
      </c>
      <c r="DQ390" s="13">
        <f t="shared" si="63"/>
        <v>1</v>
      </c>
    </row>
    <row r="391" spans="1:121" x14ac:dyDescent="0.45">
      <c r="A391" s="12" t="s">
        <v>4935</v>
      </c>
      <c r="B391" s="13">
        <v>2018</v>
      </c>
      <c r="C391" s="13" t="s">
        <v>2127</v>
      </c>
      <c r="D391" s="13" t="s">
        <v>2173</v>
      </c>
      <c r="E391" s="13" t="s">
        <v>2174</v>
      </c>
      <c r="G391" s="13">
        <f t="shared" si="57"/>
        <v>1</v>
      </c>
      <c r="Q391" s="13">
        <v>0</v>
      </c>
      <c r="BC391" s="13">
        <f t="shared" si="58"/>
        <v>0</v>
      </c>
      <c r="BK391" s="15">
        <f t="shared" si="56"/>
        <v>0</v>
      </c>
      <c r="BL391" s="13">
        <f t="shared" si="59"/>
        <v>0</v>
      </c>
      <c r="BM391" s="13">
        <f t="shared" si="64"/>
        <v>0</v>
      </c>
      <c r="BS391" s="15"/>
      <c r="BT391" s="15"/>
      <c r="BU391" s="15"/>
      <c r="CV391" s="13">
        <f t="shared" si="60"/>
        <v>0</v>
      </c>
      <c r="CW391" s="13">
        <f t="shared" si="62"/>
        <v>0</v>
      </c>
      <c r="DI391" s="13" t="s">
        <v>6718</v>
      </c>
      <c r="DJ391" s="13">
        <v>1</v>
      </c>
      <c r="DP391" s="13">
        <f t="shared" si="61"/>
        <v>1</v>
      </c>
      <c r="DQ391" s="13">
        <f t="shared" si="63"/>
        <v>1</v>
      </c>
    </row>
    <row r="392" spans="1:121" x14ac:dyDescent="0.45">
      <c r="A392" s="12" t="s">
        <v>6719</v>
      </c>
      <c r="B392" s="13">
        <v>2020</v>
      </c>
      <c r="C392" s="13" t="s">
        <v>344</v>
      </c>
      <c r="D392" s="13" t="s">
        <v>375</v>
      </c>
      <c r="E392" s="13" t="s">
        <v>376</v>
      </c>
      <c r="G392" s="13">
        <f t="shared" si="57"/>
        <v>0</v>
      </c>
      <c r="Q392" s="13">
        <v>0</v>
      </c>
      <c r="BC392" s="13">
        <f t="shared" si="58"/>
        <v>0</v>
      </c>
      <c r="BK392" s="15">
        <f t="shared" si="56"/>
        <v>0</v>
      </c>
      <c r="BL392" s="13">
        <f t="shared" si="59"/>
        <v>0</v>
      </c>
      <c r="BM392" s="13">
        <f t="shared" si="64"/>
        <v>0</v>
      </c>
      <c r="BS392" s="15"/>
      <c r="BT392" s="15"/>
      <c r="BU392" s="15"/>
      <c r="CV392" s="13">
        <f t="shared" si="60"/>
        <v>0</v>
      </c>
      <c r="CW392" s="13">
        <f t="shared" si="62"/>
        <v>0</v>
      </c>
      <c r="DP392" s="13">
        <f t="shared" si="61"/>
        <v>0</v>
      </c>
      <c r="DQ392" s="13">
        <f t="shared" si="63"/>
        <v>0</v>
      </c>
    </row>
    <row r="393" spans="1:121" x14ac:dyDescent="0.45">
      <c r="A393" s="12" t="s">
        <v>3967</v>
      </c>
      <c r="B393" s="13">
        <v>2017</v>
      </c>
      <c r="C393" s="13" t="s">
        <v>126</v>
      </c>
      <c r="D393" s="13" t="s">
        <v>126</v>
      </c>
      <c r="E393" s="13" t="s">
        <v>338</v>
      </c>
      <c r="F393" s="13" t="s">
        <v>342</v>
      </c>
      <c r="G393" s="13">
        <f t="shared" si="57"/>
        <v>2</v>
      </c>
      <c r="H393" s="15">
        <v>1</v>
      </c>
      <c r="I393" s="14">
        <v>1</v>
      </c>
      <c r="J393" s="14">
        <v>1</v>
      </c>
      <c r="L393" s="15">
        <v>1</v>
      </c>
      <c r="M393" s="13">
        <v>2</v>
      </c>
      <c r="N393" s="13">
        <v>0</v>
      </c>
      <c r="O393" s="13">
        <v>0</v>
      </c>
      <c r="P393" s="13">
        <v>0</v>
      </c>
      <c r="Q393" s="13">
        <v>2</v>
      </c>
      <c r="R393" s="15">
        <v>1</v>
      </c>
      <c r="BC393" s="13">
        <f t="shared" si="58"/>
        <v>0</v>
      </c>
      <c r="BK393" s="15">
        <f t="shared" si="56"/>
        <v>0</v>
      </c>
      <c r="BL393" s="13">
        <f t="shared" si="59"/>
        <v>2</v>
      </c>
      <c r="BM393" s="13">
        <f t="shared" si="64"/>
        <v>1</v>
      </c>
      <c r="BS393" s="15"/>
      <c r="BT393" s="15"/>
      <c r="BU393" s="15"/>
      <c r="CV393" s="13">
        <f t="shared" si="60"/>
        <v>0</v>
      </c>
      <c r="CW393" s="13">
        <f t="shared" si="62"/>
        <v>0</v>
      </c>
      <c r="DG393" s="13">
        <v>1</v>
      </c>
      <c r="DI393" s="13">
        <v>1</v>
      </c>
      <c r="DP393" s="13">
        <f t="shared" si="61"/>
        <v>2</v>
      </c>
      <c r="DQ393" s="13">
        <f t="shared" si="63"/>
        <v>1</v>
      </c>
    </row>
    <row r="394" spans="1:121" x14ac:dyDescent="0.45">
      <c r="A394" s="12" t="s">
        <v>4170</v>
      </c>
      <c r="B394" s="13">
        <v>2018</v>
      </c>
      <c r="C394" s="13" t="s">
        <v>753</v>
      </c>
      <c r="D394" s="13" t="s">
        <v>753</v>
      </c>
      <c r="E394" s="13" t="s">
        <v>754</v>
      </c>
      <c r="F394" s="13" t="s">
        <v>4169</v>
      </c>
      <c r="G394" s="13">
        <f t="shared" si="57"/>
        <v>2</v>
      </c>
      <c r="H394" s="15">
        <v>1</v>
      </c>
      <c r="J394" s="14">
        <v>1</v>
      </c>
      <c r="L394" s="15">
        <v>1</v>
      </c>
      <c r="Q394" s="13">
        <v>0</v>
      </c>
      <c r="BC394" s="13">
        <f t="shared" si="58"/>
        <v>0</v>
      </c>
      <c r="BK394" s="15">
        <f t="shared" si="56"/>
        <v>0</v>
      </c>
      <c r="BL394" s="13">
        <f t="shared" si="59"/>
        <v>1</v>
      </c>
      <c r="BM394" s="13">
        <f t="shared" si="64"/>
        <v>1</v>
      </c>
      <c r="BS394" s="15"/>
      <c r="BT394" s="15"/>
      <c r="BU394" s="15"/>
      <c r="CV394" s="13">
        <f t="shared" si="60"/>
        <v>0</v>
      </c>
      <c r="CW394" s="13">
        <f t="shared" si="62"/>
        <v>0</v>
      </c>
      <c r="DF394" s="13">
        <v>1</v>
      </c>
      <c r="DP394" s="13">
        <f t="shared" si="61"/>
        <v>1</v>
      </c>
      <c r="DQ394" s="13">
        <f t="shared" si="63"/>
        <v>1</v>
      </c>
    </row>
    <row r="395" spans="1:121" x14ac:dyDescent="0.45">
      <c r="A395" s="12" t="s">
        <v>4832</v>
      </c>
      <c r="B395" s="13">
        <v>2018</v>
      </c>
      <c r="C395" s="13" t="s">
        <v>1862</v>
      </c>
      <c r="D395" s="13" t="s">
        <v>1879</v>
      </c>
      <c r="E395" s="13" t="s">
        <v>1945</v>
      </c>
      <c r="F395" s="13" t="s">
        <v>1948</v>
      </c>
      <c r="G395" s="13">
        <f t="shared" si="57"/>
        <v>2</v>
      </c>
      <c r="H395" s="15">
        <v>1</v>
      </c>
      <c r="K395" s="14">
        <v>1</v>
      </c>
      <c r="L395" s="15">
        <v>1</v>
      </c>
      <c r="M395" s="13">
        <v>1</v>
      </c>
      <c r="N395" s="13">
        <v>0</v>
      </c>
      <c r="O395" s="13">
        <v>0</v>
      </c>
      <c r="P395" s="13">
        <v>0</v>
      </c>
      <c r="Q395" s="13">
        <v>1</v>
      </c>
      <c r="R395" s="15">
        <v>1</v>
      </c>
      <c r="BC395" s="13">
        <f t="shared" si="58"/>
        <v>0</v>
      </c>
      <c r="BK395" s="15">
        <f t="shared" si="56"/>
        <v>0</v>
      </c>
      <c r="BL395" s="13">
        <f t="shared" si="59"/>
        <v>2</v>
      </c>
      <c r="BM395" s="13">
        <f t="shared" si="64"/>
        <v>1</v>
      </c>
      <c r="BS395" s="15"/>
      <c r="BT395" s="15"/>
      <c r="BU395" s="15"/>
      <c r="CV395" s="13">
        <f t="shared" si="60"/>
        <v>0</v>
      </c>
      <c r="CW395" s="13">
        <f t="shared" si="62"/>
        <v>0</v>
      </c>
      <c r="DC395" s="13">
        <v>1</v>
      </c>
      <c r="DI395" s="13">
        <v>1</v>
      </c>
      <c r="DP395" s="13">
        <f t="shared" si="61"/>
        <v>2</v>
      </c>
      <c r="DQ395" s="13">
        <f t="shared" si="63"/>
        <v>1</v>
      </c>
    </row>
    <row r="396" spans="1:121" x14ac:dyDescent="0.45">
      <c r="A396" s="12" t="s">
        <v>6720</v>
      </c>
      <c r="B396" s="13">
        <v>2012</v>
      </c>
      <c r="C396" s="13" t="s">
        <v>126</v>
      </c>
      <c r="D396" s="13" t="s">
        <v>126</v>
      </c>
      <c r="E396" s="13" t="s">
        <v>179</v>
      </c>
      <c r="F396" s="13" t="s">
        <v>179</v>
      </c>
      <c r="G396" s="13">
        <f t="shared" si="57"/>
        <v>0</v>
      </c>
      <c r="Q396" s="13">
        <v>0</v>
      </c>
      <c r="BC396" s="13">
        <f t="shared" si="58"/>
        <v>0</v>
      </c>
      <c r="BK396" s="15">
        <f t="shared" si="56"/>
        <v>0</v>
      </c>
      <c r="BL396" s="13">
        <f t="shared" si="59"/>
        <v>0</v>
      </c>
      <c r="BM396" s="13">
        <f t="shared" si="64"/>
        <v>0</v>
      </c>
      <c r="BS396" s="15"/>
      <c r="BT396" s="15"/>
      <c r="BU396" s="15"/>
      <c r="CV396" s="13">
        <f t="shared" si="60"/>
        <v>0</v>
      </c>
      <c r="CW396" s="13">
        <f t="shared" si="62"/>
        <v>0</v>
      </c>
      <c r="DP396" s="13">
        <f t="shared" si="61"/>
        <v>0</v>
      </c>
      <c r="DQ396" s="13">
        <f t="shared" si="63"/>
        <v>0</v>
      </c>
    </row>
    <row r="397" spans="1:121" x14ac:dyDescent="0.45">
      <c r="A397" s="12" t="s">
        <v>3789</v>
      </c>
      <c r="B397" s="13">
        <v>2021</v>
      </c>
      <c r="C397" s="13" t="s">
        <v>87</v>
      </c>
      <c r="D397" s="13" t="s">
        <v>87</v>
      </c>
      <c r="E397" s="13" t="s">
        <v>3787</v>
      </c>
      <c r="F397" s="13" t="s">
        <v>3788</v>
      </c>
      <c r="G397" s="13">
        <f t="shared" si="57"/>
        <v>2</v>
      </c>
      <c r="H397" s="15">
        <v>1</v>
      </c>
      <c r="Q397" s="13">
        <v>0</v>
      </c>
      <c r="BC397" s="13">
        <f t="shared" si="58"/>
        <v>0</v>
      </c>
      <c r="BK397" s="15">
        <f t="shared" si="56"/>
        <v>0</v>
      </c>
      <c r="BL397" s="13">
        <f t="shared" si="59"/>
        <v>1</v>
      </c>
      <c r="BM397" s="13">
        <f t="shared" si="64"/>
        <v>1</v>
      </c>
      <c r="BS397" s="15"/>
      <c r="BT397" s="15"/>
      <c r="BU397" s="15"/>
      <c r="CV397" s="13">
        <f t="shared" si="60"/>
        <v>0</v>
      </c>
      <c r="CW397" s="13">
        <f t="shared" si="62"/>
        <v>0</v>
      </c>
      <c r="DD397" s="13">
        <v>1</v>
      </c>
      <c r="DP397" s="13">
        <f t="shared" si="61"/>
        <v>1</v>
      </c>
      <c r="DQ397" s="13">
        <f t="shared" si="63"/>
        <v>1</v>
      </c>
    </row>
    <row r="398" spans="1:121" x14ac:dyDescent="0.45">
      <c r="A398" s="12" t="s">
        <v>4000</v>
      </c>
      <c r="B398" s="13">
        <v>2015</v>
      </c>
      <c r="C398" s="13" t="s">
        <v>344</v>
      </c>
      <c r="D398" s="13" t="s">
        <v>345</v>
      </c>
      <c r="E398" s="13" t="s">
        <v>433</v>
      </c>
      <c r="F398" s="13" t="s">
        <v>433</v>
      </c>
      <c r="G398" s="13">
        <f t="shared" si="57"/>
        <v>2</v>
      </c>
      <c r="H398" s="15">
        <v>1</v>
      </c>
      <c r="M398" s="13">
        <v>1</v>
      </c>
      <c r="N398" s="13">
        <v>0</v>
      </c>
      <c r="O398" s="13">
        <v>0</v>
      </c>
      <c r="P398" s="13">
        <v>0</v>
      </c>
      <c r="Q398" s="13">
        <v>1</v>
      </c>
      <c r="R398" s="15">
        <v>1</v>
      </c>
      <c r="BC398" s="13">
        <f t="shared" si="58"/>
        <v>0</v>
      </c>
      <c r="BK398" s="15">
        <f t="shared" si="56"/>
        <v>0</v>
      </c>
      <c r="BL398" s="13">
        <f t="shared" si="59"/>
        <v>2</v>
      </c>
      <c r="BM398" s="13">
        <f t="shared" si="64"/>
        <v>1</v>
      </c>
      <c r="BS398" s="15"/>
      <c r="BT398" s="15"/>
      <c r="BU398" s="15"/>
      <c r="CB398" s="13">
        <v>1</v>
      </c>
      <c r="CV398" s="13">
        <f t="shared" si="60"/>
        <v>1</v>
      </c>
      <c r="CW398" s="13">
        <f t="shared" si="62"/>
        <v>1</v>
      </c>
      <c r="DP398" s="13">
        <f t="shared" si="61"/>
        <v>0</v>
      </c>
      <c r="DQ398" s="13">
        <f t="shared" si="63"/>
        <v>0</v>
      </c>
    </row>
    <row r="399" spans="1:121" x14ac:dyDescent="0.45">
      <c r="A399" s="12" t="s">
        <v>4404</v>
      </c>
      <c r="B399" s="13">
        <v>2012</v>
      </c>
      <c r="C399" s="13" t="s">
        <v>1006</v>
      </c>
      <c r="D399" s="13" t="s">
        <v>1027</v>
      </c>
      <c r="E399" s="13" t="s">
        <v>1048</v>
      </c>
      <c r="G399" s="13">
        <f t="shared" si="57"/>
        <v>0</v>
      </c>
      <c r="Q399" s="13">
        <v>0</v>
      </c>
      <c r="BC399" s="13">
        <f t="shared" si="58"/>
        <v>0</v>
      </c>
      <c r="BK399" s="15">
        <f t="shared" si="56"/>
        <v>0</v>
      </c>
      <c r="BL399" s="13">
        <f t="shared" si="59"/>
        <v>0</v>
      </c>
      <c r="BM399" s="13">
        <f t="shared" si="64"/>
        <v>0</v>
      </c>
      <c r="BS399" s="15"/>
      <c r="BT399" s="15"/>
      <c r="BU399" s="15"/>
      <c r="CV399" s="13">
        <f t="shared" si="60"/>
        <v>0</v>
      </c>
      <c r="CW399" s="13">
        <f t="shared" si="62"/>
        <v>0</v>
      </c>
      <c r="DP399" s="13">
        <f t="shared" si="61"/>
        <v>0</v>
      </c>
      <c r="DQ399" s="13">
        <f t="shared" si="63"/>
        <v>0</v>
      </c>
    </row>
    <row r="400" spans="1:121" x14ac:dyDescent="0.45">
      <c r="A400" s="12" t="s">
        <v>6721</v>
      </c>
      <c r="B400" s="13">
        <v>2016</v>
      </c>
      <c r="C400" s="13" t="s">
        <v>1006</v>
      </c>
      <c r="D400" s="13" t="s">
        <v>1007</v>
      </c>
      <c r="E400" s="13" t="s">
        <v>4480</v>
      </c>
      <c r="G400" s="13">
        <f t="shared" si="57"/>
        <v>0</v>
      </c>
      <c r="Q400" s="13">
        <v>0</v>
      </c>
      <c r="BC400" s="13">
        <f t="shared" si="58"/>
        <v>0</v>
      </c>
      <c r="BK400" s="15">
        <f t="shared" si="56"/>
        <v>0</v>
      </c>
      <c r="BL400" s="13">
        <f t="shared" si="59"/>
        <v>0</v>
      </c>
      <c r="BM400" s="13">
        <f t="shared" si="64"/>
        <v>0</v>
      </c>
      <c r="BS400" s="15"/>
      <c r="BT400" s="15"/>
      <c r="BU400" s="15"/>
      <c r="CV400" s="13">
        <f t="shared" si="60"/>
        <v>0</v>
      </c>
      <c r="CW400" s="13">
        <f t="shared" si="62"/>
        <v>0</v>
      </c>
      <c r="DP400" s="13">
        <f t="shared" si="61"/>
        <v>0</v>
      </c>
      <c r="DQ400" s="13">
        <f t="shared" si="63"/>
        <v>0</v>
      </c>
    </row>
    <row r="401" spans="1:121" x14ac:dyDescent="0.45">
      <c r="A401" s="12" t="s">
        <v>4454</v>
      </c>
      <c r="B401" s="13">
        <v>2014</v>
      </c>
      <c r="C401" s="13" t="s">
        <v>1006</v>
      </c>
      <c r="D401" s="13" t="s">
        <v>1074</v>
      </c>
      <c r="E401" s="13" t="s">
        <v>1247</v>
      </c>
      <c r="F401" s="13" t="s">
        <v>4453</v>
      </c>
      <c r="G401" s="13">
        <f t="shared" si="57"/>
        <v>0</v>
      </c>
      <c r="Q401" s="13">
        <v>0</v>
      </c>
      <c r="BC401" s="13">
        <f t="shared" si="58"/>
        <v>0</v>
      </c>
      <c r="BK401" s="15">
        <f t="shared" si="56"/>
        <v>0</v>
      </c>
      <c r="BL401" s="13">
        <f t="shared" si="59"/>
        <v>0</v>
      </c>
      <c r="BM401" s="13">
        <f t="shared" si="64"/>
        <v>0</v>
      </c>
      <c r="BS401" s="15"/>
      <c r="BT401" s="15"/>
      <c r="BU401" s="15"/>
      <c r="CV401" s="13">
        <f t="shared" si="60"/>
        <v>0</v>
      </c>
      <c r="CW401" s="13">
        <f t="shared" si="62"/>
        <v>0</v>
      </c>
      <c r="DP401" s="13">
        <f t="shared" si="61"/>
        <v>0</v>
      </c>
      <c r="DQ401" s="13">
        <f t="shared" si="63"/>
        <v>0</v>
      </c>
    </row>
    <row r="402" spans="1:121" x14ac:dyDescent="0.45">
      <c r="A402" s="12" t="s">
        <v>3960</v>
      </c>
      <c r="B402" s="13">
        <v>2012</v>
      </c>
      <c r="C402" s="13" t="s">
        <v>126</v>
      </c>
      <c r="D402" s="13" t="s">
        <v>126</v>
      </c>
      <c r="E402" s="13" t="s">
        <v>225</v>
      </c>
      <c r="F402" s="13" t="s">
        <v>230</v>
      </c>
      <c r="G402" s="13">
        <f t="shared" si="57"/>
        <v>3</v>
      </c>
      <c r="H402" s="15">
        <v>1</v>
      </c>
      <c r="I402" s="14">
        <v>1</v>
      </c>
      <c r="J402" s="14">
        <v>1</v>
      </c>
      <c r="L402" s="15">
        <v>1</v>
      </c>
      <c r="M402" s="13">
        <v>3</v>
      </c>
      <c r="N402" s="13">
        <v>0</v>
      </c>
      <c r="O402" s="13">
        <v>0</v>
      </c>
      <c r="P402" s="13">
        <v>0</v>
      </c>
      <c r="Q402" s="13">
        <v>3</v>
      </c>
      <c r="R402" s="15">
        <v>1</v>
      </c>
      <c r="BC402" s="13">
        <f t="shared" si="58"/>
        <v>0</v>
      </c>
      <c r="BK402" s="15">
        <f t="shared" si="56"/>
        <v>0</v>
      </c>
      <c r="BL402" s="13">
        <f t="shared" si="59"/>
        <v>2</v>
      </c>
      <c r="BM402" s="13">
        <f t="shared" si="64"/>
        <v>1</v>
      </c>
      <c r="BS402" s="15"/>
      <c r="BT402" s="15"/>
      <c r="BU402" s="15"/>
      <c r="BY402" s="13">
        <v>3</v>
      </c>
      <c r="CV402" s="13">
        <f t="shared" si="60"/>
        <v>3</v>
      </c>
      <c r="CW402" s="13">
        <f t="shared" si="62"/>
        <v>1</v>
      </c>
      <c r="DG402" s="13">
        <v>1</v>
      </c>
      <c r="DI402" s="13">
        <v>1</v>
      </c>
      <c r="DP402" s="13">
        <f t="shared" si="61"/>
        <v>2</v>
      </c>
      <c r="DQ402" s="13">
        <f t="shared" si="63"/>
        <v>1</v>
      </c>
    </row>
    <row r="403" spans="1:121" x14ac:dyDescent="0.45">
      <c r="A403" s="12" t="s">
        <v>5072</v>
      </c>
      <c r="B403" s="13">
        <v>2018</v>
      </c>
      <c r="C403" s="13" t="s">
        <v>753</v>
      </c>
      <c r="D403" s="13" t="s">
        <v>753</v>
      </c>
      <c r="E403" s="13" t="s">
        <v>889</v>
      </c>
      <c r="F403" s="13" t="s">
        <v>5071</v>
      </c>
      <c r="G403" s="13">
        <f t="shared" si="57"/>
        <v>1</v>
      </c>
      <c r="H403" s="15">
        <v>1</v>
      </c>
      <c r="Q403" s="13">
        <v>0</v>
      </c>
      <c r="BC403" s="13">
        <f t="shared" si="58"/>
        <v>0</v>
      </c>
      <c r="BK403" s="15">
        <f t="shared" si="56"/>
        <v>0</v>
      </c>
      <c r="BL403" s="13">
        <f t="shared" si="59"/>
        <v>1</v>
      </c>
      <c r="BM403" s="13">
        <f t="shared" si="64"/>
        <v>1</v>
      </c>
      <c r="BS403" s="15"/>
      <c r="BT403" s="15"/>
      <c r="BU403" s="15"/>
      <c r="CV403" s="13">
        <f t="shared" si="60"/>
        <v>0</v>
      </c>
      <c r="CW403" s="13">
        <f t="shared" si="62"/>
        <v>0</v>
      </c>
      <c r="DP403" s="13">
        <f t="shared" si="61"/>
        <v>0</v>
      </c>
      <c r="DQ403" s="13">
        <f t="shared" si="63"/>
        <v>0</v>
      </c>
    </row>
    <row r="404" spans="1:121" x14ac:dyDescent="0.45">
      <c r="A404" s="12" t="s">
        <v>4290</v>
      </c>
      <c r="B404" s="13">
        <v>2018</v>
      </c>
      <c r="C404" s="13" t="s">
        <v>922</v>
      </c>
      <c r="D404" s="13" t="s">
        <v>923</v>
      </c>
      <c r="E404" s="13" t="s">
        <v>4289</v>
      </c>
      <c r="G404" s="13">
        <f t="shared" si="57"/>
        <v>1</v>
      </c>
      <c r="Q404" s="13">
        <v>0</v>
      </c>
      <c r="BC404" s="13">
        <f t="shared" si="58"/>
        <v>0</v>
      </c>
      <c r="BK404" s="15">
        <f t="shared" si="56"/>
        <v>0</v>
      </c>
      <c r="BL404" s="13">
        <f t="shared" si="59"/>
        <v>0</v>
      </c>
      <c r="BM404" s="13">
        <f t="shared" si="64"/>
        <v>0</v>
      </c>
      <c r="BS404" s="15"/>
      <c r="BT404" s="15"/>
      <c r="BU404" s="15"/>
      <c r="CV404" s="13">
        <f t="shared" si="60"/>
        <v>0</v>
      </c>
      <c r="CW404" s="13">
        <f t="shared" si="62"/>
        <v>0</v>
      </c>
      <c r="DI404" s="13">
        <v>1</v>
      </c>
      <c r="DP404" s="13">
        <f t="shared" si="61"/>
        <v>1</v>
      </c>
      <c r="DQ404" s="13">
        <f t="shared" si="63"/>
        <v>1</v>
      </c>
    </row>
    <row r="405" spans="1:121" x14ac:dyDescent="0.45">
      <c r="A405" s="12" t="s">
        <v>6722</v>
      </c>
      <c r="B405" s="13">
        <v>2018</v>
      </c>
      <c r="C405" s="13" t="s">
        <v>1006</v>
      </c>
      <c r="D405" s="13" t="s">
        <v>1017</v>
      </c>
      <c r="E405" s="13" t="s">
        <v>1110</v>
      </c>
      <c r="F405" s="13" t="s">
        <v>1121</v>
      </c>
      <c r="G405" s="13">
        <f t="shared" si="57"/>
        <v>2</v>
      </c>
      <c r="H405" s="15">
        <v>1</v>
      </c>
      <c r="M405" s="13">
        <v>1</v>
      </c>
      <c r="Q405" s="13">
        <v>1</v>
      </c>
      <c r="R405" s="15">
        <v>1</v>
      </c>
      <c r="BC405" s="13">
        <f t="shared" si="58"/>
        <v>0</v>
      </c>
      <c r="BK405" s="15">
        <f t="shared" si="56"/>
        <v>0</v>
      </c>
      <c r="BL405" s="13">
        <f t="shared" si="59"/>
        <v>2</v>
      </c>
      <c r="BM405" s="13">
        <f t="shared" si="64"/>
        <v>1</v>
      </c>
      <c r="BS405" s="15"/>
      <c r="BT405" s="15"/>
      <c r="BU405" s="15"/>
      <c r="CF405" s="13">
        <v>1</v>
      </c>
      <c r="CV405" s="13">
        <f t="shared" si="60"/>
        <v>1</v>
      </c>
      <c r="CW405" s="13">
        <f t="shared" si="62"/>
        <v>1</v>
      </c>
      <c r="DP405" s="13">
        <f t="shared" si="61"/>
        <v>0</v>
      </c>
      <c r="DQ405" s="13">
        <f t="shared" si="63"/>
        <v>0</v>
      </c>
    </row>
    <row r="406" spans="1:121" x14ac:dyDescent="0.45">
      <c r="A406" s="12" t="s">
        <v>4634</v>
      </c>
      <c r="B406" s="13">
        <v>2016</v>
      </c>
      <c r="C406" s="13" t="s">
        <v>1676</v>
      </c>
      <c r="D406" s="13" t="s">
        <v>1684</v>
      </c>
      <c r="E406" s="13" t="s">
        <v>1830</v>
      </c>
      <c r="F406" s="13" t="s">
        <v>1840</v>
      </c>
      <c r="G406" s="13">
        <f t="shared" si="57"/>
        <v>0</v>
      </c>
      <c r="M406" s="13">
        <v>3</v>
      </c>
      <c r="N406" s="13">
        <v>0</v>
      </c>
      <c r="O406" s="13">
        <v>0</v>
      </c>
      <c r="P406" s="13">
        <v>0</v>
      </c>
      <c r="Q406" s="13">
        <v>3</v>
      </c>
      <c r="R406" s="15">
        <v>1</v>
      </c>
      <c r="BC406" s="13">
        <f t="shared" si="58"/>
        <v>0</v>
      </c>
      <c r="BK406" s="15">
        <f t="shared" si="56"/>
        <v>0</v>
      </c>
      <c r="BL406" s="13">
        <f t="shared" si="59"/>
        <v>1</v>
      </c>
      <c r="BM406" s="13">
        <f t="shared" si="64"/>
        <v>1</v>
      </c>
      <c r="BS406" s="15"/>
      <c r="BT406" s="15"/>
      <c r="BU406" s="15"/>
      <c r="CV406" s="13">
        <f t="shared" si="60"/>
        <v>0</v>
      </c>
      <c r="CW406" s="13">
        <f t="shared" si="62"/>
        <v>0</v>
      </c>
      <c r="DP406" s="13">
        <f t="shared" si="61"/>
        <v>0</v>
      </c>
      <c r="DQ406" s="13">
        <f t="shared" si="63"/>
        <v>0</v>
      </c>
    </row>
    <row r="407" spans="1:121" x14ac:dyDescent="0.45">
      <c r="A407" s="12" t="s">
        <v>4004</v>
      </c>
      <c r="B407" s="13">
        <v>2016</v>
      </c>
      <c r="C407" s="13" t="s">
        <v>344</v>
      </c>
      <c r="D407" s="13" t="s">
        <v>345</v>
      </c>
      <c r="E407" s="13" t="s">
        <v>411</v>
      </c>
      <c r="F407" s="13" t="s">
        <v>420</v>
      </c>
      <c r="G407" s="13">
        <f t="shared" si="57"/>
        <v>2</v>
      </c>
      <c r="H407" s="15">
        <v>1</v>
      </c>
      <c r="M407" s="13">
        <v>3</v>
      </c>
      <c r="N407" s="13">
        <v>0</v>
      </c>
      <c r="O407" s="13">
        <v>0</v>
      </c>
      <c r="P407" s="13">
        <v>0</v>
      </c>
      <c r="Q407" s="13">
        <v>2</v>
      </c>
      <c r="R407" s="15">
        <v>1</v>
      </c>
      <c r="BC407" s="13">
        <f t="shared" si="58"/>
        <v>0</v>
      </c>
      <c r="BK407" s="15">
        <f t="shared" si="56"/>
        <v>0</v>
      </c>
      <c r="BL407" s="13">
        <f t="shared" si="59"/>
        <v>2</v>
      </c>
      <c r="BM407" s="13">
        <f t="shared" si="64"/>
        <v>1</v>
      </c>
      <c r="BS407" s="15"/>
      <c r="BT407" s="15"/>
      <c r="BU407" s="15"/>
      <c r="CB407" s="13">
        <v>3</v>
      </c>
      <c r="CV407" s="13">
        <f t="shared" si="60"/>
        <v>3</v>
      </c>
      <c r="CW407" s="13">
        <f t="shared" si="62"/>
        <v>1</v>
      </c>
      <c r="DP407" s="13">
        <f t="shared" si="61"/>
        <v>0</v>
      </c>
      <c r="DQ407" s="13">
        <f t="shared" si="63"/>
        <v>0</v>
      </c>
    </row>
    <row r="408" spans="1:121" x14ac:dyDescent="0.45">
      <c r="A408" s="12" t="s">
        <v>6723</v>
      </c>
      <c r="B408" s="13">
        <v>2021</v>
      </c>
      <c r="C408" s="13" t="s">
        <v>1862</v>
      </c>
      <c r="D408" s="13" t="s">
        <v>1863</v>
      </c>
      <c r="E408" s="13" t="s">
        <v>1924</v>
      </c>
      <c r="G408" s="13">
        <f t="shared" si="57"/>
        <v>2</v>
      </c>
      <c r="H408" s="15">
        <v>1</v>
      </c>
      <c r="Q408" s="13">
        <v>0</v>
      </c>
      <c r="BC408" s="13">
        <f t="shared" si="58"/>
        <v>0</v>
      </c>
      <c r="BK408" s="15">
        <f t="shared" si="56"/>
        <v>0</v>
      </c>
      <c r="BL408" s="13">
        <f t="shared" si="59"/>
        <v>1</v>
      </c>
      <c r="BM408" s="13">
        <f t="shared" si="64"/>
        <v>1</v>
      </c>
      <c r="BS408" s="15"/>
      <c r="BT408" s="15"/>
      <c r="BU408" s="15"/>
      <c r="CV408" s="13">
        <f t="shared" si="60"/>
        <v>0</v>
      </c>
      <c r="CW408" s="13">
        <f t="shared" si="62"/>
        <v>0</v>
      </c>
      <c r="DI408" s="13">
        <v>1</v>
      </c>
      <c r="DP408" s="13">
        <f t="shared" si="61"/>
        <v>1</v>
      </c>
      <c r="DQ408" s="13">
        <f t="shared" si="63"/>
        <v>1</v>
      </c>
    </row>
    <row r="409" spans="1:121" x14ac:dyDescent="0.45">
      <c r="A409" s="12" t="s">
        <v>4206</v>
      </c>
      <c r="B409" s="13">
        <v>2017</v>
      </c>
      <c r="C409" s="13" t="s">
        <v>753</v>
      </c>
      <c r="D409" s="13" t="s">
        <v>753</v>
      </c>
      <c r="E409" s="13" t="s">
        <v>816</v>
      </c>
      <c r="G409" s="13">
        <f t="shared" si="57"/>
        <v>2</v>
      </c>
      <c r="H409" s="15">
        <v>1</v>
      </c>
      <c r="J409" s="14">
        <v>1</v>
      </c>
      <c r="L409" s="15">
        <v>1</v>
      </c>
      <c r="Q409" s="13">
        <v>0</v>
      </c>
      <c r="BC409" s="13">
        <f t="shared" si="58"/>
        <v>0</v>
      </c>
      <c r="BK409" s="15">
        <f t="shared" si="56"/>
        <v>0</v>
      </c>
      <c r="BL409" s="13">
        <f t="shared" si="59"/>
        <v>1</v>
      </c>
      <c r="BM409" s="13">
        <f t="shared" si="64"/>
        <v>1</v>
      </c>
      <c r="BS409" s="15"/>
      <c r="BT409" s="15"/>
      <c r="BU409" s="15"/>
      <c r="CV409" s="13">
        <f t="shared" si="60"/>
        <v>0</v>
      </c>
      <c r="CW409" s="13">
        <f t="shared" si="62"/>
        <v>0</v>
      </c>
      <c r="DF409" s="13">
        <v>1</v>
      </c>
      <c r="DI409" s="13">
        <v>1</v>
      </c>
      <c r="DP409" s="13">
        <f t="shared" si="61"/>
        <v>2</v>
      </c>
      <c r="DQ409" s="13">
        <f t="shared" si="63"/>
        <v>1</v>
      </c>
    </row>
    <row r="410" spans="1:121" x14ac:dyDescent="0.45">
      <c r="A410" s="12" t="s">
        <v>4463</v>
      </c>
      <c r="B410" s="13">
        <v>2015</v>
      </c>
      <c r="C410" s="13" t="s">
        <v>1006</v>
      </c>
      <c r="D410" s="13" t="s">
        <v>1007</v>
      </c>
      <c r="E410" s="13" t="s">
        <v>1103</v>
      </c>
      <c r="G410" s="13">
        <f t="shared" si="57"/>
        <v>1</v>
      </c>
      <c r="M410" s="13">
        <v>0</v>
      </c>
      <c r="N410" s="13">
        <v>0</v>
      </c>
      <c r="O410" s="13">
        <v>1</v>
      </c>
      <c r="P410" s="13">
        <v>0</v>
      </c>
      <c r="Q410" s="13">
        <v>1</v>
      </c>
      <c r="R410" s="15">
        <v>1</v>
      </c>
      <c r="AL410" s="13">
        <v>1</v>
      </c>
      <c r="AM410" s="13">
        <v>0</v>
      </c>
      <c r="AN410" s="13">
        <v>0</v>
      </c>
      <c r="AO410" s="13">
        <v>0</v>
      </c>
      <c r="AP410" s="13">
        <v>0</v>
      </c>
      <c r="AQ410" s="13">
        <v>0</v>
      </c>
      <c r="AR410" s="13">
        <v>0</v>
      </c>
      <c r="AS410" s="13">
        <v>0</v>
      </c>
      <c r="AT410" s="13">
        <v>0</v>
      </c>
      <c r="AU410" s="13">
        <v>0</v>
      </c>
      <c r="AV410" s="13">
        <v>0</v>
      </c>
      <c r="AW410" s="13">
        <v>0</v>
      </c>
      <c r="AX410" s="13">
        <v>0</v>
      </c>
      <c r="AY410" s="13">
        <v>0</v>
      </c>
      <c r="AZ410" s="13">
        <v>0</v>
      </c>
      <c r="BA410" s="13">
        <v>0</v>
      </c>
      <c r="BB410" s="13">
        <v>0</v>
      </c>
      <c r="BC410" s="13">
        <f t="shared" si="58"/>
        <v>1</v>
      </c>
      <c r="BD410" s="13" t="s">
        <v>2965</v>
      </c>
      <c r="BE410" s="16">
        <v>1</v>
      </c>
      <c r="BF410" s="13">
        <v>1</v>
      </c>
      <c r="BG410" s="13">
        <v>1</v>
      </c>
      <c r="BI410" s="13">
        <f>SUM(S410:AK410)</f>
        <v>0</v>
      </c>
      <c r="BK410" s="15">
        <f t="shared" si="56"/>
        <v>1</v>
      </c>
      <c r="BL410" s="13">
        <f t="shared" si="59"/>
        <v>2</v>
      </c>
      <c r="BM410" s="13">
        <f t="shared" si="64"/>
        <v>1</v>
      </c>
      <c r="BS410" s="15"/>
      <c r="BT410" s="15"/>
      <c r="BU410" s="15"/>
      <c r="CV410" s="13">
        <f t="shared" si="60"/>
        <v>0</v>
      </c>
      <c r="CW410" s="13">
        <f t="shared" si="62"/>
        <v>0</v>
      </c>
      <c r="DI410" s="13">
        <v>1</v>
      </c>
      <c r="DP410" s="13">
        <f t="shared" si="61"/>
        <v>1</v>
      </c>
      <c r="DQ410" s="13">
        <f t="shared" si="63"/>
        <v>1</v>
      </c>
    </row>
    <row r="411" spans="1:121" x14ac:dyDescent="0.45">
      <c r="A411" s="12" t="s">
        <v>6724</v>
      </c>
      <c r="B411" s="13">
        <v>2016</v>
      </c>
      <c r="C411" s="13" t="s">
        <v>23</v>
      </c>
      <c r="D411" s="13" t="s">
        <v>23</v>
      </c>
      <c r="E411" s="13" t="s">
        <v>33</v>
      </c>
      <c r="G411" s="13">
        <f t="shared" si="57"/>
        <v>2</v>
      </c>
      <c r="H411" s="13">
        <v>1</v>
      </c>
      <c r="J411" s="14">
        <v>1</v>
      </c>
      <c r="L411" s="13">
        <v>1</v>
      </c>
      <c r="M411" s="13">
        <v>2</v>
      </c>
      <c r="N411" s="13">
        <v>0</v>
      </c>
      <c r="O411" s="13">
        <v>0</v>
      </c>
      <c r="P411" s="13">
        <v>0</v>
      </c>
      <c r="Q411" s="13">
        <v>2</v>
      </c>
      <c r="R411" s="13">
        <v>1</v>
      </c>
      <c r="BC411" s="13">
        <f t="shared" si="58"/>
        <v>0</v>
      </c>
      <c r="BE411" s="13"/>
      <c r="BJ411" s="13"/>
      <c r="BK411" s="13">
        <f t="shared" si="56"/>
        <v>0</v>
      </c>
      <c r="BL411" s="13">
        <f t="shared" si="59"/>
        <v>2</v>
      </c>
      <c r="BM411" s="13">
        <f t="shared" si="64"/>
        <v>1</v>
      </c>
      <c r="BR411" s="13"/>
      <c r="CV411" s="13">
        <f t="shared" si="60"/>
        <v>0</v>
      </c>
      <c r="CW411" s="13">
        <f t="shared" si="62"/>
        <v>0</v>
      </c>
      <c r="DE411" s="13">
        <v>1</v>
      </c>
      <c r="DI411" s="13">
        <v>1</v>
      </c>
      <c r="DP411" s="13">
        <f t="shared" si="61"/>
        <v>2</v>
      </c>
      <c r="DQ411" s="13">
        <f t="shared" si="63"/>
        <v>1</v>
      </c>
    </row>
    <row r="412" spans="1:121" x14ac:dyDescent="0.45">
      <c r="A412" s="12" t="s">
        <v>4891</v>
      </c>
      <c r="B412" s="13">
        <v>2018</v>
      </c>
      <c r="C412" s="13" t="s">
        <v>2127</v>
      </c>
      <c r="D412" s="13" t="s">
        <v>2128</v>
      </c>
      <c r="E412" s="13" t="s">
        <v>2339</v>
      </c>
      <c r="F412" s="13" t="s">
        <v>2340</v>
      </c>
      <c r="G412" s="13">
        <f t="shared" si="57"/>
        <v>0</v>
      </c>
      <c r="M412" s="13">
        <v>4</v>
      </c>
      <c r="N412" s="13">
        <v>0</v>
      </c>
      <c r="O412" s="13">
        <v>0</v>
      </c>
      <c r="P412" s="13">
        <v>0</v>
      </c>
      <c r="Q412" s="13">
        <v>4</v>
      </c>
      <c r="R412" s="15">
        <v>1</v>
      </c>
      <c r="BC412" s="13">
        <f t="shared" si="58"/>
        <v>0</v>
      </c>
      <c r="BK412" s="15">
        <f t="shared" si="56"/>
        <v>0</v>
      </c>
      <c r="BL412" s="13">
        <f t="shared" si="59"/>
        <v>1</v>
      </c>
      <c r="BM412" s="13">
        <f t="shared" si="64"/>
        <v>1</v>
      </c>
      <c r="BS412" s="15"/>
      <c r="BT412" s="15"/>
      <c r="BU412" s="15"/>
      <c r="CV412" s="13">
        <f t="shared" si="60"/>
        <v>0</v>
      </c>
      <c r="CW412" s="13">
        <f t="shared" si="62"/>
        <v>0</v>
      </c>
      <c r="DP412" s="13">
        <f t="shared" si="61"/>
        <v>0</v>
      </c>
      <c r="DQ412" s="13">
        <f t="shared" si="63"/>
        <v>0</v>
      </c>
    </row>
    <row r="413" spans="1:121" x14ac:dyDescent="0.45">
      <c r="A413" s="12" t="s">
        <v>3938</v>
      </c>
      <c r="B413" s="13">
        <v>2014</v>
      </c>
      <c r="C413" s="13" t="s">
        <v>126</v>
      </c>
      <c r="D413" s="13" t="s">
        <v>126</v>
      </c>
      <c r="E413" s="13" t="s">
        <v>249</v>
      </c>
      <c r="F413" s="13" t="s">
        <v>253</v>
      </c>
      <c r="G413" s="13">
        <f t="shared" si="57"/>
        <v>3</v>
      </c>
      <c r="H413" s="15">
        <v>1</v>
      </c>
      <c r="J413" s="14">
        <v>1</v>
      </c>
      <c r="L413" s="15">
        <v>1</v>
      </c>
      <c r="M413" s="13">
        <v>1</v>
      </c>
      <c r="N413" s="13">
        <v>0</v>
      </c>
      <c r="O413" s="13">
        <v>0</v>
      </c>
      <c r="P413" s="13">
        <v>0</v>
      </c>
      <c r="Q413" s="13">
        <v>1</v>
      </c>
      <c r="R413" s="15">
        <v>1</v>
      </c>
      <c r="BC413" s="13">
        <f t="shared" si="58"/>
        <v>0</v>
      </c>
      <c r="BK413" s="15">
        <f t="shared" si="56"/>
        <v>0</v>
      </c>
      <c r="BL413" s="13">
        <f t="shared" si="59"/>
        <v>2</v>
      </c>
      <c r="BM413" s="13">
        <f t="shared" si="64"/>
        <v>1</v>
      </c>
      <c r="BS413" s="15"/>
      <c r="BT413" s="15"/>
      <c r="BU413" s="15"/>
      <c r="BY413" s="13">
        <v>1</v>
      </c>
      <c r="CV413" s="13">
        <f t="shared" si="60"/>
        <v>1</v>
      </c>
      <c r="CW413" s="13">
        <f t="shared" si="62"/>
        <v>1</v>
      </c>
      <c r="DG413" s="13">
        <v>1</v>
      </c>
      <c r="DI413" s="13">
        <v>1</v>
      </c>
      <c r="DP413" s="13">
        <f t="shared" si="61"/>
        <v>2</v>
      </c>
      <c r="DQ413" s="13">
        <f t="shared" si="63"/>
        <v>1</v>
      </c>
    </row>
    <row r="414" spans="1:121" x14ac:dyDescent="0.45">
      <c r="A414" s="12" t="s">
        <v>4131</v>
      </c>
      <c r="B414" s="13">
        <v>2016</v>
      </c>
      <c r="C414" s="13" t="s">
        <v>344</v>
      </c>
      <c r="D414" s="13" t="s">
        <v>395</v>
      </c>
      <c r="E414" s="13" t="s">
        <v>512</v>
      </c>
      <c r="G414" s="13">
        <f t="shared" si="57"/>
        <v>2</v>
      </c>
      <c r="H414" s="15">
        <v>1</v>
      </c>
      <c r="K414" s="14">
        <v>1</v>
      </c>
      <c r="L414" s="15">
        <v>1</v>
      </c>
      <c r="M414" s="13">
        <v>2</v>
      </c>
      <c r="N414" s="13">
        <v>0</v>
      </c>
      <c r="O414" s="13">
        <v>2</v>
      </c>
      <c r="P414" s="13">
        <v>0</v>
      </c>
      <c r="Q414" s="13">
        <v>4</v>
      </c>
      <c r="R414" s="15">
        <v>1</v>
      </c>
      <c r="BC414" s="13">
        <f t="shared" si="58"/>
        <v>0</v>
      </c>
      <c r="BK414" s="15">
        <f t="shared" si="56"/>
        <v>0</v>
      </c>
      <c r="BL414" s="13">
        <f t="shared" si="59"/>
        <v>2</v>
      </c>
      <c r="BM414" s="13">
        <f t="shared" si="64"/>
        <v>1</v>
      </c>
      <c r="BS414" s="15"/>
      <c r="BT414" s="15"/>
      <c r="BU414" s="15"/>
      <c r="CV414" s="13">
        <f t="shared" si="60"/>
        <v>0</v>
      </c>
      <c r="CW414" s="13">
        <f t="shared" si="62"/>
        <v>0</v>
      </c>
      <c r="DH414" s="13">
        <v>1</v>
      </c>
      <c r="DI414" s="13">
        <v>1</v>
      </c>
      <c r="DP414" s="13">
        <f t="shared" si="61"/>
        <v>2</v>
      </c>
      <c r="DQ414" s="13">
        <f t="shared" si="63"/>
        <v>1</v>
      </c>
    </row>
    <row r="415" spans="1:121" x14ac:dyDescent="0.45">
      <c r="A415" s="12" t="s">
        <v>6725</v>
      </c>
      <c r="B415" s="13">
        <v>2018</v>
      </c>
      <c r="C415" s="13" t="s">
        <v>753</v>
      </c>
      <c r="D415" s="13" t="s">
        <v>753</v>
      </c>
      <c r="E415" s="13" t="s">
        <v>816</v>
      </c>
      <c r="F415" s="13" t="s">
        <v>823</v>
      </c>
      <c r="G415" s="13">
        <f t="shared" si="57"/>
        <v>2</v>
      </c>
      <c r="H415" s="15">
        <v>1</v>
      </c>
      <c r="J415" s="14">
        <v>1</v>
      </c>
      <c r="L415" s="15">
        <v>1</v>
      </c>
      <c r="M415" s="13">
        <v>1</v>
      </c>
      <c r="N415" s="13">
        <v>0</v>
      </c>
      <c r="O415" s="13">
        <v>0</v>
      </c>
      <c r="P415" s="13">
        <v>0</v>
      </c>
      <c r="Q415" s="13">
        <v>1</v>
      </c>
      <c r="R415" s="15">
        <v>1</v>
      </c>
      <c r="BC415" s="13">
        <f t="shared" si="58"/>
        <v>0</v>
      </c>
      <c r="BK415" s="15">
        <f t="shared" si="56"/>
        <v>0</v>
      </c>
      <c r="BL415" s="13">
        <f t="shared" si="59"/>
        <v>2</v>
      </c>
      <c r="BM415" s="13">
        <f t="shared" si="64"/>
        <v>1</v>
      </c>
      <c r="BS415" s="15"/>
      <c r="BT415" s="15"/>
      <c r="BU415" s="15"/>
      <c r="CV415" s="13">
        <f t="shared" si="60"/>
        <v>0</v>
      </c>
      <c r="CW415" s="13">
        <f t="shared" si="62"/>
        <v>0</v>
      </c>
      <c r="DF415" s="13">
        <v>1</v>
      </c>
      <c r="DP415" s="13">
        <f t="shared" si="61"/>
        <v>1</v>
      </c>
      <c r="DQ415" s="13">
        <f t="shared" si="63"/>
        <v>1</v>
      </c>
    </row>
    <row r="416" spans="1:121" x14ac:dyDescent="0.45">
      <c r="A416" s="12" t="s">
        <v>3814</v>
      </c>
      <c r="B416" s="13">
        <v>2014</v>
      </c>
      <c r="C416" s="13" t="s">
        <v>126</v>
      </c>
      <c r="D416" s="13" t="s">
        <v>126</v>
      </c>
      <c r="E416" s="13" t="s">
        <v>282</v>
      </c>
      <c r="F416" s="13" t="s">
        <v>2858</v>
      </c>
      <c r="G416" s="13">
        <f t="shared" si="57"/>
        <v>2</v>
      </c>
      <c r="H416" s="15">
        <v>1</v>
      </c>
      <c r="J416" s="14">
        <v>1</v>
      </c>
      <c r="L416" s="15">
        <v>1</v>
      </c>
      <c r="Q416" s="13">
        <v>0</v>
      </c>
      <c r="AL416" s="13">
        <v>0</v>
      </c>
      <c r="AM416" s="13">
        <v>0</v>
      </c>
      <c r="AN416" s="13">
        <v>0</v>
      </c>
      <c r="AO416" s="13">
        <v>0</v>
      </c>
      <c r="AP416" s="13">
        <v>0</v>
      </c>
      <c r="AQ416" s="13">
        <v>0</v>
      </c>
      <c r="AR416" s="13">
        <v>0</v>
      </c>
      <c r="AS416" s="13">
        <v>0</v>
      </c>
      <c r="AT416" s="13">
        <v>0</v>
      </c>
      <c r="AU416" s="13">
        <v>0</v>
      </c>
      <c r="AV416" s="13">
        <v>0</v>
      </c>
      <c r="AW416" s="13">
        <v>0</v>
      </c>
      <c r="AX416" s="13">
        <v>0</v>
      </c>
      <c r="AY416" s="13">
        <v>0</v>
      </c>
      <c r="AZ416" s="13">
        <v>0</v>
      </c>
      <c r="BA416" s="13">
        <v>0</v>
      </c>
      <c r="BB416" s="13">
        <v>1</v>
      </c>
      <c r="BC416" s="13">
        <f t="shared" si="58"/>
        <v>1</v>
      </c>
      <c r="BD416" s="13" t="s">
        <v>2861</v>
      </c>
      <c r="BE416" s="15">
        <v>1</v>
      </c>
      <c r="BI416" s="13">
        <f>SUM(S416:AK416)</f>
        <v>0</v>
      </c>
      <c r="BK416" s="15">
        <f t="shared" si="56"/>
        <v>1</v>
      </c>
      <c r="BL416" s="13">
        <f t="shared" si="59"/>
        <v>2</v>
      </c>
      <c r="BM416" s="13">
        <f t="shared" si="64"/>
        <v>1</v>
      </c>
      <c r="BS416" s="15"/>
      <c r="BT416" s="15"/>
      <c r="BU416" s="15"/>
      <c r="CS416" s="13">
        <v>1</v>
      </c>
      <c r="CV416" s="13">
        <f t="shared" si="60"/>
        <v>1</v>
      </c>
      <c r="CW416" s="13">
        <f t="shared" si="62"/>
        <v>1</v>
      </c>
      <c r="DP416" s="13">
        <f t="shared" si="61"/>
        <v>0</v>
      </c>
      <c r="DQ416" s="13">
        <f t="shared" si="63"/>
        <v>0</v>
      </c>
    </row>
    <row r="417" spans="1:121" x14ac:dyDescent="0.45">
      <c r="A417" s="12" t="s">
        <v>3775</v>
      </c>
      <c r="B417" s="13">
        <v>2018</v>
      </c>
      <c r="C417" s="13" t="s">
        <v>23</v>
      </c>
      <c r="D417" s="13" t="s">
        <v>23</v>
      </c>
      <c r="E417" s="13" t="s">
        <v>50</v>
      </c>
      <c r="F417" s="13" t="s">
        <v>51</v>
      </c>
      <c r="G417" s="13">
        <f t="shared" si="57"/>
        <v>2</v>
      </c>
      <c r="H417" s="15">
        <v>1</v>
      </c>
      <c r="J417" s="14">
        <v>1</v>
      </c>
      <c r="L417" s="15">
        <v>1</v>
      </c>
      <c r="M417" s="13">
        <v>1</v>
      </c>
      <c r="N417" s="13">
        <v>0</v>
      </c>
      <c r="O417" s="13">
        <v>0</v>
      </c>
      <c r="P417" s="13">
        <v>0</v>
      </c>
      <c r="Q417" s="13">
        <v>1</v>
      </c>
      <c r="R417" s="15">
        <v>1</v>
      </c>
      <c r="BC417" s="13">
        <f t="shared" si="58"/>
        <v>0</v>
      </c>
      <c r="BK417" s="15">
        <f t="shared" si="56"/>
        <v>0</v>
      </c>
      <c r="BL417" s="13">
        <f t="shared" si="59"/>
        <v>2</v>
      </c>
      <c r="BM417" s="13">
        <f t="shared" si="64"/>
        <v>1</v>
      </c>
      <c r="BS417" s="15"/>
      <c r="BT417" s="15"/>
      <c r="BU417" s="15"/>
      <c r="CV417" s="13">
        <f t="shared" si="60"/>
        <v>0</v>
      </c>
      <c r="CW417" s="13">
        <f t="shared" si="62"/>
        <v>0</v>
      </c>
      <c r="DE417" s="13">
        <v>1</v>
      </c>
      <c r="DI417" s="13">
        <v>1</v>
      </c>
      <c r="DP417" s="13">
        <f t="shared" si="61"/>
        <v>2</v>
      </c>
      <c r="DQ417" s="13">
        <f t="shared" si="63"/>
        <v>1</v>
      </c>
    </row>
    <row r="418" spans="1:121" x14ac:dyDescent="0.45">
      <c r="A418" s="12" t="s">
        <v>6726</v>
      </c>
      <c r="B418" s="13">
        <v>2019</v>
      </c>
      <c r="C418" s="13" t="s">
        <v>344</v>
      </c>
      <c r="D418" s="13" t="s">
        <v>375</v>
      </c>
      <c r="E418" s="13" t="s">
        <v>537</v>
      </c>
      <c r="F418" s="13" t="s">
        <v>538</v>
      </c>
      <c r="G418" s="13">
        <f t="shared" si="57"/>
        <v>1</v>
      </c>
      <c r="Q418" s="13">
        <v>0</v>
      </c>
      <c r="BC418" s="13">
        <f t="shared" si="58"/>
        <v>0</v>
      </c>
      <c r="BK418" s="15">
        <f t="shared" si="56"/>
        <v>0</v>
      </c>
      <c r="BL418" s="13">
        <f t="shared" si="59"/>
        <v>0</v>
      </c>
      <c r="BM418" s="13">
        <f t="shared" si="64"/>
        <v>0</v>
      </c>
      <c r="BS418" s="15"/>
      <c r="BT418" s="15"/>
      <c r="BU418" s="15"/>
      <c r="CV418" s="13">
        <f t="shared" si="60"/>
        <v>0</v>
      </c>
      <c r="CW418" s="13">
        <f t="shared" si="62"/>
        <v>0</v>
      </c>
      <c r="DI418" s="13">
        <v>1</v>
      </c>
      <c r="DP418" s="13">
        <f t="shared" si="61"/>
        <v>1</v>
      </c>
      <c r="DQ418" s="13">
        <f t="shared" si="63"/>
        <v>1</v>
      </c>
    </row>
    <row r="419" spans="1:121" x14ac:dyDescent="0.45">
      <c r="A419" s="12" t="s">
        <v>6727</v>
      </c>
      <c r="B419" s="13">
        <v>2019</v>
      </c>
      <c r="C419" s="13" t="s">
        <v>753</v>
      </c>
      <c r="D419" s="13" t="s">
        <v>753</v>
      </c>
      <c r="E419" s="13" t="s">
        <v>753</v>
      </c>
      <c r="F419" s="13" t="s">
        <v>808</v>
      </c>
      <c r="G419" s="13">
        <f t="shared" si="57"/>
        <v>1</v>
      </c>
      <c r="M419" s="13">
        <v>1</v>
      </c>
      <c r="Q419" s="13">
        <v>0</v>
      </c>
      <c r="BC419" s="13">
        <f t="shared" si="58"/>
        <v>0</v>
      </c>
      <c r="BK419" s="15">
        <f t="shared" si="56"/>
        <v>0</v>
      </c>
      <c r="BL419" s="13">
        <f t="shared" si="59"/>
        <v>0</v>
      </c>
      <c r="BM419" s="13">
        <f t="shared" si="64"/>
        <v>0</v>
      </c>
      <c r="BS419" s="15"/>
      <c r="BT419" s="15"/>
      <c r="BU419" s="15"/>
      <c r="CV419" s="13">
        <f t="shared" si="60"/>
        <v>0</v>
      </c>
      <c r="CW419" s="13">
        <f t="shared" si="62"/>
        <v>0</v>
      </c>
      <c r="DI419" s="13">
        <v>1</v>
      </c>
      <c r="DP419" s="13">
        <f t="shared" si="61"/>
        <v>1</v>
      </c>
      <c r="DQ419" s="13">
        <f t="shared" si="63"/>
        <v>1</v>
      </c>
    </row>
    <row r="420" spans="1:121" x14ac:dyDescent="0.45">
      <c r="A420" s="12" t="s">
        <v>4569</v>
      </c>
      <c r="B420" s="13">
        <v>2013</v>
      </c>
      <c r="C420" s="13" t="s">
        <v>1281</v>
      </c>
      <c r="D420" s="13" t="s">
        <v>1282</v>
      </c>
      <c r="E420" s="13" t="s">
        <v>1478</v>
      </c>
      <c r="F420" s="13" t="s">
        <v>4568</v>
      </c>
      <c r="G420" s="13">
        <f t="shared" si="57"/>
        <v>2</v>
      </c>
      <c r="H420" s="15">
        <v>1</v>
      </c>
      <c r="I420" s="14">
        <v>1</v>
      </c>
      <c r="K420" s="14">
        <v>1</v>
      </c>
      <c r="L420" s="15">
        <v>1</v>
      </c>
      <c r="M420" s="13">
        <v>2</v>
      </c>
      <c r="N420" s="13">
        <v>0</v>
      </c>
      <c r="O420" s="13">
        <v>0</v>
      </c>
      <c r="P420" s="13">
        <v>0</v>
      </c>
      <c r="Q420" s="13">
        <v>4</v>
      </c>
      <c r="R420" s="15">
        <v>1</v>
      </c>
      <c r="BC420" s="13">
        <f t="shared" si="58"/>
        <v>0</v>
      </c>
      <c r="BK420" s="15">
        <f t="shared" si="56"/>
        <v>0</v>
      </c>
      <c r="BL420" s="13">
        <f t="shared" si="59"/>
        <v>2</v>
      </c>
      <c r="BM420" s="13">
        <f t="shared" si="64"/>
        <v>1</v>
      </c>
      <c r="BS420" s="15"/>
      <c r="BT420" s="15"/>
      <c r="BU420" s="15"/>
      <c r="CV420" s="13">
        <f t="shared" si="60"/>
        <v>0</v>
      </c>
      <c r="CW420" s="13">
        <f t="shared" si="62"/>
        <v>0</v>
      </c>
      <c r="DI420" s="13">
        <v>1</v>
      </c>
      <c r="DK420" s="13">
        <v>1</v>
      </c>
      <c r="DP420" s="13">
        <f t="shared" si="61"/>
        <v>2</v>
      </c>
      <c r="DQ420" s="13">
        <f t="shared" si="63"/>
        <v>1</v>
      </c>
    </row>
    <row r="421" spans="1:121" x14ac:dyDescent="0.45">
      <c r="A421" s="12" t="s">
        <v>4442</v>
      </c>
      <c r="B421" s="13">
        <v>2012</v>
      </c>
      <c r="C421" s="13" t="s">
        <v>1006</v>
      </c>
      <c r="D421" s="13" t="s">
        <v>1074</v>
      </c>
      <c r="E421" s="13" t="s">
        <v>1162</v>
      </c>
      <c r="G421" s="13">
        <f t="shared" si="57"/>
        <v>1</v>
      </c>
      <c r="Q421" s="13">
        <v>0</v>
      </c>
      <c r="BC421" s="13">
        <f t="shared" si="58"/>
        <v>0</v>
      </c>
      <c r="BK421" s="15">
        <f t="shared" si="56"/>
        <v>0</v>
      </c>
      <c r="BL421" s="13">
        <f t="shared" si="59"/>
        <v>0</v>
      </c>
      <c r="BM421" s="13">
        <f t="shared" si="64"/>
        <v>0</v>
      </c>
      <c r="BS421" s="15"/>
      <c r="BT421" s="15"/>
      <c r="BU421" s="15"/>
      <c r="CV421" s="13">
        <f t="shared" si="60"/>
        <v>0</v>
      </c>
      <c r="CW421" s="13">
        <f t="shared" si="62"/>
        <v>0</v>
      </c>
      <c r="DA421" s="13">
        <v>1</v>
      </c>
      <c r="DI421" s="13">
        <v>1</v>
      </c>
      <c r="DP421" s="13">
        <f t="shared" si="61"/>
        <v>2</v>
      </c>
      <c r="DQ421" s="13">
        <f t="shared" si="63"/>
        <v>1</v>
      </c>
    </row>
    <row r="422" spans="1:121" x14ac:dyDescent="0.45">
      <c r="A422" s="12" t="s">
        <v>6728</v>
      </c>
      <c r="B422" s="13">
        <v>2021</v>
      </c>
      <c r="C422" s="13" t="s">
        <v>1676</v>
      </c>
      <c r="D422" s="13" t="s">
        <v>426</v>
      </c>
      <c r="E422" s="13" t="s">
        <v>1752</v>
      </c>
      <c r="F422" s="13" t="s">
        <v>2680</v>
      </c>
      <c r="G422" s="13">
        <f t="shared" si="57"/>
        <v>1</v>
      </c>
      <c r="H422" s="15">
        <v>1</v>
      </c>
      <c r="Q422" s="13">
        <v>0</v>
      </c>
      <c r="BC422" s="13">
        <f t="shared" si="58"/>
        <v>0</v>
      </c>
      <c r="BK422" s="15">
        <f t="shared" si="56"/>
        <v>0</v>
      </c>
      <c r="BL422" s="13">
        <f t="shared" si="59"/>
        <v>1</v>
      </c>
      <c r="BM422" s="13">
        <f t="shared" si="64"/>
        <v>1</v>
      </c>
      <c r="BS422" s="15"/>
      <c r="BT422" s="15"/>
      <c r="BU422" s="15"/>
      <c r="CV422" s="13">
        <f t="shared" si="60"/>
        <v>0</v>
      </c>
      <c r="CW422" s="13">
        <f t="shared" si="62"/>
        <v>0</v>
      </c>
      <c r="DP422" s="13">
        <f t="shared" si="61"/>
        <v>0</v>
      </c>
      <c r="DQ422" s="13">
        <f t="shared" si="63"/>
        <v>0</v>
      </c>
    </row>
    <row r="423" spans="1:121" x14ac:dyDescent="0.45">
      <c r="A423" s="12" t="s">
        <v>4093</v>
      </c>
      <c r="B423" s="13">
        <v>2020</v>
      </c>
      <c r="C423" s="13" t="s">
        <v>344</v>
      </c>
      <c r="D423" s="13" t="s">
        <v>375</v>
      </c>
      <c r="E423" s="13" t="s">
        <v>398</v>
      </c>
      <c r="F423" s="13" t="s">
        <v>402</v>
      </c>
      <c r="G423" s="13">
        <f t="shared" si="57"/>
        <v>1</v>
      </c>
      <c r="Q423" s="13">
        <v>0</v>
      </c>
      <c r="BC423" s="13">
        <f t="shared" si="58"/>
        <v>0</v>
      </c>
      <c r="BK423" s="15">
        <f t="shared" si="56"/>
        <v>0</v>
      </c>
      <c r="BL423" s="13">
        <f t="shared" si="59"/>
        <v>0</v>
      </c>
      <c r="BM423" s="13">
        <f t="shared" si="64"/>
        <v>0</v>
      </c>
      <c r="BS423" s="15"/>
      <c r="BT423" s="15"/>
      <c r="BU423" s="15"/>
      <c r="CV423" s="13">
        <f t="shared" si="60"/>
        <v>0</v>
      </c>
      <c r="CW423" s="13">
        <f t="shared" si="62"/>
        <v>0</v>
      </c>
      <c r="DI423" s="13">
        <v>1</v>
      </c>
      <c r="DP423" s="13">
        <f t="shared" si="61"/>
        <v>1</v>
      </c>
      <c r="DQ423" s="13">
        <f t="shared" si="63"/>
        <v>1</v>
      </c>
    </row>
    <row r="424" spans="1:121" x14ac:dyDescent="0.45">
      <c r="A424" s="12" t="s">
        <v>4779</v>
      </c>
      <c r="B424" s="13">
        <v>2020</v>
      </c>
      <c r="C424" s="13" t="s">
        <v>1862</v>
      </c>
      <c r="D424" s="13" t="s">
        <v>1879</v>
      </c>
      <c r="E424" s="13" t="s">
        <v>1990</v>
      </c>
      <c r="F424" s="13" t="s">
        <v>4778</v>
      </c>
      <c r="G424" s="13">
        <f t="shared" si="57"/>
        <v>2</v>
      </c>
      <c r="H424" s="15">
        <v>1</v>
      </c>
      <c r="Q424" s="13">
        <v>0</v>
      </c>
      <c r="BC424" s="13">
        <f t="shared" si="58"/>
        <v>0</v>
      </c>
      <c r="BK424" s="15">
        <f t="shared" si="56"/>
        <v>0</v>
      </c>
      <c r="BL424" s="13">
        <f t="shared" si="59"/>
        <v>1</v>
      </c>
      <c r="BM424" s="13">
        <f t="shared" si="64"/>
        <v>1</v>
      </c>
      <c r="BS424" s="15"/>
      <c r="BT424" s="15"/>
      <c r="BU424" s="15"/>
      <c r="CV424" s="13">
        <f t="shared" si="60"/>
        <v>0</v>
      </c>
      <c r="CW424" s="13">
        <f t="shared" si="62"/>
        <v>0</v>
      </c>
      <c r="DI424" s="13">
        <v>1</v>
      </c>
      <c r="DP424" s="13">
        <f t="shared" si="61"/>
        <v>1</v>
      </c>
      <c r="DQ424" s="13">
        <f t="shared" si="63"/>
        <v>1</v>
      </c>
    </row>
    <row r="425" spans="1:121" x14ac:dyDescent="0.45">
      <c r="A425" s="12" t="s">
        <v>4681</v>
      </c>
      <c r="B425" s="13">
        <v>2019</v>
      </c>
      <c r="C425" s="13" t="s">
        <v>1676</v>
      </c>
      <c r="D425" s="13" t="s">
        <v>1684</v>
      </c>
      <c r="E425" s="13" t="s">
        <v>1822</v>
      </c>
      <c r="F425" s="13" t="s">
        <v>1823</v>
      </c>
      <c r="G425" s="13">
        <f t="shared" si="57"/>
        <v>2</v>
      </c>
      <c r="H425" s="15">
        <v>1</v>
      </c>
      <c r="I425" s="14">
        <v>1</v>
      </c>
      <c r="M425" s="13">
        <v>1</v>
      </c>
      <c r="N425" s="13">
        <v>0</v>
      </c>
      <c r="O425" s="13">
        <v>0</v>
      </c>
      <c r="P425" s="13">
        <v>0</v>
      </c>
      <c r="Q425" s="13">
        <v>1</v>
      </c>
      <c r="R425" s="15">
        <v>1</v>
      </c>
      <c r="BC425" s="13">
        <f t="shared" si="58"/>
        <v>0</v>
      </c>
      <c r="BK425" s="15">
        <f t="shared" si="56"/>
        <v>0</v>
      </c>
      <c r="BL425" s="13">
        <f t="shared" si="59"/>
        <v>2</v>
      </c>
      <c r="BM425" s="13">
        <f t="shared" si="64"/>
        <v>1</v>
      </c>
      <c r="BS425" s="15"/>
      <c r="BT425" s="15"/>
      <c r="BU425" s="15"/>
      <c r="CV425" s="13">
        <f t="shared" si="60"/>
        <v>0</v>
      </c>
      <c r="CW425" s="13">
        <f t="shared" si="62"/>
        <v>0</v>
      </c>
      <c r="DI425" s="13">
        <v>1</v>
      </c>
      <c r="DP425" s="13">
        <f t="shared" si="61"/>
        <v>1</v>
      </c>
      <c r="DQ425" s="13">
        <f t="shared" si="63"/>
        <v>1</v>
      </c>
    </row>
    <row r="426" spans="1:121" x14ac:dyDescent="0.45">
      <c r="A426" s="12" t="s">
        <v>4607</v>
      </c>
      <c r="B426" s="13">
        <v>2018</v>
      </c>
      <c r="C426" s="13" t="s">
        <v>1281</v>
      </c>
      <c r="D426" s="13" t="s">
        <v>1282</v>
      </c>
      <c r="E426" s="13" t="s">
        <v>1313</v>
      </c>
      <c r="G426" s="13">
        <f t="shared" si="57"/>
        <v>1</v>
      </c>
      <c r="Q426" s="13">
        <v>0</v>
      </c>
      <c r="BC426" s="13">
        <f t="shared" si="58"/>
        <v>0</v>
      </c>
      <c r="BK426" s="15">
        <f t="shared" si="56"/>
        <v>0</v>
      </c>
      <c r="BL426" s="13">
        <f t="shared" si="59"/>
        <v>0</v>
      </c>
      <c r="BM426" s="13">
        <f t="shared" si="64"/>
        <v>0</v>
      </c>
      <c r="BS426" s="15"/>
      <c r="BT426" s="15"/>
      <c r="BU426" s="15"/>
      <c r="CV426" s="13">
        <f t="shared" si="60"/>
        <v>0</v>
      </c>
      <c r="CW426" s="13">
        <f t="shared" si="62"/>
        <v>0</v>
      </c>
      <c r="DB426" s="13">
        <v>1</v>
      </c>
      <c r="DP426" s="13">
        <f t="shared" si="61"/>
        <v>1</v>
      </c>
      <c r="DQ426" s="13">
        <f t="shared" si="63"/>
        <v>1</v>
      </c>
    </row>
    <row r="427" spans="1:121" x14ac:dyDescent="0.45">
      <c r="A427" s="12" t="s">
        <v>6729</v>
      </c>
      <c r="B427" s="13">
        <v>2018</v>
      </c>
      <c r="C427" s="13" t="s">
        <v>126</v>
      </c>
      <c r="D427" s="13" t="s">
        <v>126</v>
      </c>
      <c r="E427" s="13" t="s">
        <v>207</v>
      </c>
      <c r="F427" s="13" t="s">
        <v>6730</v>
      </c>
      <c r="G427" s="13">
        <f t="shared" si="57"/>
        <v>1</v>
      </c>
      <c r="Q427" s="13">
        <v>0</v>
      </c>
      <c r="BC427" s="13">
        <f t="shared" si="58"/>
        <v>0</v>
      </c>
      <c r="BK427" s="15">
        <f t="shared" ref="BK427:BK490" si="65">BE427+BJ427</f>
        <v>0</v>
      </c>
      <c r="BL427" s="13">
        <f t="shared" si="59"/>
        <v>0</v>
      </c>
      <c r="BM427" s="13">
        <f t="shared" si="64"/>
        <v>0</v>
      </c>
      <c r="BS427" s="15"/>
      <c r="BT427" s="15"/>
      <c r="BU427" s="15"/>
      <c r="CV427" s="13">
        <f t="shared" si="60"/>
        <v>0</v>
      </c>
      <c r="CW427" s="13">
        <f t="shared" si="62"/>
        <v>0</v>
      </c>
      <c r="DI427" s="13">
        <v>1</v>
      </c>
      <c r="DP427" s="13">
        <f t="shared" si="61"/>
        <v>1</v>
      </c>
      <c r="DQ427" s="13">
        <f t="shared" si="63"/>
        <v>1</v>
      </c>
    </row>
    <row r="428" spans="1:121" x14ac:dyDescent="0.45">
      <c r="A428" s="12" t="s">
        <v>4941</v>
      </c>
      <c r="B428" s="13">
        <v>2021</v>
      </c>
      <c r="C428" s="13" t="s">
        <v>2127</v>
      </c>
      <c r="D428" s="13" t="s">
        <v>2140</v>
      </c>
      <c r="E428" s="13" t="s">
        <v>2241</v>
      </c>
      <c r="G428" s="13">
        <f t="shared" si="57"/>
        <v>2</v>
      </c>
      <c r="H428" s="15">
        <v>1</v>
      </c>
      <c r="Q428" s="13">
        <v>0</v>
      </c>
      <c r="BC428" s="13">
        <f t="shared" si="58"/>
        <v>0</v>
      </c>
      <c r="BK428" s="15">
        <f t="shared" si="65"/>
        <v>0</v>
      </c>
      <c r="BL428" s="13">
        <f t="shared" si="59"/>
        <v>1</v>
      </c>
      <c r="BM428" s="13">
        <f t="shared" si="64"/>
        <v>1</v>
      </c>
      <c r="BS428" s="15"/>
      <c r="BT428" s="15"/>
      <c r="BU428" s="15"/>
      <c r="CV428" s="13">
        <f t="shared" si="60"/>
        <v>0</v>
      </c>
      <c r="CW428" s="13">
        <f t="shared" si="62"/>
        <v>0</v>
      </c>
      <c r="DJ428" s="13">
        <v>1</v>
      </c>
      <c r="DP428" s="13">
        <f t="shared" si="61"/>
        <v>1</v>
      </c>
      <c r="DQ428" s="13">
        <f t="shared" si="63"/>
        <v>1</v>
      </c>
    </row>
    <row r="429" spans="1:121" x14ac:dyDescent="0.45">
      <c r="A429" s="12" t="s">
        <v>4933</v>
      </c>
      <c r="B429" s="13">
        <v>2020</v>
      </c>
      <c r="C429" s="13" t="s">
        <v>2127</v>
      </c>
      <c r="D429" s="13" t="s">
        <v>2173</v>
      </c>
      <c r="E429" s="13" t="s">
        <v>2275</v>
      </c>
      <c r="G429" s="13">
        <f t="shared" si="57"/>
        <v>1</v>
      </c>
      <c r="Q429" s="13">
        <v>0</v>
      </c>
      <c r="BC429" s="13">
        <f t="shared" si="58"/>
        <v>0</v>
      </c>
      <c r="BK429" s="15">
        <f t="shared" si="65"/>
        <v>0</v>
      </c>
      <c r="BL429" s="13">
        <f t="shared" si="59"/>
        <v>0</v>
      </c>
      <c r="BM429" s="13">
        <f t="shared" si="64"/>
        <v>0</v>
      </c>
      <c r="BS429" s="15"/>
      <c r="BT429" s="15"/>
      <c r="BU429" s="15"/>
      <c r="CV429" s="13">
        <f t="shared" si="60"/>
        <v>0</v>
      </c>
      <c r="CW429" s="13">
        <f t="shared" si="62"/>
        <v>0</v>
      </c>
      <c r="DI429" s="13">
        <v>1</v>
      </c>
      <c r="DJ429" s="13">
        <v>1</v>
      </c>
      <c r="DP429" s="13">
        <f t="shared" si="61"/>
        <v>2</v>
      </c>
      <c r="DQ429" s="13">
        <f t="shared" si="63"/>
        <v>1</v>
      </c>
    </row>
    <row r="430" spans="1:121" x14ac:dyDescent="0.45">
      <c r="A430" s="12" t="s">
        <v>4089</v>
      </c>
      <c r="B430" s="13">
        <v>2015</v>
      </c>
      <c r="C430" s="13" t="s">
        <v>344</v>
      </c>
      <c r="D430" s="13" t="s">
        <v>375</v>
      </c>
      <c r="E430" s="13" t="s">
        <v>714</v>
      </c>
      <c r="F430" s="13" t="s">
        <v>4088</v>
      </c>
      <c r="G430" s="13">
        <f t="shared" si="57"/>
        <v>2</v>
      </c>
      <c r="H430" s="15">
        <v>1</v>
      </c>
      <c r="O430" s="13">
        <v>6</v>
      </c>
      <c r="Q430" s="13">
        <v>0</v>
      </c>
      <c r="AL430" s="13">
        <v>0</v>
      </c>
      <c r="AM430" s="13">
        <v>0</v>
      </c>
      <c r="AN430" s="13">
        <v>0</v>
      </c>
      <c r="AO430" s="13">
        <v>0</v>
      </c>
      <c r="AP430" s="13">
        <v>0</v>
      </c>
      <c r="AQ430" s="13">
        <v>0</v>
      </c>
      <c r="AR430" s="13">
        <v>0</v>
      </c>
      <c r="AS430" s="13">
        <v>0</v>
      </c>
      <c r="AT430" s="13">
        <v>0</v>
      </c>
      <c r="AU430" s="13">
        <v>0</v>
      </c>
      <c r="AV430" s="13">
        <v>0</v>
      </c>
      <c r="AW430" s="13">
        <v>0</v>
      </c>
      <c r="AX430" s="13">
        <v>0</v>
      </c>
      <c r="AY430" s="13">
        <v>0</v>
      </c>
      <c r="AZ430" s="13">
        <v>0</v>
      </c>
      <c r="BA430" s="13">
        <v>0</v>
      </c>
      <c r="BB430" s="13">
        <v>1</v>
      </c>
      <c r="BC430" s="13">
        <f t="shared" si="58"/>
        <v>1</v>
      </c>
      <c r="BE430" s="16">
        <v>1</v>
      </c>
      <c r="BF430" s="13">
        <v>1</v>
      </c>
      <c r="BG430" s="13">
        <v>0</v>
      </c>
      <c r="BI430" s="13">
        <f>SUM(S430:AK430)</f>
        <v>0</v>
      </c>
      <c r="BK430" s="15">
        <f t="shared" si="65"/>
        <v>1</v>
      </c>
      <c r="BL430" s="13">
        <f t="shared" si="59"/>
        <v>2</v>
      </c>
      <c r="BM430" s="13">
        <f t="shared" si="64"/>
        <v>1</v>
      </c>
      <c r="BS430" s="15"/>
      <c r="BT430" s="15"/>
      <c r="BU430" s="15"/>
      <c r="CV430" s="13">
        <f t="shared" si="60"/>
        <v>0</v>
      </c>
      <c r="CW430" s="13">
        <f t="shared" si="62"/>
        <v>0</v>
      </c>
      <c r="DI430" s="13">
        <v>1</v>
      </c>
      <c r="DP430" s="13">
        <f t="shared" si="61"/>
        <v>1</v>
      </c>
      <c r="DQ430" s="13">
        <f t="shared" si="63"/>
        <v>1</v>
      </c>
    </row>
    <row r="431" spans="1:121" x14ac:dyDescent="0.45">
      <c r="A431" s="12" t="s">
        <v>6731</v>
      </c>
      <c r="B431" s="13">
        <v>2019</v>
      </c>
      <c r="C431" s="13" t="s">
        <v>922</v>
      </c>
      <c r="D431" s="13" t="s">
        <v>927</v>
      </c>
      <c r="E431" s="13" t="s">
        <v>946</v>
      </c>
      <c r="F431" s="13" t="s">
        <v>6732</v>
      </c>
      <c r="G431" s="13">
        <f t="shared" si="57"/>
        <v>1</v>
      </c>
      <c r="Q431" s="13">
        <v>0</v>
      </c>
      <c r="BC431" s="13">
        <f t="shared" si="58"/>
        <v>0</v>
      </c>
      <c r="BK431" s="15">
        <f t="shared" si="65"/>
        <v>0</v>
      </c>
      <c r="BL431" s="13">
        <f t="shared" si="59"/>
        <v>0</v>
      </c>
      <c r="BM431" s="13">
        <f t="shared" si="64"/>
        <v>0</v>
      </c>
      <c r="BS431" s="15"/>
      <c r="BT431" s="15"/>
      <c r="BU431" s="15"/>
      <c r="CV431" s="13">
        <f t="shared" si="60"/>
        <v>0</v>
      </c>
      <c r="CW431" s="13">
        <f t="shared" si="62"/>
        <v>0</v>
      </c>
      <c r="DI431" s="13">
        <v>1</v>
      </c>
      <c r="DP431" s="13">
        <f t="shared" si="61"/>
        <v>1</v>
      </c>
      <c r="DQ431" s="13">
        <f t="shared" si="63"/>
        <v>1</v>
      </c>
    </row>
    <row r="432" spans="1:121" x14ac:dyDescent="0.45">
      <c r="A432" s="12" t="s">
        <v>3844</v>
      </c>
      <c r="B432" s="13">
        <v>2015</v>
      </c>
      <c r="C432" s="13" t="s">
        <v>126</v>
      </c>
      <c r="D432" s="13" t="s">
        <v>126</v>
      </c>
      <c r="E432" s="13" t="s">
        <v>207</v>
      </c>
      <c r="F432" s="13" t="s">
        <v>214</v>
      </c>
      <c r="G432" s="13">
        <f t="shared" si="57"/>
        <v>3</v>
      </c>
      <c r="H432" s="15">
        <v>1</v>
      </c>
      <c r="J432" s="14">
        <v>1</v>
      </c>
      <c r="L432" s="15">
        <v>1</v>
      </c>
      <c r="M432" s="13">
        <v>2</v>
      </c>
      <c r="N432" s="13">
        <v>0</v>
      </c>
      <c r="O432" s="13">
        <v>0</v>
      </c>
      <c r="P432" s="13">
        <v>0</v>
      </c>
      <c r="Q432" s="13">
        <v>2</v>
      </c>
      <c r="R432" s="15">
        <v>1</v>
      </c>
      <c r="BC432" s="13">
        <f t="shared" si="58"/>
        <v>0</v>
      </c>
      <c r="BK432" s="15">
        <f t="shared" si="65"/>
        <v>0</v>
      </c>
      <c r="BL432" s="13">
        <f t="shared" si="59"/>
        <v>2</v>
      </c>
      <c r="BM432" s="13">
        <f t="shared" si="64"/>
        <v>1</v>
      </c>
      <c r="BS432" s="15"/>
      <c r="BT432" s="15"/>
      <c r="BU432" s="15"/>
      <c r="BY432" s="13">
        <v>2</v>
      </c>
      <c r="CV432" s="13">
        <f t="shared" si="60"/>
        <v>2</v>
      </c>
      <c r="CW432" s="13">
        <f t="shared" si="62"/>
        <v>1</v>
      </c>
      <c r="DG432" s="13">
        <v>1</v>
      </c>
      <c r="DI432" s="13">
        <v>1</v>
      </c>
      <c r="DP432" s="13">
        <f t="shared" si="61"/>
        <v>2</v>
      </c>
      <c r="DQ432" s="13">
        <f t="shared" si="63"/>
        <v>1</v>
      </c>
    </row>
    <row r="433" spans="1:121" x14ac:dyDescent="0.45">
      <c r="A433" s="12" t="s">
        <v>6733</v>
      </c>
      <c r="B433" s="13">
        <v>2017</v>
      </c>
      <c r="C433" s="13" t="s">
        <v>753</v>
      </c>
      <c r="D433" s="13" t="s">
        <v>753</v>
      </c>
      <c r="E433" s="13" t="s">
        <v>754</v>
      </c>
      <c r="F433" s="13" t="s">
        <v>2548</v>
      </c>
      <c r="G433" s="13">
        <f t="shared" si="57"/>
        <v>2</v>
      </c>
      <c r="H433" s="15">
        <v>1</v>
      </c>
      <c r="J433" s="14">
        <v>1</v>
      </c>
      <c r="L433" s="15">
        <v>1</v>
      </c>
      <c r="M433" s="13">
        <v>1</v>
      </c>
      <c r="N433" s="13">
        <v>0</v>
      </c>
      <c r="O433" s="13">
        <v>0</v>
      </c>
      <c r="P433" s="13">
        <v>0</v>
      </c>
      <c r="Q433" s="13">
        <v>1</v>
      </c>
      <c r="R433" s="15">
        <v>1</v>
      </c>
      <c r="BC433" s="13">
        <f t="shared" si="58"/>
        <v>0</v>
      </c>
      <c r="BK433" s="15">
        <f t="shared" si="65"/>
        <v>0</v>
      </c>
      <c r="BL433" s="13">
        <f t="shared" si="59"/>
        <v>2</v>
      </c>
      <c r="BM433" s="13">
        <f t="shared" si="64"/>
        <v>1</v>
      </c>
      <c r="BS433" s="15"/>
      <c r="BT433" s="15"/>
      <c r="BU433" s="15"/>
      <c r="CV433" s="13">
        <f t="shared" si="60"/>
        <v>0</v>
      </c>
      <c r="CW433" s="13">
        <f t="shared" si="62"/>
        <v>0</v>
      </c>
      <c r="DF433" s="13">
        <v>1</v>
      </c>
      <c r="DP433" s="13">
        <f t="shared" si="61"/>
        <v>1</v>
      </c>
      <c r="DQ433" s="13">
        <f t="shared" si="63"/>
        <v>1</v>
      </c>
    </row>
    <row r="434" spans="1:121" x14ac:dyDescent="0.45">
      <c r="A434" s="12" t="s">
        <v>4067</v>
      </c>
      <c r="B434" s="13">
        <v>2021</v>
      </c>
      <c r="C434" s="13" t="s">
        <v>344</v>
      </c>
      <c r="D434" s="13" t="s">
        <v>459</v>
      </c>
      <c r="E434" s="13" t="s">
        <v>653</v>
      </c>
      <c r="F434" s="13" t="s">
        <v>4066</v>
      </c>
      <c r="G434" s="13">
        <f t="shared" si="57"/>
        <v>1</v>
      </c>
      <c r="Q434" s="13">
        <v>0</v>
      </c>
      <c r="BC434" s="13">
        <f t="shared" si="58"/>
        <v>0</v>
      </c>
      <c r="BK434" s="15">
        <f t="shared" si="65"/>
        <v>0</v>
      </c>
      <c r="BL434" s="13">
        <f t="shared" si="59"/>
        <v>0</v>
      </c>
      <c r="BM434" s="13">
        <f t="shared" si="64"/>
        <v>0</v>
      </c>
      <c r="BS434" s="15"/>
      <c r="BT434" s="15"/>
      <c r="BU434" s="15"/>
      <c r="CV434" s="13">
        <f t="shared" si="60"/>
        <v>0</v>
      </c>
      <c r="CW434" s="13">
        <f t="shared" si="62"/>
        <v>0</v>
      </c>
      <c r="DI434" s="13">
        <v>1</v>
      </c>
      <c r="DP434" s="13">
        <f t="shared" si="61"/>
        <v>1</v>
      </c>
      <c r="DQ434" s="13">
        <f t="shared" si="63"/>
        <v>1</v>
      </c>
    </row>
    <row r="435" spans="1:121" x14ac:dyDescent="0.45">
      <c r="A435" s="12" t="s">
        <v>4887</v>
      </c>
      <c r="B435" s="13">
        <v>2019</v>
      </c>
      <c r="C435" s="13" t="s">
        <v>2127</v>
      </c>
      <c r="D435" s="13" t="s">
        <v>2238</v>
      </c>
      <c r="E435" s="13" t="s">
        <v>2319</v>
      </c>
      <c r="F435" s="13" t="s">
        <v>4886</v>
      </c>
      <c r="G435" s="13">
        <f t="shared" si="57"/>
        <v>2</v>
      </c>
      <c r="H435" s="15">
        <v>1</v>
      </c>
      <c r="I435" s="14">
        <v>1</v>
      </c>
      <c r="M435" s="13">
        <v>1</v>
      </c>
      <c r="N435" s="13">
        <v>0</v>
      </c>
      <c r="O435" s="13">
        <v>0</v>
      </c>
      <c r="P435" s="13">
        <v>0</v>
      </c>
      <c r="Q435" s="13">
        <v>1</v>
      </c>
      <c r="R435" s="15">
        <v>1</v>
      </c>
      <c r="BC435" s="13">
        <f t="shared" si="58"/>
        <v>0</v>
      </c>
      <c r="BK435" s="15">
        <f t="shared" si="65"/>
        <v>0</v>
      </c>
      <c r="BL435" s="13">
        <f t="shared" si="59"/>
        <v>2</v>
      </c>
      <c r="BM435" s="13">
        <f t="shared" si="64"/>
        <v>1</v>
      </c>
      <c r="BS435" s="15"/>
      <c r="BT435" s="15"/>
      <c r="BU435" s="15"/>
      <c r="CV435" s="13">
        <f t="shared" si="60"/>
        <v>0</v>
      </c>
      <c r="CW435" s="13">
        <f t="shared" si="62"/>
        <v>0</v>
      </c>
      <c r="DI435" s="13">
        <v>1</v>
      </c>
      <c r="DJ435" s="13">
        <v>1</v>
      </c>
      <c r="DP435" s="13">
        <f t="shared" si="61"/>
        <v>2</v>
      </c>
      <c r="DQ435" s="13">
        <f t="shared" si="63"/>
        <v>1</v>
      </c>
    </row>
    <row r="436" spans="1:121" x14ac:dyDescent="0.45">
      <c r="A436" s="12" t="s">
        <v>4032</v>
      </c>
      <c r="B436" s="13">
        <v>2016</v>
      </c>
      <c r="C436" s="13" t="s">
        <v>344</v>
      </c>
      <c r="D436" s="13" t="s">
        <v>345</v>
      </c>
      <c r="E436" s="13" t="s">
        <v>566</v>
      </c>
      <c r="F436" s="13" t="s">
        <v>567</v>
      </c>
      <c r="G436" s="13">
        <f t="shared" si="57"/>
        <v>2</v>
      </c>
      <c r="M436" s="13">
        <v>3</v>
      </c>
      <c r="N436" s="13">
        <v>0</v>
      </c>
      <c r="O436" s="13">
        <v>0</v>
      </c>
      <c r="P436" s="13">
        <v>0</v>
      </c>
      <c r="Q436" s="13">
        <v>3</v>
      </c>
      <c r="R436" s="15">
        <v>1</v>
      </c>
      <c r="BC436" s="13">
        <f t="shared" si="58"/>
        <v>0</v>
      </c>
      <c r="BK436" s="15">
        <f t="shared" si="65"/>
        <v>0</v>
      </c>
      <c r="BL436" s="13">
        <f t="shared" si="59"/>
        <v>1</v>
      </c>
      <c r="BM436" s="13">
        <f t="shared" si="64"/>
        <v>1</v>
      </c>
      <c r="BS436" s="15"/>
      <c r="BT436" s="15"/>
      <c r="BU436" s="15"/>
      <c r="CB436" s="13">
        <v>3</v>
      </c>
      <c r="CV436" s="13">
        <f t="shared" si="60"/>
        <v>3</v>
      </c>
      <c r="CW436" s="13">
        <f t="shared" si="62"/>
        <v>1</v>
      </c>
      <c r="DH436" s="13">
        <v>1</v>
      </c>
      <c r="DP436" s="13">
        <f t="shared" si="61"/>
        <v>1</v>
      </c>
      <c r="DQ436" s="13">
        <f t="shared" si="63"/>
        <v>1</v>
      </c>
    </row>
    <row r="437" spans="1:121" x14ac:dyDescent="0.45">
      <c r="A437" s="12" t="s">
        <v>3770</v>
      </c>
      <c r="B437" s="13">
        <v>2018</v>
      </c>
      <c r="C437" s="13" t="s">
        <v>23</v>
      </c>
      <c r="D437" s="13" t="s">
        <v>23</v>
      </c>
      <c r="E437" s="13" t="s">
        <v>71</v>
      </c>
      <c r="F437" s="13" t="s">
        <v>3769</v>
      </c>
      <c r="G437" s="13">
        <f t="shared" si="57"/>
        <v>3</v>
      </c>
      <c r="H437" s="15">
        <v>1</v>
      </c>
      <c r="I437" s="14">
        <v>1</v>
      </c>
      <c r="Q437" s="13">
        <v>0</v>
      </c>
      <c r="AL437" s="13">
        <v>0</v>
      </c>
      <c r="AM437" s="13">
        <v>0</v>
      </c>
      <c r="AN437" s="13">
        <v>1</v>
      </c>
      <c r="AO437" s="13">
        <v>0</v>
      </c>
      <c r="AP437" s="13">
        <v>0</v>
      </c>
      <c r="AQ437" s="13">
        <v>0</v>
      </c>
      <c r="AR437" s="13">
        <v>0</v>
      </c>
      <c r="AS437" s="13">
        <v>0</v>
      </c>
      <c r="AT437" s="13">
        <v>0</v>
      </c>
      <c r="AU437" s="13">
        <v>0</v>
      </c>
      <c r="AV437" s="13">
        <v>0</v>
      </c>
      <c r="AW437" s="13">
        <v>0</v>
      </c>
      <c r="AX437" s="13">
        <v>0</v>
      </c>
      <c r="AY437" s="13">
        <v>0</v>
      </c>
      <c r="AZ437" s="13">
        <v>0</v>
      </c>
      <c r="BA437" s="13">
        <v>0</v>
      </c>
      <c r="BB437" s="13">
        <v>0</v>
      </c>
      <c r="BC437" s="13">
        <f t="shared" si="58"/>
        <v>1</v>
      </c>
      <c r="BD437" s="13" t="s">
        <v>2804</v>
      </c>
      <c r="BE437" s="15">
        <v>1</v>
      </c>
      <c r="BF437" s="13">
        <v>1</v>
      </c>
      <c r="BG437" s="13">
        <v>0</v>
      </c>
      <c r="BI437" s="13">
        <f>SUM(S437:AK437)</f>
        <v>0</v>
      </c>
      <c r="BK437" s="15">
        <f t="shared" si="65"/>
        <v>1</v>
      </c>
      <c r="BL437" s="13">
        <f t="shared" si="59"/>
        <v>2</v>
      </c>
      <c r="BM437" s="13">
        <f t="shared" si="64"/>
        <v>1</v>
      </c>
      <c r="BS437" s="15"/>
      <c r="BT437" s="15"/>
      <c r="BU437" s="15"/>
      <c r="CL437" s="13">
        <v>2</v>
      </c>
      <c r="CV437" s="13">
        <f t="shared" si="60"/>
        <v>2</v>
      </c>
      <c r="CW437" s="13">
        <f t="shared" si="62"/>
        <v>1</v>
      </c>
      <c r="DI437" s="13">
        <v>1</v>
      </c>
      <c r="DP437" s="13">
        <f t="shared" si="61"/>
        <v>1</v>
      </c>
      <c r="DQ437" s="13">
        <f t="shared" si="63"/>
        <v>1</v>
      </c>
    </row>
    <row r="438" spans="1:121" x14ac:dyDescent="0.45">
      <c r="A438" s="12" t="s">
        <v>4875</v>
      </c>
      <c r="B438" s="13">
        <v>2013</v>
      </c>
      <c r="C438" s="13" t="s">
        <v>2023</v>
      </c>
      <c r="D438" s="13" t="s">
        <v>2023</v>
      </c>
      <c r="E438" s="13" t="s">
        <v>2064</v>
      </c>
      <c r="F438" s="13" t="s">
        <v>4874</v>
      </c>
      <c r="G438" s="13">
        <f t="shared" si="57"/>
        <v>0</v>
      </c>
      <c r="Q438" s="13">
        <v>0</v>
      </c>
      <c r="BC438" s="13">
        <f t="shared" si="58"/>
        <v>0</v>
      </c>
      <c r="BK438" s="15">
        <f t="shared" si="65"/>
        <v>0</v>
      </c>
      <c r="BL438" s="13">
        <f t="shared" si="59"/>
        <v>0</v>
      </c>
      <c r="BM438" s="13">
        <f t="shared" si="64"/>
        <v>0</v>
      </c>
      <c r="BS438" s="15"/>
      <c r="BT438" s="15"/>
      <c r="BU438" s="15"/>
      <c r="CV438" s="13">
        <f t="shared" si="60"/>
        <v>0</v>
      </c>
      <c r="CW438" s="13">
        <f t="shared" si="62"/>
        <v>0</v>
      </c>
      <c r="DP438" s="13">
        <f t="shared" si="61"/>
        <v>0</v>
      </c>
      <c r="DQ438" s="13">
        <f t="shared" si="63"/>
        <v>0</v>
      </c>
    </row>
    <row r="439" spans="1:121" x14ac:dyDescent="0.45">
      <c r="A439" s="12" t="s">
        <v>6734</v>
      </c>
      <c r="B439" s="13">
        <v>2019</v>
      </c>
      <c r="C439" s="13" t="s">
        <v>1006</v>
      </c>
      <c r="D439" s="13" t="s">
        <v>1017</v>
      </c>
      <c r="E439" s="13" t="s">
        <v>1110</v>
      </c>
      <c r="F439" s="13" t="s">
        <v>1117</v>
      </c>
      <c r="G439" s="13">
        <f t="shared" si="57"/>
        <v>1</v>
      </c>
      <c r="M439" s="13">
        <v>2</v>
      </c>
      <c r="Q439" s="13">
        <v>2</v>
      </c>
      <c r="R439" s="15">
        <v>1</v>
      </c>
      <c r="BC439" s="13">
        <f t="shared" si="58"/>
        <v>0</v>
      </c>
      <c r="BK439" s="15">
        <f t="shared" si="65"/>
        <v>0</v>
      </c>
      <c r="BL439" s="13">
        <f t="shared" si="59"/>
        <v>1</v>
      </c>
      <c r="BM439" s="13">
        <f t="shared" si="64"/>
        <v>1</v>
      </c>
      <c r="BS439" s="15"/>
      <c r="BT439" s="15"/>
      <c r="BU439" s="15"/>
      <c r="CF439" s="13">
        <v>2</v>
      </c>
      <c r="CV439" s="13">
        <f t="shared" si="60"/>
        <v>2</v>
      </c>
      <c r="CW439" s="13">
        <f t="shared" si="62"/>
        <v>1</v>
      </c>
      <c r="DP439" s="13">
        <f t="shared" si="61"/>
        <v>0</v>
      </c>
      <c r="DQ439" s="13">
        <f t="shared" si="63"/>
        <v>0</v>
      </c>
    </row>
    <row r="440" spans="1:121" x14ac:dyDescent="0.45">
      <c r="A440" s="12" t="s">
        <v>4223</v>
      </c>
      <c r="B440" s="13">
        <v>2018</v>
      </c>
      <c r="C440" s="13" t="s">
        <v>753</v>
      </c>
      <c r="D440" s="13" t="s">
        <v>753</v>
      </c>
      <c r="E440" s="13" t="s">
        <v>753</v>
      </c>
      <c r="G440" s="13">
        <f t="shared" si="57"/>
        <v>3</v>
      </c>
      <c r="H440" s="15">
        <v>1</v>
      </c>
      <c r="J440" s="14">
        <v>1</v>
      </c>
      <c r="L440" s="15">
        <v>1</v>
      </c>
      <c r="M440" s="13">
        <v>3</v>
      </c>
      <c r="N440" s="13">
        <v>0</v>
      </c>
      <c r="O440" s="13">
        <v>0</v>
      </c>
      <c r="P440" s="13">
        <v>0</v>
      </c>
      <c r="Q440" s="13">
        <v>3</v>
      </c>
      <c r="R440" s="15">
        <v>1</v>
      </c>
      <c r="BC440" s="13">
        <f t="shared" si="58"/>
        <v>0</v>
      </c>
      <c r="BK440" s="15">
        <f t="shared" si="65"/>
        <v>0</v>
      </c>
      <c r="BL440" s="13">
        <f t="shared" si="59"/>
        <v>2</v>
      </c>
      <c r="BM440" s="13">
        <f t="shared" si="64"/>
        <v>1</v>
      </c>
      <c r="BS440" s="15"/>
      <c r="BT440" s="15"/>
      <c r="BU440" s="15"/>
      <c r="CA440" s="13">
        <v>3</v>
      </c>
      <c r="CV440" s="13">
        <f t="shared" si="60"/>
        <v>3</v>
      </c>
      <c r="CW440" s="13">
        <f t="shared" si="62"/>
        <v>1</v>
      </c>
      <c r="DF440" s="13">
        <v>1</v>
      </c>
      <c r="DP440" s="13">
        <f t="shared" si="61"/>
        <v>1</v>
      </c>
      <c r="DQ440" s="13">
        <f t="shared" si="63"/>
        <v>1</v>
      </c>
    </row>
    <row r="441" spans="1:121" x14ac:dyDescent="0.45">
      <c r="A441" s="12" t="s">
        <v>4402</v>
      </c>
      <c r="B441" s="13">
        <v>2014</v>
      </c>
      <c r="C441" s="13" t="s">
        <v>1006</v>
      </c>
      <c r="D441" s="13" t="s">
        <v>1027</v>
      </c>
      <c r="E441" s="13" t="s">
        <v>1222</v>
      </c>
      <c r="G441" s="13">
        <f t="shared" si="57"/>
        <v>2</v>
      </c>
      <c r="H441" s="15">
        <v>1</v>
      </c>
      <c r="I441" s="14">
        <v>1</v>
      </c>
      <c r="M441" s="13">
        <v>1</v>
      </c>
      <c r="N441" s="13">
        <v>0</v>
      </c>
      <c r="O441" s="13">
        <v>0</v>
      </c>
      <c r="P441" s="13">
        <v>0</v>
      </c>
      <c r="Q441" s="13">
        <v>1</v>
      </c>
      <c r="R441" s="15">
        <v>1</v>
      </c>
      <c r="BC441" s="13">
        <f t="shared" si="58"/>
        <v>0</v>
      </c>
      <c r="BK441" s="15">
        <f t="shared" si="65"/>
        <v>0</v>
      </c>
      <c r="BL441" s="13">
        <f t="shared" si="59"/>
        <v>2</v>
      </c>
      <c r="BM441" s="13">
        <f t="shared" si="64"/>
        <v>1</v>
      </c>
      <c r="BS441" s="15"/>
      <c r="BT441" s="15"/>
      <c r="BU441" s="15"/>
      <c r="CV441" s="13">
        <f t="shared" si="60"/>
        <v>0</v>
      </c>
      <c r="CW441" s="13">
        <f t="shared" si="62"/>
        <v>0</v>
      </c>
      <c r="DI441" s="13">
        <v>1</v>
      </c>
      <c r="DP441" s="13">
        <f t="shared" si="61"/>
        <v>1</v>
      </c>
      <c r="DQ441" s="13">
        <f t="shared" si="63"/>
        <v>1</v>
      </c>
    </row>
    <row r="442" spans="1:121" x14ac:dyDescent="0.45">
      <c r="A442" s="12" t="s">
        <v>4952</v>
      </c>
      <c r="B442" s="13">
        <v>2018</v>
      </c>
      <c r="C442" s="13" t="s">
        <v>2127</v>
      </c>
      <c r="D442" s="13" t="s">
        <v>2173</v>
      </c>
      <c r="E442" s="13" t="s">
        <v>2366</v>
      </c>
      <c r="G442" s="13">
        <f t="shared" si="57"/>
        <v>2</v>
      </c>
      <c r="H442" s="15">
        <v>1</v>
      </c>
      <c r="I442" s="14">
        <v>1</v>
      </c>
      <c r="M442" s="13">
        <v>3</v>
      </c>
      <c r="N442" s="13">
        <v>1</v>
      </c>
      <c r="O442" s="13">
        <v>0</v>
      </c>
      <c r="P442" s="13">
        <v>0</v>
      </c>
      <c r="Q442" s="13">
        <v>4</v>
      </c>
      <c r="R442" s="15">
        <v>1</v>
      </c>
      <c r="BC442" s="13">
        <f t="shared" si="58"/>
        <v>0</v>
      </c>
      <c r="BK442" s="15">
        <f t="shared" si="65"/>
        <v>0</v>
      </c>
      <c r="BL442" s="13">
        <f t="shared" si="59"/>
        <v>2</v>
      </c>
      <c r="BM442" s="13">
        <f t="shared" si="64"/>
        <v>1</v>
      </c>
      <c r="BS442" s="15"/>
      <c r="BT442" s="15"/>
      <c r="BU442" s="15"/>
      <c r="CV442" s="13">
        <f t="shared" si="60"/>
        <v>0</v>
      </c>
      <c r="CW442" s="13">
        <f t="shared" si="62"/>
        <v>0</v>
      </c>
      <c r="DI442" s="13">
        <v>1</v>
      </c>
      <c r="DJ442" s="13">
        <v>1</v>
      </c>
      <c r="DP442" s="13">
        <f t="shared" si="61"/>
        <v>2</v>
      </c>
      <c r="DQ442" s="13">
        <f t="shared" si="63"/>
        <v>1</v>
      </c>
    </row>
    <row r="443" spans="1:121" x14ac:dyDescent="0.45">
      <c r="A443" s="12" t="s">
        <v>4798</v>
      </c>
      <c r="B443" s="13">
        <v>2021</v>
      </c>
      <c r="C443" s="13" t="s">
        <v>1862</v>
      </c>
      <c r="D443" s="13" t="s">
        <v>391</v>
      </c>
      <c r="E443" s="13" t="s">
        <v>1941</v>
      </c>
      <c r="G443" s="13">
        <f t="shared" si="57"/>
        <v>1</v>
      </c>
      <c r="Q443" s="13">
        <v>0</v>
      </c>
      <c r="BC443" s="13">
        <f t="shared" si="58"/>
        <v>0</v>
      </c>
      <c r="BK443" s="15">
        <f t="shared" si="65"/>
        <v>0</v>
      </c>
      <c r="BL443" s="13">
        <f t="shared" si="59"/>
        <v>0</v>
      </c>
      <c r="BM443" s="13">
        <f t="shared" si="64"/>
        <v>0</v>
      </c>
      <c r="BS443" s="15"/>
      <c r="BT443" s="15"/>
      <c r="BU443" s="15"/>
      <c r="CV443" s="13">
        <f t="shared" si="60"/>
        <v>0</v>
      </c>
      <c r="CW443" s="13">
        <f t="shared" si="62"/>
        <v>0</v>
      </c>
      <c r="DC443" s="13">
        <v>1</v>
      </c>
      <c r="DI443" s="13">
        <v>1</v>
      </c>
      <c r="DP443" s="13">
        <f t="shared" si="61"/>
        <v>2</v>
      </c>
      <c r="DQ443" s="13">
        <f t="shared" si="63"/>
        <v>1</v>
      </c>
    </row>
    <row r="444" spans="1:121" x14ac:dyDescent="0.45">
      <c r="A444" s="12" t="s">
        <v>6735</v>
      </c>
      <c r="B444" s="13">
        <v>2019</v>
      </c>
      <c r="C444" s="13" t="s">
        <v>2127</v>
      </c>
      <c r="D444" s="13" t="s">
        <v>2173</v>
      </c>
      <c r="E444" s="13" t="s">
        <v>2385</v>
      </c>
      <c r="F444" s="13" t="s">
        <v>2786</v>
      </c>
      <c r="G444" s="13">
        <f t="shared" si="57"/>
        <v>1</v>
      </c>
      <c r="Q444" s="13">
        <v>0</v>
      </c>
      <c r="BC444" s="13">
        <f t="shared" si="58"/>
        <v>0</v>
      </c>
      <c r="BK444" s="15">
        <f t="shared" si="65"/>
        <v>0</v>
      </c>
      <c r="BL444" s="13">
        <f t="shared" si="59"/>
        <v>0</v>
      </c>
      <c r="BM444" s="13">
        <f t="shared" si="64"/>
        <v>0</v>
      </c>
      <c r="BS444" s="15"/>
      <c r="BT444" s="15"/>
      <c r="BU444" s="15"/>
      <c r="CV444" s="13">
        <f t="shared" si="60"/>
        <v>0</v>
      </c>
      <c r="CW444" s="13">
        <f t="shared" si="62"/>
        <v>0</v>
      </c>
      <c r="DO444" s="13">
        <v>1</v>
      </c>
      <c r="DP444" s="13">
        <f t="shared" si="61"/>
        <v>1</v>
      </c>
      <c r="DQ444" s="13">
        <f t="shared" si="63"/>
        <v>1</v>
      </c>
    </row>
    <row r="445" spans="1:121" x14ac:dyDescent="0.45">
      <c r="A445" s="12" t="s">
        <v>4656</v>
      </c>
      <c r="B445" s="13">
        <v>2021</v>
      </c>
      <c r="C445" s="13" t="s">
        <v>1676</v>
      </c>
      <c r="D445" s="13" t="s">
        <v>1684</v>
      </c>
      <c r="E445" s="13" t="s">
        <v>1786</v>
      </c>
      <c r="F445" s="13" t="s">
        <v>2687</v>
      </c>
      <c r="G445" s="13">
        <f t="shared" si="57"/>
        <v>0</v>
      </c>
      <c r="Q445" s="13">
        <v>0</v>
      </c>
      <c r="BC445" s="13">
        <f t="shared" si="58"/>
        <v>0</v>
      </c>
      <c r="BK445" s="15">
        <f t="shared" si="65"/>
        <v>0</v>
      </c>
      <c r="BL445" s="13">
        <f t="shared" si="59"/>
        <v>0</v>
      </c>
      <c r="BM445" s="13">
        <f t="shared" si="64"/>
        <v>0</v>
      </c>
      <c r="BS445" s="15"/>
      <c r="BT445" s="15"/>
      <c r="BU445" s="15"/>
      <c r="CV445" s="13">
        <f t="shared" si="60"/>
        <v>0</v>
      </c>
      <c r="CW445" s="13">
        <f t="shared" si="62"/>
        <v>0</v>
      </c>
      <c r="DP445" s="13">
        <f t="shared" si="61"/>
        <v>0</v>
      </c>
      <c r="DQ445" s="13">
        <f t="shared" si="63"/>
        <v>0</v>
      </c>
    </row>
    <row r="446" spans="1:121" x14ac:dyDescent="0.45">
      <c r="A446" s="12" t="s">
        <v>4334</v>
      </c>
      <c r="B446" s="13">
        <v>2015</v>
      </c>
      <c r="C446" s="13" t="s">
        <v>922</v>
      </c>
      <c r="D446" s="13" t="s">
        <v>927</v>
      </c>
      <c r="E446" s="13" t="s">
        <v>3434</v>
      </c>
      <c r="F446" s="13" t="s">
        <v>4333</v>
      </c>
      <c r="G446" s="13">
        <f t="shared" si="57"/>
        <v>2</v>
      </c>
      <c r="H446" s="15">
        <v>1</v>
      </c>
      <c r="I446" s="14">
        <v>1</v>
      </c>
      <c r="Q446" s="13">
        <v>0</v>
      </c>
      <c r="BC446" s="13">
        <f t="shared" si="58"/>
        <v>0</v>
      </c>
      <c r="BK446" s="15">
        <f t="shared" si="65"/>
        <v>0</v>
      </c>
      <c r="BL446" s="13">
        <f t="shared" si="59"/>
        <v>1</v>
      </c>
      <c r="BM446" s="13">
        <f t="shared" si="64"/>
        <v>1</v>
      </c>
      <c r="BS446" s="15"/>
      <c r="BT446" s="15"/>
      <c r="BU446" s="15"/>
      <c r="CV446" s="13">
        <f t="shared" si="60"/>
        <v>0</v>
      </c>
      <c r="CW446" s="13">
        <f t="shared" si="62"/>
        <v>0</v>
      </c>
      <c r="DI446" s="13">
        <v>1</v>
      </c>
      <c r="DP446" s="13">
        <f t="shared" si="61"/>
        <v>1</v>
      </c>
      <c r="DQ446" s="13">
        <f t="shared" si="63"/>
        <v>1</v>
      </c>
    </row>
    <row r="447" spans="1:121" x14ac:dyDescent="0.45">
      <c r="A447" s="12" t="s">
        <v>4914</v>
      </c>
      <c r="B447" s="13">
        <v>2021</v>
      </c>
      <c r="C447" s="13" t="s">
        <v>2127</v>
      </c>
      <c r="D447" s="13" t="s">
        <v>2173</v>
      </c>
      <c r="E447" s="13" t="s">
        <v>2385</v>
      </c>
      <c r="G447" s="13">
        <f t="shared" si="57"/>
        <v>0</v>
      </c>
      <c r="Q447" s="13">
        <v>0</v>
      </c>
      <c r="BC447" s="13">
        <f t="shared" si="58"/>
        <v>0</v>
      </c>
      <c r="BK447" s="15">
        <f t="shared" si="65"/>
        <v>0</v>
      </c>
      <c r="BL447" s="13">
        <f t="shared" si="59"/>
        <v>0</v>
      </c>
      <c r="BM447" s="13">
        <f t="shared" si="64"/>
        <v>0</v>
      </c>
      <c r="BS447" s="15"/>
      <c r="BT447" s="15"/>
      <c r="BU447" s="15"/>
      <c r="CV447" s="13">
        <f t="shared" si="60"/>
        <v>0</v>
      </c>
      <c r="CW447" s="13">
        <f t="shared" si="62"/>
        <v>0</v>
      </c>
      <c r="DP447" s="13">
        <f t="shared" si="61"/>
        <v>0</v>
      </c>
      <c r="DQ447" s="13">
        <f t="shared" si="63"/>
        <v>0</v>
      </c>
    </row>
    <row r="448" spans="1:121" x14ac:dyDescent="0.45">
      <c r="A448" s="12" t="s">
        <v>4300</v>
      </c>
      <c r="B448" s="13">
        <v>2013</v>
      </c>
      <c r="C448" s="13" t="s">
        <v>922</v>
      </c>
      <c r="D448" s="13" t="s">
        <v>923</v>
      </c>
      <c r="E448" s="13" t="s">
        <v>988</v>
      </c>
      <c r="G448" s="13">
        <f t="shared" si="57"/>
        <v>1</v>
      </c>
      <c r="Q448" s="13">
        <v>0</v>
      </c>
      <c r="BC448" s="13">
        <f t="shared" si="58"/>
        <v>0</v>
      </c>
      <c r="BK448" s="15">
        <f t="shared" si="65"/>
        <v>0</v>
      </c>
      <c r="BL448" s="13">
        <f t="shared" si="59"/>
        <v>0</v>
      </c>
      <c r="BM448" s="13">
        <f t="shared" si="64"/>
        <v>0</v>
      </c>
      <c r="BS448" s="15"/>
      <c r="BT448" s="15"/>
      <c r="BU448" s="15"/>
      <c r="CV448" s="13">
        <f t="shared" si="60"/>
        <v>0</v>
      </c>
      <c r="CW448" s="13">
        <f t="shared" si="62"/>
        <v>0</v>
      </c>
      <c r="CY448" s="13">
        <v>1</v>
      </c>
      <c r="DI448" s="13">
        <v>1</v>
      </c>
      <c r="DP448" s="13">
        <f t="shared" si="61"/>
        <v>2</v>
      </c>
      <c r="DQ448" s="13">
        <f t="shared" si="63"/>
        <v>1</v>
      </c>
    </row>
    <row r="449" spans="1:121" x14ac:dyDescent="0.45">
      <c r="A449" s="12" t="s">
        <v>6736</v>
      </c>
      <c r="B449" s="13">
        <v>2019</v>
      </c>
      <c r="C449" s="13" t="s">
        <v>1676</v>
      </c>
      <c r="D449" s="13" t="s">
        <v>1684</v>
      </c>
      <c r="E449" s="13" t="s">
        <v>1830</v>
      </c>
      <c r="F449" s="13" t="s">
        <v>1834</v>
      </c>
      <c r="G449" s="13">
        <f t="shared" si="57"/>
        <v>2</v>
      </c>
      <c r="H449" s="15">
        <v>1</v>
      </c>
      <c r="I449" s="14">
        <v>1</v>
      </c>
      <c r="M449" s="13">
        <v>1</v>
      </c>
      <c r="N449" s="13">
        <v>0</v>
      </c>
      <c r="O449" s="13">
        <v>0</v>
      </c>
      <c r="P449" s="13">
        <v>0</v>
      </c>
      <c r="Q449" s="13">
        <v>1</v>
      </c>
      <c r="R449" s="15">
        <v>1</v>
      </c>
      <c r="BC449" s="13">
        <f t="shared" si="58"/>
        <v>0</v>
      </c>
      <c r="BK449" s="15">
        <f t="shared" si="65"/>
        <v>0</v>
      </c>
      <c r="BL449" s="13">
        <f t="shared" si="59"/>
        <v>2</v>
      </c>
      <c r="BM449" s="13">
        <f t="shared" si="64"/>
        <v>1</v>
      </c>
      <c r="BS449" s="15"/>
      <c r="BT449" s="15"/>
      <c r="BU449" s="15"/>
      <c r="CV449" s="13">
        <f t="shared" si="60"/>
        <v>0</v>
      </c>
      <c r="CW449" s="13">
        <f t="shared" si="62"/>
        <v>0</v>
      </c>
      <c r="DI449" s="13">
        <v>1</v>
      </c>
      <c r="DP449" s="13">
        <f t="shared" si="61"/>
        <v>1</v>
      </c>
      <c r="DQ449" s="13">
        <f t="shared" si="63"/>
        <v>1</v>
      </c>
    </row>
    <row r="450" spans="1:121" x14ac:dyDescent="0.45">
      <c r="A450" s="12" t="s">
        <v>4277</v>
      </c>
      <c r="B450" s="13">
        <v>2021</v>
      </c>
      <c r="C450" s="13" t="s">
        <v>922</v>
      </c>
      <c r="D450" s="13" t="s">
        <v>6737</v>
      </c>
      <c r="E450" s="13" t="s">
        <v>2589</v>
      </c>
      <c r="F450" s="13" t="s">
        <v>4276</v>
      </c>
      <c r="G450" s="13">
        <f t="shared" ref="G450:G513" si="66">H450+DQ450+CW450</f>
        <v>1</v>
      </c>
      <c r="Q450" s="13">
        <v>0</v>
      </c>
      <c r="BC450" s="13">
        <f t="shared" ref="BC450:BC513" si="67">SUM(AL450:BB450)</f>
        <v>0</v>
      </c>
      <c r="BK450" s="15">
        <f t="shared" si="65"/>
        <v>0</v>
      </c>
      <c r="BL450" s="13">
        <f t="shared" ref="BL450:BL513" si="68">SUM(BK450+H450+R450)</f>
        <v>0</v>
      </c>
      <c r="BM450" s="13">
        <f t="shared" si="64"/>
        <v>0</v>
      </c>
      <c r="BS450" s="15"/>
      <c r="BT450" s="15"/>
      <c r="BU450" s="15"/>
      <c r="CV450" s="13">
        <f t="shared" ref="CV450:CV513" si="69">SUM(BN450:CU450)</f>
        <v>0</v>
      </c>
      <c r="CW450" s="13">
        <f t="shared" si="62"/>
        <v>0</v>
      </c>
      <c r="DI450" s="13">
        <v>1</v>
      </c>
      <c r="DP450" s="13">
        <f t="shared" ref="DP450:DP513" si="70">SUM(CX450:DO450)</f>
        <v>1</v>
      </c>
      <c r="DQ450" s="13">
        <f t="shared" si="63"/>
        <v>1</v>
      </c>
    </row>
    <row r="451" spans="1:121" x14ac:dyDescent="0.45">
      <c r="A451" s="12" t="s">
        <v>6738</v>
      </c>
      <c r="B451" s="13">
        <v>2019</v>
      </c>
      <c r="C451" s="13" t="s">
        <v>2023</v>
      </c>
      <c r="D451" s="13" t="s">
        <v>2023</v>
      </c>
      <c r="E451" s="13" t="s">
        <v>2106</v>
      </c>
      <c r="F451" s="13" t="s">
        <v>6739</v>
      </c>
      <c r="G451" s="13">
        <f t="shared" si="66"/>
        <v>1</v>
      </c>
      <c r="M451" s="13">
        <v>1</v>
      </c>
      <c r="Q451" s="13">
        <v>1</v>
      </c>
      <c r="R451" s="15">
        <v>1</v>
      </c>
      <c r="BC451" s="13">
        <f t="shared" si="67"/>
        <v>0</v>
      </c>
      <c r="BK451" s="15">
        <f t="shared" si="65"/>
        <v>0</v>
      </c>
      <c r="BL451" s="13">
        <f t="shared" si="68"/>
        <v>1</v>
      </c>
      <c r="BM451" s="13">
        <f t="shared" si="64"/>
        <v>1</v>
      </c>
      <c r="BR451" s="15">
        <v>1</v>
      </c>
      <c r="BS451" s="15"/>
      <c r="BT451" s="15"/>
      <c r="BU451" s="15"/>
      <c r="CV451" s="13">
        <f t="shared" si="69"/>
        <v>1</v>
      </c>
      <c r="CW451" s="13">
        <f t="shared" ref="CW451:CW514" si="71">IF(CV451&gt;0,1,0)</f>
        <v>1</v>
      </c>
      <c r="DP451" s="13">
        <f t="shared" si="70"/>
        <v>0</v>
      </c>
      <c r="DQ451" s="13">
        <f t="shared" ref="DQ451:DQ514" si="72">IF(DP451 &gt; 0, 1,0)</f>
        <v>0</v>
      </c>
    </row>
    <row r="452" spans="1:121" x14ac:dyDescent="0.45">
      <c r="A452" s="12" t="s">
        <v>3928</v>
      </c>
      <c r="B452" s="13">
        <v>2020</v>
      </c>
      <c r="C452" s="13" t="s">
        <v>126</v>
      </c>
      <c r="D452" s="13" t="s">
        <v>126</v>
      </c>
      <c r="E452" s="13" t="s">
        <v>249</v>
      </c>
      <c r="F452" s="13" t="s">
        <v>2485</v>
      </c>
      <c r="G452" s="13">
        <f t="shared" si="66"/>
        <v>2</v>
      </c>
      <c r="H452" s="15">
        <v>1</v>
      </c>
      <c r="J452" s="14">
        <v>1</v>
      </c>
      <c r="L452" s="15">
        <v>1</v>
      </c>
      <c r="Q452" s="13">
        <v>0</v>
      </c>
      <c r="BC452" s="13">
        <f t="shared" si="67"/>
        <v>0</v>
      </c>
      <c r="BK452" s="15">
        <f t="shared" si="65"/>
        <v>0</v>
      </c>
      <c r="BL452" s="13">
        <f t="shared" si="68"/>
        <v>1</v>
      </c>
      <c r="BM452" s="13">
        <f t="shared" ref="BM452:BM515" si="73">IF(BL452&gt;0,1,0)</f>
        <v>1</v>
      </c>
      <c r="BS452" s="15"/>
      <c r="BT452" s="15"/>
      <c r="BU452" s="15"/>
      <c r="CV452" s="13">
        <f t="shared" si="69"/>
        <v>0</v>
      </c>
      <c r="CW452" s="13">
        <f t="shared" si="71"/>
        <v>0</v>
      </c>
      <c r="DG452" s="13">
        <v>1</v>
      </c>
      <c r="DI452" s="13">
        <v>1</v>
      </c>
      <c r="DP452" s="13">
        <f t="shared" si="70"/>
        <v>2</v>
      </c>
      <c r="DQ452" s="13">
        <f t="shared" si="72"/>
        <v>1</v>
      </c>
    </row>
    <row r="453" spans="1:121" x14ac:dyDescent="0.45">
      <c r="A453" s="12" t="s">
        <v>4444</v>
      </c>
      <c r="B453" s="13">
        <v>2013</v>
      </c>
      <c r="C453" s="13" t="s">
        <v>1006</v>
      </c>
      <c r="D453" s="13" t="s">
        <v>1074</v>
      </c>
      <c r="E453" s="13" t="s">
        <v>1247</v>
      </c>
      <c r="F453" s="13" t="s">
        <v>1254</v>
      </c>
      <c r="G453" s="13">
        <f t="shared" si="66"/>
        <v>1</v>
      </c>
      <c r="M453" s="13">
        <v>1</v>
      </c>
      <c r="N453" s="13">
        <v>0</v>
      </c>
      <c r="O453" s="13">
        <v>0</v>
      </c>
      <c r="P453" s="13">
        <v>0</v>
      </c>
      <c r="Q453" s="13">
        <v>1</v>
      </c>
      <c r="R453" s="15">
        <v>1</v>
      </c>
      <c r="BC453" s="13">
        <f t="shared" si="67"/>
        <v>0</v>
      </c>
      <c r="BK453" s="15">
        <f t="shared" si="65"/>
        <v>0</v>
      </c>
      <c r="BL453" s="13">
        <f t="shared" si="68"/>
        <v>1</v>
      </c>
      <c r="BM453" s="13">
        <f t="shared" si="73"/>
        <v>1</v>
      </c>
      <c r="BS453" s="15"/>
      <c r="BT453" s="15"/>
      <c r="BU453" s="15"/>
      <c r="CV453" s="13">
        <f t="shared" si="69"/>
        <v>0</v>
      </c>
      <c r="CW453" s="13">
        <f t="shared" si="71"/>
        <v>0</v>
      </c>
      <c r="DI453" s="13">
        <v>1</v>
      </c>
      <c r="DP453" s="13">
        <f t="shared" si="70"/>
        <v>1</v>
      </c>
      <c r="DQ453" s="13">
        <f t="shared" si="72"/>
        <v>1</v>
      </c>
    </row>
    <row r="454" spans="1:121" x14ac:dyDescent="0.45">
      <c r="A454" s="12" t="s">
        <v>4639</v>
      </c>
      <c r="B454" s="13">
        <v>2019</v>
      </c>
      <c r="C454" s="13" t="s">
        <v>1676</v>
      </c>
      <c r="D454" s="13" t="s">
        <v>1684</v>
      </c>
      <c r="E454" s="13" t="s">
        <v>1830</v>
      </c>
      <c r="F454" s="13" t="s">
        <v>4638</v>
      </c>
      <c r="G454" s="13">
        <f t="shared" si="66"/>
        <v>1</v>
      </c>
      <c r="H454" s="15">
        <v>1</v>
      </c>
      <c r="Q454" s="13">
        <v>0</v>
      </c>
      <c r="BC454" s="13">
        <f t="shared" si="67"/>
        <v>0</v>
      </c>
      <c r="BK454" s="15">
        <f t="shared" si="65"/>
        <v>0</v>
      </c>
      <c r="BL454" s="13">
        <f t="shared" si="68"/>
        <v>1</v>
      </c>
      <c r="BM454" s="13">
        <f t="shared" si="73"/>
        <v>1</v>
      </c>
      <c r="BS454" s="15"/>
      <c r="BT454" s="15"/>
      <c r="BU454" s="15"/>
      <c r="CV454" s="13">
        <f t="shared" si="69"/>
        <v>0</v>
      </c>
      <c r="CW454" s="13">
        <f t="shared" si="71"/>
        <v>0</v>
      </c>
      <c r="DP454" s="13">
        <f t="shared" si="70"/>
        <v>0</v>
      </c>
      <c r="DQ454" s="13">
        <f t="shared" si="72"/>
        <v>0</v>
      </c>
    </row>
    <row r="455" spans="1:121" x14ac:dyDescent="0.45">
      <c r="A455" s="12" t="s">
        <v>5093</v>
      </c>
      <c r="B455" s="13">
        <v>2017</v>
      </c>
      <c r="C455" s="13" t="s">
        <v>2127</v>
      </c>
      <c r="D455" s="13" t="s">
        <v>2173</v>
      </c>
      <c r="E455" s="13" t="s">
        <v>2177</v>
      </c>
      <c r="G455" s="13">
        <f t="shared" si="66"/>
        <v>2</v>
      </c>
      <c r="H455" s="15">
        <v>1</v>
      </c>
      <c r="Q455" s="13">
        <v>0</v>
      </c>
      <c r="BC455" s="13">
        <f t="shared" si="67"/>
        <v>0</v>
      </c>
      <c r="BK455" s="15">
        <f t="shared" si="65"/>
        <v>0</v>
      </c>
      <c r="BL455" s="13">
        <f t="shared" si="68"/>
        <v>1</v>
      </c>
      <c r="BM455" s="13">
        <f t="shared" si="73"/>
        <v>1</v>
      </c>
      <c r="BS455" s="15"/>
      <c r="BT455" s="15"/>
      <c r="BU455" s="15"/>
      <c r="CV455" s="13">
        <f t="shared" si="69"/>
        <v>0</v>
      </c>
      <c r="CW455" s="13">
        <f t="shared" si="71"/>
        <v>0</v>
      </c>
      <c r="DJ455" s="13">
        <v>1</v>
      </c>
      <c r="DP455" s="13">
        <f t="shared" si="70"/>
        <v>1</v>
      </c>
      <c r="DQ455" s="13">
        <f t="shared" si="72"/>
        <v>1</v>
      </c>
    </row>
    <row r="456" spans="1:121" x14ac:dyDescent="0.45">
      <c r="A456" s="12" t="s">
        <v>4605</v>
      </c>
      <c r="B456" s="13">
        <v>2019</v>
      </c>
      <c r="C456" s="13" t="s">
        <v>1281</v>
      </c>
      <c r="D456" s="13" t="s">
        <v>1282</v>
      </c>
      <c r="E456" s="13" t="s">
        <v>1313</v>
      </c>
      <c r="G456" s="13">
        <f t="shared" si="66"/>
        <v>1</v>
      </c>
      <c r="H456" s="15">
        <v>1</v>
      </c>
      <c r="Q456" s="13">
        <v>0</v>
      </c>
      <c r="BC456" s="13">
        <f t="shared" si="67"/>
        <v>0</v>
      </c>
      <c r="BK456" s="15">
        <f t="shared" si="65"/>
        <v>0</v>
      </c>
      <c r="BL456" s="13">
        <f t="shared" si="68"/>
        <v>1</v>
      </c>
      <c r="BM456" s="13">
        <f t="shared" si="73"/>
        <v>1</v>
      </c>
      <c r="BS456" s="15"/>
      <c r="BT456" s="15"/>
      <c r="BU456" s="15"/>
      <c r="CV456" s="13">
        <f t="shared" si="69"/>
        <v>0</v>
      </c>
      <c r="CW456" s="13">
        <f t="shared" si="71"/>
        <v>0</v>
      </c>
      <c r="DP456" s="13">
        <f t="shared" si="70"/>
        <v>0</v>
      </c>
      <c r="DQ456" s="13">
        <f t="shared" si="72"/>
        <v>0</v>
      </c>
    </row>
    <row r="457" spans="1:121" x14ac:dyDescent="0.45">
      <c r="A457" s="12" t="s">
        <v>3997</v>
      </c>
      <c r="B457" s="13">
        <v>2015</v>
      </c>
      <c r="C457" s="13" t="s">
        <v>344</v>
      </c>
      <c r="D457" s="13" t="s">
        <v>345</v>
      </c>
      <c r="E457" s="13" t="s">
        <v>433</v>
      </c>
      <c r="F457" s="13" t="s">
        <v>442</v>
      </c>
      <c r="G457" s="13">
        <f t="shared" si="66"/>
        <v>1</v>
      </c>
      <c r="M457" s="13">
        <v>2</v>
      </c>
      <c r="N457" s="13">
        <v>0</v>
      </c>
      <c r="O457" s="13">
        <v>0</v>
      </c>
      <c r="P457" s="13">
        <v>0</v>
      </c>
      <c r="Q457" s="13">
        <v>2</v>
      </c>
      <c r="R457" s="15">
        <v>1</v>
      </c>
      <c r="BC457" s="13">
        <f t="shared" si="67"/>
        <v>0</v>
      </c>
      <c r="BK457" s="15">
        <f t="shared" si="65"/>
        <v>0</v>
      </c>
      <c r="BL457" s="13">
        <f t="shared" si="68"/>
        <v>1</v>
      </c>
      <c r="BM457" s="13">
        <f t="shared" si="73"/>
        <v>1</v>
      </c>
      <c r="BS457" s="15"/>
      <c r="BT457" s="15"/>
      <c r="BU457" s="15"/>
      <c r="CB457" s="13">
        <v>2</v>
      </c>
      <c r="CV457" s="13">
        <f t="shared" si="69"/>
        <v>2</v>
      </c>
      <c r="CW457" s="13">
        <f t="shared" si="71"/>
        <v>1</v>
      </c>
      <c r="DP457" s="13">
        <f t="shared" si="70"/>
        <v>0</v>
      </c>
      <c r="DQ457" s="13">
        <f t="shared" si="72"/>
        <v>0</v>
      </c>
    </row>
    <row r="458" spans="1:121" x14ac:dyDescent="0.45">
      <c r="A458" s="12" t="s">
        <v>6740</v>
      </c>
      <c r="B458" s="13">
        <v>2020</v>
      </c>
      <c r="C458" s="13" t="s">
        <v>1862</v>
      </c>
      <c r="D458" s="13" t="s">
        <v>1879</v>
      </c>
      <c r="E458" s="13" t="s">
        <v>2004</v>
      </c>
      <c r="F458" s="13" t="s">
        <v>4845</v>
      </c>
      <c r="G458" s="13">
        <f t="shared" si="66"/>
        <v>2</v>
      </c>
      <c r="H458" s="15">
        <v>1</v>
      </c>
      <c r="K458" s="14">
        <v>1</v>
      </c>
      <c r="L458" s="15">
        <v>1</v>
      </c>
      <c r="Q458" s="13">
        <v>0</v>
      </c>
      <c r="BC458" s="13">
        <f t="shared" si="67"/>
        <v>0</v>
      </c>
      <c r="BK458" s="15">
        <f t="shared" si="65"/>
        <v>0</v>
      </c>
      <c r="BL458" s="13">
        <f t="shared" si="68"/>
        <v>1</v>
      </c>
      <c r="BM458" s="13">
        <f t="shared" si="73"/>
        <v>1</v>
      </c>
      <c r="BS458" s="15"/>
      <c r="BT458" s="15"/>
      <c r="BU458" s="15"/>
      <c r="CV458" s="13">
        <f t="shared" si="69"/>
        <v>0</v>
      </c>
      <c r="CW458" s="13">
        <f t="shared" si="71"/>
        <v>0</v>
      </c>
      <c r="DC458" s="13">
        <v>1</v>
      </c>
      <c r="DI458" s="13">
        <v>1</v>
      </c>
      <c r="DP458" s="13">
        <f t="shared" si="70"/>
        <v>2</v>
      </c>
      <c r="DQ458" s="13">
        <f t="shared" si="72"/>
        <v>1</v>
      </c>
    </row>
    <row r="459" spans="1:121" x14ac:dyDescent="0.45">
      <c r="A459" s="12" t="s">
        <v>6741</v>
      </c>
      <c r="B459" s="13">
        <v>2018</v>
      </c>
      <c r="C459" s="13" t="s">
        <v>344</v>
      </c>
      <c r="D459" s="13" t="s">
        <v>395</v>
      </c>
      <c r="E459" s="13" t="s">
        <v>612</v>
      </c>
      <c r="G459" s="13">
        <f t="shared" si="66"/>
        <v>0</v>
      </c>
      <c r="M459" s="13">
        <v>1</v>
      </c>
      <c r="Q459" s="13">
        <v>1</v>
      </c>
      <c r="R459" s="15">
        <v>1</v>
      </c>
      <c r="BC459" s="13">
        <f t="shared" si="67"/>
        <v>0</v>
      </c>
      <c r="BK459" s="15">
        <f t="shared" si="65"/>
        <v>0</v>
      </c>
      <c r="BL459" s="13">
        <f t="shared" si="68"/>
        <v>1</v>
      </c>
      <c r="BM459" s="13">
        <f t="shared" si="73"/>
        <v>1</v>
      </c>
      <c r="BS459" s="15"/>
      <c r="BT459" s="15"/>
      <c r="BU459" s="15"/>
      <c r="CV459" s="13">
        <f t="shared" si="69"/>
        <v>0</v>
      </c>
      <c r="CW459" s="13">
        <f t="shared" si="71"/>
        <v>0</v>
      </c>
      <c r="DP459" s="13">
        <f t="shared" si="70"/>
        <v>0</v>
      </c>
      <c r="DQ459" s="13">
        <f t="shared" si="72"/>
        <v>0</v>
      </c>
    </row>
    <row r="460" spans="1:121" x14ac:dyDescent="0.45">
      <c r="A460" s="12" t="s">
        <v>6742</v>
      </c>
      <c r="B460" s="13">
        <v>2018</v>
      </c>
      <c r="C460" s="13" t="s">
        <v>2127</v>
      </c>
      <c r="D460" s="13" t="s">
        <v>2173</v>
      </c>
      <c r="E460" s="13" t="s">
        <v>3069</v>
      </c>
      <c r="G460" s="13">
        <f t="shared" si="66"/>
        <v>1</v>
      </c>
      <c r="Q460" s="13">
        <v>0</v>
      </c>
      <c r="BC460" s="13">
        <f t="shared" si="67"/>
        <v>0</v>
      </c>
      <c r="BK460" s="15">
        <f t="shared" si="65"/>
        <v>0</v>
      </c>
      <c r="BL460" s="13">
        <f t="shared" si="68"/>
        <v>0</v>
      </c>
      <c r="BM460" s="13">
        <f t="shared" si="73"/>
        <v>0</v>
      </c>
      <c r="BS460" s="15"/>
      <c r="BT460" s="15"/>
      <c r="BU460" s="15"/>
      <c r="CV460" s="13">
        <f t="shared" si="69"/>
        <v>0</v>
      </c>
      <c r="CW460" s="13">
        <f t="shared" si="71"/>
        <v>0</v>
      </c>
      <c r="DJ460" s="13">
        <v>1</v>
      </c>
      <c r="DP460" s="13">
        <f t="shared" si="70"/>
        <v>1</v>
      </c>
      <c r="DQ460" s="13">
        <f t="shared" si="72"/>
        <v>1</v>
      </c>
    </row>
    <row r="461" spans="1:121" x14ac:dyDescent="0.45">
      <c r="A461" s="12" t="s">
        <v>6743</v>
      </c>
      <c r="B461" s="13">
        <v>2018</v>
      </c>
      <c r="C461" s="13" t="s">
        <v>1006</v>
      </c>
      <c r="D461" s="13" t="s">
        <v>1017</v>
      </c>
      <c r="E461" s="13" t="s">
        <v>1110</v>
      </c>
      <c r="F461" s="13" t="s">
        <v>1111</v>
      </c>
      <c r="G461" s="13">
        <f t="shared" si="66"/>
        <v>1</v>
      </c>
      <c r="M461" s="13">
        <v>1</v>
      </c>
      <c r="N461" s="13">
        <v>0</v>
      </c>
      <c r="O461" s="13">
        <v>0</v>
      </c>
      <c r="P461" s="13">
        <v>0</v>
      </c>
      <c r="Q461" s="13">
        <v>1</v>
      </c>
      <c r="R461" s="15">
        <v>1</v>
      </c>
      <c r="BC461" s="13">
        <f t="shared" si="67"/>
        <v>0</v>
      </c>
      <c r="BK461" s="15">
        <f t="shared" si="65"/>
        <v>0</v>
      </c>
      <c r="BL461" s="13">
        <f t="shared" si="68"/>
        <v>1</v>
      </c>
      <c r="BM461" s="13">
        <f t="shared" si="73"/>
        <v>1</v>
      </c>
      <c r="BS461" s="15"/>
      <c r="BT461" s="15"/>
      <c r="BU461" s="15"/>
      <c r="CF461" s="13">
        <v>1</v>
      </c>
      <c r="CR461" s="13">
        <v>1</v>
      </c>
      <c r="CV461" s="13">
        <f t="shared" si="69"/>
        <v>2</v>
      </c>
      <c r="CW461" s="13">
        <f t="shared" si="71"/>
        <v>1</v>
      </c>
      <c r="DP461" s="13">
        <f t="shared" si="70"/>
        <v>0</v>
      </c>
      <c r="DQ461" s="13">
        <f t="shared" si="72"/>
        <v>0</v>
      </c>
    </row>
    <row r="462" spans="1:121" x14ac:dyDescent="0.45">
      <c r="A462" s="12" t="s">
        <v>4152</v>
      </c>
      <c r="B462" s="13">
        <v>2015</v>
      </c>
      <c r="C462" s="13" t="s">
        <v>753</v>
      </c>
      <c r="D462" s="13" t="s">
        <v>753</v>
      </c>
      <c r="E462" s="13" t="s">
        <v>754</v>
      </c>
      <c r="F462" s="13" t="s">
        <v>4151</v>
      </c>
      <c r="G462" s="13">
        <f t="shared" si="66"/>
        <v>2</v>
      </c>
      <c r="H462" s="15">
        <v>1</v>
      </c>
      <c r="J462" s="14">
        <v>1</v>
      </c>
      <c r="L462" s="15">
        <v>1</v>
      </c>
      <c r="Q462" s="13">
        <v>0</v>
      </c>
      <c r="AL462" s="13">
        <v>0</v>
      </c>
      <c r="AM462" s="13">
        <v>0</v>
      </c>
      <c r="AN462" s="13">
        <v>0</v>
      </c>
      <c r="AO462" s="13">
        <v>0</v>
      </c>
      <c r="AP462" s="13">
        <v>0</v>
      </c>
      <c r="AQ462" s="13">
        <v>0</v>
      </c>
      <c r="AR462" s="13">
        <v>0</v>
      </c>
      <c r="AS462" s="13">
        <v>0</v>
      </c>
      <c r="AT462" s="13">
        <v>0</v>
      </c>
      <c r="AU462" s="13">
        <v>0</v>
      </c>
      <c r="AV462" s="13">
        <v>0</v>
      </c>
      <c r="AW462" s="13">
        <v>0</v>
      </c>
      <c r="AX462" s="13">
        <v>0</v>
      </c>
      <c r="AY462" s="13">
        <v>0</v>
      </c>
      <c r="AZ462" s="13">
        <v>0</v>
      </c>
      <c r="BA462" s="13">
        <v>0</v>
      </c>
      <c r="BB462" s="13">
        <v>1</v>
      </c>
      <c r="BC462" s="13">
        <f t="shared" si="67"/>
        <v>1</v>
      </c>
      <c r="BE462" s="16">
        <v>1</v>
      </c>
      <c r="BG462" s="13">
        <v>1</v>
      </c>
      <c r="BI462" s="13">
        <f>SUM(S462:AK462)</f>
        <v>0</v>
      </c>
      <c r="BK462" s="15">
        <f t="shared" si="65"/>
        <v>1</v>
      </c>
      <c r="BL462" s="13">
        <f t="shared" si="68"/>
        <v>2</v>
      </c>
      <c r="BM462" s="13">
        <f t="shared" si="73"/>
        <v>1</v>
      </c>
      <c r="BS462" s="15"/>
      <c r="BT462" s="15"/>
      <c r="BU462" s="15"/>
      <c r="CV462" s="13">
        <f t="shared" si="69"/>
        <v>0</v>
      </c>
      <c r="CW462" s="13">
        <f t="shared" si="71"/>
        <v>0</v>
      </c>
      <c r="DF462" s="13">
        <v>1</v>
      </c>
      <c r="DI462" s="13">
        <v>1</v>
      </c>
      <c r="DP462" s="13">
        <f t="shared" si="70"/>
        <v>2</v>
      </c>
      <c r="DQ462" s="13">
        <f t="shared" si="72"/>
        <v>1</v>
      </c>
    </row>
    <row r="463" spans="1:121" x14ac:dyDescent="0.45">
      <c r="A463" s="12" t="s">
        <v>4336</v>
      </c>
      <c r="B463" s="13">
        <v>2018</v>
      </c>
      <c r="C463" s="13" t="s">
        <v>922</v>
      </c>
      <c r="D463" s="13" t="s">
        <v>6737</v>
      </c>
      <c r="E463" s="13" t="s">
        <v>932</v>
      </c>
      <c r="F463" s="13" t="s">
        <v>933</v>
      </c>
      <c r="G463" s="13">
        <f t="shared" si="66"/>
        <v>1</v>
      </c>
      <c r="M463" s="13">
        <v>1</v>
      </c>
      <c r="N463" s="13">
        <v>0</v>
      </c>
      <c r="O463" s="13">
        <v>0</v>
      </c>
      <c r="P463" s="13">
        <v>0</v>
      </c>
      <c r="Q463" s="13">
        <v>1</v>
      </c>
      <c r="R463" s="15">
        <v>1</v>
      </c>
      <c r="BC463" s="13">
        <f t="shared" si="67"/>
        <v>0</v>
      </c>
      <c r="BK463" s="15">
        <f t="shared" si="65"/>
        <v>0</v>
      </c>
      <c r="BL463" s="13">
        <f t="shared" si="68"/>
        <v>1</v>
      </c>
      <c r="BM463" s="13">
        <f t="shared" si="73"/>
        <v>1</v>
      </c>
      <c r="BS463" s="15"/>
      <c r="BT463" s="15"/>
      <c r="BU463" s="15"/>
      <c r="CF463" s="13">
        <v>1</v>
      </c>
      <c r="CV463" s="13">
        <f t="shared" si="69"/>
        <v>1</v>
      </c>
      <c r="CW463" s="13">
        <f t="shared" si="71"/>
        <v>1</v>
      </c>
      <c r="DP463" s="13">
        <f t="shared" si="70"/>
        <v>0</v>
      </c>
      <c r="DQ463" s="13">
        <f t="shared" si="72"/>
        <v>0</v>
      </c>
    </row>
    <row r="464" spans="1:121" x14ac:dyDescent="0.45">
      <c r="A464" s="12" t="s">
        <v>6744</v>
      </c>
      <c r="B464" s="13">
        <v>2018</v>
      </c>
      <c r="C464" s="13" t="s">
        <v>753</v>
      </c>
      <c r="D464" s="13" t="s">
        <v>753</v>
      </c>
      <c r="E464" s="13" t="s">
        <v>889</v>
      </c>
      <c r="F464" s="13" t="s">
        <v>4273</v>
      </c>
      <c r="G464" s="13">
        <f t="shared" si="66"/>
        <v>2</v>
      </c>
      <c r="H464" s="15">
        <v>1</v>
      </c>
      <c r="J464" s="14">
        <v>1</v>
      </c>
      <c r="L464" s="15">
        <v>1</v>
      </c>
      <c r="Q464" s="13">
        <v>0</v>
      </c>
      <c r="BC464" s="13">
        <f t="shared" si="67"/>
        <v>0</v>
      </c>
      <c r="BK464" s="15">
        <f t="shared" si="65"/>
        <v>0</v>
      </c>
      <c r="BL464" s="13">
        <f t="shared" si="68"/>
        <v>1</v>
      </c>
      <c r="BM464" s="13">
        <f t="shared" si="73"/>
        <v>1</v>
      </c>
      <c r="BS464" s="15"/>
      <c r="BT464" s="15"/>
      <c r="BU464" s="15"/>
      <c r="CV464" s="13">
        <f t="shared" si="69"/>
        <v>0</v>
      </c>
      <c r="CW464" s="13">
        <f t="shared" si="71"/>
        <v>0</v>
      </c>
      <c r="DF464" s="13">
        <v>1</v>
      </c>
      <c r="DI464" s="13">
        <v>1</v>
      </c>
      <c r="DP464" s="13">
        <f t="shared" si="70"/>
        <v>2</v>
      </c>
      <c r="DQ464" s="13">
        <f t="shared" si="72"/>
        <v>1</v>
      </c>
    </row>
    <row r="465" spans="1:121" x14ac:dyDescent="0.45">
      <c r="A465" s="12" t="s">
        <v>6745</v>
      </c>
      <c r="B465" s="13">
        <v>2013</v>
      </c>
      <c r="C465" s="13" t="s">
        <v>1006</v>
      </c>
      <c r="D465" s="13" t="s">
        <v>1007</v>
      </c>
      <c r="E465" s="13" t="s">
        <v>1144</v>
      </c>
      <c r="G465" s="13">
        <f t="shared" si="66"/>
        <v>2</v>
      </c>
      <c r="H465" s="15">
        <v>1</v>
      </c>
      <c r="K465" s="14">
        <v>1</v>
      </c>
      <c r="L465" s="15">
        <v>1</v>
      </c>
      <c r="M465" s="13">
        <v>2</v>
      </c>
      <c r="N465" s="13">
        <v>0</v>
      </c>
      <c r="O465" s="13">
        <v>1</v>
      </c>
      <c r="P465" s="13">
        <v>0</v>
      </c>
      <c r="Q465" s="13">
        <v>3</v>
      </c>
      <c r="R465" s="15">
        <v>1</v>
      </c>
      <c r="BC465" s="13">
        <f t="shared" si="67"/>
        <v>0</v>
      </c>
      <c r="BK465" s="15">
        <f t="shared" si="65"/>
        <v>0</v>
      </c>
      <c r="BL465" s="13">
        <f t="shared" si="68"/>
        <v>2</v>
      </c>
      <c r="BM465" s="13">
        <f t="shared" si="73"/>
        <v>1</v>
      </c>
      <c r="BS465" s="15"/>
      <c r="BT465" s="15"/>
      <c r="BU465" s="15"/>
      <c r="CV465" s="13">
        <f t="shared" si="69"/>
        <v>0</v>
      </c>
      <c r="CW465" s="13">
        <f t="shared" si="71"/>
        <v>0</v>
      </c>
      <c r="DI465" s="13">
        <v>1</v>
      </c>
      <c r="DP465" s="13">
        <f t="shared" si="70"/>
        <v>1</v>
      </c>
      <c r="DQ465" s="13">
        <f t="shared" si="72"/>
        <v>1</v>
      </c>
    </row>
    <row r="466" spans="1:121" x14ac:dyDescent="0.45">
      <c r="A466" s="12" t="s">
        <v>4428</v>
      </c>
      <c r="B466" s="13">
        <v>2014</v>
      </c>
      <c r="C466" s="13" t="s">
        <v>1006</v>
      </c>
      <c r="D466" s="13" t="s">
        <v>1074</v>
      </c>
      <c r="E466" s="13" t="s">
        <v>1156</v>
      </c>
      <c r="F466" s="13" t="s">
        <v>4427</v>
      </c>
      <c r="G466" s="13">
        <f t="shared" si="66"/>
        <v>2</v>
      </c>
      <c r="M466" s="13">
        <v>2</v>
      </c>
      <c r="N466" s="13">
        <v>0</v>
      </c>
      <c r="O466" s="13">
        <v>0</v>
      </c>
      <c r="P466" s="13">
        <v>0</v>
      </c>
      <c r="Q466" s="13">
        <v>3</v>
      </c>
      <c r="R466" s="15">
        <v>1</v>
      </c>
      <c r="BC466" s="13">
        <f t="shared" si="67"/>
        <v>0</v>
      </c>
      <c r="BK466" s="15">
        <f t="shared" si="65"/>
        <v>0</v>
      </c>
      <c r="BL466" s="13">
        <f t="shared" si="68"/>
        <v>1</v>
      </c>
      <c r="BM466" s="13">
        <f t="shared" si="73"/>
        <v>1</v>
      </c>
      <c r="BN466" s="13">
        <v>3</v>
      </c>
      <c r="BS466" s="15"/>
      <c r="BT466" s="15"/>
      <c r="BU466" s="15"/>
      <c r="CV466" s="13">
        <f t="shared" si="69"/>
        <v>3</v>
      </c>
      <c r="CW466" s="13">
        <f t="shared" si="71"/>
        <v>1</v>
      </c>
      <c r="DA466" s="13">
        <v>1</v>
      </c>
      <c r="DI466" s="13">
        <v>1</v>
      </c>
      <c r="DP466" s="13">
        <f t="shared" si="70"/>
        <v>2</v>
      </c>
      <c r="DQ466" s="13">
        <f t="shared" si="72"/>
        <v>1</v>
      </c>
    </row>
    <row r="467" spans="1:121" x14ac:dyDescent="0.45">
      <c r="A467" s="12" t="s">
        <v>6746</v>
      </c>
      <c r="B467" s="13">
        <v>2013</v>
      </c>
      <c r="C467" s="13" t="s">
        <v>1006</v>
      </c>
      <c r="D467" s="13" t="s">
        <v>1007</v>
      </c>
      <c r="E467" s="13" t="s">
        <v>3454</v>
      </c>
      <c r="F467" s="13" t="s">
        <v>4471</v>
      </c>
      <c r="G467" s="13">
        <f t="shared" si="66"/>
        <v>1</v>
      </c>
      <c r="Q467" s="13">
        <v>0</v>
      </c>
      <c r="S467" s="13">
        <v>2</v>
      </c>
      <c r="BC467" s="13">
        <f t="shared" si="67"/>
        <v>0</v>
      </c>
      <c r="BH467" s="13">
        <v>2</v>
      </c>
      <c r="BI467" s="13">
        <f>BH467</f>
        <v>2</v>
      </c>
      <c r="BJ467" s="16">
        <v>1</v>
      </c>
      <c r="BK467" s="15">
        <f t="shared" si="65"/>
        <v>1</v>
      </c>
      <c r="BL467" s="13">
        <f t="shared" si="68"/>
        <v>1</v>
      </c>
      <c r="BM467" s="13">
        <f t="shared" si="73"/>
        <v>1</v>
      </c>
      <c r="BS467" s="15"/>
      <c r="BT467" s="15"/>
      <c r="BU467" s="15"/>
      <c r="CV467" s="13">
        <f t="shared" si="69"/>
        <v>0</v>
      </c>
      <c r="CW467" s="13">
        <f t="shared" si="71"/>
        <v>0</v>
      </c>
      <c r="DI467" s="13">
        <v>1</v>
      </c>
      <c r="DP467" s="13">
        <f t="shared" si="70"/>
        <v>1</v>
      </c>
      <c r="DQ467" s="13">
        <f t="shared" si="72"/>
        <v>1</v>
      </c>
    </row>
    <row r="468" spans="1:121" x14ac:dyDescent="0.45">
      <c r="A468" s="12" t="s">
        <v>3785</v>
      </c>
      <c r="B468" s="13">
        <v>2016</v>
      </c>
      <c r="C468" s="13" t="s">
        <v>87</v>
      </c>
      <c r="D468" s="13" t="s">
        <v>87</v>
      </c>
      <c r="E468" s="13" t="s">
        <v>104</v>
      </c>
      <c r="F468" s="13" t="s">
        <v>105</v>
      </c>
      <c r="G468" s="13">
        <f t="shared" si="66"/>
        <v>1</v>
      </c>
      <c r="M468" s="13">
        <v>0</v>
      </c>
      <c r="N468" s="13">
        <v>0</v>
      </c>
      <c r="O468" s="13">
        <v>0</v>
      </c>
      <c r="P468" s="13">
        <v>0</v>
      </c>
      <c r="Q468" s="13">
        <v>1</v>
      </c>
      <c r="R468" s="15">
        <v>1</v>
      </c>
      <c r="BC468" s="13">
        <f t="shared" si="67"/>
        <v>0</v>
      </c>
      <c r="BK468" s="15">
        <f t="shared" si="65"/>
        <v>0</v>
      </c>
      <c r="BL468" s="13">
        <f t="shared" si="68"/>
        <v>1</v>
      </c>
      <c r="BM468" s="13">
        <f t="shared" si="73"/>
        <v>1</v>
      </c>
      <c r="BS468" s="15"/>
      <c r="BT468" s="15"/>
      <c r="BU468" s="15"/>
      <c r="CV468" s="13">
        <f t="shared" si="69"/>
        <v>0</v>
      </c>
      <c r="CW468" s="13">
        <f t="shared" si="71"/>
        <v>0</v>
      </c>
      <c r="DD468" s="13">
        <v>1</v>
      </c>
      <c r="DP468" s="13">
        <f t="shared" si="70"/>
        <v>1</v>
      </c>
      <c r="DQ468" s="13">
        <f t="shared" si="72"/>
        <v>1</v>
      </c>
    </row>
    <row r="469" spans="1:121" x14ac:dyDescent="0.45">
      <c r="A469" s="12" t="s">
        <v>6747</v>
      </c>
      <c r="B469" s="13">
        <v>2013</v>
      </c>
      <c r="C469" s="13" t="s">
        <v>1281</v>
      </c>
      <c r="D469" s="13" t="s">
        <v>1282</v>
      </c>
      <c r="E469" s="13" t="s">
        <v>1625</v>
      </c>
      <c r="G469" s="13">
        <f t="shared" si="66"/>
        <v>3</v>
      </c>
      <c r="H469" s="15">
        <v>1</v>
      </c>
      <c r="I469" s="14">
        <v>1</v>
      </c>
      <c r="M469" s="13">
        <v>1</v>
      </c>
      <c r="N469" s="13">
        <v>0</v>
      </c>
      <c r="O469" s="13">
        <v>0</v>
      </c>
      <c r="P469" s="13">
        <v>0</v>
      </c>
      <c r="Q469" s="13">
        <v>1</v>
      </c>
      <c r="R469" s="15">
        <v>1</v>
      </c>
      <c r="BC469" s="13">
        <f t="shared" si="67"/>
        <v>0</v>
      </c>
      <c r="BK469" s="15">
        <f t="shared" si="65"/>
        <v>0</v>
      </c>
      <c r="BL469" s="13">
        <f t="shared" si="68"/>
        <v>2</v>
      </c>
      <c r="BM469" s="13">
        <f t="shared" si="73"/>
        <v>1</v>
      </c>
      <c r="BS469" s="15"/>
      <c r="BT469" s="15"/>
      <c r="BU469" s="15"/>
      <c r="CN469" s="13">
        <v>1</v>
      </c>
      <c r="CV469" s="13">
        <f t="shared" si="69"/>
        <v>1</v>
      </c>
      <c r="CW469" s="13">
        <f t="shared" si="71"/>
        <v>1</v>
      </c>
      <c r="DI469" s="13">
        <v>1</v>
      </c>
      <c r="DP469" s="13">
        <f t="shared" si="70"/>
        <v>1</v>
      </c>
      <c r="DQ469" s="13">
        <f t="shared" si="72"/>
        <v>1</v>
      </c>
    </row>
    <row r="470" spans="1:121" x14ac:dyDescent="0.45">
      <c r="A470" s="12" t="s">
        <v>4822</v>
      </c>
      <c r="B470" s="13">
        <v>2014</v>
      </c>
      <c r="C470" s="13" t="s">
        <v>1862</v>
      </c>
      <c r="D470" s="13" t="s">
        <v>1863</v>
      </c>
      <c r="E470" s="13" t="s">
        <v>1876</v>
      </c>
      <c r="G470" s="13">
        <f t="shared" si="66"/>
        <v>1</v>
      </c>
      <c r="Q470" s="13">
        <v>0</v>
      </c>
      <c r="BC470" s="13">
        <f t="shared" si="67"/>
        <v>0</v>
      </c>
      <c r="BK470" s="15">
        <f t="shared" si="65"/>
        <v>0</v>
      </c>
      <c r="BL470" s="13">
        <f t="shared" si="68"/>
        <v>0</v>
      </c>
      <c r="BM470" s="13">
        <f t="shared" si="73"/>
        <v>0</v>
      </c>
      <c r="BS470" s="15"/>
      <c r="BT470" s="15"/>
      <c r="BU470" s="15"/>
      <c r="CV470" s="13">
        <f t="shared" si="69"/>
        <v>0</v>
      </c>
      <c r="CW470" s="13">
        <f t="shared" si="71"/>
        <v>0</v>
      </c>
      <c r="DI470" s="13">
        <v>1</v>
      </c>
      <c r="DP470" s="13">
        <f t="shared" si="70"/>
        <v>1</v>
      </c>
      <c r="DQ470" s="13">
        <f t="shared" si="72"/>
        <v>1</v>
      </c>
    </row>
    <row r="471" spans="1:121" x14ac:dyDescent="0.45">
      <c r="A471" s="12" t="s">
        <v>6748</v>
      </c>
      <c r="B471" s="13">
        <v>2015</v>
      </c>
      <c r="C471" s="13" t="s">
        <v>1862</v>
      </c>
      <c r="D471" s="13" t="s">
        <v>1879</v>
      </c>
      <c r="E471" s="13" t="s">
        <v>1935</v>
      </c>
      <c r="G471" s="13">
        <f t="shared" si="66"/>
        <v>1</v>
      </c>
      <c r="Q471" s="13">
        <v>0</v>
      </c>
      <c r="BC471" s="13">
        <f t="shared" si="67"/>
        <v>0</v>
      </c>
      <c r="BK471" s="15">
        <f t="shared" si="65"/>
        <v>0</v>
      </c>
      <c r="BL471" s="13">
        <f t="shared" si="68"/>
        <v>0</v>
      </c>
      <c r="BM471" s="13">
        <f t="shared" si="73"/>
        <v>0</v>
      </c>
      <c r="BS471" s="15"/>
      <c r="BT471" s="15"/>
      <c r="BU471" s="15"/>
      <c r="CV471" s="13">
        <f t="shared" si="69"/>
        <v>0</v>
      </c>
      <c r="CW471" s="13">
        <f t="shared" si="71"/>
        <v>0</v>
      </c>
      <c r="DC471" s="13">
        <v>1</v>
      </c>
      <c r="DP471" s="13">
        <f t="shared" si="70"/>
        <v>1</v>
      </c>
      <c r="DQ471" s="13">
        <f t="shared" si="72"/>
        <v>1</v>
      </c>
    </row>
    <row r="472" spans="1:121" x14ac:dyDescent="0.45">
      <c r="A472" s="12" t="s">
        <v>4095</v>
      </c>
      <c r="B472" s="13">
        <v>2017</v>
      </c>
      <c r="C472" s="13" t="s">
        <v>344</v>
      </c>
      <c r="D472" s="13" t="s">
        <v>375</v>
      </c>
      <c r="E472" s="13" t="s">
        <v>398</v>
      </c>
      <c r="F472" s="13" t="s">
        <v>404</v>
      </c>
      <c r="G472" s="13">
        <f t="shared" si="66"/>
        <v>2</v>
      </c>
      <c r="H472" s="15">
        <v>1</v>
      </c>
      <c r="I472" s="14">
        <v>1</v>
      </c>
      <c r="M472" s="13">
        <v>4</v>
      </c>
      <c r="N472" s="13">
        <v>0</v>
      </c>
      <c r="O472" s="13">
        <v>0</v>
      </c>
      <c r="P472" s="13">
        <v>0</v>
      </c>
      <c r="Q472" s="13">
        <v>4</v>
      </c>
      <c r="R472" s="15">
        <v>1</v>
      </c>
      <c r="BC472" s="13">
        <f t="shared" si="67"/>
        <v>0</v>
      </c>
      <c r="BK472" s="15">
        <f t="shared" si="65"/>
        <v>0</v>
      </c>
      <c r="BL472" s="13">
        <f t="shared" si="68"/>
        <v>2</v>
      </c>
      <c r="BM472" s="13">
        <f t="shared" si="73"/>
        <v>1</v>
      </c>
      <c r="BS472" s="15"/>
      <c r="BT472" s="15"/>
      <c r="BU472" s="15"/>
      <c r="CV472" s="13">
        <f t="shared" si="69"/>
        <v>0</v>
      </c>
      <c r="CW472" s="13">
        <f t="shared" si="71"/>
        <v>0</v>
      </c>
      <c r="DI472" s="13">
        <v>1</v>
      </c>
      <c r="DP472" s="13">
        <f t="shared" si="70"/>
        <v>1</v>
      </c>
      <c r="DQ472" s="13">
        <f t="shared" si="72"/>
        <v>1</v>
      </c>
    </row>
    <row r="473" spans="1:121" x14ac:dyDescent="0.45">
      <c r="A473" s="12" t="s">
        <v>6749</v>
      </c>
      <c r="B473" s="13">
        <v>2012</v>
      </c>
      <c r="C473" s="13" t="s">
        <v>344</v>
      </c>
      <c r="D473" s="13" t="s">
        <v>375</v>
      </c>
      <c r="E473" s="13" t="s">
        <v>680</v>
      </c>
      <c r="G473" s="13">
        <f t="shared" si="66"/>
        <v>2</v>
      </c>
      <c r="H473" s="15">
        <v>1</v>
      </c>
      <c r="I473" s="14">
        <v>1</v>
      </c>
      <c r="M473" s="13">
        <v>1</v>
      </c>
      <c r="N473" s="13">
        <v>0</v>
      </c>
      <c r="O473" s="13">
        <v>1</v>
      </c>
      <c r="P473" s="13">
        <v>0</v>
      </c>
      <c r="Q473" s="13">
        <v>3</v>
      </c>
      <c r="R473" s="15">
        <v>1</v>
      </c>
      <c r="AX473" s="13">
        <v>1</v>
      </c>
      <c r="BC473" s="13">
        <f t="shared" si="67"/>
        <v>1</v>
      </c>
      <c r="BD473" s="17" t="s">
        <v>2895</v>
      </c>
      <c r="BE473" s="16">
        <v>1</v>
      </c>
      <c r="BF473" s="13">
        <v>1</v>
      </c>
      <c r="BG473" s="13">
        <v>0</v>
      </c>
      <c r="BI473" s="13">
        <f>SUM(S473:AK473)</f>
        <v>0</v>
      </c>
      <c r="BK473" s="15">
        <f t="shared" si="65"/>
        <v>1</v>
      </c>
      <c r="BL473" s="13">
        <f t="shared" si="68"/>
        <v>3</v>
      </c>
      <c r="BM473" s="13">
        <f t="shared" si="73"/>
        <v>1</v>
      </c>
      <c r="BS473" s="15"/>
      <c r="BT473" s="15"/>
      <c r="BU473" s="15"/>
      <c r="CV473" s="13">
        <f t="shared" si="69"/>
        <v>0</v>
      </c>
      <c r="CW473" s="13">
        <f t="shared" si="71"/>
        <v>0</v>
      </c>
      <c r="DD473" s="13">
        <v>1</v>
      </c>
      <c r="DI473" s="13">
        <v>1</v>
      </c>
      <c r="DP473" s="13">
        <f t="shared" si="70"/>
        <v>2</v>
      </c>
      <c r="DQ473" s="13">
        <f t="shared" si="72"/>
        <v>1</v>
      </c>
    </row>
    <row r="474" spans="1:121" x14ac:dyDescent="0.45">
      <c r="A474" s="13" t="s">
        <v>6750</v>
      </c>
      <c r="G474" s="13">
        <f t="shared" si="66"/>
        <v>1</v>
      </c>
      <c r="H474" s="13">
        <v>1</v>
      </c>
      <c r="I474" s="14">
        <v>1</v>
      </c>
      <c r="L474" s="13"/>
      <c r="R474" s="13"/>
      <c r="BC474" s="13">
        <f t="shared" si="67"/>
        <v>0</v>
      </c>
      <c r="BE474" s="13"/>
      <c r="BJ474" s="13"/>
      <c r="BK474" s="13">
        <f t="shared" si="65"/>
        <v>0</v>
      </c>
      <c r="BL474" s="13">
        <f t="shared" si="68"/>
        <v>1</v>
      </c>
      <c r="BM474" s="13">
        <f t="shared" si="73"/>
        <v>1</v>
      </c>
      <c r="BR474" s="13"/>
      <c r="CV474" s="13">
        <f t="shared" si="69"/>
        <v>0</v>
      </c>
      <c r="CW474" s="13">
        <f t="shared" si="71"/>
        <v>0</v>
      </c>
      <c r="DP474" s="13">
        <f t="shared" si="70"/>
        <v>0</v>
      </c>
      <c r="DQ474" s="13">
        <f t="shared" si="72"/>
        <v>0</v>
      </c>
    </row>
    <row r="475" spans="1:121" x14ac:dyDescent="0.45">
      <c r="A475" s="12" t="s">
        <v>3947</v>
      </c>
      <c r="B475" s="13">
        <v>2015</v>
      </c>
      <c r="C475" s="13" t="s">
        <v>126</v>
      </c>
      <c r="D475" s="13" t="s">
        <v>126</v>
      </c>
      <c r="E475" s="13" t="s">
        <v>169</v>
      </c>
      <c r="F475" s="13" t="s">
        <v>170</v>
      </c>
      <c r="G475" s="13">
        <f t="shared" si="66"/>
        <v>2</v>
      </c>
      <c r="H475" s="15">
        <v>1</v>
      </c>
      <c r="J475" s="14">
        <v>1</v>
      </c>
      <c r="L475" s="15">
        <v>1</v>
      </c>
      <c r="M475" s="13">
        <v>1</v>
      </c>
      <c r="N475" s="13">
        <v>0</v>
      </c>
      <c r="O475" s="13">
        <v>0</v>
      </c>
      <c r="P475" s="13">
        <v>0</v>
      </c>
      <c r="Q475" s="13">
        <v>1</v>
      </c>
      <c r="R475" s="15">
        <v>1</v>
      </c>
      <c r="BC475" s="13">
        <f t="shared" si="67"/>
        <v>0</v>
      </c>
      <c r="BK475" s="15">
        <f t="shared" si="65"/>
        <v>0</v>
      </c>
      <c r="BL475" s="13">
        <f t="shared" si="68"/>
        <v>2</v>
      </c>
      <c r="BM475" s="13">
        <f t="shared" si="73"/>
        <v>1</v>
      </c>
      <c r="BS475" s="15"/>
      <c r="BT475" s="15"/>
      <c r="BU475" s="15"/>
      <c r="CV475" s="13">
        <f t="shared" si="69"/>
        <v>0</v>
      </c>
      <c r="CW475" s="13">
        <f t="shared" si="71"/>
        <v>0</v>
      </c>
      <c r="DG475" s="13">
        <v>1</v>
      </c>
      <c r="DI475" s="13">
        <v>1</v>
      </c>
      <c r="DP475" s="13">
        <f t="shared" si="70"/>
        <v>2</v>
      </c>
      <c r="DQ475" s="13">
        <f t="shared" si="72"/>
        <v>1</v>
      </c>
    </row>
    <row r="476" spans="1:121" x14ac:dyDescent="0.45">
      <c r="A476" s="12" t="s">
        <v>3809</v>
      </c>
      <c r="B476" s="13">
        <v>2016</v>
      </c>
      <c r="C476" s="13" t="s">
        <v>126</v>
      </c>
      <c r="D476" s="13" t="s">
        <v>126</v>
      </c>
      <c r="E476" s="13" t="s">
        <v>127</v>
      </c>
      <c r="F476" s="13" t="s">
        <v>3808</v>
      </c>
      <c r="G476" s="13">
        <f t="shared" si="66"/>
        <v>0</v>
      </c>
      <c r="Q476" s="13">
        <v>0</v>
      </c>
      <c r="BC476" s="13">
        <f t="shared" si="67"/>
        <v>0</v>
      </c>
      <c r="BK476" s="15">
        <f t="shared" si="65"/>
        <v>0</v>
      </c>
      <c r="BL476" s="13">
        <f t="shared" si="68"/>
        <v>0</v>
      </c>
      <c r="BM476" s="13">
        <f t="shared" si="73"/>
        <v>0</v>
      </c>
      <c r="BS476" s="15"/>
      <c r="BT476" s="15"/>
      <c r="BU476" s="15"/>
      <c r="CV476" s="13">
        <f t="shared" si="69"/>
        <v>0</v>
      </c>
      <c r="CW476" s="13">
        <f t="shared" si="71"/>
        <v>0</v>
      </c>
      <c r="DP476" s="13">
        <f t="shared" si="70"/>
        <v>0</v>
      </c>
      <c r="DQ476" s="13">
        <f t="shared" si="72"/>
        <v>0</v>
      </c>
    </row>
    <row r="477" spans="1:121" x14ac:dyDescent="0.45">
      <c r="A477" s="12" t="s">
        <v>3852</v>
      </c>
      <c r="B477" s="13">
        <v>2016</v>
      </c>
      <c r="C477" s="13" t="s">
        <v>126</v>
      </c>
      <c r="D477" s="13" t="s">
        <v>126</v>
      </c>
      <c r="E477" s="13" t="s">
        <v>304</v>
      </c>
      <c r="F477" s="13" t="s">
        <v>321</v>
      </c>
      <c r="G477" s="13">
        <f t="shared" si="66"/>
        <v>1</v>
      </c>
      <c r="M477" s="13">
        <v>1</v>
      </c>
      <c r="N477" s="13">
        <v>0</v>
      </c>
      <c r="O477" s="13">
        <v>0</v>
      </c>
      <c r="P477" s="13">
        <v>0</v>
      </c>
      <c r="Q477" s="13">
        <v>1</v>
      </c>
      <c r="R477" s="15">
        <v>1</v>
      </c>
      <c r="BC477" s="13">
        <f t="shared" si="67"/>
        <v>0</v>
      </c>
      <c r="BK477" s="15">
        <f t="shared" si="65"/>
        <v>0</v>
      </c>
      <c r="BL477" s="13">
        <f t="shared" si="68"/>
        <v>1</v>
      </c>
      <c r="BM477" s="13">
        <f t="shared" si="73"/>
        <v>1</v>
      </c>
      <c r="BS477" s="15"/>
      <c r="BT477" s="15"/>
      <c r="BU477" s="15"/>
      <c r="BY477" s="13">
        <v>1</v>
      </c>
      <c r="CV477" s="13">
        <f t="shared" si="69"/>
        <v>1</v>
      </c>
      <c r="CW477" s="13">
        <f t="shared" si="71"/>
        <v>1</v>
      </c>
      <c r="DP477" s="13">
        <f t="shared" si="70"/>
        <v>0</v>
      </c>
      <c r="DQ477" s="13">
        <f t="shared" si="72"/>
        <v>0</v>
      </c>
    </row>
    <row r="478" spans="1:121" x14ac:dyDescent="0.45">
      <c r="A478" s="12" t="s">
        <v>3873</v>
      </c>
      <c r="B478" s="13">
        <v>2014</v>
      </c>
      <c r="C478" s="13" t="s">
        <v>126</v>
      </c>
      <c r="D478" s="13" t="s">
        <v>126</v>
      </c>
      <c r="E478" s="13" t="s">
        <v>249</v>
      </c>
      <c r="F478" s="13" t="s">
        <v>3872</v>
      </c>
      <c r="G478" s="13">
        <f t="shared" si="66"/>
        <v>2</v>
      </c>
      <c r="H478" s="15">
        <v>1</v>
      </c>
      <c r="J478" s="14">
        <v>1</v>
      </c>
      <c r="L478" s="15">
        <v>1</v>
      </c>
      <c r="Q478" s="13">
        <v>0</v>
      </c>
      <c r="BC478" s="13">
        <f t="shared" si="67"/>
        <v>0</v>
      </c>
      <c r="BK478" s="15">
        <f t="shared" si="65"/>
        <v>0</v>
      </c>
      <c r="BL478" s="13">
        <f t="shared" si="68"/>
        <v>1</v>
      </c>
      <c r="BM478" s="13">
        <f t="shared" si="73"/>
        <v>1</v>
      </c>
      <c r="BS478" s="15"/>
      <c r="BT478" s="15"/>
      <c r="BU478" s="15"/>
      <c r="CV478" s="13">
        <f t="shared" si="69"/>
        <v>0</v>
      </c>
      <c r="CW478" s="13">
        <f t="shared" si="71"/>
        <v>0</v>
      </c>
      <c r="DG478" s="13">
        <v>1</v>
      </c>
      <c r="DI478" s="13">
        <v>1</v>
      </c>
      <c r="DP478" s="13">
        <f t="shared" si="70"/>
        <v>2</v>
      </c>
      <c r="DQ478" s="13">
        <f t="shared" si="72"/>
        <v>1</v>
      </c>
    </row>
    <row r="479" spans="1:121" x14ac:dyDescent="0.45">
      <c r="A479" s="12" t="s">
        <v>3804</v>
      </c>
      <c r="B479" s="13">
        <v>2015</v>
      </c>
      <c r="C479" s="13" t="s">
        <v>126</v>
      </c>
      <c r="D479" s="13" t="s">
        <v>126</v>
      </c>
      <c r="E479" s="13" t="s">
        <v>207</v>
      </c>
      <c r="F479" s="13" t="s">
        <v>221</v>
      </c>
      <c r="G479" s="13">
        <f t="shared" si="66"/>
        <v>3</v>
      </c>
      <c r="H479" s="15">
        <v>1</v>
      </c>
      <c r="J479" s="14">
        <v>1</v>
      </c>
      <c r="L479" s="15">
        <v>1</v>
      </c>
      <c r="M479" s="13">
        <v>1</v>
      </c>
      <c r="N479" s="13">
        <v>0</v>
      </c>
      <c r="O479" s="13">
        <v>0</v>
      </c>
      <c r="P479" s="13">
        <v>0</v>
      </c>
      <c r="Q479" s="13">
        <v>1</v>
      </c>
      <c r="R479" s="15">
        <v>1</v>
      </c>
      <c r="BC479" s="13">
        <f t="shared" si="67"/>
        <v>0</v>
      </c>
      <c r="BK479" s="15">
        <f t="shared" si="65"/>
        <v>0</v>
      </c>
      <c r="BL479" s="13">
        <f t="shared" si="68"/>
        <v>2</v>
      </c>
      <c r="BM479" s="13">
        <f t="shared" si="73"/>
        <v>1</v>
      </c>
      <c r="BS479" s="15"/>
      <c r="BT479" s="15"/>
      <c r="BU479" s="15"/>
      <c r="BY479" s="13">
        <v>1</v>
      </c>
      <c r="CV479" s="13">
        <f t="shared" si="69"/>
        <v>1</v>
      </c>
      <c r="CW479" s="13">
        <f t="shared" si="71"/>
        <v>1</v>
      </c>
      <c r="DG479" s="13">
        <v>1</v>
      </c>
      <c r="DI479" s="13">
        <v>1</v>
      </c>
      <c r="DP479" s="13">
        <f t="shared" si="70"/>
        <v>2</v>
      </c>
      <c r="DQ479" s="13">
        <f t="shared" si="72"/>
        <v>1</v>
      </c>
    </row>
    <row r="480" spans="1:121" x14ac:dyDescent="0.45">
      <c r="A480" s="12" t="s">
        <v>6751</v>
      </c>
      <c r="B480" s="13">
        <v>2018</v>
      </c>
      <c r="C480" s="13" t="s">
        <v>126</v>
      </c>
      <c r="D480" s="13" t="s">
        <v>126</v>
      </c>
      <c r="E480" s="13" t="s">
        <v>249</v>
      </c>
      <c r="F480" s="13" t="s">
        <v>6752</v>
      </c>
      <c r="G480" s="13">
        <f t="shared" si="66"/>
        <v>1</v>
      </c>
      <c r="M480" s="13">
        <v>1</v>
      </c>
      <c r="N480" s="13">
        <v>0</v>
      </c>
      <c r="O480" s="13">
        <v>0</v>
      </c>
      <c r="P480" s="13">
        <v>0</v>
      </c>
      <c r="Q480" s="13">
        <v>1</v>
      </c>
      <c r="R480" s="15">
        <v>1</v>
      </c>
      <c r="BC480" s="13">
        <f t="shared" si="67"/>
        <v>0</v>
      </c>
      <c r="BK480" s="15">
        <f t="shared" si="65"/>
        <v>0</v>
      </c>
      <c r="BL480" s="13">
        <f t="shared" si="68"/>
        <v>1</v>
      </c>
      <c r="BM480" s="13">
        <f t="shared" si="73"/>
        <v>1</v>
      </c>
      <c r="BS480" s="15"/>
      <c r="BT480" s="15"/>
      <c r="BU480" s="15"/>
      <c r="BY480" s="13">
        <v>1</v>
      </c>
      <c r="CV480" s="13">
        <f t="shared" si="69"/>
        <v>1</v>
      </c>
      <c r="CW480" s="13">
        <f t="shared" si="71"/>
        <v>1</v>
      </c>
      <c r="DP480" s="13">
        <f t="shared" si="70"/>
        <v>0</v>
      </c>
      <c r="DQ480" s="13">
        <f t="shared" si="72"/>
        <v>0</v>
      </c>
    </row>
    <row r="481" spans="1:121" x14ac:dyDescent="0.45">
      <c r="A481" s="12" t="s">
        <v>4123</v>
      </c>
      <c r="B481" s="13">
        <v>2016</v>
      </c>
      <c r="C481" s="13" t="s">
        <v>344</v>
      </c>
      <c r="D481" s="13" t="s">
        <v>459</v>
      </c>
      <c r="E481" s="13" t="s">
        <v>670</v>
      </c>
      <c r="G481" s="13">
        <f t="shared" si="66"/>
        <v>1</v>
      </c>
      <c r="M481" s="13">
        <v>0</v>
      </c>
      <c r="N481" s="13">
        <v>0</v>
      </c>
      <c r="O481" s="13">
        <v>1</v>
      </c>
      <c r="P481" s="13">
        <v>0</v>
      </c>
      <c r="Q481" s="13">
        <v>1</v>
      </c>
      <c r="R481" s="15">
        <v>1</v>
      </c>
      <c r="BC481" s="13">
        <f t="shared" si="67"/>
        <v>0</v>
      </c>
      <c r="BK481" s="15">
        <f t="shared" si="65"/>
        <v>0</v>
      </c>
      <c r="BL481" s="13">
        <f t="shared" si="68"/>
        <v>1</v>
      </c>
      <c r="BM481" s="13">
        <f t="shared" si="73"/>
        <v>1</v>
      </c>
      <c r="BS481" s="15"/>
      <c r="BT481" s="15"/>
      <c r="BU481" s="15"/>
      <c r="CV481" s="13">
        <f t="shared" si="69"/>
        <v>0</v>
      </c>
      <c r="CW481" s="13">
        <f t="shared" si="71"/>
        <v>0</v>
      </c>
      <c r="CX481" s="13">
        <v>1</v>
      </c>
      <c r="DI481" s="13">
        <v>1</v>
      </c>
      <c r="DP481" s="13">
        <f t="shared" si="70"/>
        <v>2</v>
      </c>
      <c r="DQ481" s="13">
        <f t="shared" si="72"/>
        <v>1</v>
      </c>
    </row>
    <row r="482" spans="1:121" x14ac:dyDescent="0.45">
      <c r="A482" s="12" t="s">
        <v>4082</v>
      </c>
      <c r="B482" s="13">
        <v>2019</v>
      </c>
      <c r="C482" s="13" t="s">
        <v>344</v>
      </c>
      <c r="D482" s="13" t="s">
        <v>375</v>
      </c>
      <c r="E482" s="13" t="s">
        <v>481</v>
      </c>
      <c r="G482" s="13">
        <f t="shared" si="66"/>
        <v>1</v>
      </c>
      <c r="H482" s="15">
        <v>1</v>
      </c>
      <c r="Q482" s="13">
        <v>0</v>
      </c>
      <c r="BC482" s="13">
        <f t="shared" si="67"/>
        <v>0</v>
      </c>
      <c r="BK482" s="15">
        <f t="shared" si="65"/>
        <v>0</v>
      </c>
      <c r="BL482" s="13">
        <f t="shared" si="68"/>
        <v>1</v>
      </c>
      <c r="BM482" s="13">
        <f t="shared" si="73"/>
        <v>1</v>
      </c>
      <c r="BS482" s="15"/>
      <c r="BT482" s="15"/>
      <c r="BU482" s="15"/>
      <c r="CV482" s="13">
        <f t="shared" si="69"/>
        <v>0</v>
      </c>
      <c r="CW482" s="13">
        <f t="shared" si="71"/>
        <v>0</v>
      </c>
      <c r="DP482" s="13">
        <f t="shared" si="70"/>
        <v>0</v>
      </c>
      <c r="DQ482" s="13">
        <f t="shared" si="72"/>
        <v>0</v>
      </c>
    </row>
    <row r="483" spans="1:121" x14ac:dyDescent="0.45">
      <c r="A483" s="12" t="s">
        <v>6753</v>
      </c>
      <c r="B483" s="13">
        <v>2020</v>
      </c>
      <c r="C483" s="13" t="s">
        <v>2127</v>
      </c>
      <c r="D483" s="13" t="s">
        <v>2173</v>
      </c>
      <c r="E483" s="13" t="s">
        <v>2193</v>
      </c>
      <c r="G483" s="13">
        <f t="shared" si="66"/>
        <v>1</v>
      </c>
      <c r="H483" s="15">
        <v>1</v>
      </c>
      <c r="Q483" s="13">
        <v>0</v>
      </c>
      <c r="BC483" s="13">
        <f t="shared" si="67"/>
        <v>0</v>
      </c>
      <c r="BK483" s="15">
        <f t="shared" si="65"/>
        <v>0</v>
      </c>
      <c r="BL483" s="13">
        <f t="shared" si="68"/>
        <v>1</v>
      </c>
      <c r="BM483" s="13">
        <f t="shared" si="73"/>
        <v>1</v>
      </c>
      <c r="BS483" s="15"/>
      <c r="BT483" s="15"/>
      <c r="BU483" s="15"/>
      <c r="CV483" s="13">
        <f t="shared" si="69"/>
        <v>0</v>
      </c>
      <c r="CW483" s="13">
        <f t="shared" si="71"/>
        <v>0</v>
      </c>
      <c r="DP483" s="13">
        <f t="shared" si="70"/>
        <v>0</v>
      </c>
      <c r="DQ483" s="13">
        <f t="shared" si="72"/>
        <v>0</v>
      </c>
    </row>
    <row r="484" spans="1:121" x14ac:dyDescent="0.45">
      <c r="A484" s="12" t="s">
        <v>6754</v>
      </c>
      <c r="B484" s="13">
        <v>2016</v>
      </c>
      <c r="C484" s="13" t="s">
        <v>2127</v>
      </c>
      <c r="D484" s="13" t="s">
        <v>2128</v>
      </c>
      <c r="E484" s="13" t="s">
        <v>2440</v>
      </c>
      <c r="G484" s="13">
        <f t="shared" si="66"/>
        <v>1</v>
      </c>
      <c r="N484" s="13">
        <v>0</v>
      </c>
      <c r="O484" s="13">
        <v>1</v>
      </c>
      <c r="P484" s="13">
        <v>0</v>
      </c>
      <c r="Q484" s="13">
        <v>3</v>
      </c>
      <c r="R484" s="15">
        <v>1</v>
      </c>
      <c r="BC484" s="13">
        <f t="shared" si="67"/>
        <v>0</v>
      </c>
      <c r="BK484" s="15">
        <f t="shared" si="65"/>
        <v>0</v>
      </c>
      <c r="BL484" s="13">
        <f t="shared" si="68"/>
        <v>1</v>
      </c>
      <c r="BM484" s="13">
        <f t="shared" si="73"/>
        <v>1</v>
      </c>
      <c r="BS484" s="15"/>
      <c r="BT484" s="15"/>
      <c r="BU484" s="15"/>
      <c r="CV484" s="13">
        <f t="shared" si="69"/>
        <v>0</v>
      </c>
      <c r="CW484" s="13">
        <f t="shared" si="71"/>
        <v>0</v>
      </c>
      <c r="DI484" s="13">
        <v>1</v>
      </c>
      <c r="DJ484" s="13">
        <v>1</v>
      </c>
      <c r="DL484" s="13">
        <v>1</v>
      </c>
      <c r="DP484" s="13">
        <f t="shared" si="70"/>
        <v>3</v>
      </c>
      <c r="DQ484" s="13">
        <f t="shared" si="72"/>
        <v>1</v>
      </c>
    </row>
    <row r="485" spans="1:121" x14ac:dyDescent="0.45">
      <c r="A485" s="12" t="s">
        <v>4995</v>
      </c>
      <c r="B485" s="13">
        <v>2018</v>
      </c>
      <c r="C485" s="13" t="s">
        <v>2127</v>
      </c>
      <c r="D485" s="13" t="s">
        <v>2128</v>
      </c>
      <c r="E485" s="13" t="s">
        <v>2339</v>
      </c>
      <c r="F485" s="13" t="s">
        <v>2340</v>
      </c>
      <c r="G485" s="13">
        <f t="shared" si="66"/>
        <v>2</v>
      </c>
      <c r="H485" s="15">
        <v>1</v>
      </c>
      <c r="I485" s="14">
        <v>1</v>
      </c>
      <c r="M485" s="13">
        <v>6</v>
      </c>
      <c r="N485" s="13">
        <v>0</v>
      </c>
      <c r="O485" s="13">
        <v>0</v>
      </c>
      <c r="P485" s="13">
        <v>0</v>
      </c>
      <c r="Q485" s="13">
        <v>6</v>
      </c>
      <c r="R485" s="15">
        <v>1</v>
      </c>
      <c r="BC485" s="13">
        <f t="shared" si="67"/>
        <v>0</v>
      </c>
      <c r="BK485" s="15">
        <f t="shared" si="65"/>
        <v>0</v>
      </c>
      <c r="BL485" s="13">
        <f t="shared" si="68"/>
        <v>2</v>
      </c>
      <c r="BM485" s="13">
        <f t="shared" si="73"/>
        <v>1</v>
      </c>
      <c r="BS485" s="15"/>
      <c r="BT485" s="15"/>
      <c r="BU485" s="15"/>
      <c r="CV485" s="13">
        <f t="shared" si="69"/>
        <v>0</v>
      </c>
      <c r="CW485" s="13">
        <f t="shared" si="71"/>
        <v>0</v>
      </c>
      <c r="DI485" s="13">
        <v>1</v>
      </c>
      <c r="DJ485" s="13">
        <v>1</v>
      </c>
      <c r="DL485" s="13">
        <v>1</v>
      </c>
      <c r="DP485" s="13">
        <f t="shared" si="70"/>
        <v>3</v>
      </c>
      <c r="DQ485" s="13">
        <f t="shared" si="72"/>
        <v>1</v>
      </c>
    </row>
    <row r="486" spans="1:121" x14ac:dyDescent="0.45">
      <c r="A486" s="12" t="s">
        <v>4085</v>
      </c>
      <c r="B486" s="13">
        <v>2019</v>
      </c>
      <c r="C486" s="13" t="s">
        <v>344</v>
      </c>
      <c r="D486" s="13" t="s">
        <v>459</v>
      </c>
      <c r="E486" s="13" t="s">
        <v>711</v>
      </c>
      <c r="F486" s="13" t="s">
        <v>4084</v>
      </c>
      <c r="G486" s="13">
        <f t="shared" si="66"/>
        <v>0</v>
      </c>
      <c r="M486" s="13">
        <v>0</v>
      </c>
      <c r="N486" s="13">
        <v>0</v>
      </c>
      <c r="O486" s="13">
        <v>0</v>
      </c>
      <c r="P486" s="13">
        <v>0</v>
      </c>
      <c r="Q486" s="13">
        <v>2</v>
      </c>
      <c r="R486" s="15">
        <v>1</v>
      </c>
      <c r="BC486" s="13">
        <f t="shared" si="67"/>
        <v>0</v>
      </c>
      <c r="BK486" s="15">
        <f t="shared" si="65"/>
        <v>0</v>
      </c>
      <c r="BL486" s="13">
        <f t="shared" si="68"/>
        <v>1</v>
      </c>
      <c r="BM486" s="13">
        <f t="shared" si="73"/>
        <v>1</v>
      </c>
      <c r="BS486" s="15"/>
      <c r="BT486" s="15"/>
      <c r="BU486" s="15"/>
      <c r="CV486" s="13">
        <f t="shared" si="69"/>
        <v>0</v>
      </c>
      <c r="CW486" s="13">
        <f t="shared" si="71"/>
        <v>0</v>
      </c>
      <c r="DP486" s="13">
        <f t="shared" si="70"/>
        <v>0</v>
      </c>
      <c r="DQ486" s="13">
        <f t="shared" si="72"/>
        <v>0</v>
      </c>
    </row>
    <row r="487" spans="1:121" x14ac:dyDescent="0.45">
      <c r="A487" s="13" t="s">
        <v>3764</v>
      </c>
      <c r="G487" s="13">
        <f t="shared" si="66"/>
        <v>2</v>
      </c>
      <c r="H487" s="13">
        <v>1</v>
      </c>
      <c r="J487" s="14">
        <v>1</v>
      </c>
      <c r="L487" s="13">
        <v>1</v>
      </c>
      <c r="R487" s="13"/>
      <c r="BC487" s="13">
        <f t="shared" si="67"/>
        <v>0</v>
      </c>
      <c r="BE487" s="13"/>
      <c r="BJ487" s="13"/>
      <c r="BK487" s="13">
        <f t="shared" si="65"/>
        <v>0</v>
      </c>
      <c r="BL487" s="13">
        <f t="shared" si="68"/>
        <v>1</v>
      </c>
      <c r="BM487" s="13">
        <f t="shared" si="73"/>
        <v>1</v>
      </c>
      <c r="BR487" s="13"/>
      <c r="CV487" s="13">
        <f t="shared" si="69"/>
        <v>0</v>
      </c>
      <c r="CW487" s="13">
        <f t="shared" si="71"/>
        <v>0</v>
      </c>
      <c r="DE487" s="13">
        <v>1</v>
      </c>
      <c r="DP487" s="13">
        <f t="shared" si="70"/>
        <v>1</v>
      </c>
      <c r="DQ487" s="13">
        <f t="shared" si="72"/>
        <v>1</v>
      </c>
    </row>
    <row r="488" spans="1:121" x14ac:dyDescent="0.45">
      <c r="A488" s="13" t="s">
        <v>6755</v>
      </c>
      <c r="G488" s="13">
        <f t="shared" si="66"/>
        <v>1</v>
      </c>
      <c r="H488" s="13">
        <v>1</v>
      </c>
      <c r="J488" s="14">
        <v>1</v>
      </c>
      <c r="L488" s="13">
        <v>1</v>
      </c>
      <c r="R488" s="13"/>
      <c r="BC488" s="13">
        <f t="shared" si="67"/>
        <v>0</v>
      </c>
      <c r="BE488" s="13"/>
      <c r="BJ488" s="13"/>
      <c r="BK488" s="13">
        <f t="shared" si="65"/>
        <v>0</v>
      </c>
      <c r="BL488" s="13">
        <f t="shared" si="68"/>
        <v>1</v>
      </c>
      <c r="BM488" s="13">
        <f t="shared" si="73"/>
        <v>1</v>
      </c>
      <c r="BR488" s="13"/>
      <c r="CV488" s="13">
        <f t="shared" si="69"/>
        <v>0</v>
      </c>
      <c r="CW488" s="13">
        <f t="shared" si="71"/>
        <v>0</v>
      </c>
      <c r="DP488" s="13">
        <f t="shared" si="70"/>
        <v>0</v>
      </c>
      <c r="DQ488" s="13">
        <f t="shared" si="72"/>
        <v>0</v>
      </c>
    </row>
    <row r="489" spans="1:121" x14ac:dyDescent="0.45">
      <c r="A489" s="12" t="s">
        <v>6756</v>
      </c>
      <c r="B489" s="13">
        <v>2016</v>
      </c>
      <c r="C489" s="13" t="s">
        <v>753</v>
      </c>
      <c r="D489" s="13" t="s">
        <v>753</v>
      </c>
      <c r="E489" s="13" t="s">
        <v>816</v>
      </c>
      <c r="F489" s="13" t="s">
        <v>4188</v>
      </c>
      <c r="G489" s="13">
        <f t="shared" si="66"/>
        <v>3</v>
      </c>
      <c r="H489" s="15">
        <v>1</v>
      </c>
      <c r="J489" s="14">
        <v>1</v>
      </c>
      <c r="L489" s="15">
        <v>1</v>
      </c>
      <c r="M489" s="13">
        <v>1</v>
      </c>
      <c r="N489" s="13">
        <v>1</v>
      </c>
      <c r="O489" s="13">
        <v>0</v>
      </c>
      <c r="P489" s="13">
        <v>0</v>
      </c>
      <c r="Q489" s="13">
        <v>2</v>
      </c>
      <c r="R489" s="15">
        <v>1</v>
      </c>
      <c r="BC489" s="13">
        <f t="shared" si="67"/>
        <v>0</v>
      </c>
      <c r="BK489" s="15">
        <f t="shared" si="65"/>
        <v>0</v>
      </c>
      <c r="BL489" s="13">
        <f t="shared" si="68"/>
        <v>2</v>
      </c>
      <c r="BM489" s="13">
        <f t="shared" si="73"/>
        <v>1</v>
      </c>
      <c r="BS489" s="15"/>
      <c r="BT489" s="15"/>
      <c r="BU489" s="15"/>
      <c r="BY489" s="13">
        <v>2</v>
      </c>
      <c r="CV489" s="13">
        <f t="shared" si="69"/>
        <v>2</v>
      </c>
      <c r="CW489" s="13">
        <f t="shared" si="71"/>
        <v>1</v>
      </c>
      <c r="DF489" s="13">
        <v>1</v>
      </c>
      <c r="DI489" s="13">
        <v>1</v>
      </c>
      <c r="DP489" s="13">
        <f t="shared" si="70"/>
        <v>2</v>
      </c>
      <c r="DQ489" s="13">
        <f t="shared" si="72"/>
        <v>1</v>
      </c>
    </row>
    <row r="490" spans="1:121" x14ac:dyDescent="0.45">
      <c r="A490" s="12" t="s">
        <v>4729</v>
      </c>
      <c r="B490" s="13">
        <v>2018</v>
      </c>
      <c r="C490" s="13" t="s">
        <v>1676</v>
      </c>
      <c r="D490" s="13" t="s">
        <v>426</v>
      </c>
      <c r="E490" s="13" t="s">
        <v>427</v>
      </c>
      <c r="F490" s="13" t="s">
        <v>428</v>
      </c>
      <c r="G490" s="13">
        <f t="shared" si="66"/>
        <v>1</v>
      </c>
      <c r="H490" s="15">
        <v>1</v>
      </c>
      <c r="K490" s="14">
        <v>1</v>
      </c>
      <c r="L490" s="15">
        <v>1</v>
      </c>
      <c r="Q490" s="13">
        <v>0</v>
      </c>
      <c r="BC490" s="13">
        <f t="shared" si="67"/>
        <v>0</v>
      </c>
      <c r="BK490" s="15">
        <f t="shared" si="65"/>
        <v>0</v>
      </c>
      <c r="BL490" s="13">
        <f t="shared" si="68"/>
        <v>1</v>
      </c>
      <c r="BM490" s="13">
        <f t="shared" si="73"/>
        <v>1</v>
      </c>
      <c r="BS490" s="15"/>
      <c r="BT490" s="15"/>
      <c r="BU490" s="15"/>
      <c r="CV490" s="13">
        <f t="shared" si="69"/>
        <v>0</v>
      </c>
      <c r="CW490" s="13">
        <f t="shared" si="71"/>
        <v>0</v>
      </c>
      <c r="DP490" s="13">
        <f t="shared" si="70"/>
        <v>0</v>
      </c>
      <c r="DQ490" s="13">
        <f t="shared" si="72"/>
        <v>0</v>
      </c>
    </row>
    <row r="491" spans="1:121" x14ac:dyDescent="0.45">
      <c r="A491" s="12" t="s">
        <v>266</v>
      </c>
      <c r="B491" s="13">
        <v>2014</v>
      </c>
      <c r="C491" s="13" t="s">
        <v>126</v>
      </c>
      <c r="D491" s="13" t="s">
        <v>126</v>
      </c>
      <c r="E491" s="13" t="s">
        <v>249</v>
      </c>
      <c r="F491" s="13" t="s">
        <v>3913</v>
      </c>
      <c r="G491" s="13">
        <f t="shared" si="66"/>
        <v>3</v>
      </c>
      <c r="H491" s="15">
        <v>1</v>
      </c>
      <c r="J491" s="14">
        <v>1</v>
      </c>
      <c r="L491" s="15">
        <v>1</v>
      </c>
      <c r="M491" s="13">
        <v>0</v>
      </c>
      <c r="N491" s="13">
        <v>1</v>
      </c>
      <c r="O491" s="13">
        <v>0</v>
      </c>
      <c r="P491" s="13">
        <v>0</v>
      </c>
      <c r="Q491" s="13">
        <v>1</v>
      </c>
      <c r="R491" s="15">
        <v>1</v>
      </c>
      <c r="BC491" s="13">
        <f t="shared" si="67"/>
        <v>0</v>
      </c>
      <c r="BK491" s="15">
        <f t="shared" ref="BK491:BK554" si="74">BE491+BJ491</f>
        <v>0</v>
      </c>
      <c r="BL491" s="13">
        <f t="shared" si="68"/>
        <v>2</v>
      </c>
      <c r="BM491" s="13">
        <f t="shared" si="73"/>
        <v>1</v>
      </c>
      <c r="BS491" s="15"/>
      <c r="BT491" s="15"/>
      <c r="BU491" s="15"/>
      <c r="BY491" s="13">
        <v>1</v>
      </c>
      <c r="CV491" s="13">
        <f t="shared" si="69"/>
        <v>1</v>
      </c>
      <c r="CW491" s="13">
        <f t="shared" si="71"/>
        <v>1</v>
      </c>
      <c r="DG491" s="13">
        <v>1</v>
      </c>
      <c r="DI491" s="13">
        <v>1</v>
      </c>
      <c r="DP491" s="13">
        <f t="shared" si="70"/>
        <v>2</v>
      </c>
      <c r="DQ491" s="13">
        <f t="shared" si="72"/>
        <v>1</v>
      </c>
    </row>
    <row r="492" spans="1:121" x14ac:dyDescent="0.45">
      <c r="A492" s="13" t="s">
        <v>6757</v>
      </c>
      <c r="G492" s="13">
        <f t="shared" si="66"/>
        <v>2</v>
      </c>
      <c r="H492" s="13">
        <v>1</v>
      </c>
      <c r="J492" s="14">
        <v>1</v>
      </c>
      <c r="L492" s="13">
        <v>1</v>
      </c>
      <c r="R492" s="13"/>
      <c r="BC492" s="13">
        <f t="shared" si="67"/>
        <v>0</v>
      </c>
      <c r="BE492" s="13"/>
      <c r="BJ492" s="13"/>
      <c r="BK492" s="13">
        <f t="shared" si="74"/>
        <v>0</v>
      </c>
      <c r="BL492" s="13">
        <f t="shared" si="68"/>
        <v>1</v>
      </c>
      <c r="BM492" s="13">
        <f t="shared" si="73"/>
        <v>1</v>
      </c>
      <c r="BR492" s="13"/>
      <c r="CV492" s="13">
        <f t="shared" si="69"/>
        <v>0</v>
      </c>
      <c r="CW492" s="13">
        <f t="shared" si="71"/>
        <v>0</v>
      </c>
      <c r="DG492" s="13">
        <v>1</v>
      </c>
      <c r="DP492" s="13">
        <f t="shared" si="70"/>
        <v>1</v>
      </c>
      <c r="DQ492" s="13">
        <f t="shared" si="72"/>
        <v>1</v>
      </c>
    </row>
    <row r="493" spans="1:121" x14ac:dyDescent="0.45">
      <c r="A493" s="12" t="s">
        <v>3904</v>
      </c>
      <c r="B493" s="13">
        <v>2015</v>
      </c>
      <c r="C493" s="13" t="s">
        <v>126</v>
      </c>
      <c r="D493" s="13" t="s">
        <v>126</v>
      </c>
      <c r="E493" s="13" t="s">
        <v>179</v>
      </c>
      <c r="F493" s="13" t="s">
        <v>197</v>
      </c>
      <c r="G493" s="13">
        <f t="shared" si="66"/>
        <v>3</v>
      </c>
      <c r="H493" s="15">
        <v>1</v>
      </c>
      <c r="J493" s="14">
        <v>1</v>
      </c>
      <c r="L493" s="15">
        <v>1</v>
      </c>
      <c r="M493" s="13">
        <v>3</v>
      </c>
      <c r="N493" s="13">
        <v>0</v>
      </c>
      <c r="O493" s="13">
        <v>0</v>
      </c>
      <c r="P493" s="13">
        <v>0</v>
      </c>
      <c r="Q493" s="13">
        <v>3</v>
      </c>
      <c r="R493" s="15">
        <v>1</v>
      </c>
      <c r="BC493" s="13">
        <f t="shared" si="67"/>
        <v>0</v>
      </c>
      <c r="BK493" s="15">
        <f t="shared" si="74"/>
        <v>0</v>
      </c>
      <c r="BL493" s="13">
        <f t="shared" si="68"/>
        <v>2</v>
      </c>
      <c r="BM493" s="13">
        <f t="shared" si="73"/>
        <v>1</v>
      </c>
      <c r="BS493" s="15"/>
      <c r="BT493" s="15"/>
      <c r="BU493" s="15"/>
      <c r="BY493" s="13">
        <v>3</v>
      </c>
      <c r="CV493" s="13">
        <f t="shared" si="69"/>
        <v>3</v>
      </c>
      <c r="CW493" s="13">
        <f t="shared" si="71"/>
        <v>1</v>
      </c>
      <c r="DG493" s="13">
        <v>1</v>
      </c>
      <c r="DI493" s="13">
        <v>1</v>
      </c>
      <c r="DP493" s="13">
        <f t="shared" si="70"/>
        <v>2</v>
      </c>
      <c r="DQ493" s="13">
        <f t="shared" si="72"/>
        <v>1</v>
      </c>
    </row>
    <row r="494" spans="1:121" x14ac:dyDescent="0.45">
      <c r="A494" s="12" t="s">
        <v>4978</v>
      </c>
      <c r="B494" s="13">
        <v>2015</v>
      </c>
      <c r="C494" s="13" t="s">
        <v>2127</v>
      </c>
      <c r="D494" s="13" t="s">
        <v>2173</v>
      </c>
      <c r="E494" s="13" t="s">
        <v>2193</v>
      </c>
      <c r="F494" s="13" t="s">
        <v>4977</v>
      </c>
      <c r="G494" s="13">
        <f t="shared" si="66"/>
        <v>1</v>
      </c>
      <c r="M494" s="13">
        <v>2</v>
      </c>
      <c r="N494" s="13">
        <v>0</v>
      </c>
      <c r="O494" s="13">
        <v>1</v>
      </c>
      <c r="P494" s="13">
        <v>0</v>
      </c>
      <c r="Q494" s="13">
        <v>3</v>
      </c>
      <c r="R494" s="15">
        <v>1</v>
      </c>
      <c r="BC494" s="13">
        <f t="shared" si="67"/>
        <v>0</v>
      </c>
      <c r="BK494" s="15">
        <f t="shared" si="74"/>
        <v>0</v>
      </c>
      <c r="BL494" s="13">
        <f t="shared" si="68"/>
        <v>1</v>
      </c>
      <c r="BM494" s="13">
        <f t="shared" si="73"/>
        <v>1</v>
      </c>
      <c r="BS494" s="15"/>
      <c r="BT494" s="15"/>
      <c r="BU494" s="15"/>
      <c r="CV494" s="13">
        <f t="shared" si="69"/>
        <v>0</v>
      </c>
      <c r="CW494" s="13">
        <f t="shared" si="71"/>
        <v>0</v>
      </c>
      <c r="DJ494" s="13">
        <v>1</v>
      </c>
      <c r="DP494" s="13">
        <f t="shared" si="70"/>
        <v>1</v>
      </c>
      <c r="DQ494" s="13">
        <f t="shared" si="72"/>
        <v>1</v>
      </c>
    </row>
    <row r="495" spans="1:121" x14ac:dyDescent="0.45">
      <c r="A495" s="13" t="s">
        <v>1637</v>
      </c>
      <c r="G495" s="13">
        <f t="shared" si="66"/>
        <v>1</v>
      </c>
      <c r="H495" s="13">
        <v>1</v>
      </c>
      <c r="K495" s="14">
        <v>1</v>
      </c>
      <c r="L495" s="13">
        <v>1</v>
      </c>
      <c r="R495" s="13"/>
      <c r="BC495" s="13">
        <f t="shared" si="67"/>
        <v>0</v>
      </c>
      <c r="BE495" s="13"/>
      <c r="BJ495" s="13"/>
      <c r="BK495" s="13">
        <f t="shared" si="74"/>
        <v>0</v>
      </c>
      <c r="BL495" s="13">
        <f t="shared" si="68"/>
        <v>1</v>
      </c>
      <c r="BM495" s="13">
        <f t="shared" si="73"/>
        <v>1</v>
      </c>
      <c r="BR495" s="13"/>
      <c r="CV495" s="13">
        <f t="shared" si="69"/>
        <v>0</v>
      </c>
      <c r="CW495" s="13">
        <f t="shared" si="71"/>
        <v>0</v>
      </c>
      <c r="DP495" s="13">
        <f t="shared" si="70"/>
        <v>0</v>
      </c>
      <c r="DQ495" s="13">
        <f t="shared" si="72"/>
        <v>0</v>
      </c>
    </row>
    <row r="496" spans="1:121" x14ac:dyDescent="0.45">
      <c r="A496" s="12" t="s">
        <v>4230</v>
      </c>
      <c r="B496" s="13">
        <v>2011</v>
      </c>
      <c r="C496" s="13" t="s">
        <v>753</v>
      </c>
      <c r="D496" s="13" t="s">
        <v>753</v>
      </c>
      <c r="E496" s="13" t="s">
        <v>753</v>
      </c>
      <c r="G496" s="13">
        <f t="shared" si="66"/>
        <v>2</v>
      </c>
      <c r="H496" s="15">
        <v>1</v>
      </c>
      <c r="J496" s="14">
        <v>1</v>
      </c>
      <c r="L496" s="15">
        <v>1</v>
      </c>
      <c r="M496" s="13">
        <v>3</v>
      </c>
      <c r="N496" s="13">
        <v>0</v>
      </c>
      <c r="O496" s="13">
        <v>0</v>
      </c>
      <c r="P496" s="13">
        <v>0</v>
      </c>
      <c r="Q496" s="13">
        <v>12</v>
      </c>
      <c r="R496" s="15">
        <v>1</v>
      </c>
      <c r="AL496" s="13">
        <v>0</v>
      </c>
      <c r="AM496" s="13">
        <v>0</v>
      </c>
      <c r="AN496" s="13">
        <v>0</v>
      </c>
      <c r="AO496" s="13">
        <v>0</v>
      </c>
      <c r="AP496" s="13">
        <v>0</v>
      </c>
      <c r="AQ496" s="13">
        <v>0</v>
      </c>
      <c r="AR496" s="13">
        <v>0</v>
      </c>
      <c r="AS496" s="13">
        <v>0</v>
      </c>
      <c r="AT496" s="13">
        <v>0</v>
      </c>
      <c r="AU496" s="13">
        <v>0</v>
      </c>
      <c r="AV496" s="13">
        <v>0</v>
      </c>
      <c r="AW496" s="13">
        <v>0</v>
      </c>
      <c r="AX496" s="13">
        <v>0</v>
      </c>
      <c r="AY496" s="13">
        <v>0</v>
      </c>
      <c r="AZ496" s="13">
        <v>0</v>
      </c>
      <c r="BA496" s="13">
        <v>0</v>
      </c>
      <c r="BB496" s="13">
        <v>2</v>
      </c>
      <c r="BC496" s="13">
        <f t="shared" si="67"/>
        <v>2</v>
      </c>
      <c r="BD496" s="13" t="s">
        <v>6758</v>
      </c>
      <c r="BE496" s="15">
        <v>1</v>
      </c>
      <c r="BK496" s="15">
        <f t="shared" si="74"/>
        <v>1</v>
      </c>
      <c r="BL496" s="13">
        <f t="shared" si="68"/>
        <v>3</v>
      </c>
      <c r="BM496" s="13">
        <f t="shared" si="73"/>
        <v>1</v>
      </c>
      <c r="BS496" s="15"/>
      <c r="BT496" s="15"/>
      <c r="BU496" s="15"/>
      <c r="CV496" s="13">
        <f t="shared" si="69"/>
        <v>0</v>
      </c>
      <c r="CW496" s="13">
        <f t="shared" si="71"/>
        <v>0</v>
      </c>
      <c r="CZ496" s="13">
        <v>1</v>
      </c>
      <c r="DI496" s="13">
        <v>1</v>
      </c>
      <c r="DP496" s="13">
        <f t="shared" si="70"/>
        <v>2</v>
      </c>
      <c r="DQ496" s="13">
        <f t="shared" si="72"/>
        <v>1</v>
      </c>
    </row>
    <row r="497" spans="1:121" x14ac:dyDescent="0.45">
      <c r="A497" s="12" t="s">
        <v>4984</v>
      </c>
      <c r="B497" s="13">
        <v>2018</v>
      </c>
      <c r="C497" s="13" t="s">
        <v>2127</v>
      </c>
      <c r="D497" s="13" t="s">
        <v>2173</v>
      </c>
      <c r="E497" s="13" t="s">
        <v>2193</v>
      </c>
      <c r="G497" s="13">
        <f t="shared" si="66"/>
        <v>2</v>
      </c>
      <c r="H497" s="15">
        <v>1</v>
      </c>
      <c r="K497" s="14">
        <v>1</v>
      </c>
      <c r="L497" s="15">
        <v>1</v>
      </c>
      <c r="M497" s="13">
        <v>1</v>
      </c>
      <c r="N497" s="13">
        <v>0</v>
      </c>
      <c r="O497" s="13">
        <v>0</v>
      </c>
      <c r="P497" s="13">
        <v>0</v>
      </c>
      <c r="Q497" s="13">
        <v>1</v>
      </c>
      <c r="R497" s="15">
        <v>1</v>
      </c>
      <c r="BC497" s="13">
        <f t="shared" si="67"/>
        <v>0</v>
      </c>
      <c r="BK497" s="15">
        <f t="shared" si="74"/>
        <v>0</v>
      </c>
      <c r="BL497" s="13">
        <f t="shared" si="68"/>
        <v>2</v>
      </c>
      <c r="BM497" s="13">
        <f t="shared" si="73"/>
        <v>1</v>
      </c>
      <c r="BS497" s="15"/>
      <c r="BT497" s="15"/>
      <c r="BU497" s="15"/>
      <c r="CV497" s="13">
        <f t="shared" si="69"/>
        <v>0</v>
      </c>
      <c r="CW497" s="13">
        <f t="shared" si="71"/>
        <v>0</v>
      </c>
      <c r="DJ497" s="13">
        <v>1</v>
      </c>
      <c r="DP497" s="13">
        <f t="shared" si="70"/>
        <v>1</v>
      </c>
      <c r="DQ497" s="13">
        <f t="shared" si="72"/>
        <v>1</v>
      </c>
    </row>
    <row r="498" spans="1:121" x14ac:dyDescent="0.45">
      <c r="A498" s="12" t="s">
        <v>6759</v>
      </c>
      <c r="B498" s="13">
        <v>2021</v>
      </c>
      <c r="C498" s="13" t="s">
        <v>1676</v>
      </c>
      <c r="D498" s="13" t="s">
        <v>1684</v>
      </c>
      <c r="E498" s="13" t="s">
        <v>1742</v>
      </c>
      <c r="F498" s="13" t="s">
        <v>1743</v>
      </c>
      <c r="G498" s="13">
        <f t="shared" si="66"/>
        <v>0</v>
      </c>
      <c r="Q498" s="13">
        <v>0</v>
      </c>
      <c r="BC498" s="13">
        <f t="shared" si="67"/>
        <v>0</v>
      </c>
      <c r="BK498" s="15">
        <f t="shared" si="74"/>
        <v>0</v>
      </c>
      <c r="BL498" s="13">
        <f t="shared" si="68"/>
        <v>0</v>
      </c>
      <c r="BM498" s="13">
        <f t="shared" si="73"/>
        <v>0</v>
      </c>
      <c r="BS498" s="15"/>
      <c r="BT498" s="15"/>
      <c r="BU498" s="15"/>
      <c r="CV498" s="13">
        <f t="shared" si="69"/>
        <v>0</v>
      </c>
      <c r="CW498" s="13">
        <f t="shared" si="71"/>
        <v>0</v>
      </c>
      <c r="DP498" s="13">
        <f t="shared" si="70"/>
        <v>0</v>
      </c>
      <c r="DQ498" s="13">
        <f t="shared" si="72"/>
        <v>0</v>
      </c>
    </row>
    <row r="499" spans="1:121" x14ac:dyDescent="0.45">
      <c r="A499" s="12" t="s">
        <v>4499</v>
      </c>
      <c r="B499" s="13">
        <v>2015</v>
      </c>
      <c r="C499" s="13" t="s">
        <v>1281</v>
      </c>
      <c r="D499" s="13" t="s">
        <v>1282</v>
      </c>
      <c r="E499" s="13" t="s">
        <v>1491</v>
      </c>
      <c r="G499" s="13">
        <f t="shared" si="66"/>
        <v>2</v>
      </c>
      <c r="H499" s="15">
        <v>1</v>
      </c>
      <c r="I499" s="14">
        <v>1</v>
      </c>
      <c r="M499" s="13">
        <v>1</v>
      </c>
      <c r="N499" s="13">
        <v>0</v>
      </c>
      <c r="O499" s="13">
        <v>0</v>
      </c>
      <c r="P499" s="13">
        <v>1</v>
      </c>
      <c r="Q499" s="13">
        <v>1</v>
      </c>
      <c r="R499" s="15">
        <v>1</v>
      </c>
      <c r="BC499" s="13">
        <f t="shared" si="67"/>
        <v>0</v>
      </c>
      <c r="BK499" s="15">
        <f t="shared" si="74"/>
        <v>0</v>
      </c>
      <c r="BL499" s="13">
        <f t="shared" si="68"/>
        <v>2</v>
      </c>
      <c r="BM499" s="13">
        <f t="shared" si="73"/>
        <v>1</v>
      </c>
      <c r="BN499" s="13">
        <v>1</v>
      </c>
      <c r="BS499" s="15"/>
      <c r="BT499" s="15"/>
      <c r="BU499" s="15"/>
      <c r="CN499" s="13">
        <v>1</v>
      </c>
      <c r="CV499" s="13">
        <f t="shared" si="69"/>
        <v>2</v>
      </c>
      <c r="CW499" s="13">
        <f t="shared" si="71"/>
        <v>1</v>
      </c>
      <c r="DP499" s="13">
        <f t="shared" si="70"/>
        <v>0</v>
      </c>
      <c r="DQ499" s="13">
        <f t="shared" si="72"/>
        <v>0</v>
      </c>
    </row>
    <row r="500" spans="1:121" x14ac:dyDescent="0.45">
      <c r="A500" s="12" t="s">
        <v>6760</v>
      </c>
      <c r="B500" s="13">
        <v>2021</v>
      </c>
      <c r="C500" s="13" t="s">
        <v>753</v>
      </c>
      <c r="D500" s="13" t="s">
        <v>753</v>
      </c>
      <c r="E500" s="13" t="s">
        <v>754</v>
      </c>
      <c r="F500" s="13" t="s">
        <v>2548</v>
      </c>
      <c r="G500" s="13">
        <f t="shared" si="66"/>
        <v>0</v>
      </c>
      <c r="Q500" s="13">
        <v>0</v>
      </c>
      <c r="BC500" s="13">
        <f t="shared" si="67"/>
        <v>0</v>
      </c>
      <c r="BK500" s="15">
        <f t="shared" si="74"/>
        <v>0</v>
      </c>
      <c r="BL500" s="13">
        <f t="shared" si="68"/>
        <v>0</v>
      </c>
      <c r="BM500" s="13">
        <f t="shared" si="73"/>
        <v>0</v>
      </c>
      <c r="BS500" s="15"/>
      <c r="BT500" s="15"/>
      <c r="BU500" s="15"/>
      <c r="CV500" s="13">
        <f t="shared" si="69"/>
        <v>0</v>
      </c>
      <c r="CW500" s="13">
        <f t="shared" si="71"/>
        <v>0</v>
      </c>
      <c r="DP500" s="13">
        <f t="shared" si="70"/>
        <v>0</v>
      </c>
      <c r="DQ500" s="13">
        <f t="shared" si="72"/>
        <v>0</v>
      </c>
    </row>
    <row r="501" spans="1:121" x14ac:dyDescent="0.45">
      <c r="A501" s="12" t="s">
        <v>4495</v>
      </c>
      <c r="B501" s="13">
        <v>2017</v>
      </c>
      <c r="C501" s="13" t="s">
        <v>1281</v>
      </c>
      <c r="D501" s="13" t="s">
        <v>1282</v>
      </c>
      <c r="E501" s="13" t="s">
        <v>1523</v>
      </c>
      <c r="G501" s="13">
        <f t="shared" si="66"/>
        <v>1</v>
      </c>
      <c r="Q501" s="13">
        <v>0</v>
      </c>
      <c r="BC501" s="13">
        <f t="shared" si="67"/>
        <v>0</v>
      </c>
      <c r="BK501" s="15">
        <f t="shared" si="74"/>
        <v>0</v>
      </c>
      <c r="BL501" s="13">
        <f t="shared" si="68"/>
        <v>0</v>
      </c>
      <c r="BM501" s="13">
        <f t="shared" si="73"/>
        <v>0</v>
      </c>
      <c r="BS501" s="15"/>
      <c r="BT501" s="15"/>
      <c r="BU501" s="15"/>
      <c r="CV501" s="13">
        <f t="shared" si="69"/>
        <v>0</v>
      </c>
      <c r="CW501" s="13">
        <f t="shared" si="71"/>
        <v>0</v>
      </c>
      <c r="DI501" s="13">
        <v>1</v>
      </c>
      <c r="DP501" s="13">
        <f t="shared" si="70"/>
        <v>1</v>
      </c>
      <c r="DQ501" s="13">
        <f t="shared" si="72"/>
        <v>1</v>
      </c>
    </row>
    <row r="502" spans="1:121" x14ac:dyDescent="0.45">
      <c r="A502" s="12" t="s">
        <v>6761</v>
      </c>
      <c r="B502" s="13">
        <v>2012</v>
      </c>
      <c r="C502" s="13" t="s">
        <v>1281</v>
      </c>
      <c r="D502" s="13" t="s">
        <v>1287</v>
      </c>
      <c r="E502" s="13" t="s">
        <v>1534</v>
      </c>
      <c r="G502" s="13">
        <f t="shared" si="66"/>
        <v>3</v>
      </c>
      <c r="H502" s="15">
        <v>1</v>
      </c>
      <c r="I502" s="14">
        <v>1</v>
      </c>
      <c r="M502" s="13">
        <v>4</v>
      </c>
      <c r="N502" s="13">
        <v>0</v>
      </c>
      <c r="O502" s="13">
        <v>0</v>
      </c>
      <c r="P502" s="13">
        <v>0</v>
      </c>
      <c r="Q502" s="13">
        <v>4</v>
      </c>
      <c r="R502" s="15">
        <v>1</v>
      </c>
      <c r="AE502" s="13">
        <v>1</v>
      </c>
      <c r="BC502" s="13">
        <f t="shared" si="67"/>
        <v>0</v>
      </c>
      <c r="BH502" s="13">
        <v>1</v>
      </c>
      <c r="BI502" s="13">
        <f>BH502</f>
        <v>1</v>
      </c>
      <c r="BJ502" s="15">
        <v>1</v>
      </c>
      <c r="BK502" s="15">
        <f t="shared" si="74"/>
        <v>1</v>
      </c>
      <c r="BL502" s="13">
        <f t="shared" si="68"/>
        <v>3</v>
      </c>
      <c r="BM502" s="13">
        <f t="shared" si="73"/>
        <v>1</v>
      </c>
      <c r="BN502" s="13">
        <v>4</v>
      </c>
      <c r="BS502" s="15"/>
      <c r="BT502" s="15"/>
      <c r="BU502" s="15"/>
      <c r="CV502" s="13">
        <f t="shared" si="69"/>
        <v>4</v>
      </c>
      <c r="CW502" s="13">
        <f t="shared" si="71"/>
        <v>1</v>
      </c>
      <c r="DI502" s="13">
        <v>1</v>
      </c>
      <c r="DP502" s="13">
        <f t="shared" si="70"/>
        <v>1</v>
      </c>
      <c r="DQ502" s="13">
        <f t="shared" si="72"/>
        <v>1</v>
      </c>
    </row>
    <row r="503" spans="1:121" x14ac:dyDescent="0.45">
      <c r="A503" s="13" t="s">
        <v>6762</v>
      </c>
      <c r="G503" s="13">
        <f t="shared" si="66"/>
        <v>1</v>
      </c>
      <c r="H503" s="13">
        <v>1</v>
      </c>
      <c r="I503" s="14">
        <v>1</v>
      </c>
      <c r="L503" s="13"/>
      <c r="R503" s="13"/>
      <c r="BC503" s="13">
        <f t="shared" si="67"/>
        <v>0</v>
      </c>
      <c r="BE503" s="13"/>
      <c r="BJ503" s="13"/>
      <c r="BK503" s="13">
        <f t="shared" si="74"/>
        <v>0</v>
      </c>
      <c r="BL503" s="13">
        <f t="shared" si="68"/>
        <v>1</v>
      </c>
      <c r="BM503" s="13">
        <f t="shared" si="73"/>
        <v>1</v>
      </c>
      <c r="BR503" s="13"/>
      <c r="CV503" s="13">
        <f t="shared" si="69"/>
        <v>0</v>
      </c>
      <c r="CW503" s="13">
        <f t="shared" si="71"/>
        <v>0</v>
      </c>
      <c r="DP503" s="13">
        <f t="shared" si="70"/>
        <v>0</v>
      </c>
      <c r="DQ503" s="13">
        <f t="shared" si="72"/>
        <v>0</v>
      </c>
    </row>
    <row r="504" spans="1:121" x14ac:dyDescent="0.45">
      <c r="A504" s="12" t="s">
        <v>4587</v>
      </c>
      <c r="B504" s="13">
        <v>2017</v>
      </c>
      <c r="C504" s="13" t="s">
        <v>1281</v>
      </c>
      <c r="D504" s="13" t="s">
        <v>1282</v>
      </c>
      <c r="E504" s="13" t="s">
        <v>1540</v>
      </c>
      <c r="G504" s="13">
        <f t="shared" si="66"/>
        <v>3</v>
      </c>
      <c r="H504" s="15">
        <v>1</v>
      </c>
      <c r="I504" s="14">
        <v>1</v>
      </c>
      <c r="M504" s="13">
        <v>1</v>
      </c>
      <c r="N504" s="13">
        <v>0</v>
      </c>
      <c r="O504" s="13">
        <v>2</v>
      </c>
      <c r="P504" s="13">
        <v>0</v>
      </c>
      <c r="Q504" s="13">
        <v>2</v>
      </c>
      <c r="R504" s="15">
        <v>1</v>
      </c>
      <c r="BC504" s="13">
        <f t="shared" si="67"/>
        <v>0</v>
      </c>
      <c r="BK504" s="15">
        <f t="shared" si="74"/>
        <v>0</v>
      </c>
      <c r="BL504" s="13">
        <f t="shared" si="68"/>
        <v>2</v>
      </c>
      <c r="BM504" s="13">
        <f t="shared" si="73"/>
        <v>1</v>
      </c>
      <c r="BS504" s="15"/>
      <c r="BT504" s="15"/>
      <c r="BU504" s="15"/>
      <c r="CU504" s="13">
        <v>2</v>
      </c>
      <c r="CV504" s="13">
        <f t="shared" si="69"/>
        <v>2</v>
      </c>
      <c r="CW504" s="13">
        <f t="shared" si="71"/>
        <v>1</v>
      </c>
      <c r="DA504" s="13">
        <v>1</v>
      </c>
      <c r="DI504" s="13">
        <v>1</v>
      </c>
      <c r="DK504" s="13">
        <v>1</v>
      </c>
      <c r="DP504" s="13">
        <f t="shared" si="70"/>
        <v>3</v>
      </c>
      <c r="DQ504" s="13">
        <f t="shared" si="72"/>
        <v>1</v>
      </c>
    </row>
    <row r="505" spans="1:121" x14ac:dyDescent="0.45">
      <c r="A505" s="12" t="s">
        <v>4585</v>
      </c>
      <c r="B505" s="13">
        <v>2015</v>
      </c>
      <c r="C505" s="13" t="s">
        <v>1281</v>
      </c>
      <c r="D505" s="13" t="s">
        <v>1282</v>
      </c>
      <c r="E505" s="13" t="s">
        <v>1540</v>
      </c>
      <c r="G505" s="13">
        <f t="shared" si="66"/>
        <v>2</v>
      </c>
      <c r="H505" s="15">
        <v>1</v>
      </c>
      <c r="K505" s="14">
        <v>1</v>
      </c>
      <c r="L505" s="15">
        <v>1</v>
      </c>
      <c r="M505" s="13">
        <v>10</v>
      </c>
      <c r="N505" s="13">
        <v>0</v>
      </c>
      <c r="O505" s="13">
        <v>1</v>
      </c>
      <c r="P505" s="13">
        <v>0</v>
      </c>
      <c r="Q505" s="13">
        <v>11</v>
      </c>
      <c r="R505" s="15">
        <v>1</v>
      </c>
      <c r="BC505" s="13">
        <f t="shared" si="67"/>
        <v>0</v>
      </c>
      <c r="BK505" s="15">
        <f t="shared" si="74"/>
        <v>0</v>
      </c>
      <c r="BL505" s="13">
        <f t="shared" si="68"/>
        <v>2</v>
      </c>
      <c r="BM505" s="13">
        <f t="shared" si="73"/>
        <v>1</v>
      </c>
      <c r="BS505" s="15"/>
      <c r="BT505" s="15"/>
      <c r="BU505" s="15"/>
      <c r="CV505" s="13">
        <f t="shared" si="69"/>
        <v>0</v>
      </c>
      <c r="CW505" s="13">
        <f t="shared" si="71"/>
        <v>0</v>
      </c>
      <c r="DI505" s="13">
        <v>1</v>
      </c>
      <c r="DK505" s="13">
        <v>1</v>
      </c>
      <c r="DP505" s="13">
        <f t="shared" si="70"/>
        <v>2</v>
      </c>
      <c r="DQ505" s="13">
        <f t="shared" si="72"/>
        <v>1</v>
      </c>
    </row>
    <row r="506" spans="1:121" x14ac:dyDescent="0.45">
      <c r="A506" s="12" t="s">
        <v>6763</v>
      </c>
      <c r="B506" s="13">
        <v>2015</v>
      </c>
      <c r="C506" s="13" t="s">
        <v>753</v>
      </c>
      <c r="D506" s="13" t="s">
        <v>753</v>
      </c>
      <c r="E506" s="13" t="s">
        <v>816</v>
      </c>
      <c r="F506" s="13" t="s">
        <v>6764</v>
      </c>
      <c r="G506" s="13">
        <f t="shared" si="66"/>
        <v>3</v>
      </c>
      <c r="H506" s="15">
        <v>1</v>
      </c>
      <c r="J506" s="14">
        <v>1</v>
      </c>
      <c r="L506" s="15">
        <v>1</v>
      </c>
      <c r="M506" s="13">
        <v>1</v>
      </c>
      <c r="N506" s="13">
        <v>0</v>
      </c>
      <c r="O506" s="13">
        <v>0</v>
      </c>
      <c r="P506" s="13">
        <v>0</v>
      </c>
      <c r="Q506" s="13">
        <v>1</v>
      </c>
      <c r="R506" s="15">
        <v>1</v>
      </c>
      <c r="BC506" s="13">
        <f t="shared" si="67"/>
        <v>0</v>
      </c>
      <c r="BK506" s="15">
        <f t="shared" si="74"/>
        <v>0</v>
      </c>
      <c r="BL506" s="13">
        <f t="shared" si="68"/>
        <v>2</v>
      </c>
      <c r="BM506" s="13">
        <f t="shared" si="73"/>
        <v>1</v>
      </c>
      <c r="BS506" s="15"/>
      <c r="BT506" s="15"/>
      <c r="BU506" s="15"/>
      <c r="BY506" s="13">
        <v>1</v>
      </c>
      <c r="CV506" s="13">
        <f t="shared" si="69"/>
        <v>1</v>
      </c>
      <c r="CW506" s="13">
        <f t="shared" si="71"/>
        <v>1</v>
      </c>
      <c r="DF506" s="13">
        <v>1</v>
      </c>
      <c r="DI506" s="13">
        <v>1</v>
      </c>
      <c r="DP506" s="13">
        <f t="shared" si="70"/>
        <v>2</v>
      </c>
      <c r="DQ506" s="13">
        <f t="shared" si="72"/>
        <v>1</v>
      </c>
    </row>
    <row r="507" spans="1:121" x14ac:dyDescent="0.45">
      <c r="A507" s="13" t="s">
        <v>6765</v>
      </c>
      <c r="G507" s="13">
        <f t="shared" si="66"/>
        <v>2</v>
      </c>
      <c r="H507" s="13">
        <v>1</v>
      </c>
      <c r="J507" s="14">
        <v>1</v>
      </c>
      <c r="L507" s="13">
        <v>1</v>
      </c>
      <c r="R507" s="13"/>
      <c r="BC507" s="13">
        <f t="shared" si="67"/>
        <v>0</v>
      </c>
      <c r="BE507" s="13"/>
      <c r="BJ507" s="13"/>
      <c r="BK507" s="13">
        <f t="shared" si="74"/>
        <v>0</v>
      </c>
      <c r="BL507" s="13">
        <f t="shared" si="68"/>
        <v>1</v>
      </c>
      <c r="BM507" s="13">
        <f t="shared" si="73"/>
        <v>1</v>
      </c>
      <c r="BR507" s="13"/>
      <c r="CV507" s="13">
        <f t="shared" si="69"/>
        <v>0</v>
      </c>
      <c r="CW507" s="13">
        <f t="shared" si="71"/>
        <v>0</v>
      </c>
      <c r="DG507" s="13">
        <v>1</v>
      </c>
      <c r="DI507" s="13">
        <v>1</v>
      </c>
      <c r="DP507" s="13">
        <f t="shared" si="70"/>
        <v>2</v>
      </c>
      <c r="DQ507" s="13">
        <f t="shared" si="72"/>
        <v>1</v>
      </c>
    </row>
    <row r="508" spans="1:121" x14ac:dyDescent="0.45">
      <c r="A508" s="12" t="s">
        <v>3876</v>
      </c>
      <c r="B508" s="13">
        <v>2019</v>
      </c>
      <c r="C508" s="13" t="s">
        <v>126</v>
      </c>
      <c r="D508" s="13" t="s">
        <v>126</v>
      </c>
      <c r="E508" s="13" t="s">
        <v>179</v>
      </c>
      <c r="F508" s="13" t="s">
        <v>3875</v>
      </c>
      <c r="G508" s="13">
        <f t="shared" si="66"/>
        <v>2</v>
      </c>
      <c r="H508" s="15">
        <v>1</v>
      </c>
      <c r="J508" s="14">
        <v>1</v>
      </c>
      <c r="L508" s="15">
        <v>1</v>
      </c>
      <c r="Q508" s="13">
        <v>0</v>
      </c>
      <c r="BC508" s="13">
        <f t="shared" si="67"/>
        <v>0</v>
      </c>
      <c r="BK508" s="15">
        <f t="shared" si="74"/>
        <v>0</v>
      </c>
      <c r="BL508" s="13">
        <f t="shared" si="68"/>
        <v>1</v>
      </c>
      <c r="BM508" s="13">
        <f t="shared" si="73"/>
        <v>1</v>
      </c>
      <c r="BS508" s="15"/>
      <c r="BT508" s="15"/>
      <c r="BU508" s="15"/>
      <c r="CV508" s="13">
        <f t="shared" si="69"/>
        <v>0</v>
      </c>
      <c r="CW508" s="13">
        <f t="shared" si="71"/>
        <v>0</v>
      </c>
      <c r="DG508" s="13">
        <v>1</v>
      </c>
      <c r="DI508" s="13">
        <v>1</v>
      </c>
      <c r="DP508" s="13">
        <f t="shared" si="70"/>
        <v>2</v>
      </c>
      <c r="DQ508" s="13">
        <f t="shared" si="72"/>
        <v>1</v>
      </c>
    </row>
    <row r="509" spans="1:121" x14ac:dyDescent="0.45">
      <c r="A509" s="12" t="s">
        <v>5025</v>
      </c>
      <c r="B509" s="13">
        <v>2020</v>
      </c>
      <c r="C509" s="13" t="s">
        <v>2127</v>
      </c>
      <c r="D509" s="13" t="s">
        <v>2128</v>
      </c>
      <c r="E509" s="13" t="s">
        <v>2270</v>
      </c>
      <c r="F509" s="13" t="s">
        <v>5024</v>
      </c>
      <c r="G509" s="13">
        <f t="shared" si="66"/>
        <v>2</v>
      </c>
      <c r="H509" s="15">
        <v>1</v>
      </c>
      <c r="K509" s="14">
        <v>1</v>
      </c>
      <c r="L509" s="15">
        <v>1</v>
      </c>
      <c r="Q509" s="13">
        <v>0</v>
      </c>
      <c r="BC509" s="13">
        <f t="shared" si="67"/>
        <v>0</v>
      </c>
      <c r="BK509" s="15">
        <f t="shared" si="74"/>
        <v>0</v>
      </c>
      <c r="BL509" s="13">
        <f t="shared" si="68"/>
        <v>1</v>
      </c>
      <c r="BM509" s="13">
        <f t="shared" si="73"/>
        <v>1</v>
      </c>
      <c r="BS509" s="15"/>
      <c r="BT509" s="15"/>
      <c r="BU509" s="15"/>
      <c r="CV509" s="13">
        <f t="shared" si="69"/>
        <v>0</v>
      </c>
      <c r="CW509" s="13">
        <f t="shared" si="71"/>
        <v>0</v>
      </c>
      <c r="DI509" s="13">
        <v>1</v>
      </c>
      <c r="DJ509" s="13">
        <v>1</v>
      </c>
      <c r="DP509" s="13">
        <f t="shared" si="70"/>
        <v>2</v>
      </c>
      <c r="DQ509" s="13">
        <f t="shared" si="72"/>
        <v>1</v>
      </c>
    </row>
    <row r="510" spans="1:121" x14ac:dyDescent="0.45">
      <c r="A510" s="12" t="s">
        <v>5002</v>
      </c>
      <c r="B510" s="13">
        <v>2017</v>
      </c>
      <c r="C510" s="13" t="s">
        <v>2127</v>
      </c>
      <c r="D510" s="13" t="s">
        <v>2128</v>
      </c>
      <c r="E510" s="13" t="s">
        <v>2262</v>
      </c>
      <c r="G510" s="13">
        <f t="shared" si="66"/>
        <v>3</v>
      </c>
      <c r="H510" s="15">
        <v>1</v>
      </c>
      <c r="I510" s="14">
        <v>1</v>
      </c>
      <c r="M510" s="13">
        <v>1</v>
      </c>
      <c r="N510" s="13">
        <v>0</v>
      </c>
      <c r="O510" s="13">
        <v>0</v>
      </c>
      <c r="P510" s="13">
        <v>0</v>
      </c>
      <c r="Q510" s="13">
        <v>1</v>
      </c>
      <c r="R510" s="15">
        <v>1</v>
      </c>
      <c r="BC510" s="13">
        <f t="shared" si="67"/>
        <v>0</v>
      </c>
      <c r="BK510" s="15">
        <f t="shared" si="74"/>
        <v>0</v>
      </c>
      <c r="BL510" s="13">
        <f t="shared" si="68"/>
        <v>2</v>
      </c>
      <c r="BM510" s="13">
        <f t="shared" si="73"/>
        <v>1</v>
      </c>
      <c r="BN510" s="13">
        <v>1</v>
      </c>
      <c r="BS510" s="15"/>
      <c r="BT510" s="15"/>
      <c r="BU510" s="15"/>
      <c r="CV510" s="13">
        <f t="shared" si="69"/>
        <v>1</v>
      </c>
      <c r="CW510" s="13">
        <f t="shared" si="71"/>
        <v>1</v>
      </c>
      <c r="DJ510" s="13">
        <v>1</v>
      </c>
      <c r="DP510" s="13">
        <f t="shared" si="70"/>
        <v>1</v>
      </c>
      <c r="DQ510" s="13">
        <f t="shared" si="72"/>
        <v>1</v>
      </c>
    </row>
    <row r="511" spans="1:121" x14ac:dyDescent="0.45">
      <c r="A511" s="12" t="s">
        <v>4381</v>
      </c>
      <c r="B511" s="13">
        <v>2016</v>
      </c>
      <c r="C511" s="13" t="s">
        <v>1006</v>
      </c>
      <c r="D511" s="13" t="s">
        <v>1017</v>
      </c>
      <c r="E511" s="13" t="s">
        <v>1089</v>
      </c>
      <c r="F511" s="13" t="s">
        <v>4380</v>
      </c>
      <c r="G511" s="13">
        <f t="shared" si="66"/>
        <v>1</v>
      </c>
      <c r="H511" s="15">
        <v>1</v>
      </c>
      <c r="I511" s="14">
        <v>1</v>
      </c>
      <c r="M511" s="13">
        <v>3</v>
      </c>
      <c r="N511" s="13">
        <v>1</v>
      </c>
      <c r="O511" s="13">
        <v>0</v>
      </c>
      <c r="P511" s="13">
        <v>0</v>
      </c>
      <c r="Q511" s="13">
        <v>4</v>
      </c>
      <c r="R511" s="15">
        <v>1</v>
      </c>
      <c r="BC511" s="13">
        <f t="shared" si="67"/>
        <v>0</v>
      </c>
      <c r="BE511" s="16">
        <v>1</v>
      </c>
      <c r="BF511" s="13">
        <v>2</v>
      </c>
      <c r="BG511" s="13">
        <v>0</v>
      </c>
      <c r="BI511" s="13">
        <f>SUM(S511:AK511)</f>
        <v>0</v>
      </c>
      <c r="BK511" s="15">
        <f t="shared" si="74"/>
        <v>1</v>
      </c>
      <c r="BL511" s="13">
        <f t="shared" si="68"/>
        <v>3</v>
      </c>
      <c r="BM511" s="13">
        <f t="shared" si="73"/>
        <v>1</v>
      </c>
      <c r="BS511" s="15"/>
      <c r="BT511" s="15"/>
      <c r="BU511" s="15"/>
      <c r="CV511" s="13">
        <f t="shared" si="69"/>
        <v>0</v>
      </c>
      <c r="CW511" s="13">
        <f t="shared" si="71"/>
        <v>0</v>
      </c>
      <c r="DP511" s="13">
        <f t="shared" si="70"/>
        <v>0</v>
      </c>
      <c r="DQ511" s="13">
        <f t="shared" si="72"/>
        <v>0</v>
      </c>
    </row>
    <row r="512" spans="1:121" x14ac:dyDescent="0.45">
      <c r="A512" s="12" t="s">
        <v>6766</v>
      </c>
      <c r="B512" s="13">
        <v>2017</v>
      </c>
      <c r="C512" s="13" t="s">
        <v>1281</v>
      </c>
      <c r="D512" s="13" t="s">
        <v>1282</v>
      </c>
      <c r="E512" s="13" t="s">
        <v>1491</v>
      </c>
      <c r="G512" s="13">
        <f t="shared" si="66"/>
        <v>3</v>
      </c>
      <c r="H512" s="15">
        <v>1</v>
      </c>
      <c r="I512" s="14">
        <v>1</v>
      </c>
      <c r="M512" s="13">
        <v>5</v>
      </c>
      <c r="N512" s="13">
        <v>0</v>
      </c>
      <c r="O512" s="13">
        <v>0</v>
      </c>
      <c r="P512" s="13">
        <v>0</v>
      </c>
      <c r="Q512" s="13">
        <v>5</v>
      </c>
      <c r="R512" s="15">
        <v>1</v>
      </c>
      <c r="BC512" s="13">
        <f t="shared" si="67"/>
        <v>0</v>
      </c>
      <c r="BK512" s="15">
        <f t="shared" si="74"/>
        <v>0</v>
      </c>
      <c r="BL512" s="13">
        <f t="shared" si="68"/>
        <v>2</v>
      </c>
      <c r="BM512" s="13">
        <f t="shared" si="73"/>
        <v>1</v>
      </c>
      <c r="BS512" s="15"/>
      <c r="BT512" s="15"/>
      <c r="BU512" s="15"/>
      <c r="CN512" s="13">
        <v>5</v>
      </c>
      <c r="CV512" s="13">
        <f t="shared" si="69"/>
        <v>5</v>
      </c>
      <c r="CW512" s="13">
        <f t="shared" si="71"/>
        <v>1</v>
      </c>
      <c r="DI512" s="13">
        <v>1</v>
      </c>
      <c r="DP512" s="13">
        <f t="shared" si="70"/>
        <v>1</v>
      </c>
      <c r="DQ512" s="13">
        <f t="shared" si="72"/>
        <v>1</v>
      </c>
    </row>
    <row r="513" spans="1:121" x14ac:dyDescent="0.45">
      <c r="A513" s="12" t="s">
        <v>6767</v>
      </c>
      <c r="B513" s="13">
        <v>1988</v>
      </c>
      <c r="C513" s="13" t="s">
        <v>1281</v>
      </c>
      <c r="D513" s="13" t="s">
        <v>1287</v>
      </c>
      <c r="E513" s="13" t="s">
        <v>4540</v>
      </c>
      <c r="G513" s="13">
        <f t="shared" si="66"/>
        <v>2</v>
      </c>
      <c r="H513" s="15">
        <v>1</v>
      </c>
      <c r="K513" s="14">
        <v>1</v>
      </c>
      <c r="L513" s="15">
        <v>1</v>
      </c>
      <c r="M513" s="13">
        <v>0</v>
      </c>
      <c r="N513" s="13">
        <v>0</v>
      </c>
      <c r="O513" s="13">
        <v>3</v>
      </c>
      <c r="P513" s="13">
        <v>0</v>
      </c>
      <c r="Q513" s="13">
        <v>3</v>
      </c>
      <c r="R513" s="15">
        <v>1</v>
      </c>
      <c r="AG513" s="13">
        <v>1</v>
      </c>
      <c r="AK513" s="13">
        <v>2</v>
      </c>
      <c r="BC513" s="13">
        <f t="shared" si="67"/>
        <v>0</v>
      </c>
      <c r="BH513" s="13">
        <v>4</v>
      </c>
      <c r="BI513" s="13">
        <f>BH513</f>
        <v>4</v>
      </c>
      <c r="BJ513" s="16">
        <v>1</v>
      </c>
      <c r="BK513" s="15">
        <f t="shared" si="74"/>
        <v>1</v>
      </c>
      <c r="BL513" s="13">
        <f t="shared" si="68"/>
        <v>3</v>
      </c>
      <c r="BM513" s="13">
        <f t="shared" si="73"/>
        <v>1</v>
      </c>
      <c r="BS513" s="15"/>
      <c r="BT513" s="15"/>
      <c r="BU513" s="15"/>
      <c r="CV513" s="13">
        <f t="shared" si="69"/>
        <v>0</v>
      </c>
      <c r="CW513" s="13">
        <f t="shared" si="71"/>
        <v>0</v>
      </c>
      <c r="DI513" s="13">
        <v>1</v>
      </c>
      <c r="DP513" s="13">
        <f t="shared" si="70"/>
        <v>1</v>
      </c>
      <c r="DQ513" s="13">
        <f t="shared" si="72"/>
        <v>1</v>
      </c>
    </row>
    <row r="514" spans="1:121" x14ac:dyDescent="0.45">
      <c r="A514" s="12" t="s">
        <v>4259</v>
      </c>
      <c r="B514" s="13">
        <v>2020</v>
      </c>
      <c r="C514" s="13" t="s">
        <v>753</v>
      </c>
      <c r="D514" s="13" t="s">
        <v>753</v>
      </c>
      <c r="E514" s="13" t="s">
        <v>4257</v>
      </c>
      <c r="F514" s="13" t="s">
        <v>4258</v>
      </c>
      <c r="G514" s="13">
        <f t="shared" ref="G514:G577" si="75">H514+DQ514+CW514</f>
        <v>2</v>
      </c>
      <c r="H514" s="15">
        <v>1</v>
      </c>
      <c r="J514" s="14">
        <v>1</v>
      </c>
      <c r="L514" s="15">
        <v>1</v>
      </c>
      <c r="M514" s="13">
        <v>1</v>
      </c>
      <c r="N514" s="13">
        <v>0</v>
      </c>
      <c r="O514" s="13">
        <v>0</v>
      </c>
      <c r="P514" s="13">
        <v>0</v>
      </c>
      <c r="Q514" s="13">
        <v>1</v>
      </c>
      <c r="R514" s="15">
        <v>1</v>
      </c>
      <c r="BC514" s="13">
        <f t="shared" ref="BC514:BC577" si="76">SUM(AL514:BB514)</f>
        <v>0</v>
      </c>
      <c r="BK514" s="15">
        <f t="shared" si="74"/>
        <v>0</v>
      </c>
      <c r="BL514" s="13">
        <f t="shared" ref="BL514:BL577" si="77">SUM(BK514+H514+R514)</f>
        <v>2</v>
      </c>
      <c r="BM514" s="13">
        <f t="shared" si="73"/>
        <v>1</v>
      </c>
      <c r="BS514" s="15"/>
      <c r="BT514" s="15"/>
      <c r="BU514" s="15"/>
      <c r="CV514" s="13">
        <f t="shared" ref="CV514:CV577" si="78">SUM(BN514:CU514)</f>
        <v>0</v>
      </c>
      <c r="CW514" s="13">
        <f t="shared" si="71"/>
        <v>0</v>
      </c>
      <c r="DF514" s="13">
        <v>1</v>
      </c>
      <c r="DP514" s="13">
        <f t="shared" ref="DP514:DP577" si="79">SUM(CX514:DO514)</f>
        <v>1</v>
      </c>
      <c r="DQ514" s="13">
        <f t="shared" si="72"/>
        <v>1</v>
      </c>
    </row>
    <row r="515" spans="1:121" x14ac:dyDescent="0.45">
      <c r="A515" s="13" t="s">
        <v>6768</v>
      </c>
      <c r="G515" s="13">
        <f t="shared" si="75"/>
        <v>1</v>
      </c>
      <c r="H515" s="13">
        <v>1</v>
      </c>
      <c r="I515" s="14">
        <v>1</v>
      </c>
      <c r="L515" s="13"/>
      <c r="R515" s="13"/>
      <c r="BC515" s="13">
        <f t="shared" si="76"/>
        <v>0</v>
      </c>
      <c r="BE515" s="13"/>
      <c r="BJ515" s="13"/>
      <c r="BK515" s="13">
        <f t="shared" si="74"/>
        <v>0</v>
      </c>
      <c r="BL515" s="13">
        <f t="shared" si="77"/>
        <v>1</v>
      </c>
      <c r="BM515" s="13">
        <f t="shared" si="73"/>
        <v>1</v>
      </c>
      <c r="BR515" s="13"/>
      <c r="CV515" s="13">
        <f t="shared" si="78"/>
        <v>0</v>
      </c>
      <c r="CW515" s="13">
        <f t="shared" ref="CW515:CW578" si="80">IF(CV515&gt;0,1,0)</f>
        <v>0</v>
      </c>
      <c r="DP515" s="13">
        <f t="shared" si="79"/>
        <v>0</v>
      </c>
      <c r="DQ515" s="13">
        <f t="shared" ref="DQ515:DQ578" si="81">IF(DP515 &gt; 0, 1,0)</f>
        <v>0</v>
      </c>
    </row>
    <row r="516" spans="1:121" x14ac:dyDescent="0.45">
      <c r="A516" s="12" t="s">
        <v>3870</v>
      </c>
      <c r="B516" s="13">
        <v>2018</v>
      </c>
      <c r="C516" s="13" t="s">
        <v>126</v>
      </c>
      <c r="D516" s="13" t="s">
        <v>126</v>
      </c>
      <c r="E516" s="13" t="s">
        <v>179</v>
      </c>
      <c r="F516" s="13" t="s">
        <v>182</v>
      </c>
      <c r="G516" s="13">
        <f t="shared" si="75"/>
        <v>3</v>
      </c>
      <c r="H516" s="15">
        <v>1</v>
      </c>
      <c r="J516" s="14">
        <v>1</v>
      </c>
      <c r="L516" s="15">
        <v>1</v>
      </c>
      <c r="M516" s="13">
        <v>2</v>
      </c>
      <c r="N516" s="13">
        <v>0</v>
      </c>
      <c r="O516" s="13">
        <v>0</v>
      </c>
      <c r="P516" s="13">
        <v>0</v>
      </c>
      <c r="Q516" s="13">
        <v>2</v>
      </c>
      <c r="R516" s="15">
        <v>1</v>
      </c>
      <c r="BC516" s="13">
        <f t="shared" si="76"/>
        <v>0</v>
      </c>
      <c r="BK516" s="15">
        <f t="shared" si="74"/>
        <v>0</v>
      </c>
      <c r="BL516" s="13">
        <f t="shared" si="77"/>
        <v>2</v>
      </c>
      <c r="BM516" s="13">
        <f t="shared" ref="BM516:BM579" si="82">IF(BL516&gt;0,1,0)</f>
        <v>1</v>
      </c>
      <c r="BS516" s="15"/>
      <c r="BT516" s="15"/>
      <c r="BU516" s="15"/>
      <c r="BY516" s="13">
        <v>2</v>
      </c>
      <c r="CV516" s="13">
        <f t="shared" si="78"/>
        <v>2</v>
      </c>
      <c r="CW516" s="13">
        <f t="shared" si="80"/>
        <v>1</v>
      </c>
      <c r="DG516" s="13">
        <v>1</v>
      </c>
      <c r="DI516" s="13">
        <v>1</v>
      </c>
      <c r="DP516" s="13">
        <f t="shared" si="79"/>
        <v>2</v>
      </c>
      <c r="DQ516" s="13">
        <f t="shared" si="81"/>
        <v>1</v>
      </c>
    </row>
    <row r="517" spans="1:121" x14ac:dyDescent="0.45">
      <c r="A517" s="12" t="s">
        <v>3819</v>
      </c>
      <c r="B517" s="13">
        <v>2020</v>
      </c>
      <c r="C517" s="13" t="s">
        <v>126</v>
      </c>
      <c r="D517" s="13" t="s">
        <v>126</v>
      </c>
      <c r="E517" s="13" t="s">
        <v>282</v>
      </c>
      <c r="F517" s="13" t="s">
        <v>3818</v>
      </c>
      <c r="G517" s="13">
        <f t="shared" si="75"/>
        <v>0</v>
      </c>
      <c r="Q517" s="13">
        <v>0</v>
      </c>
      <c r="BC517" s="13">
        <f t="shared" si="76"/>
        <v>0</v>
      </c>
      <c r="BK517" s="15">
        <f t="shared" si="74"/>
        <v>0</v>
      </c>
      <c r="BL517" s="13">
        <f t="shared" si="77"/>
        <v>0</v>
      </c>
      <c r="BM517" s="13">
        <f t="shared" si="82"/>
        <v>0</v>
      </c>
      <c r="BS517" s="15"/>
      <c r="BT517" s="15"/>
      <c r="BU517" s="15"/>
      <c r="CV517" s="13">
        <f t="shared" si="78"/>
        <v>0</v>
      </c>
      <c r="CW517" s="13">
        <f t="shared" si="80"/>
        <v>0</v>
      </c>
      <c r="DP517" s="13">
        <f t="shared" si="79"/>
        <v>0</v>
      </c>
      <c r="DQ517" s="13">
        <f t="shared" si="81"/>
        <v>0</v>
      </c>
    </row>
    <row r="518" spans="1:121" x14ac:dyDescent="0.45">
      <c r="A518" s="12" t="s">
        <v>3865</v>
      </c>
      <c r="B518" s="13">
        <v>2018</v>
      </c>
      <c r="C518" s="13" t="s">
        <v>126</v>
      </c>
      <c r="D518" s="13" t="s">
        <v>126</v>
      </c>
      <c r="E518" s="13" t="s">
        <v>179</v>
      </c>
      <c r="F518" s="13" t="s">
        <v>3864</v>
      </c>
      <c r="G518" s="13">
        <f t="shared" si="75"/>
        <v>2</v>
      </c>
      <c r="H518" s="15">
        <v>1</v>
      </c>
      <c r="J518" s="14">
        <v>1</v>
      </c>
      <c r="L518" s="15">
        <v>1</v>
      </c>
      <c r="M518" s="13">
        <v>2</v>
      </c>
      <c r="N518" s="13">
        <v>0</v>
      </c>
      <c r="O518" s="13">
        <v>0</v>
      </c>
      <c r="P518" s="13">
        <v>0</v>
      </c>
      <c r="Q518" s="13">
        <v>2</v>
      </c>
      <c r="R518" s="15">
        <v>1</v>
      </c>
      <c r="BC518" s="13">
        <f t="shared" si="76"/>
        <v>0</v>
      </c>
      <c r="BK518" s="15">
        <f t="shared" si="74"/>
        <v>0</v>
      </c>
      <c r="BL518" s="13">
        <f t="shared" si="77"/>
        <v>2</v>
      </c>
      <c r="BM518" s="13">
        <f t="shared" si="82"/>
        <v>1</v>
      </c>
      <c r="BS518" s="15"/>
      <c r="BT518" s="15"/>
      <c r="BU518" s="15"/>
      <c r="CV518" s="13">
        <f t="shared" si="78"/>
        <v>0</v>
      </c>
      <c r="CW518" s="13">
        <f t="shared" si="80"/>
        <v>0</v>
      </c>
      <c r="DG518" s="13">
        <v>1</v>
      </c>
      <c r="DI518" s="13">
        <v>1</v>
      </c>
      <c r="DP518" s="13">
        <f t="shared" si="79"/>
        <v>2</v>
      </c>
      <c r="DQ518" s="13">
        <f t="shared" si="81"/>
        <v>1</v>
      </c>
    </row>
    <row r="519" spans="1:121" x14ac:dyDescent="0.45">
      <c r="A519" s="12" t="s">
        <v>3821</v>
      </c>
      <c r="B519" s="13">
        <v>2015</v>
      </c>
      <c r="C519" s="13" t="s">
        <v>126</v>
      </c>
      <c r="D519" s="13" t="s">
        <v>126</v>
      </c>
      <c r="E519" s="13" t="s">
        <v>238</v>
      </c>
      <c r="F519" s="13" t="s">
        <v>2845</v>
      </c>
      <c r="G519" s="13">
        <f t="shared" si="75"/>
        <v>3</v>
      </c>
      <c r="H519" s="15">
        <v>1</v>
      </c>
      <c r="J519" s="14">
        <v>1</v>
      </c>
      <c r="L519" s="15">
        <v>1</v>
      </c>
      <c r="Q519" s="13">
        <v>0</v>
      </c>
      <c r="AL519" s="13">
        <v>1</v>
      </c>
      <c r="AM519" s="13">
        <v>0</v>
      </c>
      <c r="AN519" s="13">
        <v>0</v>
      </c>
      <c r="AO519" s="13">
        <v>0</v>
      </c>
      <c r="AP519" s="13">
        <v>0</v>
      </c>
      <c r="AQ519" s="13">
        <v>0</v>
      </c>
      <c r="AR519" s="13">
        <v>0</v>
      </c>
      <c r="AS519" s="13">
        <v>0</v>
      </c>
      <c r="AT519" s="13">
        <v>0</v>
      </c>
      <c r="AU519" s="13">
        <v>0</v>
      </c>
      <c r="AV519" s="13">
        <v>0</v>
      </c>
      <c r="AW519" s="13">
        <v>0</v>
      </c>
      <c r="AX519" s="13">
        <v>0</v>
      </c>
      <c r="AY519" s="13">
        <v>0</v>
      </c>
      <c r="AZ519" s="13">
        <v>0</v>
      </c>
      <c r="BA519" s="13">
        <v>0</v>
      </c>
      <c r="BB519" s="13">
        <v>0</v>
      </c>
      <c r="BC519" s="13">
        <f t="shared" si="76"/>
        <v>1</v>
      </c>
      <c r="BE519" s="15">
        <v>1</v>
      </c>
      <c r="BF519" s="13">
        <v>1</v>
      </c>
      <c r="BG519" s="13">
        <v>0</v>
      </c>
      <c r="BI519" s="13">
        <f>SUM(S519:AK519)</f>
        <v>0</v>
      </c>
      <c r="BK519" s="15">
        <f t="shared" si="74"/>
        <v>1</v>
      </c>
      <c r="BL519" s="13">
        <f t="shared" si="77"/>
        <v>2</v>
      </c>
      <c r="BM519" s="13">
        <f t="shared" si="82"/>
        <v>1</v>
      </c>
      <c r="BS519" s="15"/>
      <c r="BT519" s="15"/>
      <c r="BU519" s="15"/>
      <c r="CS519" s="13">
        <v>1</v>
      </c>
      <c r="CV519" s="13">
        <f t="shared" si="78"/>
        <v>1</v>
      </c>
      <c r="CW519" s="13">
        <f t="shared" si="80"/>
        <v>1</v>
      </c>
      <c r="DG519" s="13">
        <v>1</v>
      </c>
      <c r="DI519" s="13">
        <v>1</v>
      </c>
      <c r="DP519" s="13">
        <f t="shared" si="79"/>
        <v>2</v>
      </c>
      <c r="DQ519" s="13">
        <f t="shared" si="81"/>
        <v>1</v>
      </c>
    </row>
    <row r="520" spans="1:121" x14ac:dyDescent="0.45">
      <c r="A520" s="12" t="s">
        <v>6769</v>
      </c>
      <c r="B520" s="13">
        <v>2020</v>
      </c>
      <c r="C520" s="13" t="s">
        <v>1281</v>
      </c>
      <c r="D520" s="13" t="s">
        <v>1282</v>
      </c>
      <c r="E520" s="13" t="s">
        <v>1491</v>
      </c>
      <c r="G520" s="13">
        <f t="shared" si="75"/>
        <v>1</v>
      </c>
      <c r="H520" s="15">
        <v>1</v>
      </c>
      <c r="I520" s="14">
        <v>1</v>
      </c>
      <c r="M520" s="13">
        <v>1</v>
      </c>
      <c r="N520" s="13">
        <v>0</v>
      </c>
      <c r="O520" s="13">
        <v>0</v>
      </c>
      <c r="P520" s="13">
        <v>0</v>
      </c>
      <c r="Q520" s="13">
        <v>1</v>
      </c>
      <c r="R520" s="15">
        <v>1</v>
      </c>
      <c r="BC520" s="13">
        <f t="shared" si="76"/>
        <v>0</v>
      </c>
      <c r="BK520" s="15">
        <f t="shared" si="74"/>
        <v>0</v>
      </c>
      <c r="BL520" s="13">
        <f t="shared" si="77"/>
        <v>2</v>
      </c>
      <c r="BM520" s="13">
        <f t="shared" si="82"/>
        <v>1</v>
      </c>
      <c r="BS520" s="15"/>
      <c r="BT520" s="15"/>
      <c r="BU520" s="15"/>
      <c r="CV520" s="13">
        <f t="shared" si="78"/>
        <v>0</v>
      </c>
      <c r="CW520" s="13">
        <f t="shared" si="80"/>
        <v>0</v>
      </c>
      <c r="DP520" s="13">
        <f t="shared" si="79"/>
        <v>0</v>
      </c>
      <c r="DQ520" s="13">
        <f t="shared" si="81"/>
        <v>0</v>
      </c>
    </row>
    <row r="521" spans="1:121" x14ac:dyDescent="0.45">
      <c r="A521" s="12" t="s">
        <v>4430</v>
      </c>
      <c r="B521" s="13">
        <v>2015</v>
      </c>
      <c r="C521" s="13" t="s">
        <v>1006</v>
      </c>
      <c r="D521" s="13" t="s">
        <v>1074</v>
      </c>
      <c r="E521" s="13" t="s">
        <v>1274</v>
      </c>
      <c r="G521" s="13">
        <f t="shared" si="75"/>
        <v>3</v>
      </c>
      <c r="H521" s="15">
        <v>1</v>
      </c>
      <c r="I521" s="14">
        <v>1</v>
      </c>
      <c r="Q521" s="13">
        <v>0</v>
      </c>
      <c r="AL521" s="13">
        <v>0</v>
      </c>
      <c r="AM521" s="13">
        <v>0</v>
      </c>
      <c r="AN521" s="13">
        <v>0</v>
      </c>
      <c r="AO521" s="13">
        <v>0</v>
      </c>
      <c r="AP521" s="13">
        <v>0</v>
      </c>
      <c r="AQ521" s="13">
        <v>0</v>
      </c>
      <c r="AR521" s="13">
        <v>0</v>
      </c>
      <c r="AS521" s="13">
        <v>0</v>
      </c>
      <c r="AT521" s="13">
        <v>0</v>
      </c>
      <c r="AU521" s="13">
        <v>0</v>
      </c>
      <c r="AV521" s="13">
        <v>0</v>
      </c>
      <c r="AW521" s="13">
        <v>0</v>
      </c>
      <c r="AX521" s="13">
        <v>0</v>
      </c>
      <c r="AY521" s="13">
        <v>0</v>
      </c>
      <c r="AZ521" s="13">
        <v>0</v>
      </c>
      <c r="BA521" s="13">
        <v>0</v>
      </c>
      <c r="BB521" s="13">
        <v>1</v>
      </c>
      <c r="BC521" s="13">
        <f t="shared" si="76"/>
        <v>1</v>
      </c>
      <c r="BD521" s="13" t="s">
        <v>2989</v>
      </c>
      <c r="BE521" s="15">
        <v>1</v>
      </c>
      <c r="BF521" s="13">
        <v>1</v>
      </c>
      <c r="BG521" s="13">
        <v>0</v>
      </c>
      <c r="BI521" s="13">
        <f>SUM(S521:AK521)</f>
        <v>0</v>
      </c>
      <c r="BK521" s="15">
        <f t="shared" si="74"/>
        <v>1</v>
      </c>
      <c r="BL521" s="13">
        <f t="shared" si="77"/>
        <v>2</v>
      </c>
      <c r="BM521" s="13">
        <f t="shared" si="82"/>
        <v>1</v>
      </c>
      <c r="BS521" s="15"/>
      <c r="BT521" s="15"/>
      <c r="BU521" s="15"/>
      <c r="BY521" s="13">
        <v>1</v>
      </c>
      <c r="CV521" s="13">
        <f t="shared" si="78"/>
        <v>1</v>
      </c>
      <c r="CW521" s="13">
        <f t="shared" si="80"/>
        <v>1</v>
      </c>
      <c r="DG521" s="13">
        <v>1</v>
      </c>
      <c r="DI521" s="13">
        <v>1</v>
      </c>
      <c r="DP521" s="13">
        <f t="shared" si="79"/>
        <v>2</v>
      </c>
      <c r="DQ521" s="13">
        <f t="shared" si="81"/>
        <v>1</v>
      </c>
    </row>
    <row r="522" spans="1:121" x14ac:dyDescent="0.45">
      <c r="A522" s="12" t="s">
        <v>3965</v>
      </c>
      <c r="B522" s="13">
        <v>2013</v>
      </c>
      <c r="C522" s="13" t="s">
        <v>126</v>
      </c>
      <c r="D522" s="13" t="s">
        <v>126</v>
      </c>
      <c r="E522" s="13" t="s">
        <v>238</v>
      </c>
      <c r="F522" s="13" t="s">
        <v>2267</v>
      </c>
      <c r="G522" s="13">
        <f t="shared" si="75"/>
        <v>2</v>
      </c>
      <c r="H522" s="15">
        <v>1</v>
      </c>
      <c r="J522" s="14">
        <v>1</v>
      </c>
      <c r="L522" s="15">
        <v>1</v>
      </c>
      <c r="Q522" s="13">
        <v>0</v>
      </c>
      <c r="BC522" s="13">
        <f t="shared" si="76"/>
        <v>0</v>
      </c>
      <c r="BK522" s="15">
        <f t="shared" si="74"/>
        <v>0</v>
      </c>
      <c r="BL522" s="13">
        <f t="shared" si="77"/>
        <v>1</v>
      </c>
      <c r="BM522" s="13">
        <f t="shared" si="82"/>
        <v>1</v>
      </c>
      <c r="BS522" s="15"/>
      <c r="BT522" s="15"/>
      <c r="BU522" s="15"/>
      <c r="CV522" s="13">
        <f t="shared" si="78"/>
        <v>0</v>
      </c>
      <c r="CW522" s="13">
        <f t="shared" si="80"/>
        <v>0</v>
      </c>
      <c r="DG522" s="13">
        <v>1</v>
      </c>
      <c r="DI522" s="13">
        <v>1</v>
      </c>
      <c r="DP522" s="13">
        <f t="shared" si="79"/>
        <v>2</v>
      </c>
      <c r="DQ522" s="13">
        <f t="shared" si="81"/>
        <v>1</v>
      </c>
    </row>
    <row r="523" spans="1:121" x14ac:dyDescent="0.45">
      <c r="A523" s="12" t="s">
        <v>6770</v>
      </c>
      <c r="B523" s="13">
        <v>2011</v>
      </c>
      <c r="C523" s="13" t="s">
        <v>126</v>
      </c>
      <c r="D523" s="13" t="s">
        <v>126</v>
      </c>
      <c r="E523" s="13" t="s">
        <v>142</v>
      </c>
      <c r="F523" s="13" t="s">
        <v>3811</v>
      </c>
      <c r="G523" s="13">
        <f t="shared" si="75"/>
        <v>2</v>
      </c>
      <c r="H523" s="15">
        <v>1</v>
      </c>
      <c r="J523" s="14">
        <v>1</v>
      </c>
      <c r="L523" s="15">
        <v>1</v>
      </c>
      <c r="Q523" s="13">
        <v>0</v>
      </c>
      <c r="BC523" s="13">
        <f t="shared" si="76"/>
        <v>0</v>
      </c>
      <c r="BK523" s="15">
        <f t="shared" si="74"/>
        <v>0</v>
      </c>
      <c r="BL523" s="13">
        <f t="shared" si="77"/>
        <v>1</v>
      </c>
      <c r="BM523" s="13">
        <f t="shared" si="82"/>
        <v>1</v>
      </c>
      <c r="BS523" s="15"/>
      <c r="BT523" s="15"/>
      <c r="BU523" s="15"/>
      <c r="CV523" s="13">
        <f t="shared" si="78"/>
        <v>0</v>
      </c>
      <c r="CW523" s="13">
        <f t="shared" si="80"/>
        <v>0</v>
      </c>
      <c r="DG523" s="13">
        <v>1</v>
      </c>
      <c r="DI523" s="13">
        <v>1</v>
      </c>
      <c r="DP523" s="13">
        <f t="shared" si="79"/>
        <v>2</v>
      </c>
      <c r="DQ523" s="13">
        <f t="shared" si="81"/>
        <v>1</v>
      </c>
    </row>
    <row r="524" spans="1:121" x14ac:dyDescent="0.45">
      <c r="A524" s="12" t="s">
        <v>4993</v>
      </c>
      <c r="B524" s="13">
        <v>2020</v>
      </c>
      <c r="C524" s="13" t="s">
        <v>2127</v>
      </c>
      <c r="D524" s="13" t="s">
        <v>2128</v>
      </c>
      <c r="E524" s="13" t="s">
        <v>2262</v>
      </c>
      <c r="F524" s="13" t="s">
        <v>4992</v>
      </c>
      <c r="G524" s="13">
        <f t="shared" si="75"/>
        <v>2</v>
      </c>
      <c r="H524" s="15">
        <v>1</v>
      </c>
      <c r="K524" s="14">
        <v>1</v>
      </c>
      <c r="L524" s="15">
        <v>1</v>
      </c>
      <c r="Q524" s="13">
        <v>0</v>
      </c>
      <c r="BC524" s="13">
        <f t="shared" si="76"/>
        <v>0</v>
      </c>
      <c r="BK524" s="15">
        <f t="shared" si="74"/>
        <v>0</v>
      </c>
      <c r="BL524" s="13">
        <f t="shared" si="77"/>
        <v>1</v>
      </c>
      <c r="BM524" s="13">
        <f t="shared" si="82"/>
        <v>1</v>
      </c>
      <c r="BS524" s="15"/>
      <c r="BT524" s="15"/>
      <c r="BU524" s="15"/>
      <c r="CV524" s="13">
        <f t="shared" si="78"/>
        <v>0</v>
      </c>
      <c r="CW524" s="13">
        <f t="shared" si="80"/>
        <v>0</v>
      </c>
      <c r="DI524" s="13">
        <v>1</v>
      </c>
      <c r="DJ524" s="13">
        <v>1</v>
      </c>
      <c r="DP524" s="13">
        <f t="shared" si="79"/>
        <v>2</v>
      </c>
      <c r="DQ524" s="13">
        <f t="shared" si="81"/>
        <v>1</v>
      </c>
    </row>
    <row r="525" spans="1:121" x14ac:dyDescent="0.45">
      <c r="A525" s="12" t="s">
        <v>4235</v>
      </c>
      <c r="B525" s="13">
        <v>2019</v>
      </c>
      <c r="C525" s="13" t="s">
        <v>753</v>
      </c>
      <c r="D525" s="13" t="s">
        <v>753</v>
      </c>
      <c r="E525" s="13" t="s">
        <v>914</v>
      </c>
      <c r="F525" s="13" t="s">
        <v>4234</v>
      </c>
      <c r="G525" s="13">
        <f t="shared" si="75"/>
        <v>0</v>
      </c>
      <c r="Q525" s="13">
        <v>0</v>
      </c>
      <c r="BC525" s="13">
        <f t="shared" si="76"/>
        <v>0</v>
      </c>
      <c r="BK525" s="15">
        <f t="shared" si="74"/>
        <v>0</v>
      </c>
      <c r="BL525" s="13">
        <f t="shared" si="77"/>
        <v>0</v>
      </c>
      <c r="BM525" s="13">
        <f t="shared" si="82"/>
        <v>0</v>
      </c>
      <c r="BS525" s="15"/>
      <c r="BT525" s="15"/>
      <c r="BU525" s="15"/>
      <c r="CV525" s="13">
        <f t="shared" si="78"/>
        <v>0</v>
      </c>
      <c r="CW525" s="13">
        <f t="shared" si="80"/>
        <v>0</v>
      </c>
      <c r="DP525" s="13">
        <f t="shared" si="79"/>
        <v>0</v>
      </c>
      <c r="DQ525" s="13">
        <f t="shared" si="81"/>
        <v>0</v>
      </c>
    </row>
    <row r="526" spans="1:121" x14ac:dyDescent="0.45">
      <c r="A526" s="12" t="s">
        <v>4307</v>
      </c>
      <c r="B526" s="13">
        <v>2013</v>
      </c>
      <c r="C526" s="13" t="s">
        <v>922</v>
      </c>
      <c r="D526" s="13" t="s">
        <v>927</v>
      </c>
      <c r="E526" s="13" t="s">
        <v>946</v>
      </c>
      <c r="F526" s="13" t="s">
        <v>950</v>
      </c>
      <c r="G526" s="13">
        <f t="shared" si="75"/>
        <v>2</v>
      </c>
      <c r="H526" s="15">
        <v>1</v>
      </c>
      <c r="K526" s="14">
        <v>1</v>
      </c>
      <c r="L526" s="15">
        <v>1</v>
      </c>
      <c r="M526" s="13">
        <v>1</v>
      </c>
      <c r="N526" s="13">
        <v>0</v>
      </c>
      <c r="O526" s="13">
        <v>2</v>
      </c>
      <c r="P526" s="13">
        <v>0</v>
      </c>
      <c r="Q526" s="13">
        <v>3</v>
      </c>
      <c r="R526" s="15">
        <v>1</v>
      </c>
      <c r="AK526" s="13">
        <v>1</v>
      </c>
      <c r="BC526" s="13">
        <f t="shared" si="76"/>
        <v>0</v>
      </c>
      <c r="BH526" s="13">
        <v>1</v>
      </c>
      <c r="BI526" s="13">
        <f>BH526</f>
        <v>1</v>
      </c>
      <c r="BJ526" s="16">
        <v>1</v>
      </c>
      <c r="BK526" s="15">
        <f t="shared" si="74"/>
        <v>1</v>
      </c>
      <c r="BL526" s="13">
        <f t="shared" si="77"/>
        <v>3</v>
      </c>
      <c r="BM526" s="13">
        <f t="shared" si="82"/>
        <v>1</v>
      </c>
      <c r="BS526" s="15"/>
      <c r="BT526" s="15"/>
      <c r="BU526" s="15"/>
      <c r="CV526" s="13">
        <f t="shared" si="78"/>
        <v>0</v>
      </c>
      <c r="CW526" s="13">
        <f t="shared" si="80"/>
        <v>0</v>
      </c>
      <c r="CY526" s="13">
        <v>1</v>
      </c>
      <c r="DI526" s="13">
        <v>1</v>
      </c>
      <c r="DM526" s="13">
        <v>1</v>
      </c>
      <c r="DP526" s="13">
        <f t="shared" si="79"/>
        <v>3</v>
      </c>
      <c r="DQ526" s="13">
        <f t="shared" si="81"/>
        <v>1</v>
      </c>
    </row>
    <row r="527" spans="1:121" x14ac:dyDescent="0.45">
      <c r="A527" s="18" t="s">
        <v>6771</v>
      </c>
      <c r="G527" s="13">
        <f t="shared" si="75"/>
        <v>1</v>
      </c>
      <c r="BC527" s="13">
        <f t="shared" si="76"/>
        <v>0</v>
      </c>
      <c r="BK527" s="15">
        <f t="shared" si="74"/>
        <v>0</v>
      </c>
      <c r="BL527" s="13">
        <f t="shared" si="77"/>
        <v>0</v>
      </c>
      <c r="BM527" s="13">
        <f t="shared" si="82"/>
        <v>0</v>
      </c>
      <c r="BS527" s="15"/>
      <c r="BT527" s="15"/>
      <c r="BU527" s="15"/>
      <c r="CV527" s="13">
        <f t="shared" si="78"/>
        <v>0</v>
      </c>
      <c r="CW527" s="13">
        <f t="shared" si="80"/>
        <v>0</v>
      </c>
      <c r="DL527" s="13">
        <v>1</v>
      </c>
      <c r="DP527" s="13">
        <f t="shared" si="79"/>
        <v>1</v>
      </c>
      <c r="DQ527" s="13">
        <f t="shared" si="81"/>
        <v>1</v>
      </c>
    </row>
    <row r="528" spans="1:121" x14ac:dyDescent="0.45">
      <c r="A528" s="12" t="s">
        <v>4180</v>
      </c>
      <c r="B528" s="13">
        <v>2016</v>
      </c>
      <c r="C528" s="13" t="s">
        <v>753</v>
      </c>
      <c r="D528" s="13" t="s">
        <v>753</v>
      </c>
      <c r="E528" s="13" t="s">
        <v>754</v>
      </c>
      <c r="G528" s="13">
        <f t="shared" si="75"/>
        <v>3</v>
      </c>
      <c r="H528" s="15">
        <v>1</v>
      </c>
      <c r="J528" s="14">
        <v>1</v>
      </c>
      <c r="L528" s="15">
        <v>1</v>
      </c>
      <c r="M528" s="13">
        <v>1</v>
      </c>
      <c r="N528" s="13">
        <v>0</v>
      </c>
      <c r="O528" s="13">
        <v>0</v>
      </c>
      <c r="P528" s="13">
        <v>0</v>
      </c>
      <c r="Q528" s="13">
        <v>1</v>
      </c>
      <c r="R528" s="15">
        <v>1</v>
      </c>
      <c r="BC528" s="13">
        <f t="shared" si="76"/>
        <v>0</v>
      </c>
      <c r="BK528" s="15">
        <f t="shared" si="74"/>
        <v>0</v>
      </c>
      <c r="BL528" s="13">
        <f t="shared" si="77"/>
        <v>2</v>
      </c>
      <c r="BM528" s="13">
        <f t="shared" si="82"/>
        <v>1</v>
      </c>
      <c r="BS528" s="15"/>
      <c r="BT528" s="15"/>
      <c r="BU528" s="15"/>
      <c r="BY528" s="13">
        <v>1</v>
      </c>
      <c r="CV528" s="13">
        <f t="shared" si="78"/>
        <v>1</v>
      </c>
      <c r="CW528" s="13">
        <f t="shared" si="80"/>
        <v>1</v>
      </c>
      <c r="DF528" s="13">
        <v>1</v>
      </c>
      <c r="DI528" s="13">
        <v>1</v>
      </c>
      <c r="DP528" s="13">
        <f t="shared" si="79"/>
        <v>2</v>
      </c>
      <c r="DQ528" s="13">
        <f t="shared" si="81"/>
        <v>1</v>
      </c>
    </row>
    <row r="529" spans="1:121" x14ac:dyDescent="0.45">
      <c r="A529" s="12" t="s">
        <v>4689</v>
      </c>
      <c r="B529" s="13">
        <v>2018</v>
      </c>
      <c r="C529" s="13" t="s">
        <v>1676</v>
      </c>
      <c r="D529" s="13" t="s">
        <v>1684</v>
      </c>
      <c r="E529" s="13" t="s">
        <v>3014</v>
      </c>
      <c r="F529" s="13" t="s">
        <v>4688</v>
      </c>
      <c r="G529" s="13">
        <f t="shared" si="75"/>
        <v>2</v>
      </c>
      <c r="H529" s="15">
        <v>1</v>
      </c>
      <c r="J529" s="14">
        <v>1</v>
      </c>
      <c r="L529" s="15">
        <v>1</v>
      </c>
      <c r="Q529" s="13">
        <v>0</v>
      </c>
      <c r="AL529" s="13">
        <v>0</v>
      </c>
      <c r="AM529" s="13">
        <v>0</v>
      </c>
      <c r="AN529" s="13">
        <v>0</v>
      </c>
      <c r="AO529" s="13">
        <v>0</v>
      </c>
      <c r="AP529" s="13">
        <v>0</v>
      </c>
      <c r="AQ529" s="13">
        <v>0</v>
      </c>
      <c r="AR529" s="13">
        <v>0</v>
      </c>
      <c r="AS529" s="13">
        <v>0</v>
      </c>
      <c r="AT529" s="13">
        <v>0</v>
      </c>
      <c r="AU529" s="13">
        <v>0</v>
      </c>
      <c r="AV529" s="13">
        <v>0</v>
      </c>
      <c r="AW529" s="13">
        <v>0</v>
      </c>
      <c r="AX529" s="13">
        <v>0</v>
      </c>
      <c r="AY529" s="13">
        <v>0</v>
      </c>
      <c r="AZ529" s="13">
        <v>0</v>
      </c>
      <c r="BA529" s="13">
        <v>0</v>
      </c>
      <c r="BB529" s="13">
        <v>1</v>
      </c>
      <c r="BC529" s="13">
        <f t="shared" si="76"/>
        <v>1</v>
      </c>
      <c r="BE529" s="15">
        <v>1</v>
      </c>
      <c r="BF529" s="13">
        <v>1</v>
      </c>
      <c r="BG529" s="13">
        <v>0</v>
      </c>
      <c r="BI529" s="13">
        <f>SUM(S529:AK529)</f>
        <v>0</v>
      </c>
      <c r="BK529" s="15">
        <f t="shared" si="74"/>
        <v>1</v>
      </c>
      <c r="BL529" s="13">
        <f t="shared" si="77"/>
        <v>2</v>
      </c>
      <c r="BM529" s="13">
        <f t="shared" si="82"/>
        <v>1</v>
      </c>
      <c r="BS529" s="15"/>
      <c r="BT529" s="15"/>
      <c r="BU529" s="15"/>
      <c r="BX529" s="13">
        <v>1</v>
      </c>
      <c r="CV529" s="13">
        <f t="shared" si="78"/>
        <v>1</v>
      </c>
      <c r="CW529" s="13">
        <f t="shared" si="80"/>
        <v>1</v>
      </c>
      <c r="DP529" s="13">
        <f t="shared" si="79"/>
        <v>0</v>
      </c>
      <c r="DQ529" s="13">
        <f t="shared" si="81"/>
        <v>0</v>
      </c>
    </row>
    <row r="530" spans="1:121" x14ac:dyDescent="0.45">
      <c r="A530" s="12" t="s">
        <v>3860</v>
      </c>
      <c r="B530" s="13">
        <v>2015</v>
      </c>
      <c r="C530" s="13" t="s">
        <v>126</v>
      </c>
      <c r="D530" s="13" t="s">
        <v>126</v>
      </c>
      <c r="E530" s="13" t="s">
        <v>304</v>
      </c>
      <c r="F530" s="13" t="s">
        <v>3859</v>
      </c>
      <c r="G530" s="13">
        <f t="shared" si="75"/>
        <v>2</v>
      </c>
      <c r="H530" s="15">
        <v>1</v>
      </c>
      <c r="J530" s="14">
        <v>1</v>
      </c>
      <c r="L530" s="15">
        <v>1</v>
      </c>
      <c r="Q530" s="13">
        <v>0</v>
      </c>
      <c r="BC530" s="13">
        <f t="shared" si="76"/>
        <v>0</v>
      </c>
      <c r="BK530" s="15">
        <f t="shared" si="74"/>
        <v>0</v>
      </c>
      <c r="BL530" s="13">
        <f t="shared" si="77"/>
        <v>1</v>
      </c>
      <c r="BM530" s="13">
        <f t="shared" si="82"/>
        <v>1</v>
      </c>
      <c r="BS530" s="15"/>
      <c r="BT530" s="15"/>
      <c r="BU530" s="15"/>
      <c r="CV530" s="13">
        <f t="shared" si="78"/>
        <v>0</v>
      </c>
      <c r="CW530" s="13">
        <f t="shared" si="80"/>
        <v>0</v>
      </c>
      <c r="DG530" s="13">
        <v>1</v>
      </c>
      <c r="DI530" s="13">
        <v>1</v>
      </c>
      <c r="DP530" s="13">
        <f t="shared" si="79"/>
        <v>2</v>
      </c>
      <c r="DQ530" s="13">
        <f t="shared" si="81"/>
        <v>1</v>
      </c>
    </row>
    <row r="531" spans="1:121" x14ac:dyDescent="0.45">
      <c r="A531" s="13" t="s">
        <v>6772</v>
      </c>
      <c r="G531" s="13">
        <f t="shared" si="75"/>
        <v>1</v>
      </c>
      <c r="H531" s="13">
        <v>1</v>
      </c>
      <c r="K531" s="14">
        <v>1</v>
      </c>
      <c r="L531" s="13">
        <v>1</v>
      </c>
      <c r="R531" s="13"/>
      <c r="BC531" s="13">
        <f t="shared" si="76"/>
        <v>0</v>
      </c>
      <c r="BE531" s="13"/>
      <c r="BJ531" s="13"/>
      <c r="BK531" s="13">
        <f t="shared" si="74"/>
        <v>0</v>
      </c>
      <c r="BL531" s="13">
        <f t="shared" si="77"/>
        <v>1</v>
      </c>
      <c r="BM531" s="13">
        <f t="shared" si="82"/>
        <v>1</v>
      </c>
      <c r="BR531" s="13"/>
      <c r="CV531" s="13">
        <f t="shared" si="78"/>
        <v>0</v>
      </c>
      <c r="CW531" s="13">
        <f t="shared" si="80"/>
        <v>0</v>
      </c>
      <c r="DP531" s="13">
        <f t="shared" si="79"/>
        <v>0</v>
      </c>
      <c r="DQ531" s="13">
        <f t="shared" si="81"/>
        <v>0</v>
      </c>
    </row>
    <row r="532" spans="1:121" x14ac:dyDescent="0.45">
      <c r="A532" s="12" t="s">
        <v>6773</v>
      </c>
      <c r="B532" s="13">
        <v>2017</v>
      </c>
      <c r="C532" s="13" t="s">
        <v>753</v>
      </c>
      <c r="D532" s="13" t="s">
        <v>753</v>
      </c>
      <c r="E532" s="13" t="s">
        <v>753</v>
      </c>
      <c r="G532" s="13">
        <f t="shared" si="75"/>
        <v>2</v>
      </c>
      <c r="H532" s="15">
        <v>1</v>
      </c>
      <c r="J532" s="14">
        <v>1</v>
      </c>
      <c r="L532" s="15">
        <v>1</v>
      </c>
      <c r="M532" s="13">
        <v>1</v>
      </c>
      <c r="N532" s="13">
        <v>0</v>
      </c>
      <c r="O532" s="13">
        <v>0</v>
      </c>
      <c r="P532" s="13">
        <v>0</v>
      </c>
      <c r="Q532" s="13">
        <v>1</v>
      </c>
      <c r="R532" s="15">
        <v>1</v>
      </c>
      <c r="BC532" s="13">
        <f t="shared" si="76"/>
        <v>0</v>
      </c>
      <c r="BK532" s="15">
        <f t="shared" si="74"/>
        <v>0</v>
      </c>
      <c r="BL532" s="13">
        <f t="shared" si="77"/>
        <v>2</v>
      </c>
      <c r="BM532" s="13">
        <f t="shared" si="82"/>
        <v>1</v>
      </c>
      <c r="BS532" s="15"/>
      <c r="BT532" s="15"/>
      <c r="BU532" s="15"/>
      <c r="CV532" s="13">
        <f t="shared" si="78"/>
        <v>0</v>
      </c>
      <c r="CW532" s="13">
        <f t="shared" si="80"/>
        <v>0</v>
      </c>
      <c r="DF532" s="13">
        <v>1</v>
      </c>
      <c r="DP532" s="13">
        <f t="shared" si="79"/>
        <v>1</v>
      </c>
      <c r="DQ532" s="13">
        <f t="shared" si="81"/>
        <v>1</v>
      </c>
    </row>
    <row r="533" spans="1:121" x14ac:dyDescent="0.45">
      <c r="A533" s="12" t="s">
        <v>6774</v>
      </c>
      <c r="B533" s="13">
        <v>1989</v>
      </c>
      <c r="C533" s="13" t="s">
        <v>1281</v>
      </c>
      <c r="D533" s="13" t="s">
        <v>1282</v>
      </c>
      <c r="E533" s="13" t="s">
        <v>2644</v>
      </c>
      <c r="F533" s="13" t="s">
        <v>3483</v>
      </c>
      <c r="G533" s="13">
        <f t="shared" si="75"/>
        <v>1</v>
      </c>
      <c r="Q533" s="13">
        <v>0</v>
      </c>
      <c r="AK533" s="13">
        <v>3</v>
      </c>
      <c r="BC533" s="13">
        <f t="shared" si="76"/>
        <v>0</v>
      </c>
      <c r="BH533" s="13">
        <v>3</v>
      </c>
      <c r="BI533" s="13">
        <f>BH533</f>
        <v>3</v>
      </c>
      <c r="BJ533" s="16">
        <v>1</v>
      </c>
      <c r="BK533" s="15">
        <f t="shared" si="74"/>
        <v>1</v>
      </c>
      <c r="BL533" s="13">
        <f t="shared" si="77"/>
        <v>1</v>
      </c>
      <c r="BM533" s="13">
        <f t="shared" si="82"/>
        <v>1</v>
      </c>
      <c r="BS533" s="15"/>
      <c r="BT533" s="15"/>
      <c r="BU533" s="15"/>
      <c r="CV533" s="13">
        <f t="shared" si="78"/>
        <v>0</v>
      </c>
      <c r="CW533" s="13">
        <f t="shared" si="80"/>
        <v>0</v>
      </c>
      <c r="DI533" s="13">
        <v>1</v>
      </c>
      <c r="DP533" s="13">
        <f t="shared" si="79"/>
        <v>1</v>
      </c>
      <c r="DQ533" s="13">
        <f t="shared" si="81"/>
        <v>1</v>
      </c>
    </row>
    <row r="534" spans="1:121" x14ac:dyDescent="0.45">
      <c r="A534" s="12" t="s">
        <v>4070</v>
      </c>
      <c r="B534" s="13">
        <v>2016</v>
      </c>
      <c r="C534" s="13" t="s">
        <v>344</v>
      </c>
      <c r="D534" s="13" t="s">
        <v>459</v>
      </c>
      <c r="E534" s="13" t="s">
        <v>573</v>
      </c>
      <c r="F534" s="13" t="s">
        <v>4069</v>
      </c>
      <c r="G534" s="13">
        <f t="shared" si="75"/>
        <v>1</v>
      </c>
      <c r="Q534" s="13">
        <v>0</v>
      </c>
      <c r="BC534" s="13">
        <f t="shared" si="76"/>
        <v>0</v>
      </c>
      <c r="BK534" s="15">
        <f t="shared" si="74"/>
        <v>0</v>
      </c>
      <c r="BL534" s="13">
        <f t="shared" si="77"/>
        <v>0</v>
      </c>
      <c r="BM534" s="13">
        <f t="shared" si="82"/>
        <v>0</v>
      </c>
      <c r="BS534" s="15"/>
      <c r="BT534" s="15"/>
      <c r="BU534" s="15"/>
      <c r="CV534" s="13">
        <f t="shared" si="78"/>
        <v>0</v>
      </c>
      <c r="CW534" s="13">
        <f t="shared" si="80"/>
        <v>0</v>
      </c>
      <c r="CX534" s="13">
        <v>1</v>
      </c>
      <c r="DP534" s="13">
        <f t="shared" si="79"/>
        <v>1</v>
      </c>
      <c r="DQ534" s="13">
        <f t="shared" si="81"/>
        <v>1</v>
      </c>
    </row>
    <row r="535" spans="1:121" x14ac:dyDescent="0.45">
      <c r="A535" s="12" t="s">
        <v>971</v>
      </c>
      <c r="B535" s="13">
        <v>2016</v>
      </c>
      <c r="C535" s="13" t="s">
        <v>922</v>
      </c>
      <c r="D535" s="13" t="s">
        <v>927</v>
      </c>
      <c r="E535" s="13" t="s">
        <v>967</v>
      </c>
      <c r="G535" s="13">
        <f t="shared" si="75"/>
        <v>2</v>
      </c>
      <c r="M535" s="13">
        <v>1</v>
      </c>
      <c r="N535" s="13">
        <v>0</v>
      </c>
      <c r="O535" s="13">
        <v>0</v>
      </c>
      <c r="P535" s="13">
        <v>0</v>
      </c>
      <c r="Q535" s="13">
        <v>1</v>
      </c>
      <c r="R535" s="15">
        <v>1</v>
      </c>
      <c r="AG535" s="13">
        <v>1</v>
      </c>
      <c r="BC535" s="13">
        <f t="shared" si="76"/>
        <v>0</v>
      </c>
      <c r="BK535" s="15">
        <f t="shared" si="74"/>
        <v>0</v>
      </c>
      <c r="BL535" s="13">
        <f t="shared" si="77"/>
        <v>1</v>
      </c>
      <c r="BM535" s="13">
        <f t="shared" si="82"/>
        <v>1</v>
      </c>
      <c r="BS535" s="15"/>
      <c r="BT535" s="15"/>
      <c r="BU535" s="15"/>
      <c r="CF535" s="13">
        <v>1</v>
      </c>
      <c r="CR535" s="13">
        <v>1</v>
      </c>
      <c r="CV535" s="13">
        <f t="shared" si="78"/>
        <v>2</v>
      </c>
      <c r="CW535" s="13">
        <f t="shared" si="80"/>
        <v>1</v>
      </c>
      <c r="CY535" s="13">
        <v>1</v>
      </c>
      <c r="DI535" s="13">
        <v>1</v>
      </c>
      <c r="DP535" s="13">
        <f t="shared" si="79"/>
        <v>2</v>
      </c>
      <c r="DQ535" s="13">
        <f t="shared" si="81"/>
        <v>1</v>
      </c>
    </row>
    <row r="536" spans="1:121" x14ac:dyDescent="0.45">
      <c r="A536" s="12" t="s">
        <v>5055</v>
      </c>
      <c r="B536" s="13">
        <v>2016</v>
      </c>
      <c r="C536" s="13" t="s">
        <v>126</v>
      </c>
      <c r="D536" s="13" t="s">
        <v>126</v>
      </c>
      <c r="E536" s="13" t="s">
        <v>304</v>
      </c>
      <c r="F536" s="13" t="s">
        <v>5054</v>
      </c>
      <c r="G536" s="13">
        <f t="shared" si="75"/>
        <v>2</v>
      </c>
      <c r="M536" s="13">
        <v>1</v>
      </c>
      <c r="N536" s="13">
        <v>0</v>
      </c>
      <c r="O536" s="13">
        <v>0</v>
      </c>
      <c r="P536" s="13">
        <v>0</v>
      </c>
      <c r="Q536" s="13">
        <v>1</v>
      </c>
      <c r="R536" s="15">
        <v>1</v>
      </c>
      <c r="BC536" s="13">
        <f t="shared" si="76"/>
        <v>0</v>
      </c>
      <c r="BK536" s="15">
        <f t="shared" si="74"/>
        <v>0</v>
      </c>
      <c r="BL536" s="13">
        <f t="shared" si="77"/>
        <v>1</v>
      </c>
      <c r="BM536" s="13">
        <f t="shared" si="82"/>
        <v>1</v>
      </c>
      <c r="BS536" s="15"/>
      <c r="BT536" s="15"/>
      <c r="BU536" s="15"/>
      <c r="BY536" s="13">
        <v>1</v>
      </c>
      <c r="CV536" s="13">
        <f t="shared" si="78"/>
        <v>1</v>
      </c>
      <c r="CW536" s="13">
        <f t="shared" si="80"/>
        <v>1</v>
      </c>
      <c r="DG536" s="13">
        <v>1</v>
      </c>
      <c r="DI536" s="13">
        <v>1</v>
      </c>
      <c r="DP536" s="13">
        <f t="shared" si="79"/>
        <v>2</v>
      </c>
      <c r="DQ536" s="13">
        <f t="shared" si="81"/>
        <v>1</v>
      </c>
    </row>
    <row r="537" spans="1:121" x14ac:dyDescent="0.45">
      <c r="A537" s="12" t="s">
        <v>6775</v>
      </c>
      <c r="B537" s="13">
        <v>2009</v>
      </c>
      <c r="C537" s="13" t="s">
        <v>1281</v>
      </c>
      <c r="D537" s="13" t="s">
        <v>1287</v>
      </c>
      <c r="E537" s="13" t="s">
        <v>1288</v>
      </c>
      <c r="G537" s="13">
        <f t="shared" si="75"/>
        <v>2</v>
      </c>
      <c r="H537" s="15">
        <v>1</v>
      </c>
      <c r="I537" s="14">
        <v>1</v>
      </c>
      <c r="J537" s="14">
        <v>1</v>
      </c>
      <c r="L537" s="15">
        <v>1</v>
      </c>
      <c r="M537" s="13">
        <v>1</v>
      </c>
      <c r="N537" s="13">
        <v>0</v>
      </c>
      <c r="O537" s="13">
        <v>0</v>
      </c>
      <c r="P537" s="13">
        <v>0</v>
      </c>
      <c r="Q537" s="13">
        <v>2</v>
      </c>
      <c r="R537" s="15">
        <v>1</v>
      </c>
      <c r="BC537" s="13">
        <f t="shared" si="76"/>
        <v>0</v>
      </c>
      <c r="BK537" s="15">
        <f t="shared" si="74"/>
        <v>0</v>
      </c>
      <c r="BL537" s="13">
        <f t="shared" si="77"/>
        <v>2</v>
      </c>
      <c r="BM537" s="13">
        <f t="shared" si="82"/>
        <v>1</v>
      </c>
      <c r="BS537" s="15"/>
      <c r="BT537" s="15"/>
      <c r="BU537" s="15"/>
      <c r="CV537" s="13">
        <f t="shared" si="78"/>
        <v>0</v>
      </c>
      <c r="CW537" s="13">
        <f t="shared" si="80"/>
        <v>0</v>
      </c>
      <c r="DI537" s="13">
        <v>1</v>
      </c>
      <c r="DP537" s="13">
        <f t="shared" si="79"/>
        <v>1</v>
      </c>
      <c r="DQ537" s="13">
        <f t="shared" si="81"/>
        <v>1</v>
      </c>
    </row>
    <row r="538" spans="1:121" x14ac:dyDescent="0.45">
      <c r="A538" s="12" t="s">
        <v>6776</v>
      </c>
      <c r="B538" s="13">
        <v>1986</v>
      </c>
      <c r="C538" s="13" t="s">
        <v>126</v>
      </c>
      <c r="D538" s="13" t="s">
        <v>126</v>
      </c>
      <c r="E538" s="13" t="s">
        <v>3886</v>
      </c>
      <c r="F538" s="13" t="s">
        <v>3887</v>
      </c>
      <c r="G538" s="13">
        <f t="shared" si="75"/>
        <v>0</v>
      </c>
      <c r="M538" s="13">
        <v>0</v>
      </c>
      <c r="N538" s="13">
        <v>0</v>
      </c>
      <c r="O538" s="13">
        <v>0</v>
      </c>
      <c r="P538" s="13">
        <v>0</v>
      </c>
      <c r="Q538" s="13">
        <v>1</v>
      </c>
      <c r="R538" s="15">
        <v>1</v>
      </c>
      <c r="Z538" s="13">
        <v>1</v>
      </c>
      <c r="AK538" s="13">
        <v>1</v>
      </c>
      <c r="BC538" s="13">
        <f t="shared" si="76"/>
        <v>0</v>
      </c>
      <c r="BH538" s="13">
        <v>2</v>
      </c>
      <c r="BI538" s="13">
        <f>BH538</f>
        <v>2</v>
      </c>
      <c r="BJ538" s="16">
        <v>1</v>
      </c>
      <c r="BK538" s="15">
        <f t="shared" si="74"/>
        <v>1</v>
      </c>
      <c r="BL538" s="13">
        <f t="shared" si="77"/>
        <v>2</v>
      </c>
      <c r="BM538" s="13">
        <f t="shared" si="82"/>
        <v>1</v>
      </c>
      <c r="BS538" s="15"/>
      <c r="BT538" s="15"/>
      <c r="BU538" s="15"/>
      <c r="CV538" s="13">
        <f t="shared" si="78"/>
        <v>0</v>
      </c>
      <c r="CW538" s="13">
        <f t="shared" si="80"/>
        <v>0</v>
      </c>
      <c r="DP538" s="13">
        <f t="shared" si="79"/>
        <v>0</v>
      </c>
      <c r="DQ538" s="13">
        <f t="shared" si="81"/>
        <v>0</v>
      </c>
    </row>
    <row r="539" spans="1:121" x14ac:dyDescent="0.45">
      <c r="A539" s="13" t="s">
        <v>6777</v>
      </c>
      <c r="G539" s="13">
        <f t="shared" si="75"/>
        <v>2</v>
      </c>
      <c r="H539" s="13">
        <v>1</v>
      </c>
      <c r="I539" s="14">
        <v>1</v>
      </c>
      <c r="L539" s="13"/>
      <c r="R539" s="13"/>
      <c r="BC539" s="13">
        <f t="shared" si="76"/>
        <v>0</v>
      </c>
      <c r="BE539" s="13"/>
      <c r="BJ539" s="13"/>
      <c r="BK539" s="13">
        <f t="shared" si="74"/>
        <v>0</v>
      </c>
      <c r="BL539" s="13">
        <f t="shared" si="77"/>
        <v>1</v>
      </c>
      <c r="BM539" s="13">
        <f t="shared" si="82"/>
        <v>1</v>
      </c>
      <c r="BR539" s="13"/>
      <c r="CV539" s="13">
        <f t="shared" si="78"/>
        <v>0</v>
      </c>
      <c r="CW539" s="13">
        <f t="shared" si="80"/>
        <v>0</v>
      </c>
      <c r="DH539" s="13">
        <v>1</v>
      </c>
      <c r="DP539" s="13">
        <f t="shared" si="79"/>
        <v>1</v>
      </c>
      <c r="DQ539" s="13">
        <f t="shared" si="81"/>
        <v>1</v>
      </c>
    </row>
    <row r="540" spans="1:121" x14ac:dyDescent="0.45">
      <c r="A540" s="12" t="s">
        <v>3978</v>
      </c>
      <c r="B540" s="13">
        <v>2017</v>
      </c>
      <c r="C540" s="13" t="s">
        <v>344</v>
      </c>
      <c r="D540" s="13" t="s">
        <v>395</v>
      </c>
      <c r="E540" s="13" t="s">
        <v>609</v>
      </c>
      <c r="G540" s="13">
        <f t="shared" si="75"/>
        <v>2</v>
      </c>
      <c r="H540" s="15">
        <v>1</v>
      </c>
      <c r="I540" s="14">
        <v>1</v>
      </c>
      <c r="M540" s="13">
        <v>1</v>
      </c>
      <c r="N540" s="13">
        <v>0</v>
      </c>
      <c r="O540" s="13">
        <v>0</v>
      </c>
      <c r="P540" s="13">
        <v>0</v>
      </c>
      <c r="Q540" s="13">
        <v>1</v>
      </c>
      <c r="R540" s="15">
        <v>1</v>
      </c>
      <c r="BC540" s="13">
        <f t="shared" si="76"/>
        <v>0</v>
      </c>
      <c r="BK540" s="15">
        <f t="shared" si="74"/>
        <v>0</v>
      </c>
      <c r="BL540" s="13">
        <f t="shared" si="77"/>
        <v>2</v>
      </c>
      <c r="BM540" s="13">
        <f t="shared" si="82"/>
        <v>1</v>
      </c>
      <c r="BS540" s="15"/>
      <c r="BT540" s="15"/>
      <c r="BU540" s="15"/>
      <c r="CV540" s="13">
        <f t="shared" si="78"/>
        <v>0</v>
      </c>
      <c r="CW540" s="13">
        <f t="shared" si="80"/>
        <v>0</v>
      </c>
      <c r="DH540" s="13">
        <v>1</v>
      </c>
      <c r="DP540" s="13">
        <f t="shared" si="79"/>
        <v>1</v>
      </c>
      <c r="DQ540" s="13">
        <f t="shared" si="81"/>
        <v>1</v>
      </c>
    </row>
    <row r="541" spans="1:121" x14ac:dyDescent="0.45">
      <c r="A541" s="12" t="s">
        <v>6778</v>
      </c>
      <c r="B541" s="13">
        <v>2009</v>
      </c>
      <c r="C541" s="13" t="s">
        <v>1281</v>
      </c>
      <c r="D541" s="13" t="s">
        <v>1282</v>
      </c>
      <c r="E541" s="13" t="s">
        <v>1313</v>
      </c>
      <c r="G541" s="13">
        <f t="shared" si="75"/>
        <v>1</v>
      </c>
      <c r="M541" s="13">
        <v>3</v>
      </c>
      <c r="O541" s="13">
        <v>1</v>
      </c>
      <c r="P541" s="13">
        <v>0</v>
      </c>
      <c r="Q541" s="13">
        <v>5</v>
      </c>
      <c r="R541" s="15">
        <v>1</v>
      </c>
      <c r="BC541" s="13">
        <f t="shared" si="76"/>
        <v>0</v>
      </c>
      <c r="BK541" s="15">
        <f t="shared" si="74"/>
        <v>0</v>
      </c>
      <c r="BL541" s="13">
        <f t="shared" si="77"/>
        <v>1</v>
      </c>
      <c r="BM541" s="13">
        <f t="shared" si="82"/>
        <v>1</v>
      </c>
      <c r="BS541" s="15"/>
      <c r="BT541" s="15"/>
      <c r="BU541" s="15"/>
      <c r="CV541" s="13">
        <f t="shared" si="78"/>
        <v>0</v>
      </c>
      <c r="CW541" s="13">
        <f t="shared" si="80"/>
        <v>0</v>
      </c>
      <c r="DB541" s="13">
        <v>1</v>
      </c>
      <c r="DI541" s="13">
        <v>1</v>
      </c>
      <c r="DP541" s="13">
        <f t="shared" si="79"/>
        <v>2</v>
      </c>
      <c r="DQ541" s="13">
        <f t="shared" si="81"/>
        <v>1</v>
      </c>
    </row>
    <row r="542" spans="1:121" x14ac:dyDescent="0.45">
      <c r="A542" s="12" t="s">
        <v>6779</v>
      </c>
      <c r="B542" s="13">
        <v>2017</v>
      </c>
      <c r="C542" s="13" t="s">
        <v>1862</v>
      </c>
      <c r="D542" s="13" t="s">
        <v>1863</v>
      </c>
      <c r="E542" s="13" t="s">
        <v>1876</v>
      </c>
      <c r="G542" s="13">
        <f t="shared" si="75"/>
        <v>2</v>
      </c>
      <c r="M542" s="13">
        <v>1</v>
      </c>
      <c r="Q542" s="13">
        <v>1</v>
      </c>
      <c r="R542" s="15">
        <v>1</v>
      </c>
      <c r="BC542" s="13">
        <f t="shared" si="76"/>
        <v>0</v>
      </c>
      <c r="BK542" s="15">
        <f t="shared" si="74"/>
        <v>0</v>
      </c>
      <c r="BL542" s="13">
        <f t="shared" si="77"/>
        <v>1</v>
      </c>
      <c r="BM542" s="13">
        <f t="shared" si="82"/>
        <v>1</v>
      </c>
      <c r="BN542" s="13">
        <v>1</v>
      </c>
      <c r="BS542" s="15"/>
      <c r="BT542" s="15"/>
      <c r="BU542" s="15"/>
      <c r="CV542" s="13">
        <f t="shared" si="78"/>
        <v>1</v>
      </c>
      <c r="CW542" s="13">
        <f t="shared" si="80"/>
        <v>1</v>
      </c>
      <c r="DI542" s="13">
        <v>1</v>
      </c>
      <c r="DP542" s="13">
        <f t="shared" si="79"/>
        <v>1</v>
      </c>
      <c r="DQ542" s="13">
        <f t="shared" si="81"/>
        <v>1</v>
      </c>
    </row>
    <row r="543" spans="1:121" x14ac:dyDescent="0.45">
      <c r="A543" s="12" t="s">
        <v>6780</v>
      </c>
      <c r="B543" s="13">
        <v>2017</v>
      </c>
      <c r="C543" s="13" t="s">
        <v>1862</v>
      </c>
      <c r="D543" s="13" t="s">
        <v>1879</v>
      </c>
      <c r="E543" s="13" t="s">
        <v>1908</v>
      </c>
      <c r="G543" s="13">
        <f t="shared" si="75"/>
        <v>2</v>
      </c>
      <c r="M543" s="13">
        <v>1</v>
      </c>
      <c r="Q543" s="13">
        <v>1</v>
      </c>
      <c r="R543" s="15">
        <v>1</v>
      </c>
      <c r="BC543" s="13">
        <f t="shared" si="76"/>
        <v>0</v>
      </c>
      <c r="BK543" s="15">
        <f t="shared" si="74"/>
        <v>0</v>
      </c>
      <c r="BL543" s="13">
        <f t="shared" si="77"/>
        <v>1</v>
      </c>
      <c r="BM543" s="13">
        <f t="shared" si="82"/>
        <v>1</v>
      </c>
      <c r="BN543" s="13">
        <v>1</v>
      </c>
      <c r="BS543" s="15"/>
      <c r="BT543" s="15"/>
      <c r="BU543" s="15"/>
      <c r="CV543" s="13">
        <f t="shared" si="78"/>
        <v>1</v>
      </c>
      <c r="CW543" s="13">
        <f t="shared" si="80"/>
        <v>1</v>
      </c>
      <c r="DI543" s="13">
        <v>1</v>
      </c>
      <c r="DP543" s="13">
        <f t="shared" si="79"/>
        <v>1</v>
      </c>
      <c r="DQ543" s="13">
        <f t="shared" si="81"/>
        <v>1</v>
      </c>
    </row>
    <row r="544" spans="1:121" x14ac:dyDescent="0.45">
      <c r="A544" s="12" t="s">
        <v>4461</v>
      </c>
      <c r="B544" s="13">
        <v>2013</v>
      </c>
      <c r="C544" s="13" t="s">
        <v>1006</v>
      </c>
      <c r="D544" s="13" t="s">
        <v>1007</v>
      </c>
      <c r="E544" s="13" t="s">
        <v>1212</v>
      </c>
      <c r="G544" s="13">
        <f t="shared" si="75"/>
        <v>0</v>
      </c>
      <c r="M544" s="13">
        <v>0</v>
      </c>
      <c r="N544" s="13">
        <v>0</v>
      </c>
      <c r="O544" s="13">
        <v>2</v>
      </c>
      <c r="P544" s="13">
        <v>0</v>
      </c>
      <c r="Q544" s="13">
        <v>2</v>
      </c>
      <c r="R544" s="15">
        <v>1</v>
      </c>
      <c r="BC544" s="13">
        <f t="shared" si="76"/>
        <v>0</v>
      </c>
      <c r="BK544" s="15">
        <f t="shared" si="74"/>
        <v>0</v>
      </c>
      <c r="BL544" s="13">
        <f t="shared" si="77"/>
        <v>1</v>
      </c>
      <c r="BM544" s="13">
        <f t="shared" si="82"/>
        <v>1</v>
      </c>
      <c r="BS544" s="15"/>
      <c r="BT544" s="15"/>
      <c r="BU544" s="15"/>
      <c r="CV544" s="13">
        <f t="shared" si="78"/>
        <v>0</v>
      </c>
      <c r="CW544" s="13">
        <f t="shared" si="80"/>
        <v>0</v>
      </c>
      <c r="DP544" s="13">
        <f t="shared" si="79"/>
        <v>0</v>
      </c>
      <c r="DQ544" s="13">
        <f t="shared" si="81"/>
        <v>0</v>
      </c>
    </row>
    <row r="545" spans="1:121" x14ac:dyDescent="0.45">
      <c r="A545" s="13" t="s">
        <v>6781</v>
      </c>
      <c r="G545" s="13">
        <f t="shared" si="75"/>
        <v>1</v>
      </c>
      <c r="H545" s="13">
        <v>1</v>
      </c>
      <c r="J545" s="14">
        <v>1</v>
      </c>
      <c r="L545" s="13">
        <v>1</v>
      </c>
      <c r="R545" s="13"/>
      <c r="BC545" s="13">
        <f t="shared" si="76"/>
        <v>0</v>
      </c>
      <c r="BE545" s="13"/>
      <c r="BJ545" s="13"/>
      <c r="BK545" s="13">
        <f t="shared" si="74"/>
        <v>0</v>
      </c>
      <c r="BL545" s="13">
        <f t="shared" si="77"/>
        <v>1</v>
      </c>
      <c r="BM545" s="13">
        <f t="shared" si="82"/>
        <v>1</v>
      </c>
      <c r="BR545" s="13"/>
      <c r="CV545" s="13">
        <f t="shared" si="78"/>
        <v>0</v>
      </c>
      <c r="CW545" s="13">
        <f t="shared" si="80"/>
        <v>0</v>
      </c>
      <c r="DP545" s="13">
        <f t="shared" si="79"/>
        <v>0</v>
      </c>
      <c r="DQ545" s="13">
        <f t="shared" si="81"/>
        <v>0</v>
      </c>
    </row>
    <row r="546" spans="1:121" x14ac:dyDescent="0.45">
      <c r="A546" s="12" t="s">
        <v>4378</v>
      </c>
      <c r="B546" s="13">
        <v>2016</v>
      </c>
      <c r="C546" s="13" t="s">
        <v>1006</v>
      </c>
      <c r="D546" s="13" t="s">
        <v>1017</v>
      </c>
      <c r="E546" s="13" t="s">
        <v>4377</v>
      </c>
      <c r="G546" s="13">
        <f t="shared" si="75"/>
        <v>1</v>
      </c>
      <c r="Q546" s="13">
        <v>0</v>
      </c>
      <c r="BC546" s="13">
        <f t="shared" si="76"/>
        <v>0</v>
      </c>
      <c r="BK546" s="15">
        <f t="shared" si="74"/>
        <v>0</v>
      </c>
      <c r="BL546" s="13">
        <f t="shared" si="77"/>
        <v>0</v>
      </c>
      <c r="BM546" s="13">
        <f t="shared" si="82"/>
        <v>0</v>
      </c>
      <c r="BS546" s="15"/>
      <c r="BT546" s="15"/>
      <c r="BU546" s="15"/>
      <c r="CV546" s="13">
        <f t="shared" si="78"/>
        <v>0</v>
      </c>
      <c r="CW546" s="13">
        <f t="shared" si="80"/>
        <v>0</v>
      </c>
      <c r="DI546" s="13">
        <v>1</v>
      </c>
      <c r="DP546" s="13">
        <f t="shared" si="79"/>
        <v>1</v>
      </c>
      <c r="DQ546" s="13">
        <f t="shared" si="81"/>
        <v>1</v>
      </c>
    </row>
    <row r="547" spans="1:121" x14ac:dyDescent="0.45">
      <c r="A547" s="12" t="s">
        <v>4078</v>
      </c>
      <c r="B547" s="13">
        <v>2014</v>
      </c>
      <c r="C547" s="13" t="s">
        <v>344</v>
      </c>
      <c r="D547" s="13" t="s">
        <v>375</v>
      </c>
      <c r="E547" s="13" t="s">
        <v>481</v>
      </c>
      <c r="F547" s="13" t="s">
        <v>482</v>
      </c>
      <c r="G547" s="13">
        <f t="shared" si="75"/>
        <v>1</v>
      </c>
      <c r="M547" s="13">
        <v>0</v>
      </c>
      <c r="N547" s="13">
        <v>0</v>
      </c>
      <c r="O547" s="13">
        <v>0</v>
      </c>
      <c r="P547" s="13">
        <v>0</v>
      </c>
      <c r="Q547" s="13">
        <v>2</v>
      </c>
      <c r="R547" s="15">
        <v>1</v>
      </c>
      <c r="BC547" s="13">
        <f t="shared" si="76"/>
        <v>0</v>
      </c>
      <c r="BK547" s="15">
        <f t="shared" si="74"/>
        <v>0</v>
      </c>
      <c r="BL547" s="13">
        <f t="shared" si="77"/>
        <v>1</v>
      </c>
      <c r="BM547" s="13">
        <f t="shared" si="82"/>
        <v>1</v>
      </c>
      <c r="BS547" s="15"/>
      <c r="BT547" s="15"/>
      <c r="BU547" s="15"/>
      <c r="CV547" s="13">
        <f t="shared" si="78"/>
        <v>0</v>
      </c>
      <c r="CW547" s="13">
        <f t="shared" si="80"/>
        <v>0</v>
      </c>
      <c r="CX547" s="13">
        <v>1</v>
      </c>
      <c r="DH547" s="13">
        <v>1</v>
      </c>
      <c r="DP547" s="13">
        <f t="shared" si="79"/>
        <v>2</v>
      </c>
      <c r="DQ547" s="13">
        <f t="shared" si="81"/>
        <v>1</v>
      </c>
    </row>
    <row r="548" spans="1:121" x14ac:dyDescent="0.45">
      <c r="A548" s="12" t="s">
        <v>4748</v>
      </c>
      <c r="B548" s="13">
        <v>2017</v>
      </c>
      <c r="C548" s="13" t="s">
        <v>1676</v>
      </c>
      <c r="D548" s="13" t="s">
        <v>426</v>
      </c>
      <c r="E548" s="13" t="s">
        <v>1805</v>
      </c>
      <c r="F548" s="13" t="s">
        <v>1810</v>
      </c>
      <c r="G548" s="13">
        <f t="shared" si="75"/>
        <v>3</v>
      </c>
      <c r="H548" s="15">
        <v>1</v>
      </c>
      <c r="K548" s="14">
        <v>1</v>
      </c>
      <c r="L548" s="15">
        <v>1</v>
      </c>
      <c r="M548" s="13">
        <v>3</v>
      </c>
      <c r="N548" s="13">
        <v>0</v>
      </c>
      <c r="O548" s="13">
        <v>0</v>
      </c>
      <c r="P548" s="13">
        <v>0</v>
      </c>
      <c r="Q548" s="13">
        <v>3</v>
      </c>
      <c r="R548" s="15">
        <v>1</v>
      </c>
      <c r="BC548" s="13">
        <f t="shared" si="76"/>
        <v>0</v>
      </c>
      <c r="BK548" s="15">
        <f t="shared" si="74"/>
        <v>0</v>
      </c>
      <c r="BL548" s="13">
        <f t="shared" si="77"/>
        <v>2</v>
      </c>
      <c r="BM548" s="13">
        <f t="shared" si="82"/>
        <v>1</v>
      </c>
      <c r="BS548" s="15"/>
      <c r="BT548" s="15"/>
      <c r="BU548" s="15"/>
      <c r="CD548" s="13">
        <v>3</v>
      </c>
      <c r="CV548" s="13">
        <f t="shared" si="78"/>
        <v>3</v>
      </c>
      <c r="CW548" s="13">
        <f t="shared" si="80"/>
        <v>1</v>
      </c>
      <c r="DI548" s="13">
        <v>1</v>
      </c>
      <c r="DP548" s="13">
        <f t="shared" si="79"/>
        <v>1</v>
      </c>
      <c r="DQ548" s="13">
        <f t="shared" si="81"/>
        <v>1</v>
      </c>
    </row>
    <row r="549" spans="1:121" x14ac:dyDescent="0.45">
      <c r="A549" s="13" t="s">
        <v>6782</v>
      </c>
      <c r="G549" s="13">
        <f t="shared" si="75"/>
        <v>2</v>
      </c>
      <c r="H549" s="13">
        <v>1</v>
      </c>
      <c r="J549" s="14">
        <v>1</v>
      </c>
      <c r="L549" s="13">
        <v>1</v>
      </c>
      <c r="R549" s="13"/>
      <c r="BC549" s="13">
        <f t="shared" si="76"/>
        <v>0</v>
      </c>
      <c r="BE549" s="13"/>
      <c r="BJ549" s="13"/>
      <c r="BK549" s="13">
        <f t="shared" si="74"/>
        <v>0</v>
      </c>
      <c r="BL549" s="13">
        <f t="shared" si="77"/>
        <v>1</v>
      </c>
      <c r="BM549" s="13">
        <f t="shared" si="82"/>
        <v>1</v>
      </c>
      <c r="BR549" s="13"/>
      <c r="CV549" s="13">
        <f t="shared" si="78"/>
        <v>0</v>
      </c>
      <c r="CW549" s="13">
        <f t="shared" si="80"/>
        <v>0</v>
      </c>
      <c r="DE549" s="13">
        <v>1</v>
      </c>
      <c r="DP549" s="13">
        <f t="shared" si="79"/>
        <v>1</v>
      </c>
      <c r="DQ549" s="13">
        <f t="shared" si="81"/>
        <v>1</v>
      </c>
    </row>
    <row r="550" spans="1:121" x14ac:dyDescent="0.45">
      <c r="A550" s="12" t="s">
        <v>6783</v>
      </c>
      <c r="B550" s="13">
        <v>2015</v>
      </c>
      <c r="C550" s="13" t="s">
        <v>126</v>
      </c>
      <c r="D550" s="13" t="s">
        <v>126</v>
      </c>
      <c r="E550" s="13" t="s">
        <v>249</v>
      </c>
      <c r="F550" s="13" t="s">
        <v>5051</v>
      </c>
      <c r="G550" s="13">
        <f t="shared" si="75"/>
        <v>2</v>
      </c>
      <c r="H550" s="15">
        <v>1</v>
      </c>
      <c r="J550" s="14">
        <v>1</v>
      </c>
      <c r="L550" s="15">
        <v>1</v>
      </c>
      <c r="Q550" s="13">
        <v>0</v>
      </c>
      <c r="BC550" s="13">
        <f t="shared" si="76"/>
        <v>0</v>
      </c>
      <c r="BK550" s="15">
        <f t="shared" si="74"/>
        <v>0</v>
      </c>
      <c r="BL550" s="13">
        <f t="shared" si="77"/>
        <v>1</v>
      </c>
      <c r="BM550" s="13">
        <f t="shared" si="82"/>
        <v>1</v>
      </c>
      <c r="BS550" s="15"/>
      <c r="BT550" s="15"/>
      <c r="BU550" s="15"/>
      <c r="CV550" s="13">
        <f t="shared" si="78"/>
        <v>0</v>
      </c>
      <c r="CW550" s="13">
        <f t="shared" si="80"/>
        <v>0</v>
      </c>
      <c r="DG550" s="13">
        <v>1</v>
      </c>
      <c r="DI550" s="13">
        <v>1</v>
      </c>
      <c r="DP550" s="13">
        <f t="shared" si="79"/>
        <v>2</v>
      </c>
      <c r="DQ550" s="13">
        <f t="shared" si="81"/>
        <v>1</v>
      </c>
    </row>
    <row r="551" spans="1:121" x14ac:dyDescent="0.45">
      <c r="A551" s="12" t="s">
        <v>6784</v>
      </c>
      <c r="B551" s="13">
        <v>2016</v>
      </c>
      <c r="C551" s="13" t="s">
        <v>1862</v>
      </c>
      <c r="D551" s="13" t="s">
        <v>1863</v>
      </c>
      <c r="E551" s="13" t="s">
        <v>1864</v>
      </c>
      <c r="G551" s="13">
        <f t="shared" si="75"/>
        <v>1</v>
      </c>
      <c r="M551" s="13">
        <v>4</v>
      </c>
      <c r="Q551" s="13">
        <v>4</v>
      </c>
      <c r="R551" s="15">
        <v>1</v>
      </c>
      <c r="BC551" s="13">
        <f t="shared" si="76"/>
        <v>0</v>
      </c>
      <c r="BK551" s="15">
        <f t="shared" si="74"/>
        <v>0</v>
      </c>
      <c r="BL551" s="13">
        <f t="shared" si="77"/>
        <v>1</v>
      </c>
      <c r="BM551" s="13">
        <f t="shared" si="82"/>
        <v>1</v>
      </c>
      <c r="BS551" s="15"/>
      <c r="BT551" s="15"/>
      <c r="BU551" s="15"/>
      <c r="CP551" s="13">
        <v>4</v>
      </c>
      <c r="CV551" s="13">
        <f t="shared" si="78"/>
        <v>4</v>
      </c>
      <c r="CW551" s="13">
        <f t="shared" si="80"/>
        <v>1</v>
      </c>
      <c r="DP551" s="13">
        <f t="shared" si="79"/>
        <v>0</v>
      </c>
      <c r="DQ551" s="13">
        <f t="shared" si="81"/>
        <v>0</v>
      </c>
    </row>
    <row r="552" spans="1:121" x14ac:dyDescent="0.45">
      <c r="A552" s="12" t="s">
        <v>3762</v>
      </c>
      <c r="B552" s="13">
        <v>2012</v>
      </c>
      <c r="C552" s="13" t="s">
        <v>23</v>
      </c>
      <c r="D552" s="13" t="s">
        <v>23</v>
      </c>
      <c r="E552" s="13" t="s">
        <v>58</v>
      </c>
      <c r="F552" s="13" t="s">
        <v>68</v>
      </c>
      <c r="G552" s="13">
        <f t="shared" si="75"/>
        <v>2</v>
      </c>
      <c r="H552" s="15">
        <v>1</v>
      </c>
      <c r="J552" s="14">
        <v>1</v>
      </c>
      <c r="L552" s="15">
        <v>1</v>
      </c>
      <c r="M552" s="13">
        <v>1</v>
      </c>
      <c r="N552" s="13">
        <v>0</v>
      </c>
      <c r="O552" s="13">
        <v>0</v>
      </c>
      <c r="P552" s="13">
        <v>0</v>
      </c>
      <c r="Q552" s="13">
        <v>1</v>
      </c>
      <c r="R552" s="15">
        <v>1</v>
      </c>
      <c r="BC552" s="13">
        <f t="shared" si="76"/>
        <v>0</v>
      </c>
      <c r="BK552" s="15">
        <f t="shared" si="74"/>
        <v>0</v>
      </c>
      <c r="BL552" s="13">
        <f t="shared" si="77"/>
        <v>2</v>
      </c>
      <c r="BM552" s="13">
        <f t="shared" si="82"/>
        <v>1</v>
      </c>
      <c r="BS552" s="15"/>
      <c r="BT552" s="15"/>
      <c r="BU552" s="15"/>
      <c r="CV552" s="13">
        <f t="shared" si="78"/>
        <v>0</v>
      </c>
      <c r="CW552" s="13">
        <f t="shared" si="80"/>
        <v>0</v>
      </c>
      <c r="DE552" s="13">
        <v>1</v>
      </c>
      <c r="DI552" s="13">
        <v>1</v>
      </c>
      <c r="DP552" s="13">
        <f t="shared" si="79"/>
        <v>2</v>
      </c>
      <c r="DQ552" s="13">
        <f t="shared" si="81"/>
        <v>1</v>
      </c>
    </row>
    <row r="553" spans="1:121" x14ac:dyDescent="0.45">
      <c r="A553" s="12" t="s">
        <v>4053</v>
      </c>
      <c r="B553" s="13">
        <v>2012</v>
      </c>
      <c r="C553" s="13" t="s">
        <v>344</v>
      </c>
      <c r="D553" s="13" t="s">
        <v>375</v>
      </c>
      <c r="E553" s="13" t="s">
        <v>376</v>
      </c>
      <c r="G553" s="13">
        <f t="shared" si="75"/>
        <v>3</v>
      </c>
      <c r="H553" s="15">
        <v>1</v>
      </c>
      <c r="I553" s="14">
        <v>1</v>
      </c>
      <c r="K553" s="14">
        <v>1</v>
      </c>
      <c r="L553" s="15">
        <v>1</v>
      </c>
      <c r="M553" s="13">
        <v>0</v>
      </c>
      <c r="N553" s="13">
        <v>0</v>
      </c>
      <c r="O553" s="13">
        <v>0</v>
      </c>
      <c r="P553" s="13">
        <v>0</v>
      </c>
      <c r="Q553" s="13">
        <v>3</v>
      </c>
      <c r="R553" s="15">
        <v>1</v>
      </c>
      <c r="AG553" s="13">
        <v>1</v>
      </c>
      <c r="BC553" s="13">
        <f t="shared" si="76"/>
        <v>0</v>
      </c>
      <c r="BH553" s="13">
        <v>1</v>
      </c>
      <c r="BI553" s="13">
        <f>BH553</f>
        <v>1</v>
      </c>
      <c r="BJ553" s="16">
        <v>1</v>
      </c>
      <c r="BK553" s="15">
        <f t="shared" si="74"/>
        <v>1</v>
      </c>
      <c r="BL553" s="13">
        <f t="shared" si="77"/>
        <v>3</v>
      </c>
      <c r="BM553" s="13">
        <f t="shared" si="82"/>
        <v>1</v>
      </c>
      <c r="BS553" s="15"/>
      <c r="BT553" s="15"/>
      <c r="BU553" s="15"/>
      <c r="BX553" s="13">
        <v>1</v>
      </c>
      <c r="CV553" s="13">
        <f t="shared" si="78"/>
        <v>1</v>
      </c>
      <c r="CW553" s="13">
        <f t="shared" si="80"/>
        <v>1</v>
      </c>
      <c r="DH553" s="13">
        <v>1</v>
      </c>
      <c r="DI553" s="13">
        <v>1</v>
      </c>
      <c r="DP553" s="13">
        <f t="shared" si="79"/>
        <v>2</v>
      </c>
      <c r="DQ553" s="13">
        <f t="shared" si="81"/>
        <v>1</v>
      </c>
    </row>
    <row r="554" spans="1:121" x14ac:dyDescent="0.45">
      <c r="A554" s="12" t="s">
        <v>4841</v>
      </c>
      <c r="B554" s="13">
        <v>2018</v>
      </c>
      <c r="C554" s="13" t="s">
        <v>1862</v>
      </c>
      <c r="D554" s="13" t="s">
        <v>1879</v>
      </c>
      <c r="E554" s="13" t="s">
        <v>1862</v>
      </c>
      <c r="G554" s="13">
        <f t="shared" si="75"/>
        <v>1</v>
      </c>
      <c r="Q554" s="13">
        <v>0</v>
      </c>
      <c r="BC554" s="13">
        <f t="shared" si="76"/>
        <v>0</v>
      </c>
      <c r="BK554" s="15">
        <f t="shared" si="74"/>
        <v>0</v>
      </c>
      <c r="BL554" s="13">
        <f t="shared" si="77"/>
        <v>0</v>
      </c>
      <c r="BM554" s="13">
        <f t="shared" si="82"/>
        <v>0</v>
      </c>
      <c r="BS554" s="15"/>
      <c r="BT554" s="15"/>
      <c r="BU554" s="15"/>
      <c r="CV554" s="13">
        <f t="shared" si="78"/>
        <v>0</v>
      </c>
      <c r="CW554" s="13">
        <f t="shared" si="80"/>
        <v>0</v>
      </c>
      <c r="DC554" s="13">
        <v>1</v>
      </c>
      <c r="DI554" s="13">
        <v>1</v>
      </c>
      <c r="DP554" s="13">
        <f t="shared" si="79"/>
        <v>2</v>
      </c>
      <c r="DQ554" s="13">
        <f t="shared" si="81"/>
        <v>1</v>
      </c>
    </row>
    <row r="555" spans="1:121" x14ac:dyDescent="0.45">
      <c r="A555" s="12" t="s">
        <v>6785</v>
      </c>
      <c r="B555" s="13">
        <v>2017</v>
      </c>
      <c r="C555" s="13" t="s">
        <v>2127</v>
      </c>
      <c r="D555" s="13" t="s">
        <v>2128</v>
      </c>
      <c r="E555" s="13" t="s">
        <v>2294</v>
      </c>
      <c r="G555" s="13">
        <f t="shared" si="75"/>
        <v>2</v>
      </c>
      <c r="Q555" s="13">
        <v>0</v>
      </c>
      <c r="AK555" s="13">
        <v>1</v>
      </c>
      <c r="BC555" s="13">
        <f t="shared" si="76"/>
        <v>0</v>
      </c>
      <c r="BH555" s="13">
        <v>1</v>
      </c>
      <c r="BI555" s="13">
        <f>BH555</f>
        <v>1</v>
      </c>
      <c r="BJ555" s="16">
        <v>1</v>
      </c>
      <c r="BK555" s="15">
        <f t="shared" ref="BK555:BK594" si="83">BE555+BJ555</f>
        <v>1</v>
      </c>
      <c r="BL555" s="13">
        <f t="shared" si="77"/>
        <v>1</v>
      </c>
      <c r="BM555" s="13">
        <f t="shared" si="82"/>
        <v>1</v>
      </c>
      <c r="BP555" s="13">
        <v>1</v>
      </c>
      <c r="BS555" s="15"/>
      <c r="BT555" s="15"/>
      <c r="BU555" s="15"/>
      <c r="CV555" s="13">
        <f t="shared" si="78"/>
        <v>1</v>
      </c>
      <c r="CW555" s="13">
        <f t="shared" si="80"/>
        <v>1</v>
      </c>
      <c r="DI555" s="13">
        <v>1</v>
      </c>
      <c r="DJ555" s="13">
        <v>1</v>
      </c>
      <c r="DP555" s="13">
        <f t="shared" si="79"/>
        <v>2</v>
      </c>
      <c r="DQ555" s="13">
        <f t="shared" si="81"/>
        <v>1</v>
      </c>
    </row>
    <row r="556" spans="1:121" x14ac:dyDescent="0.45">
      <c r="A556" s="12" t="s">
        <v>6786</v>
      </c>
      <c r="B556" s="13">
        <v>2019</v>
      </c>
      <c r="C556" s="13" t="s">
        <v>1862</v>
      </c>
      <c r="D556" s="13" t="s">
        <v>1863</v>
      </c>
      <c r="E556" s="13" t="s">
        <v>1864</v>
      </c>
      <c r="G556" s="13">
        <f t="shared" si="75"/>
        <v>0</v>
      </c>
      <c r="M556" s="13">
        <v>0</v>
      </c>
      <c r="N556" s="13">
        <v>0</v>
      </c>
      <c r="O556" s="13">
        <v>0</v>
      </c>
      <c r="P556" s="13">
        <v>0</v>
      </c>
      <c r="Q556" s="13">
        <v>2</v>
      </c>
      <c r="R556" s="15">
        <v>1</v>
      </c>
      <c r="BC556" s="13">
        <f t="shared" si="76"/>
        <v>0</v>
      </c>
      <c r="BK556" s="15">
        <f t="shared" si="83"/>
        <v>0</v>
      </c>
      <c r="BL556" s="13">
        <f t="shared" si="77"/>
        <v>1</v>
      </c>
      <c r="BM556" s="13">
        <f t="shared" si="82"/>
        <v>1</v>
      </c>
      <c r="BS556" s="15"/>
      <c r="BT556" s="15"/>
      <c r="BU556" s="15"/>
      <c r="CV556" s="13">
        <f t="shared" si="78"/>
        <v>0</v>
      </c>
      <c r="CW556" s="13">
        <f t="shared" si="80"/>
        <v>0</v>
      </c>
      <c r="DP556" s="13">
        <f t="shared" si="79"/>
        <v>0</v>
      </c>
      <c r="DQ556" s="13">
        <f t="shared" si="81"/>
        <v>0</v>
      </c>
    </row>
    <row r="557" spans="1:121" x14ac:dyDescent="0.45">
      <c r="A557" s="12" t="s">
        <v>4211</v>
      </c>
      <c r="B557" s="13">
        <v>2016</v>
      </c>
      <c r="C557" s="13" t="s">
        <v>753</v>
      </c>
      <c r="D557" s="13" t="s">
        <v>753</v>
      </c>
      <c r="E557" s="13" t="s">
        <v>816</v>
      </c>
      <c r="F557" s="13" t="s">
        <v>4210</v>
      </c>
      <c r="G557" s="13">
        <f t="shared" si="75"/>
        <v>2</v>
      </c>
      <c r="H557" s="15">
        <v>1</v>
      </c>
      <c r="J557" s="14">
        <v>1</v>
      </c>
      <c r="L557" s="15">
        <v>1</v>
      </c>
      <c r="Q557" s="13">
        <v>0</v>
      </c>
      <c r="BC557" s="13">
        <f t="shared" si="76"/>
        <v>0</v>
      </c>
      <c r="BK557" s="15">
        <f t="shared" si="83"/>
        <v>0</v>
      </c>
      <c r="BL557" s="13">
        <f t="shared" si="77"/>
        <v>1</v>
      </c>
      <c r="BM557" s="13">
        <f t="shared" si="82"/>
        <v>1</v>
      </c>
      <c r="BS557" s="15"/>
      <c r="BT557" s="15"/>
      <c r="BU557" s="15"/>
      <c r="CV557" s="13">
        <f t="shared" si="78"/>
        <v>0</v>
      </c>
      <c r="CW557" s="13">
        <f t="shared" si="80"/>
        <v>0</v>
      </c>
      <c r="DF557" s="13">
        <v>1</v>
      </c>
      <c r="DP557" s="13">
        <f t="shared" si="79"/>
        <v>1</v>
      </c>
      <c r="DQ557" s="13">
        <f t="shared" si="81"/>
        <v>1</v>
      </c>
    </row>
    <row r="558" spans="1:121" x14ac:dyDescent="0.45">
      <c r="A558" s="12" t="s">
        <v>4617</v>
      </c>
      <c r="B558" s="13">
        <v>2016</v>
      </c>
      <c r="C558" s="13" t="s">
        <v>1281</v>
      </c>
      <c r="D558" s="13" t="s">
        <v>1282</v>
      </c>
      <c r="E558" s="13" t="s">
        <v>1313</v>
      </c>
      <c r="G558" s="13">
        <f t="shared" si="75"/>
        <v>0</v>
      </c>
      <c r="Q558" s="13">
        <v>0</v>
      </c>
      <c r="BC558" s="13">
        <f t="shared" si="76"/>
        <v>0</v>
      </c>
      <c r="BK558" s="15">
        <f t="shared" si="83"/>
        <v>0</v>
      </c>
      <c r="BL558" s="13">
        <f t="shared" si="77"/>
        <v>0</v>
      </c>
      <c r="BM558" s="13">
        <f t="shared" si="82"/>
        <v>0</v>
      </c>
      <c r="BS558" s="15"/>
      <c r="BT558" s="15"/>
      <c r="BU558" s="15"/>
      <c r="CV558" s="13">
        <f t="shared" si="78"/>
        <v>0</v>
      </c>
      <c r="CW558" s="13">
        <f t="shared" si="80"/>
        <v>0</v>
      </c>
      <c r="DP558" s="13">
        <f t="shared" si="79"/>
        <v>0</v>
      </c>
      <c r="DQ558" s="13">
        <f t="shared" si="81"/>
        <v>0</v>
      </c>
    </row>
    <row r="559" spans="1:121" x14ac:dyDescent="0.45">
      <c r="A559" s="12" t="s">
        <v>6787</v>
      </c>
      <c r="B559" s="13">
        <v>2013</v>
      </c>
      <c r="C559" s="13" t="s">
        <v>1006</v>
      </c>
      <c r="D559" s="13" t="s">
        <v>1017</v>
      </c>
      <c r="E559" s="13" t="s">
        <v>4366</v>
      </c>
      <c r="G559" s="13">
        <f t="shared" si="75"/>
        <v>0</v>
      </c>
      <c r="Q559" s="13">
        <v>0</v>
      </c>
      <c r="BC559" s="13">
        <f t="shared" si="76"/>
        <v>0</v>
      </c>
      <c r="BK559" s="15">
        <f t="shared" si="83"/>
        <v>0</v>
      </c>
      <c r="BL559" s="13">
        <f t="shared" si="77"/>
        <v>0</v>
      </c>
      <c r="BM559" s="13">
        <f t="shared" si="82"/>
        <v>0</v>
      </c>
      <c r="BS559" s="15"/>
      <c r="BT559" s="15"/>
      <c r="BU559" s="15"/>
      <c r="CV559" s="13">
        <f t="shared" si="78"/>
        <v>0</v>
      </c>
      <c r="CW559" s="13">
        <f t="shared" si="80"/>
        <v>0</v>
      </c>
      <c r="DP559" s="13">
        <f t="shared" si="79"/>
        <v>0</v>
      </c>
      <c r="DQ559" s="13">
        <f t="shared" si="81"/>
        <v>0</v>
      </c>
    </row>
    <row r="560" spans="1:121" x14ac:dyDescent="0.45">
      <c r="A560" s="12" t="s">
        <v>4186</v>
      </c>
      <c r="B560" s="13">
        <v>2017</v>
      </c>
      <c r="C560" s="13" t="s">
        <v>753</v>
      </c>
      <c r="D560" s="13" t="s">
        <v>753</v>
      </c>
      <c r="E560" s="13" t="s">
        <v>754</v>
      </c>
      <c r="F560" s="13" t="s">
        <v>4185</v>
      </c>
      <c r="G560" s="13">
        <f t="shared" si="75"/>
        <v>2</v>
      </c>
      <c r="H560" s="15">
        <v>1</v>
      </c>
      <c r="J560" s="14">
        <v>1</v>
      </c>
      <c r="L560" s="15">
        <v>1</v>
      </c>
      <c r="M560" s="13">
        <v>1</v>
      </c>
      <c r="N560" s="13">
        <v>0</v>
      </c>
      <c r="O560" s="13">
        <v>0</v>
      </c>
      <c r="P560" s="13">
        <v>0</v>
      </c>
      <c r="Q560" s="13">
        <v>1</v>
      </c>
      <c r="R560" s="15">
        <v>1</v>
      </c>
      <c r="BC560" s="13">
        <f t="shared" si="76"/>
        <v>0</v>
      </c>
      <c r="BK560" s="15">
        <f t="shared" si="83"/>
        <v>0</v>
      </c>
      <c r="BL560" s="13">
        <f t="shared" si="77"/>
        <v>2</v>
      </c>
      <c r="BM560" s="13">
        <f t="shared" si="82"/>
        <v>1</v>
      </c>
      <c r="BS560" s="15"/>
      <c r="BT560" s="15"/>
      <c r="BU560" s="15"/>
      <c r="CV560" s="13">
        <f t="shared" si="78"/>
        <v>0</v>
      </c>
      <c r="CW560" s="13">
        <f t="shared" si="80"/>
        <v>0</v>
      </c>
      <c r="DF560" s="13">
        <v>1</v>
      </c>
      <c r="DP560" s="13">
        <f t="shared" si="79"/>
        <v>1</v>
      </c>
      <c r="DQ560" s="13">
        <f t="shared" si="81"/>
        <v>1</v>
      </c>
    </row>
    <row r="561" spans="1:121" x14ac:dyDescent="0.45">
      <c r="A561" s="12" t="s">
        <v>6788</v>
      </c>
      <c r="B561" s="13">
        <v>2017</v>
      </c>
      <c r="C561" s="13" t="s">
        <v>753</v>
      </c>
      <c r="D561" s="13" t="s">
        <v>753</v>
      </c>
      <c r="E561" s="13" t="s">
        <v>754</v>
      </c>
      <c r="F561" s="13" t="s">
        <v>864</v>
      </c>
      <c r="G561" s="13">
        <f t="shared" si="75"/>
        <v>2</v>
      </c>
      <c r="H561" s="15">
        <v>1</v>
      </c>
      <c r="J561" s="14">
        <v>1</v>
      </c>
      <c r="L561" s="15">
        <v>1</v>
      </c>
      <c r="Q561" s="13">
        <v>0</v>
      </c>
      <c r="BC561" s="13">
        <f t="shared" si="76"/>
        <v>0</v>
      </c>
      <c r="BK561" s="15">
        <f t="shared" si="83"/>
        <v>0</v>
      </c>
      <c r="BL561" s="13">
        <f t="shared" si="77"/>
        <v>1</v>
      </c>
      <c r="BM561" s="13">
        <f t="shared" si="82"/>
        <v>1</v>
      </c>
      <c r="BS561" s="15"/>
      <c r="BT561" s="15"/>
      <c r="BU561" s="15"/>
      <c r="CV561" s="13">
        <f t="shared" si="78"/>
        <v>0</v>
      </c>
      <c r="CW561" s="13">
        <f t="shared" si="80"/>
        <v>0</v>
      </c>
      <c r="DF561" s="13">
        <v>1</v>
      </c>
      <c r="DP561" s="13">
        <f t="shared" si="79"/>
        <v>1</v>
      </c>
      <c r="DQ561" s="13">
        <f t="shared" si="81"/>
        <v>1</v>
      </c>
    </row>
    <row r="562" spans="1:121" x14ac:dyDescent="0.45">
      <c r="A562" s="12" t="s">
        <v>6789</v>
      </c>
      <c r="B562" s="13">
        <v>2019</v>
      </c>
      <c r="C562" s="13" t="s">
        <v>2127</v>
      </c>
      <c r="D562" s="13" t="s">
        <v>2173</v>
      </c>
      <c r="E562" s="13" t="s">
        <v>2193</v>
      </c>
      <c r="G562" s="13">
        <f t="shared" si="75"/>
        <v>2</v>
      </c>
      <c r="H562" s="15">
        <v>1</v>
      </c>
      <c r="Q562" s="13">
        <v>0</v>
      </c>
      <c r="BC562" s="13">
        <f t="shared" si="76"/>
        <v>0</v>
      </c>
      <c r="BK562" s="15">
        <f t="shared" si="83"/>
        <v>0</v>
      </c>
      <c r="BL562" s="13">
        <f t="shared" si="77"/>
        <v>1</v>
      </c>
      <c r="BM562" s="13">
        <f t="shared" si="82"/>
        <v>1</v>
      </c>
      <c r="BS562" s="15"/>
      <c r="BT562" s="15"/>
      <c r="BU562" s="15"/>
      <c r="CV562" s="13">
        <f t="shared" si="78"/>
        <v>0</v>
      </c>
      <c r="CW562" s="13">
        <f t="shared" si="80"/>
        <v>0</v>
      </c>
      <c r="DI562" s="13">
        <v>1</v>
      </c>
      <c r="DJ562" s="13">
        <v>1</v>
      </c>
      <c r="DP562" s="13">
        <f t="shared" si="79"/>
        <v>2</v>
      </c>
      <c r="DQ562" s="13">
        <f t="shared" si="81"/>
        <v>1</v>
      </c>
    </row>
    <row r="563" spans="1:121" x14ac:dyDescent="0.45">
      <c r="A563" s="12" t="s">
        <v>6790</v>
      </c>
      <c r="B563" s="13">
        <v>2020</v>
      </c>
      <c r="C563" s="13" t="s">
        <v>1676</v>
      </c>
      <c r="D563" s="13" t="s">
        <v>1684</v>
      </c>
      <c r="E563" s="13" t="s">
        <v>1857</v>
      </c>
      <c r="G563" s="13">
        <f t="shared" si="75"/>
        <v>0</v>
      </c>
      <c r="Q563" s="13">
        <v>0</v>
      </c>
      <c r="BC563" s="13">
        <f t="shared" si="76"/>
        <v>0</v>
      </c>
      <c r="BK563" s="15">
        <f t="shared" si="83"/>
        <v>0</v>
      </c>
      <c r="BL563" s="13">
        <f t="shared" si="77"/>
        <v>0</v>
      </c>
      <c r="BM563" s="13">
        <f t="shared" si="82"/>
        <v>0</v>
      </c>
      <c r="BS563" s="15"/>
      <c r="BT563" s="15"/>
      <c r="BU563" s="15"/>
      <c r="CV563" s="13">
        <f t="shared" si="78"/>
        <v>0</v>
      </c>
      <c r="CW563" s="13">
        <f t="shared" si="80"/>
        <v>0</v>
      </c>
      <c r="DP563" s="13">
        <f t="shared" si="79"/>
        <v>0</v>
      </c>
      <c r="DQ563" s="13">
        <f t="shared" si="81"/>
        <v>0</v>
      </c>
    </row>
    <row r="564" spans="1:121" x14ac:dyDescent="0.45">
      <c r="A564" s="12" t="s">
        <v>6791</v>
      </c>
      <c r="B564" s="13">
        <v>2015</v>
      </c>
      <c r="C564" s="13" t="s">
        <v>344</v>
      </c>
      <c r="D564" s="13" t="s">
        <v>375</v>
      </c>
      <c r="E564" s="13" t="s">
        <v>653</v>
      </c>
      <c r="F564" s="13" t="s">
        <v>4075</v>
      </c>
      <c r="G564" s="13">
        <f t="shared" si="75"/>
        <v>1</v>
      </c>
      <c r="Q564" s="13">
        <v>0</v>
      </c>
      <c r="BC564" s="13">
        <f t="shared" si="76"/>
        <v>0</v>
      </c>
      <c r="BK564" s="15">
        <f t="shared" si="83"/>
        <v>0</v>
      </c>
      <c r="BL564" s="13">
        <f t="shared" si="77"/>
        <v>0</v>
      </c>
      <c r="BM564" s="13">
        <f t="shared" si="82"/>
        <v>0</v>
      </c>
      <c r="BS564" s="15"/>
      <c r="BT564" s="15"/>
      <c r="BU564" s="15"/>
      <c r="CV564" s="13">
        <f t="shared" si="78"/>
        <v>0</v>
      </c>
      <c r="CW564" s="13">
        <f t="shared" si="80"/>
        <v>0</v>
      </c>
      <c r="DH564" s="13">
        <v>1</v>
      </c>
      <c r="DP564" s="13">
        <f t="shared" si="79"/>
        <v>1</v>
      </c>
      <c r="DQ564" s="13">
        <f t="shared" si="81"/>
        <v>1</v>
      </c>
    </row>
    <row r="565" spans="1:121" x14ac:dyDescent="0.45">
      <c r="A565" s="12" t="s">
        <v>5029</v>
      </c>
      <c r="B565" s="13">
        <v>2018</v>
      </c>
      <c r="C565" s="13" t="s">
        <v>2127</v>
      </c>
      <c r="D565" s="13" t="s">
        <v>2128</v>
      </c>
      <c r="E565" s="13" t="s">
        <v>2418</v>
      </c>
      <c r="F565" s="13" t="s">
        <v>2419</v>
      </c>
      <c r="G565" s="13">
        <f t="shared" si="75"/>
        <v>1</v>
      </c>
      <c r="H565" s="15">
        <v>1</v>
      </c>
      <c r="Q565" s="13">
        <v>0</v>
      </c>
      <c r="BC565" s="13">
        <f t="shared" si="76"/>
        <v>0</v>
      </c>
      <c r="BK565" s="15">
        <f t="shared" si="83"/>
        <v>0</v>
      </c>
      <c r="BL565" s="13">
        <f t="shared" si="77"/>
        <v>1</v>
      </c>
      <c r="BM565" s="13">
        <f t="shared" si="82"/>
        <v>1</v>
      </c>
      <c r="BS565" s="15"/>
      <c r="BT565" s="15"/>
      <c r="BU565" s="15"/>
      <c r="CV565" s="13">
        <f t="shared" si="78"/>
        <v>0</v>
      </c>
      <c r="CW565" s="13">
        <f t="shared" si="80"/>
        <v>0</v>
      </c>
      <c r="DP565" s="13">
        <f t="shared" si="79"/>
        <v>0</v>
      </c>
      <c r="DQ565" s="13">
        <f t="shared" si="81"/>
        <v>0</v>
      </c>
    </row>
    <row r="566" spans="1:121" x14ac:dyDescent="0.45">
      <c r="A566" s="12" t="s">
        <v>4493</v>
      </c>
      <c r="B566" s="13">
        <v>2019</v>
      </c>
      <c r="C566" s="13" t="s">
        <v>1281</v>
      </c>
      <c r="D566" s="13" t="s">
        <v>1282</v>
      </c>
      <c r="E566" s="13" t="s">
        <v>4491</v>
      </c>
      <c r="F566" s="13" t="s">
        <v>4492</v>
      </c>
      <c r="G566" s="13">
        <f t="shared" si="75"/>
        <v>0</v>
      </c>
      <c r="Q566" s="13">
        <v>0</v>
      </c>
      <c r="BC566" s="13">
        <f t="shared" si="76"/>
        <v>0</v>
      </c>
      <c r="BK566" s="15">
        <f t="shared" si="83"/>
        <v>0</v>
      </c>
      <c r="BL566" s="13">
        <f t="shared" si="77"/>
        <v>0</v>
      </c>
      <c r="BM566" s="13">
        <f t="shared" si="82"/>
        <v>0</v>
      </c>
      <c r="BS566" s="15"/>
      <c r="BT566" s="15"/>
      <c r="BU566" s="15"/>
      <c r="CV566" s="13">
        <f t="shared" si="78"/>
        <v>0</v>
      </c>
      <c r="CW566" s="13">
        <f t="shared" si="80"/>
        <v>0</v>
      </c>
      <c r="DP566" s="13">
        <f t="shared" si="79"/>
        <v>0</v>
      </c>
      <c r="DQ566" s="13">
        <f t="shared" si="81"/>
        <v>0</v>
      </c>
    </row>
    <row r="567" spans="1:121" x14ac:dyDescent="0.45">
      <c r="A567" s="12" t="s">
        <v>6792</v>
      </c>
      <c r="B567" s="13">
        <v>2011</v>
      </c>
      <c r="C567" s="13" t="s">
        <v>2127</v>
      </c>
      <c r="D567" s="13" t="s">
        <v>2173</v>
      </c>
      <c r="E567" s="13" t="s">
        <v>2193</v>
      </c>
      <c r="G567" s="13">
        <f t="shared" si="75"/>
        <v>1</v>
      </c>
      <c r="Q567" s="13">
        <v>0</v>
      </c>
      <c r="BC567" s="13">
        <f t="shared" si="76"/>
        <v>0</v>
      </c>
      <c r="BK567" s="15">
        <f t="shared" si="83"/>
        <v>0</v>
      </c>
      <c r="BL567" s="13">
        <f t="shared" si="77"/>
        <v>0</v>
      </c>
      <c r="BM567" s="13">
        <f t="shared" si="82"/>
        <v>0</v>
      </c>
      <c r="BS567" s="15"/>
      <c r="BT567" s="15"/>
      <c r="BU567" s="15"/>
      <c r="CV567" s="13">
        <f t="shared" si="78"/>
        <v>0</v>
      </c>
      <c r="CW567" s="13">
        <f t="shared" si="80"/>
        <v>0</v>
      </c>
      <c r="DJ567" s="13">
        <v>1</v>
      </c>
      <c r="DP567" s="13">
        <f t="shared" si="79"/>
        <v>1</v>
      </c>
      <c r="DQ567" s="13">
        <f t="shared" si="81"/>
        <v>1</v>
      </c>
    </row>
    <row r="568" spans="1:121" x14ac:dyDescent="0.45">
      <c r="A568" s="12" t="s">
        <v>5091</v>
      </c>
      <c r="B568" s="13">
        <v>2013</v>
      </c>
      <c r="C568" s="13" t="s">
        <v>2023</v>
      </c>
      <c r="D568" s="13" t="s">
        <v>2023</v>
      </c>
      <c r="E568" s="13" t="s">
        <v>2081</v>
      </c>
      <c r="F568" s="13" t="s">
        <v>2084</v>
      </c>
      <c r="G568" s="13">
        <f t="shared" si="75"/>
        <v>1</v>
      </c>
      <c r="H568" s="15">
        <v>1</v>
      </c>
      <c r="M568" s="13">
        <v>1</v>
      </c>
      <c r="N568" s="13">
        <v>0</v>
      </c>
      <c r="O568" s="13">
        <v>0</v>
      </c>
      <c r="P568" s="13">
        <v>0</v>
      </c>
      <c r="Q568" s="13">
        <v>1</v>
      </c>
      <c r="R568" s="15">
        <v>1</v>
      </c>
      <c r="BC568" s="13">
        <f t="shared" si="76"/>
        <v>0</v>
      </c>
      <c r="BK568" s="15">
        <f t="shared" si="83"/>
        <v>0</v>
      </c>
      <c r="BL568" s="13">
        <f t="shared" si="77"/>
        <v>2</v>
      </c>
      <c r="BM568" s="13">
        <f t="shared" si="82"/>
        <v>1</v>
      </c>
      <c r="BS568" s="15"/>
      <c r="BT568" s="15"/>
      <c r="BU568" s="15"/>
      <c r="CV568" s="13">
        <f t="shared" si="78"/>
        <v>0</v>
      </c>
      <c r="CW568" s="13">
        <f t="shared" si="80"/>
        <v>0</v>
      </c>
      <c r="DP568" s="13">
        <f t="shared" si="79"/>
        <v>0</v>
      </c>
      <c r="DQ568" s="13">
        <f t="shared" si="81"/>
        <v>0</v>
      </c>
    </row>
    <row r="569" spans="1:121" x14ac:dyDescent="0.45">
      <c r="A569" s="12" t="s">
        <v>4099</v>
      </c>
      <c r="B569" s="13">
        <v>2018</v>
      </c>
      <c r="C569" s="13" t="s">
        <v>344</v>
      </c>
      <c r="D569" s="13" t="s">
        <v>375</v>
      </c>
      <c r="E569" s="13" t="s">
        <v>597</v>
      </c>
      <c r="G569" s="13">
        <f t="shared" si="75"/>
        <v>0</v>
      </c>
      <c r="Q569" s="13">
        <v>0</v>
      </c>
      <c r="BC569" s="13">
        <f t="shared" si="76"/>
        <v>0</v>
      </c>
      <c r="BK569" s="15">
        <f t="shared" si="83"/>
        <v>0</v>
      </c>
      <c r="BL569" s="13">
        <f t="shared" si="77"/>
        <v>0</v>
      </c>
      <c r="BM569" s="13">
        <f t="shared" si="82"/>
        <v>0</v>
      </c>
      <c r="BS569" s="15"/>
      <c r="BT569" s="15"/>
      <c r="BU569" s="15"/>
      <c r="CV569" s="13">
        <f t="shared" si="78"/>
        <v>0</v>
      </c>
      <c r="CW569" s="13">
        <f t="shared" si="80"/>
        <v>0</v>
      </c>
      <c r="DP569" s="13">
        <f t="shared" si="79"/>
        <v>0</v>
      </c>
      <c r="DQ569" s="13">
        <f t="shared" si="81"/>
        <v>0</v>
      </c>
    </row>
    <row r="570" spans="1:121" x14ac:dyDescent="0.45">
      <c r="A570" s="12" t="s">
        <v>4696</v>
      </c>
      <c r="B570" s="13">
        <v>2010</v>
      </c>
      <c r="C570" s="13" t="s">
        <v>1676</v>
      </c>
      <c r="D570" s="13" t="s">
        <v>1684</v>
      </c>
      <c r="E570" s="13" t="s">
        <v>1685</v>
      </c>
      <c r="F570" s="13" t="s">
        <v>4695</v>
      </c>
      <c r="G570" s="13">
        <f t="shared" si="75"/>
        <v>1</v>
      </c>
      <c r="H570" s="15">
        <v>1</v>
      </c>
      <c r="Q570" s="13">
        <v>0</v>
      </c>
      <c r="BC570" s="13">
        <f t="shared" si="76"/>
        <v>0</v>
      </c>
      <c r="BK570" s="15">
        <f t="shared" si="83"/>
        <v>0</v>
      </c>
      <c r="BL570" s="13">
        <f t="shared" si="77"/>
        <v>1</v>
      </c>
      <c r="BM570" s="13">
        <f t="shared" si="82"/>
        <v>1</v>
      </c>
      <c r="BS570" s="15"/>
      <c r="BT570" s="15"/>
      <c r="BU570" s="15"/>
      <c r="CV570" s="13">
        <f t="shared" si="78"/>
        <v>0</v>
      </c>
      <c r="CW570" s="13">
        <f t="shared" si="80"/>
        <v>0</v>
      </c>
      <c r="DP570" s="13">
        <f t="shared" si="79"/>
        <v>0</v>
      </c>
      <c r="DQ570" s="13">
        <f t="shared" si="81"/>
        <v>0</v>
      </c>
    </row>
    <row r="571" spans="1:121" x14ac:dyDescent="0.45">
      <c r="A571" s="12" t="s">
        <v>6793</v>
      </c>
      <c r="B571" s="13">
        <v>2016</v>
      </c>
      <c r="C571" s="13" t="s">
        <v>1006</v>
      </c>
      <c r="D571" s="13" t="s">
        <v>1017</v>
      </c>
      <c r="E571" s="13" t="s">
        <v>3261</v>
      </c>
      <c r="F571" s="13" t="s">
        <v>3262</v>
      </c>
      <c r="G571" s="13">
        <f t="shared" si="75"/>
        <v>2</v>
      </c>
      <c r="H571" s="15">
        <v>1</v>
      </c>
      <c r="Q571" s="13">
        <v>0</v>
      </c>
      <c r="BC571" s="13">
        <f t="shared" si="76"/>
        <v>0</v>
      </c>
      <c r="BK571" s="15">
        <f t="shared" si="83"/>
        <v>0</v>
      </c>
      <c r="BL571" s="13">
        <f t="shared" si="77"/>
        <v>1</v>
      </c>
      <c r="BM571" s="13">
        <f t="shared" si="82"/>
        <v>1</v>
      </c>
      <c r="BS571" s="15"/>
      <c r="BT571" s="15"/>
      <c r="BU571" s="15"/>
      <c r="CV571" s="13">
        <f t="shared" si="78"/>
        <v>0</v>
      </c>
      <c r="CW571" s="13">
        <f t="shared" si="80"/>
        <v>0</v>
      </c>
      <c r="CZ571" s="13">
        <v>1</v>
      </c>
      <c r="DP571" s="13">
        <f t="shared" si="79"/>
        <v>1</v>
      </c>
      <c r="DQ571" s="13">
        <f t="shared" si="81"/>
        <v>1</v>
      </c>
    </row>
    <row r="572" spans="1:121" x14ac:dyDescent="0.45">
      <c r="A572" s="12" t="s">
        <v>4858</v>
      </c>
      <c r="B572" s="13">
        <v>2017</v>
      </c>
      <c r="C572" s="13" t="s">
        <v>1862</v>
      </c>
      <c r="D572" s="13" t="s">
        <v>1879</v>
      </c>
      <c r="E572" s="13" t="s">
        <v>3613</v>
      </c>
      <c r="F572" s="13" t="s">
        <v>4857</v>
      </c>
      <c r="G572" s="13">
        <f t="shared" si="75"/>
        <v>0</v>
      </c>
      <c r="Q572" s="13">
        <v>0</v>
      </c>
      <c r="BC572" s="13">
        <f t="shared" si="76"/>
        <v>0</v>
      </c>
      <c r="BK572" s="15">
        <f t="shared" si="83"/>
        <v>0</v>
      </c>
      <c r="BL572" s="13">
        <f t="shared" si="77"/>
        <v>0</v>
      </c>
      <c r="BM572" s="13">
        <f t="shared" si="82"/>
        <v>0</v>
      </c>
      <c r="BS572" s="15"/>
      <c r="BT572" s="15"/>
      <c r="BU572" s="15"/>
      <c r="CV572" s="13">
        <f t="shared" si="78"/>
        <v>0</v>
      </c>
      <c r="CW572" s="13">
        <f t="shared" si="80"/>
        <v>0</v>
      </c>
      <c r="DP572" s="13">
        <f t="shared" si="79"/>
        <v>0</v>
      </c>
      <c r="DQ572" s="13">
        <f t="shared" si="81"/>
        <v>0</v>
      </c>
    </row>
    <row r="573" spans="1:121" x14ac:dyDescent="0.45">
      <c r="A573" s="12" t="s">
        <v>4727</v>
      </c>
      <c r="B573" s="13">
        <v>2019</v>
      </c>
      <c r="C573" s="13" t="s">
        <v>1676</v>
      </c>
      <c r="D573" s="13" t="s">
        <v>426</v>
      </c>
      <c r="E573" s="13" t="s">
        <v>2664</v>
      </c>
      <c r="F573" s="13" t="s">
        <v>4726</v>
      </c>
      <c r="G573" s="13">
        <f t="shared" si="75"/>
        <v>1</v>
      </c>
      <c r="H573" s="15">
        <v>1</v>
      </c>
      <c r="Q573" s="13">
        <v>0</v>
      </c>
      <c r="BC573" s="13">
        <f t="shared" si="76"/>
        <v>0</v>
      </c>
      <c r="BK573" s="15">
        <f t="shared" si="83"/>
        <v>0</v>
      </c>
      <c r="BL573" s="13">
        <f t="shared" si="77"/>
        <v>1</v>
      </c>
      <c r="BM573" s="13">
        <f t="shared" si="82"/>
        <v>1</v>
      </c>
      <c r="BS573" s="15"/>
      <c r="BT573" s="15"/>
      <c r="BU573" s="15"/>
      <c r="CV573" s="13">
        <f t="shared" si="78"/>
        <v>0</v>
      </c>
      <c r="CW573" s="13">
        <f t="shared" si="80"/>
        <v>0</v>
      </c>
      <c r="DP573" s="13">
        <f t="shared" si="79"/>
        <v>0</v>
      </c>
      <c r="DQ573" s="13">
        <f t="shared" si="81"/>
        <v>0</v>
      </c>
    </row>
    <row r="574" spans="1:121" x14ac:dyDescent="0.45">
      <c r="A574" s="12" t="s">
        <v>4628</v>
      </c>
      <c r="B574" s="13">
        <v>2018</v>
      </c>
      <c r="C574" s="13" t="s">
        <v>1676</v>
      </c>
      <c r="D574" s="13" t="s">
        <v>1684</v>
      </c>
      <c r="E574" s="13" t="s">
        <v>1830</v>
      </c>
      <c r="F574" s="13" t="s">
        <v>4627</v>
      </c>
      <c r="G574" s="13">
        <f t="shared" si="75"/>
        <v>1</v>
      </c>
      <c r="H574" s="15">
        <v>1</v>
      </c>
      <c r="Q574" s="13">
        <v>0</v>
      </c>
      <c r="BC574" s="13">
        <f t="shared" si="76"/>
        <v>0</v>
      </c>
      <c r="BK574" s="15">
        <f t="shared" si="83"/>
        <v>0</v>
      </c>
      <c r="BL574" s="13">
        <f t="shared" si="77"/>
        <v>1</v>
      </c>
      <c r="BM574" s="13">
        <f t="shared" si="82"/>
        <v>1</v>
      </c>
      <c r="BS574" s="15"/>
      <c r="BT574" s="15"/>
      <c r="BU574" s="15"/>
      <c r="CV574" s="13">
        <f t="shared" si="78"/>
        <v>0</v>
      </c>
      <c r="CW574" s="13">
        <f t="shared" si="80"/>
        <v>0</v>
      </c>
      <c r="DP574" s="13">
        <f t="shared" si="79"/>
        <v>0</v>
      </c>
      <c r="DQ574" s="13">
        <f t="shared" si="81"/>
        <v>0</v>
      </c>
    </row>
    <row r="575" spans="1:121" x14ac:dyDescent="0.45">
      <c r="A575" s="12" t="s">
        <v>6794</v>
      </c>
      <c r="B575" s="13">
        <v>2012</v>
      </c>
      <c r="C575" s="13" t="s">
        <v>1862</v>
      </c>
      <c r="D575" s="13" t="s">
        <v>1863</v>
      </c>
      <c r="E575" s="13" t="s">
        <v>2013</v>
      </c>
      <c r="G575" s="13">
        <f t="shared" si="75"/>
        <v>2</v>
      </c>
      <c r="H575" s="15">
        <v>1</v>
      </c>
      <c r="K575" s="14">
        <v>1</v>
      </c>
      <c r="L575" s="15">
        <v>1</v>
      </c>
      <c r="M575" s="13">
        <v>1</v>
      </c>
      <c r="N575" s="13">
        <v>0</v>
      </c>
      <c r="O575" s="13">
        <v>0</v>
      </c>
      <c r="P575" s="13">
        <v>0</v>
      </c>
      <c r="Q575" s="13">
        <v>1</v>
      </c>
      <c r="R575" s="15">
        <v>1</v>
      </c>
      <c r="BC575" s="13">
        <f t="shared" si="76"/>
        <v>0</v>
      </c>
      <c r="BK575" s="15">
        <f t="shared" si="83"/>
        <v>0</v>
      </c>
      <c r="BL575" s="13">
        <f t="shared" si="77"/>
        <v>2</v>
      </c>
      <c r="BM575" s="13">
        <f t="shared" si="82"/>
        <v>1</v>
      </c>
      <c r="BS575" s="15"/>
      <c r="BT575" s="15"/>
      <c r="BU575" s="15"/>
      <c r="CV575" s="13">
        <f t="shared" si="78"/>
        <v>0</v>
      </c>
      <c r="CW575" s="13">
        <f t="shared" si="80"/>
        <v>0</v>
      </c>
      <c r="DC575" s="13">
        <v>1</v>
      </c>
      <c r="DP575" s="13">
        <f t="shared" si="79"/>
        <v>1</v>
      </c>
      <c r="DQ575" s="13">
        <f t="shared" si="81"/>
        <v>1</v>
      </c>
    </row>
    <row r="576" spans="1:121" x14ac:dyDescent="0.45">
      <c r="A576" s="12" t="s">
        <v>6795</v>
      </c>
      <c r="B576" s="13">
        <v>2018</v>
      </c>
      <c r="C576" s="13" t="s">
        <v>1862</v>
      </c>
      <c r="D576" s="13" t="s">
        <v>1863</v>
      </c>
      <c r="E576" s="13" t="s">
        <v>1864</v>
      </c>
      <c r="G576" s="13">
        <f t="shared" si="75"/>
        <v>0</v>
      </c>
      <c r="Q576" s="13">
        <v>0</v>
      </c>
      <c r="BC576" s="13">
        <f t="shared" si="76"/>
        <v>0</v>
      </c>
      <c r="BK576" s="15">
        <f t="shared" si="83"/>
        <v>0</v>
      </c>
      <c r="BL576" s="13">
        <f t="shared" si="77"/>
        <v>0</v>
      </c>
      <c r="BM576" s="13">
        <f t="shared" si="82"/>
        <v>0</v>
      </c>
      <c r="BS576" s="15"/>
      <c r="BT576" s="15"/>
      <c r="BU576" s="15"/>
      <c r="CV576" s="13">
        <f t="shared" si="78"/>
        <v>0</v>
      </c>
      <c r="CW576" s="13">
        <f t="shared" si="80"/>
        <v>0</v>
      </c>
      <c r="DP576" s="13">
        <f t="shared" si="79"/>
        <v>0</v>
      </c>
      <c r="DQ576" s="13">
        <f t="shared" si="81"/>
        <v>0</v>
      </c>
    </row>
    <row r="577" spans="1:121" x14ac:dyDescent="0.45">
      <c r="A577" s="12" t="s">
        <v>5012</v>
      </c>
      <c r="B577" s="13">
        <v>2018</v>
      </c>
      <c r="C577" s="13" t="s">
        <v>2127</v>
      </c>
      <c r="D577" s="13" t="s">
        <v>2128</v>
      </c>
      <c r="E577" s="13" t="s">
        <v>2294</v>
      </c>
      <c r="F577" s="13" t="s">
        <v>5011</v>
      </c>
      <c r="G577" s="13">
        <f t="shared" si="75"/>
        <v>1</v>
      </c>
      <c r="Q577" s="13">
        <v>0</v>
      </c>
      <c r="BC577" s="13">
        <f t="shared" si="76"/>
        <v>0</v>
      </c>
      <c r="BK577" s="15">
        <f t="shared" si="83"/>
        <v>0</v>
      </c>
      <c r="BL577" s="13">
        <f t="shared" si="77"/>
        <v>0</v>
      </c>
      <c r="BM577" s="13">
        <f t="shared" si="82"/>
        <v>0</v>
      </c>
      <c r="BS577" s="15"/>
      <c r="BT577" s="15"/>
      <c r="BU577" s="15"/>
      <c r="CV577" s="13">
        <f t="shared" si="78"/>
        <v>0</v>
      </c>
      <c r="CW577" s="13">
        <f t="shared" si="80"/>
        <v>0</v>
      </c>
      <c r="DJ577" s="13">
        <v>1</v>
      </c>
      <c r="DP577" s="13">
        <f t="shared" si="79"/>
        <v>1</v>
      </c>
      <c r="DQ577" s="13">
        <f t="shared" si="81"/>
        <v>1</v>
      </c>
    </row>
    <row r="578" spans="1:121" x14ac:dyDescent="0.45">
      <c r="A578" s="12" t="s">
        <v>4718</v>
      </c>
      <c r="B578" s="13">
        <v>2015</v>
      </c>
      <c r="C578" s="13" t="s">
        <v>1676</v>
      </c>
      <c r="D578" s="13" t="s">
        <v>426</v>
      </c>
      <c r="E578" s="13" t="s">
        <v>3030</v>
      </c>
      <c r="F578" s="13" t="s">
        <v>4717</v>
      </c>
      <c r="G578" s="13">
        <f t="shared" ref="G578:G641" si="84">H578+DQ578+CW578</f>
        <v>1</v>
      </c>
      <c r="H578" s="15">
        <v>1</v>
      </c>
      <c r="J578" s="14">
        <v>1</v>
      </c>
      <c r="L578" s="15">
        <v>1</v>
      </c>
      <c r="Q578" s="13">
        <v>0</v>
      </c>
      <c r="AL578" s="13">
        <v>0</v>
      </c>
      <c r="AM578" s="13">
        <v>0</v>
      </c>
      <c r="AN578" s="13">
        <v>0</v>
      </c>
      <c r="AO578" s="13">
        <v>0</v>
      </c>
      <c r="AP578" s="13">
        <v>0</v>
      </c>
      <c r="AQ578" s="13">
        <v>0</v>
      </c>
      <c r="AR578" s="13">
        <v>0</v>
      </c>
      <c r="AS578" s="13">
        <v>0</v>
      </c>
      <c r="AT578" s="13">
        <v>0</v>
      </c>
      <c r="AU578" s="13">
        <v>0</v>
      </c>
      <c r="AV578" s="13">
        <v>0</v>
      </c>
      <c r="AW578" s="13">
        <v>0</v>
      </c>
      <c r="AX578" s="13">
        <v>1</v>
      </c>
      <c r="AY578" s="13">
        <v>0</v>
      </c>
      <c r="AZ578" s="13">
        <v>0</v>
      </c>
      <c r="BA578" s="13">
        <v>0</v>
      </c>
      <c r="BB578" s="13">
        <v>1</v>
      </c>
      <c r="BC578" s="13">
        <f t="shared" ref="BC578:BC619" si="85">SUM(AL578:BB578)</f>
        <v>2</v>
      </c>
      <c r="BD578" s="13" t="s">
        <v>6796</v>
      </c>
      <c r="BE578" s="16">
        <v>1</v>
      </c>
      <c r="BF578" s="13">
        <v>0</v>
      </c>
      <c r="BG578" s="13">
        <v>1</v>
      </c>
      <c r="BI578" s="13">
        <f>SUM(S578:AK578)</f>
        <v>0</v>
      </c>
      <c r="BK578" s="15">
        <f t="shared" si="83"/>
        <v>1</v>
      </c>
      <c r="BL578" s="13">
        <f t="shared" ref="BL578:BL641" si="86">SUM(BK578+H578+R578)</f>
        <v>2</v>
      </c>
      <c r="BM578" s="13">
        <f t="shared" si="82"/>
        <v>1</v>
      </c>
      <c r="BS578" s="15"/>
      <c r="BT578" s="15"/>
      <c r="BU578" s="15"/>
      <c r="CV578" s="13">
        <f t="shared" ref="CV578:CV641" si="87">SUM(BN578:CU578)</f>
        <v>0</v>
      </c>
      <c r="CW578" s="13">
        <f t="shared" si="80"/>
        <v>0</v>
      </c>
      <c r="DP578" s="13">
        <f t="shared" ref="DP578:DP641" si="88">SUM(CX578:DO578)</f>
        <v>0</v>
      </c>
      <c r="DQ578" s="13">
        <f t="shared" si="81"/>
        <v>0</v>
      </c>
    </row>
    <row r="579" spans="1:121" x14ac:dyDescent="0.45">
      <c r="A579" s="12" t="s">
        <v>4835</v>
      </c>
      <c r="B579" s="13">
        <v>2013</v>
      </c>
      <c r="C579" s="13" t="s">
        <v>1862</v>
      </c>
      <c r="D579" s="13" t="s">
        <v>1879</v>
      </c>
      <c r="E579" s="13" t="s">
        <v>1945</v>
      </c>
      <c r="F579" s="13" t="s">
        <v>4834</v>
      </c>
      <c r="G579" s="13">
        <f t="shared" si="84"/>
        <v>1</v>
      </c>
      <c r="H579" s="15">
        <v>1</v>
      </c>
      <c r="J579" s="14">
        <v>1</v>
      </c>
      <c r="L579" s="15">
        <v>1</v>
      </c>
      <c r="M579" s="13">
        <v>0</v>
      </c>
      <c r="N579" s="13">
        <v>0</v>
      </c>
      <c r="O579" s="13">
        <v>1</v>
      </c>
      <c r="P579" s="13">
        <v>0</v>
      </c>
      <c r="Q579" s="13">
        <v>1</v>
      </c>
      <c r="R579" s="15">
        <v>1</v>
      </c>
      <c r="BC579" s="13">
        <f t="shared" si="85"/>
        <v>0</v>
      </c>
      <c r="BK579" s="15">
        <f t="shared" si="83"/>
        <v>0</v>
      </c>
      <c r="BL579" s="13">
        <f t="shared" si="86"/>
        <v>2</v>
      </c>
      <c r="BM579" s="13">
        <f t="shared" si="82"/>
        <v>1</v>
      </c>
      <c r="BS579" s="15"/>
      <c r="BT579" s="15"/>
      <c r="BU579" s="15"/>
      <c r="CV579" s="13">
        <f t="shared" si="87"/>
        <v>0</v>
      </c>
      <c r="CW579" s="13">
        <f t="shared" ref="CW579:CW642" si="89">IF(CV579&gt;0,1,0)</f>
        <v>0</v>
      </c>
      <c r="DP579" s="13">
        <f t="shared" si="88"/>
        <v>0</v>
      </c>
      <c r="DQ579" s="13">
        <f t="shared" ref="DQ579:DQ642" si="90">IF(DP579 &gt; 0, 1,0)</f>
        <v>0</v>
      </c>
    </row>
    <row r="580" spans="1:121" x14ac:dyDescent="0.45">
      <c r="A580" s="12" t="s">
        <v>4828</v>
      </c>
      <c r="B580" s="13">
        <v>2016</v>
      </c>
      <c r="C580" s="13" t="s">
        <v>1862</v>
      </c>
      <c r="D580" s="13" t="s">
        <v>1879</v>
      </c>
      <c r="E580" s="13" t="s">
        <v>2018</v>
      </c>
      <c r="G580" s="13">
        <f t="shared" si="84"/>
        <v>0</v>
      </c>
      <c r="M580" s="13">
        <v>0</v>
      </c>
      <c r="N580" s="13">
        <v>0</v>
      </c>
      <c r="O580" s="13">
        <v>0</v>
      </c>
      <c r="P580" s="13">
        <v>0</v>
      </c>
      <c r="Q580" s="13">
        <v>1</v>
      </c>
      <c r="R580" s="15">
        <v>1</v>
      </c>
      <c r="BC580" s="13">
        <f t="shared" si="85"/>
        <v>0</v>
      </c>
      <c r="BK580" s="15">
        <f t="shared" si="83"/>
        <v>0</v>
      </c>
      <c r="BL580" s="13">
        <f t="shared" si="86"/>
        <v>1</v>
      </c>
      <c r="BM580" s="13">
        <f t="shared" ref="BM580:BM643" si="91">IF(BL580&gt;0,1,0)</f>
        <v>1</v>
      </c>
      <c r="BS580" s="15"/>
      <c r="BT580" s="15"/>
      <c r="BU580" s="15"/>
      <c r="CV580" s="13">
        <f t="shared" si="87"/>
        <v>0</v>
      </c>
      <c r="CW580" s="13">
        <f t="shared" si="89"/>
        <v>0</v>
      </c>
      <c r="DP580" s="13">
        <f t="shared" si="88"/>
        <v>0</v>
      </c>
      <c r="DQ580" s="13">
        <f t="shared" si="90"/>
        <v>0</v>
      </c>
    </row>
    <row r="581" spans="1:121" x14ac:dyDescent="0.45">
      <c r="A581" s="12" t="s">
        <v>4906</v>
      </c>
      <c r="B581" s="13">
        <v>2018</v>
      </c>
      <c r="C581" s="13" t="s">
        <v>2127</v>
      </c>
      <c r="D581" s="13" t="s">
        <v>2173</v>
      </c>
      <c r="E581" s="13" t="s">
        <v>3064</v>
      </c>
      <c r="F581" s="13" t="s">
        <v>3065</v>
      </c>
      <c r="G581" s="13">
        <f t="shared" si="84"/>
        <v>1</v>
      </c>
      <c r="Q581" s="13">
        <v>0</v>
      </c>
      <c r="BC581" s="13">
        <f t="shared" si="85"/>
        <v>0</v>
      </c>
      <c r="BK581" s="15">
        <f t="shared" si="83"/>
        <v>0</v>
      </c>
      <c r="BL581" s="13">
        <f t="shared" si="86"/>
        <v>0</v>
      </c>
      <c r="BM581" s="13">
        <f t="shared" si="91"/>
        <v>0</v>
      </c>
      <c r="BS581" s="15"/>
      <c r="BT581" s="15"/>
      <c r="BU581" s="15"/>
      <c r="CV581" s="13">
        <f t="shared" si="87"/>
        <v>0</v>
      </c>
      <c r="CW581" s="13">
        <f t="shared" si="89"/>
        <v>0</v>
      </c>
      <c r="DJ581" s="13">
        <v>1</v>
      </c>
      <c r="DP581" s="13">
        <f t="shared" si="88"/>
        <v>1</v>
      </c>
      <c r="DQ581" s="13">
        <f t="shared" si="90"/>
        <v>1</v>
      </c>
    </row>
    <row r="582" spans="1:121" x14ac:dyDescent="0.45">
      <c r="A582" s="12" t="s">
        <v>4783</v>
      </c>
      <c r="B582" s="13">
        <v>2018</v>
      </c>
      <c r="C582" s="13" t="s">
        <v>1862</v>
      </c>
      <c r="D582" s="13" t="s">
        <v>1879</v>
      </c>
      <c r="E582" s="13" t="s">
        <v>1908</v>
      </c>
      <c r="G582" s="13">
        <f t="shared" si="84"/>
        <v>0</v>
      </c>
      <c r="M582" s="13">
        <v>3</v>
      </c>
      <c r="N582" s="13">
        <v>0</v>
      </c>
      <c r="O582" s="13">
        <v>0</v>
      </c>
      <c r="P582" s="13">
        <v>0</v>
      </c>
      <c r="Q582" s="13">
        <v>3</v>
      </c>
      <c r="R582" s="15">
        <v>1</v>
      </c>
      <c r="BC582" s="13">
        <f t="shared" si="85"/>
        <v>0</v>
      </c>
      <c r="BK582" s="15">
        <f t="shared" si="83"/>
        <v>0</v>
      </c>
      <c r="BL582" s="13">
        <f t="shared" si="86"/>
        <v>1</v>
      </c>
      <c r="BM582" s="13">
        <f t="shared" si="91"/>
        <v>1</v>
      </c>
      <c r="BS582" s="15"/>
      <c r="BT582" s="15"/>
      <c r="BU582" s="15"/>
      <c r="CV582" s="13">
        <f t="shared" si="87"/>
        <v>0</v>
      </c>
      <c r="CW582" s="13">
        <f t="shared" si="89"/>
        <v>0</v>
      </c>
      <c r="DP582" s="13">
        <f t="shared" si="88"/>
        <v>0</v>
      </c>
      <c r="DQ582" s="13">
        <f t="shared" si="90"/>
        <v>0</v>
      </c>
    </row>
    <row r="583" spans="1:121" x14ac:dyDescent="0.45">
      <c r="A583" s="12" t="s">
        <v>5057</v>
      </c>
      <c r="B583" s="13">
        <v>2020</v>
      </c>
      <c r="C583" s="13" t="s">
        <v>753</v>
      </c>
      <c r="D583" s="13" t="s">
        <v>753</v>
      </c>
      <c r="E583" s="13" t="s">
        <v>753</v>
      </c>
      <c r="F583" s="13" t="s">
        <v>2911</v>
      </c>
      <c r="G583" s="13">
        <f t="shared" si="84"/>
        <v>0</v>
      </c>
      <c r="Q583" s="13">
        <v>0</v>
      </c>
      <c r="BC583" s="13">
        <f t="shared" si="85"/>
        <v>0</v>
      </c>
      <c r="BK583" s="15">
        <f t="shared" si="83"/>
        <v>0</v>
      </c>
      <c r="BL583" s="13">
        <f t="shared" si="86"/>
        <v>0</v>
      </c>
      <c r="BM583" s="13">
        <f t="shared" si="91"/>
        <v>0</v>
      </c>
      <c r="BS583" s="15"/>
      <c r="BT583" s="15"/>
      <c r="BU583" s="15"/>
      <c r="CV583" s="13">
        <f t="shared" si="87"/>
        <v>0</v>
      </c>
      <c r="CW583" s="13">
        <f t="shared" si="89"/>
        <v>0</v>
      </c>
      <c r="DP583" s="13">
        <f t="shared" si="88"/>
        <v>0</v>
      </c>
      <c r="DQ583" s="13">
        <f t="shared" si="90"/>
        <v>0</v>
      </c>
    </row>
    <row r="584" spans="1:121" x14ac:dyDescent="0.45">
      <c r="A584" s="12" t="s">
        <v>4989</v>
      </c>
      <c r="B584" s="13">
        <v>2016</v>
      </c>
      <c r="C584" s="13" t="s">
        <v>2127</v>
      </c>
      <c r="D584" s="13" t="s">
        <v>2173</v>
      </c>
      <c r="E584" s="13" t="s">
        <v>2193</v>
      </c>
      <c r="F584" s="13" t="s">
        <v>2202</v>
      </c>
      <c r="G584" s="13">
        <f t="shared" si="84"/>
        <v>2</v>
      </c>
      <c r="H584" s="15">
        <v>1</v>
      </c>
      <c r="Q584" s="13">
        <v>0</v>
      </c>
      <c r="BC584" s="13">
        <f t="shared" si="85"/>
        <v>0</v>
      </c>
      <c r="BK584" s="15">
        <f t="shared" si="83"/>
        <v>0</v>
      </c>
      <c r="BL584" s="13">
        <f t="shared" si="86"/>
        <v>1</v>
      </c>
      <c r="BM584" s="13">
        <f t="shared" si="91"/>
        <v>1</v>
      </c>
      <c r="BS584" s="15"/>
      <c r="BT584" s="15"/>
      <c r="BU584" s="15"/>
      <c r="CV584" s="13">
        <f t="shared" si="87"/>
        <v>0</v>
      </c>
      <c r="CW584" s="13">
        <f t="shared" si="89"/>
        <v>0</v>
      </c>
      <c r="DJ584" s="13">
        <v>1</v>
      </c>
      <c r="DP584" s="13">
        <f t="shared" si="88"/>
        <v>1</v>
      </c>
      <c r="DQ584" s="13">
        <f t="shared" si="90"/>
        <v>1</v>
      </c>
    </row>
    <row r="585" spans="1:121" x14ac:dyDescent="0.45">
      <c r="A585" s="12" t="s">
        <v>6797</v>
      </c>
      <c r="B585" s="13">
        <v>2018</v>
      </c>
      <c r="C585" s="13" t="s">
        <v>1281</v>
      </c>
      <c r="D585" s="13" t="s">
        <v>1282</v>
      </c>
      <c r="E585" s="13" t="s">
        <v>5994</v>
      </c>
      <c r="F585" s="13" t="s">
        <v>4577</v>
      </c>
      <c r="G585" s="13">
        <f t="shared" si="84"/>
        <v>1</v>
      </c>
      <c r="Q585" s="13">
        <v>0</v>
      </c>
      <c r="BC585" s="13">
        <f t="shared" si="85"/>
        <v>0</v>
      </c>
      <c r="BK585" s="15">
        <f t="shared" si="83"/>
        <v>0</v>
      </c>
      <c r="BL585" s="13">
        <f t="shared" si="86"/>
        <v>0</v>
      </c>
      <c r="BM585" s="13">
        <f t="shared" si="91"/>
        <v>0</v>
      </c>
      <c r="BS585" s="15"/>
      <c r="BT585" s="15"/>
      <c r="BU585" s="15"/>
      <c r="CV585" s="13">
        <f t="shared" si="87"/>
        <v>0</v>
      </c>
      <c r="CW585" s="13">
        <f t="shared" si="89"/>
        <v>0</v>
      </c>
      <c r="DK585" s="13">
        <v>1</v>
      </c>
      <c r="DP585" s="13">
        <f t="shared" si="88"/>
        <v>1</v>
      </c>
      <c r="DQ585" s="13">
        <f t="shared" si="90"/>
        <v>1</v>
      </c>
    </row>
    <row r="586" spans="1:121" x14ac:dyDescent="0.45">
      <c r="A586" s="12" t="s">
        <v>6798</v>
      </c>
      <c r="B586" s="13">
        <v>2015</v>
      </c>
      <c r="C586" s="13" t="s">
        <v>753</v>
      </c>
      <c r="D586" s="13" t="s">
        <v>753</v>
      </c>
      <c r="E586" s="13" t="s">
        <v>867</v>
      </c>
      <c r="F586" s="13" t="s">
        <v>2931</v>
      </c>
      <c r="G586" s="13">
        <f t="shared" si="84"/>
        <v>0</v>
      </c>
      <c r="Q586" s="13">
        <v>0</v>
      </c>
      <c r="BB586" s="13">
        <v>1</v>
      </c>
      <c r="BC586" s="13">
        <f t="shared" si="85"/>
        <v>1</v>
      </c>
      <c r="BE586" s="16">
        <v>1</v>
      </c>
      <c r="BF586" s="13">
        <v>1</v>
      </c>
      <c r="BI586" s="13">
        <f>SUM(S586:AK586)</f>
        <v>0</v>
      </c>
      <c r="BK586" s="15">
        <f t="shared" si="83"/>
        <v>1</v>
      </c>
      <c r="BL586" s="13">
        <f t="shared" si="86"/>
        <v>1</v>
      </c>
      <c r="BM586" s="13">
        <f t="shared" si="91"/>
        <v>1</v>
      </c>
      <c r="BS586" s="15"/>
      <c r="BT586" s="15"/>
      <c r="BU586" s="15"/>
      <c r="CV586" s="13">
        <f t="shared" si="87"/>
        <v>0</v>
      </c>
      <c r="CW586" s="13">
        <f t="shared" si="89"/>
        <v>0</v>
      </c>
      <c r="DP586" s="13">
        <f t="shared" si="88"/>
        <v>0</v>
      </c>
      <c r="DQ586" s="13">
        <f t="shared" si="90"/>
        <v>0</v>
      </c>
    </row>
    <row r="587" spans="1:121" x14ac:dyDescent="0.45">
      <c r="A587" s="12" t="s">
        <v>4220</v>
      </c>
      <c r="B587" s="13">
        <v>2016</v>
      </c>
      <c r="C587" s="13" t="s">
        <v>753</v>
      </c>
      <c r="D587" s="13" t="s">
        <v>753</v>
      </c>
      <c r="E587" s="13" t="s">
        <v>753</v>
      </c>
      <c r="F587" s="13" t="s">
        <v>4219</v>
      </c>
      <c r="G587" s="13">
        <f t="shared" si="84"/>
        <v>1</v>
      </c>
      <c r="H587" s="15">
        <v>1</v>
      </c>
      <c r="Q587" s="13">
        <v>0</v>
      </c>
      <c r="BC587" s="13">
        <f t="shared" si="85"/>
        <v>0</v>
      </c>
      <c r="BK587" s="15">
        <f t="shared" si="83"/>
        <v>0</v>
      </c>
      <c r="BL587" s="13">
        <f t="shared" si="86"/>
        <v>1</v>
      </c>
      <c r="BM587" s="13">
        <f t="shared" si="91"/>
        <v>1</v>
      </c>
      <c r="BS587" s="15"/>
      <c r="BT587" s="15"/>
      <c r="BU587" s="15"/>
      <c r="CV587" s="13">
        <f t="shared" si="87"/>
        <v>0</v>
      </c>
      <c r="CW587" s="13">
        <f t="shared" si="89"/>
        <v>0</v>
      </c>
      <c r="DP587" s="13">
        <f t="shared" si="88"/>
        <v>0</v>
      </c>
      <c r="DQ587" s="13">
        <f t="shared" si="90"/>
        <v>0</v>
      </c>
    </row>
    <row r="588" spans="1:121" x14ac:dyDescent="0.45">
      <c r="A588" s="12" t="s">
        <v>4855</v>
      </c>
      <c r="B588" s="13">
        <v>2018</v>
      </c>
      <c r="C588" s="13" t="s">
        <v>1862</v>
      </c>
      <c r="D588" s="13" t="s">
        <v>1879</v>
      </c>
      <c r="E588" s="13" t="s">
        <v>4854</v>
      </c>
      <c r="G588" s="13">
        <f t="shared" si="84"/>
        <v>0</v>
      </c>
      <c r="Q588" s="13">
        <v>0</v>
      </c>
      <c r="BC588" s="13">
        <f t="shared" si="85"/>
        <v>0</v>
      </c>
      <c r="BK588" s="15">
        <f t="shared" si="83"/>
        <v>0</v>
      </c>
      <c r="BL588" s="13">
        <f t="shared" si="86"/>
        <v>0</v>
      </c>
      <c r="BM588" s="13">
        <f t="shared" si="91"/>
        <v>0</v>
      </c>
      <c r="BS588" s="15"/>
      <c r="BT588" s="15"/>
      <c r="BU588" s="15"/>
      <c r="CV588" s="13">
        <f t="shared" si="87"/>
        <v>0</v>
      </c>
      <c r="CW588" s="13">
        <f t="shared" si="89"/>
        <v>0</v>
      </c>
      <c r="DP588" s="13">
        <f t="shared" si="88"/>
        <v>0</v>
      </c>
      <c r="DQ588" s="13">
        <f t="shared" si="90"/>
        <v>0</v>
      </c>
    </row>
    <row r="589" spans="1:121" x14ac:dyDescent="0.45">
      <c r="A589" s="12" t="s">
        <v>6799</v>
      </c>
      <c r="B589" s="13">
        <v>2019</v>
      </c>
      <c r="C589" s="13" t="s">
        <v>1862</v>
      </c>
      <c r="D589" s="13" t="s">
        <v>1879</v>
      </c>
      <c r="E589" s="13" t="s">
        <v>1897</v>
      </c>
      <c r="G589" s="13">
        <f t="shared" si="84"/>
        <v>1</v>
      </c>
      <c r="H589" s="15">
        <v>1</v>
      </c>
      <c r="Q589" s="13">
        <v>0</v>
      </c>
      <c r="BC589" s="13">
        <f t="shared" si="85"/>
        <v>0</v>
      </c>
      <c r="BK589" s="15">
        <f t="shared" si="83"/>
        <v>0</v>
      </c>
      <c r="BL589" s="13">
        <f t="shared" si="86"/>
        <v>1</v>
      </c>
      <c r="BM589" s="13">
        <f t="shared" si="91"/>
        <v>1</v>
      </c>
      <c r="BS589" s="15"/>
      <c r="BT589" s="15"/>
      <c r="BU589" s="15"/>
      <c r="CV589" s="13">
        <f t="shared" si="87"/>
        <v>0</v>
      </c>
      <c r="CW589" s="13">
        <f t="shared" si="89"/>
        <v>0</v>
      </c>
      <c r="DP589" s="13">
        <f t="shared" si="88"/>
        <v>0</v>
      </c>
      <c r="DQ589" s="13">
        <f t="shared" si="90"/>
        <v>0</v>
      </c>
    </row>
    <row r="590" spans="1:121" x14ac:dyDescent="0.45">
      <c r="A590" s="12" t="s">
        <v>4566</v>
      </c>
      <c r="B590" s="13">
        <v>2012</v>
      </c>
      <c r="C590" s="13" t="s">
        <v>1281</v>
      </c>
      <c r="D590" s="13" t="s">
        <v>1282</v>
      </c>
      <c r="E590" s="13" t="s">
        <v>1283</v>
      </c>
      <c r="F590" s="13" t="s">
        <v>4565</v>
      </c>
      <c r="G590" s="13">
        <f t="shared" si="84"/>
        <v>0</v>
      </c>
      <c r="Q590" s="13">
        <v>0</v>
      </c>
      <c r="BC590" s="13">
        <f t="shared" si="85"/>
        <v>0</v>
      </c>
      <c r="BK590" s="15">
        <f t="shared" si="83"/>
        <v>0</v>
      </c>
      <c r="BL590" s="13">
        <f t="shared" si="86"/>
        <v>0</v>
      </c>
      <c r="BM590" s="13">
        <f t="shared" si="91"/>
        <v>0</v>
      </c>
      <c r="BS590" s="15"/>
      <c r="BT590" s="15"/>
      <c r="BU590" s="15"/>
      <c r="CV590" s="13">
        <f t="shared" si="87"/>
        <v>0</v>
      </c>
      <c r="CW590" s="13">
        <f t="shared" si="89"/>
        <v>0</v>
      </c>
      <c r="DP590" s="13">
        <f t="shared" si="88"/>
        <v>0</v>
      </c>
      <c r="DQ590" s="13">
        <f t="shared" si="90"/>
        <v>0</v>
      </c>
    </row>
    <row r="591" spans="1:121" x14ac:dyDescent="0.45">
      <c r="A591" s="12" t="s">
        <v>6800</v>
      </c>
      <c r="B591" s="13">
        <v>2018</v>
      </c>
      <c r="C591" s="13" t="s">
        <v>2127</v>
      </c>
      <c r="D591" s="13" t="s">
        <v>2140</v>
      </c>
      <c r="E591" s="13" t="s">
        <v>2241</v>
      </c>
      <c r="G591" s="13">
        <f t="shared" si="84"/>
        <v>0</v>
      </c>
      <c r="Q591" s="13">
        <v>0</v>
      </c>
      <c r="BC591" s="13">
        <f t="shared" si="85"/>
        <v>0</v>
      </c>
      <c r="BK591" s="15">
        <f t="shared" si="83"/>
        <v>0</v>
      </c>
      <c r="BL591" s="13">
        <f t="shared" si="86"/>
        <v>0</v>
      </c>
      <c r="BM591" s="13">
        <f t="shared" si="91"/>
        <v>0</v>
      </c>
      <c r="BS591" s="15"/>
      <c r="BT591" s="15"/>
      <c r="BU591" s="15"/>
      <c r="CV591" s="13">
        <f t="shared" si="87"/>
        <v>0</v>
      </c>
      <c r="CW591" s="13">
        <f t="shared" si="89"/>
        <v>0</v>
      </c>
      <c r="DP591" s="13">
        <f t="shared" si="88"/>
        <v>0</v>
      </c>
      <c r="DQ591" s="13">
        <f t="shared" si="90"/>
        <v>0</v>
      </c>
    </row>
    <row r="592" spans="1:121" x14ac:dyDescent="0.45">
      <c r="A592" s="13" t="s">
        <v>6801</v>
      </c>
      <c r="G592" s="13">
        <f t="shared" si="84"/>
        <v>1</v>
      </c>
      <c r="H592" s="13">
        <v>1</v>
      </c>
      <c r="J592" s="14">
        <v>1</v>
      </c>
      <c r="L592" s="13">
        <v>1</v>
      </c>
      <c r="R592" s="13"/>
      <c r="BC592" s="13">
        <f t="shared" si="85"/>
        <v>0</v>
      </c>
      <c r="BE592" s="13"/>
      <c r="BJ592" s="13"/>
      <c r="BK592" s="13">
        <f t="shared" si="83"/>
        <v>0</v>
      </c>
      <c r="BL592" s="13">
        <f t="shared" si="86"/>
        <v>1</v>
      </c>
      <c r="BM592" s="13">
        <f t="shared" si="91"/>
        <v>1</v>
      </c>
      <c r="BR592" s="13"/>
      <c r="CV592" s="13">
        <f t="shared" si="87"/>
        <v>0</v>
      </c>
      <c r="CW592" s="13">
        <f t="shared" si="89"/>
        <v>0</v>
      </c>
      <c r="DP592" s="13">
        <f t="shared" si="88"/>
        <v>0</v>
      </c>
      <c r="DQ592" s="13">
        <f t="shared" si="90"/>
        <v>0</v>
      </c>
    </row>
    <row r="593" spans="1:121" x14ac:dyDescent="0.45">
      <c r="A593" s="12" t="s">
        <v>3950</v>
      </c>
      <c r="B593" s="13">
        <v>2014</v>
      </c>
      <c r="C593" s="13" t="s">
        <v>126</v>
      </c>
      <c r="D593" s="13" t="s">
        <v>126</v>
      </c>
      <c r="E593" s="13" t="s">
        <v>147</v>
      </c>
      <c r="F593" s="13" t="s">
        <v>3949</v>
      </c>
      <c r="G593" s="13">
        <f t="shared" si="84"/>
        <v>3</v>
      </c>
      <c r="H593" s="15">
        <v>1</v>
      </c>
      <c r="J593" s="14">
        <v>1</v>
      </c>
      <c r="L593" s="15">
        <v>1</v>
      </c>
      <c r="M593" s="13">
        <v>1</v>
      </c>
      <c r="N593" s="13">
        <v>0</v>
      </c>
      <c r="O593" s="13">
        <v>0</v>
      </c>
      <c r="P593" s="13">
        <v>0</v>
      </c>
      <c r="Q593" s="13">
        <v>1</v>
      </c>
      <c r="R593" s="15">
        <v>1</v>
      </c>
      <c r="BC593" s="13">
        <f t="shared" si="85"/>
        <v>0</v>
      </c>
      <c r="BK593" s="15">
        <f t="shared" si="83"/>
        <v>0</v>
      </c>
      <c r="BL593" s="13">
        <f t="shared" si="86"/>
        <v>2</v>
      </c>
      <c r="BM593" s="13">
        <f t="shared" si="91"/>
        <v>1</v>
      </c>
      <c r="BS593" s="15"/>
      <c r="BT593" s="15"/>
      <c r="BU593" s="15"/>
      <c r="BY593" s="13">
        <v>1</v>
      </c>
      <c r="CV593" s="13">
        <f t="shared" si="87"/>
        <v>1</v>
      </c>
      <c r="CW593" s="13">
        <f t="shared" si="89"/>
        <v>1</v>
      </c>
      <c r="DG593" s="13">
        <v>1</v>
      </c>
      <c r="DI593" s="13">
        <v>1</v>
      </c>
      <c r="DP593" s="13">
        <f t="shared" si="88"/>
        <v>2</v>
      </c>
      <c r="DQ593" s="13">
        <f t="shared" si="90"/>
        <v>1</v>
      </c>
    </row>
    <row r="594" spans="1:121" x14ac:dyDescent="0.45">
      <c r="A594" s="12" t="s">
        <v>3895</v>
      </c>
      <c r="B594" s="13">
        <v>2015</v>
      </c>
      <c r="C594" s="13" t="s">
        <v>126</v>
      </c>
      <c r="D594" s="13" t="s">
        <v>126</v>
      </c>
      <c r="E594" s="13" t="s">
        <v>276</v>
      </c>
      <c r="G594" s="13">
        <f t="shared" si="84"/>
        <v>3</v>
      </c>
      <c r="H594" s="15">
        <v>1</v>
      </c>
      <c r="J594" s="14">
        <v>1</v>
      </c>
      <c r="L594" s="15">
        <v>1</v>
      </c>
      <c r="Q594" s="13">
        <v>0</v>
      </c>
      <c r="AL594" s="13">
        <v>0</v>
      </c>
      <c r="AM594" s="13">
        <v>0</v>
      </c>
      <c r="AN594" s="13">
        <v>0</v>
      </c>
      <c r="AO594" s="13">
        <v>0</v>
      </c>
      <c r="AP594" s="13">
        <v>0</v>
      </c>
      <c r="AQ594" s="13">
        <v>0</v>
      </c>
      <c r="AR594" s="13">
        <v>0</v>
      </c>
      <c r="AS594" s="13">
        <v>0</v>
      </c>
      <c r="AT594" s="13">
        <v>0</v>
      </c>
      <c r="AU594" s="13">
        <v>0</v>
      </c>
      <c r="AV594" s="13">
        <v>0</v>
      </c>
      <c r="AW594" s="13">
        <v>0</v>
      </c>
      <c r="AX594" s="13">
        <v>0</v>
      </c>
      <c r="AY594" s="13">
        <v>0</v>
      </c>
      <c r="AZ594" s="13">
        <v>0</v>
      </c>
      <c r="BA594" s="13">
        <v>0</v>
      </c>
      <c r="BB594" s="13">
        <v>2</v>
      </c>
      <c r="BC594" s="13">
        <f t="shared" si="85"/>
        <v>2</v>
      </c>
      <c r="BD594" s="13" t="s">
        <v>2853</v>
      </c>
      <c r="BE594" s="15">
        <v>1</v>
      </c>
      <c r="BK594" s="15">
        <f t="shared" si="83"/>
        <v>1</v>
      </c>
      <c r="BL594" s="13">
        <f t="shared" si="86"/>
        <v>2</v>
      </c>
      <c r="BM594" s="13">
        <f t="shared" si="91"/>
        <v>1</v>
      </c>
      <c r="BN594" s="13">
        <v>1</v>
      </c>
      <c r="BS594" s="15"/>
      <c r="BT594" s="15"/>
      <c r="BU594" s="15"/>
      <c r="CV594" s="13">
        <f t="shared" si="87"/>
        <v>1</v>
      </c>
      <c r="CW594" s="13">
        <f t="shared" si="89"/>
        <v>1</v>
      </c>
      <c r="DI594" s="13">
        <v>1</v>
      </c>
      <c r="DP594" s="13">
        <f t="shared" si="88"/>
        <v>1</v>
      </c>
      <c r="DQ594" s="13">
        <f t="shared" si="90"/>
        <v>1</v>
      </c>
    </row>
    <row r="595" spans="1:121" x14ac:dyDescent="0.45">
      <c r="A595" s="12" t="s">
        <v>6802</v>
      </c>
      <c r="B595" s="13">
        <v>2007</v>
      </c>
      <c r="C595" s="13" t="s">
        <v>1281</v>
      </c>
      <c r="D595" s="13" t="s">
        <v>1287</v>
      </c>
      <c r="E595" s="13" t="s">
        <v>1611</v>
      </c>
      <c r="F595" s="13" t="s">
        <v>1616</v>
      </c>
      <c r="G595" s="13">
        <f t="shared" si="84"/>
        <v>3</v>
      </c>
      <c r="H595" s="15">
        <v>1</v>
      </c>
      <c r="K595" s="14">
        <v>1</v>
      </c>
      <c r="L595" s="15">
        <v>1</v>
      </c>
      <c r="M595" s="13">
        <v>4</v>
      </c>
      <c r="N595" s="13">
        <v>0</v>
      </c>
      <c r="O595" s="13">
        <v>0</v>
      </c>
      <c r="P595" s="13">
        <v>0</v>
      </c>
      <c r="Q595" s="13">
        <v>5</v>
      </c>
      <c r="R595" s="15">
        <v>1</v>
      </c>
      <c r="AL595" s="13">
        <v>1</v>
      </c>
      <c r="AM595" s="13">
        <v>0</v>
      </c>
      <c r="AN595" s="13">
        <v>0</v>
      </c>
      <c r="AO595" s="13">
        <v>0</v>
      </c>
      <c r="AP595" s="13">
        <v>0</v>
      </c>
      <c r="AQ595" s="13">
        <v>0</v>
      </c>
      <c r="AR595" s="13">
        <v>0</v>
      </c>
      <c r="AS595" s="13">
        <v>0</v>
      </c>
      <c r="AT595" s="13">
        <v>0</v>
      </c>
      <c r="AU595" s="13">
        <v>0</v>
      </c>
      <c r="AV595" s="13">
        <v>0</v>
      </c>
      <c r="AW595" s="13">
        <v>0</v>
      </c>
      <c r="AX595" s="13">
        <v>0</v>
      </c>
      <c r="AY595" s="13">
        <v>0</v>
      </c>
      <c r="AZ595" s="13">
        <v>0</v>
      </c>
      <c r="BA595" s="13">
        <v>0</v>
      </c>
      <c r="BB595" s="13">
        <v>0</v>
      </c>
      <c r="BC595" s="13">
        <f t="shared" si="85"/>
        <v>1</v>
      </c>
      <c r="BD595" s="13" t="s">
        <v>3002</v>
      </c>
      <c r="BE595" s="15">
        <v>1</v>
      </c>
      <c r="BF595" s="13">
        <v>2</v>
      </c>
      <c r="BG595" s="13">
        <v>1</v>
      </c>
      <c r="BH595" s="13">
        <v>28</v>
      </c>
      <c r="BI595" s="13">
        <f>SUM(S595:AK595)</f>
        <v>0</v>
      </c>
      <c r="BJ595" s="15">
        <v>1</v>
      </c>
      <c r="BK595" s="15">
        <v>1</v>
      </c>
      <c r="BL595" s="13">
        <f t="shared" si="86"/>
        <v>3</v>
      </c>
      <c r="BM595" s="13">
        <f t="shared" si="91"/>
        <v>1</v>
      </c>
      <c r="BS595" s="15"/>
      <c r="BT595" s="15"/>
      <c r="BU595" s="15"/>
      <c r="CS595" s="13">
        <v>1</v>
      </c>
      <c r="CV595" s="13">
        <f t="shared" si="87"/>
        <v>1</v>
      </c>
      <c r="CW595" s="13">
        <f t="shared" si="89"/>
        <v>1</v>
      </c>
      <c r="DI595" s="13">
        <v>1</v>
      </c>
      <c r="DP595" s="13">
        <f t="shared" si="88"/>
        <v>1</v>
      </c>
      <c r="DQ595" s="13">
        <f t="shared" si="90"/>
        <v>1</v>
      </c>
    </row>
    <row r="596" spans="1:121" x14ac:dyDescent="0.45">
      <c r="A596" s="12" t="s">
        <v>4121</v>
      </c>
      <c r="B596" s="13">
        <v>2013</v>
      </c>
      <c r="C596" s="13" t="s">
        <v>344</v>
      </c>
      <c r="D596" s="13" t="s">
        <v>459</v>
      </c>
      <c r="E596" s="13" t="s">
        <v>466</v>
      </c>
      <c r="G596" s="13">
        <f t="shared" si="84"/>
        <v>1</v>
      </c>
      <c r="Q596" s="13">
        <v>0</v>
      </c>
      <c r="BC596" s="13">
        <f t="shared" si="85"/>
        <v>0</v>
      </c>
      <c r="BK596" s="15">
        <f t="shared" ref="BK596:BK659" si="92">BE596+BJ596</f>
        <v>0</v>
      </c>
      <c r="BL596" s="13">
        <f t="shared" si="86"/>
        <v>0</v>
      </c>
      <c r="BM596" s="13">
        <f t="shared" si="91"/>
        <v>0</v>
      </c>
      <c r="BS596" s="15"/>
      <c r="BT596" s="15"/>
      <c r="BU596" s="15"/>
      <c r="CV596" s="13">
        <f t="shared" si="87"/>
        <v>0</v>
      </c>
      <c r="CW596" s="13">
        <f t="shared" si="89"/>
        <v>0</v>
      </c>
      <c r="DI596" s="13">
        <v>1</v>
      </c>
      <c r="DP596" s="13">
        <f t="shared" si="88"/>
        <v>1</v>
      </c>
      <c r="DQ596" s="13">
        <f t="shared" si="90"/>
        <v>1</v>
      </c>
    </row>
    <row r="597" spans="1:121" x14ac:dyDescent="0.45">
      <c r="A597" s="12" t="s">
        <v>6803</v>
      </c>
      <c r="B597" s="13">
        <v>2018</v>
      </c>
      <c r="C597" s="13" t="s">
        <v>1006</v>
      </c>
      <c r="D597" s="13" t="s">
        <v>1007</v>
      </c>
      <c r="E597" s="13" t="s">
        <v>1079</v>
      </c>
      <c r="F597" s="13" t="s">
        <v>1085</v>
      </c>
      <c r="G597" s="13">
        <f t="shared" si="84"/>
        <v>2</v>
      </c>
      <c r="M597" s="13">
        <v>0</v>
      </c>
      <c r="N597" s="13">
        <v>1</v>
      </c>
      <c r="O597" s="13">
        <v>0</v>
      </c>
      <c r="P597" s="13">
        <v>0</v>
      </c>
      <c r="Q597" s="13">
        <v>1</v>
      </c>
      <c r="R597" s="15">
        <v>1</v>
      </c>
      <c r="AI597" s="13">
        <v>1</v>
      </c>
      <c r="BC597" s="13">
        <f t="shared" si="85"/>
        <v>0</v>
      </c>
      <c r="BH597" s="13">
        <v>1</v>
      </c>
      <c r="BI597" s="13">
        <f>BH597</f>
        <v>1</v>
      </c>
      <c r="BJ597" s="16">
        <v>1</v>
      </c>
      <c r="BK597" s="15">
        <f t="shared" si="92"/>
        <v>1</v>
      </c>
      <c r="BL597" s="13">
        <f t="shared" si="86"/>
        <v>2</v>
      </c>
      <c r="BM597" s="13">
        <f t="shared" si="91"/>
        <v>1</v>
      </c>
      <c r="BO597" s="13">
        <v>1</v>
      </c>
      <c r="BS597" s="15"/>
      <c r="BT597" s="15"/>
      <c r="BU597" s="15"/>
      <c r="CV597" s="13">
        <f t="shared" si="87"/>
        <v>1</v>
      </c>
      <c r="CW597" s="13">
        <f t="shared" si="89"/>
        <v>1</v>
      </c>
      <c r="DI597" s="13">
        <v>1</v>
      </c>
      <c r="DP597" s="13">
        <f t="shared" si="88"/>
        <v>1</v>
      </c>
      <c r="DQ597" s="13">
        <f t="shared" si="90"/>
        <v>1</v>
      </c>
    </row>
    <row r="598" spans="1:121" x14ac:dyDescent="0.45">
      <c r="A598" s="12" t="s">
        <v>3847</v>
      </c>
      <c r="B598" s="13">
        <v>2014</v>
      </c>
      <c r="C598" s="13" t="s">
        <v>126</v>
      </c>
      <c r="D598" s="13" t="s">
        <v>126</v>
      </c>
      <c r="E598" s="13" t="s">
        <v>282</v>
      </c>
      <c r="F598" s="13" t="s">
        <v>3846</v>
      </c>
      <c r="G598" s="13">
        <f t="shared" si="84"/>
        <v>3</v>
      </c>
      <c r="H598" s="15">
        <v>1</v>
      </c>
      <c r="J598" s="14">
        <v>1</v>
      </c>
      <c r="L598" s="15">
        <v>1</v>
      </c>
      <c r="M598" s="13">
        <v>0</v>
      </c>
      <c r="N598" s="13">
        <v>0</v>
      </c>
      <c r="O598" s="13">
        <v>1</v>
      </c>
      <c r="P598" s="13">
        <v>0</v>
      </c>
      <c r="Q598" s="13">
        <v>1</v>
      </c>
      <c r="R598" s="15">
        <v>1</v>
      </c>
      <c r="BC598" s="13">
        <f t="shared" si="85"/>
        <v>0</v>
      </c>
      <c r="BK598" s="15">
        <f t="shared" si="92"/>
        <v>0</v>
      </c>
      <c r="BL598" s="13">
        <f t="shared" si="86"/>
        <v>2</v>
      </c>
      <c r="BM598" s="13">
        <f t="shared" si="91"/>
        <v>1</v>
      </c>
      <c r="BS598" s="15"/>
      <c r="BT598" s="15"/>
      <c r="BU598" s="13">
        <v>1</v>
      </c>
      <c r="CH598" s="13">
        <v>1</v>
      </c>
      <c r="CI598" s="13">
        <v>2</v>
      </c>
      <c r="CV598" s="13">
        <f t="shared" si="87"/>
        <v>4</v>
      </c>
      <c r="CW598" s="13">
        <f t="shared" si="89"/>
        <v>1</v>
      </c>
      <c r="DG598" s="13">
        <v>1</v>
      </c>
      <c r="DI598" s="13">
        <v>1</v>
      </c>
      <c r="DP598" s="13">
        <f t="shared" si="88"/>
        <v>2</v>
      </c>
      <c r="DQ598" s="13">
        <f t="shared" si="90"/>
        <v>1</v>
      </c>
    </row>
    <row r="599" spans="1:121" x14ac:dyDescent="0.45">
      <c r="A599" s="12" t="s">
        <v>6804</v>
      </c>
      <c r="B599" s="13">
        <v>2020</v>
      </c>
      <c r="C599" s="13" t="s">
        <v>1006</v>
      </c>
      <c r="D599" s="13" t="s">
        <v>1027</v>
      </c>
      <c r="E599" s="13" t="s">
        <v>6805</v>
      </c>
      <c r="F599" s="13" t="s">
        <v>6806</v>
      </c>
      <c r="G599" s="13">
        <f t="shared" si="84"/>
        <v>0</v>
      </c>
      <c r="Q599" s="13">
        <v>0</v>
      </c>
      <c r="BC599" s="13">
        <f t="shared" si="85"/>
        <v>0</v>
      </c>
      <c r="BK599" s="15">
        <f t="shared" si="92"/>
        <v>0</v>
      </c>
      <c r="BL599" s="13">
        <f t="shared" si="86"/>
        <v>0</v>
      </c>
      <c r="BM599" s="13">
        <f t="shared" si="91"/>
        <v>0</v>
      </c>
      <c r="BS599" s="15"/>
      <c r="BT599" s="15"/>
      <c r="BU599" s="15"/>
      <c r="CV599" s="13">
        <f t="shared" si="87"/>
        <v>0</v>
      </c>
      <c r="CW599" s="13">
        <f t="shared" si="89"/>
        <v>0</v>
      </c>
      <c r="DP599" s="13">
        <f t="shared" si="88"/>
        <v>0</v>
      </c>
      <c r="DQ599" s="13">
        <f t="shared" si="90"/>
        <v>0</v>
      </c>
    </row>
    <row r="600" spans="1:121" x14ac:dyDescent="0.45">
      <c r="A600" s="12" t="s">
        <v>4804</v>
      </c>
      <c r="B600" s="13">
        <v>2017</v>
      </c>
      <c r="C600" s="13" t="s">
        <v>1862</v>
      </c>
      <c r="D600" s="13" t="s">
        <v>1863</v>
      </c>
      <c r="E600" s="13" t="s">
        <v>1924</v>
      </c>
      <c r="G600" s="13">
        <f t="shared" si="84"/>
        <v>1</v>
      </c>
      <c r="H600" s="15">
        <v>1</v>
      </c>
      <c r="K600" s="14">
        <v>1</v>
      </c>
      <c r="L600" s="15">
        <v>1</v>
      </c>
      <c r="M600" s="13">
        <v>1</v>
      </c>
      <c r="N600" s="13">
        <v>0</v>
      </c>
      <c r="O600" s="13">
        <v>0</v>
      </c>
      <c r="P600" s="13">
        <v>0</v>
      </c>
      <c r="Q600" s="13">
        <v>1</v>
      </c>
      <c r="R600" s="15">
        <v>1</v>
      </c>
      <c r="BC600" s="13">
        <f t="shared" si="85"/>
        <v>0</v>
      </c>
      <c r="BK600" s="15">
        <f t="shared" si="92"/>
        <v>0</v>
      </c>
      <c r="BL600" s="13">
        <f t="shared" si="86"/>
        <v>2</v>
      </c>
      <c r="BM600" s="13">
        <f t="shared" si="91"/>
        <v>1</v>
      </c>
      <c r="BS600" s="15"/>
      <c r="BT600" s="15"/>
      <c r="BU600" s="15"/>
      <c r="CV600" s="13">
        <f t="shared" si="87"/>
        <v>0</v>
      </c>
      <c r="CW600" s="13">
        <f t="shared" si="89"/>
        <v>0</v>
      </c>
      <c r="DP600" s="13">
        <f t="shared" si="88"/>
        <v>0</v>
      </c>
      <c r="DQ600" s="13">
        <f t="shared" si="90"/>
        <v>0</v>
      </c>
    </row>
    <row r="601" spans="1:121" x14ac:dyDescent="0.45">
      <c r="A601" s="12" t="s">
        <v>6807</v>
      </c>
      <c r="B601" s="13">
        <v>2012</v>
      </c>
      <c r="C601" s="13" t="s">
        <v>753</v>
      </c>
      <c r="D601" s="13" t="s">
        <v>753</v>
      </c>
      <c r="E601" s="13" t="s">
        <v>4257</v>
      </c>
      <c r="G601" s="13">
        <f t="shared" si="84"/>
        <v>2</v>
      </c>
      <c r="H601" s="15">
        <v>1</v>
      </c>
      <c r="J601" s="14">
        <v>1</v>
      </c>
      <c r="L601" s="15">
        <v>1</v>
      </c>
      <c r="Q601" s="13">
        <v>0</v>
      </c>
      <c r="BC601" s="13">
        <f t="shared" si="85"/>
        <v>0</v>
      </c>
      <c r="BK601" s="15">
        <f t="shared" si="92"/>
        <v>0</v>
      </c>
      <c r="BL601" s="13">
        <f t="shared" si="86"/>
        <v>1</v>
      </c>
      <c r="BM601" s="13">
        <f t="shared" si="91"/>
        <v>1</v>
      </c>
      <c r="BS601" s="15"/>
      <c r="BT601" s="15"/>
      <c r="BU601" s="15"/>
      <c r="CV601" s="13">
        <f t="shared" si="87"/>
        <v>0</v>
      </c>
      <c r="CW601" s="13">
        <f t="shared" si="89"/>
        <v>0</v>
      </c>
      <c r="DF601" s="13">
        <v>1</v>
      </c>
      <c r="DI601" s="13">
        <v>1</v>
      </c>
      <c r="DP601" s="13">
        <f t="shared" si="88"/>
        <v>2</v>
      </c>
      <c r="DQ601" s="13">
        <f t="shared" si="90"/>
        <v>1</v>
      </c>
    </row>
    <row r="602" spans="1:121" x14ac:dyDescent="0.45">
      <c r="A602" s="12" t="s">
        <v>4966</v>
      </c>
      <c r="B602" s="13">
        <v>2013</v>
      </c>
      <c r="C602" s="13" t="s">
        <v>2127</v>
      </c>
      <c r="D602" s="13" t="s">
        <v>2173</v>
      </c>
      <c r="E602" s="13" t="s">
        <v>2193</v>
      </c>
      <c r="F602" s="13" t="s">
        <v>4965</v>
      </c>
      <c r="G602" s="13">
        <f t="shared" si="84"/>
        <v>2</v>
      </c>
      <c r="M602" s="13">
        <v>2</v>
      </c>
      <c r="N602" s="13">
        <v>0</v>
      </c>
      <c r="O602" s="13">
        <v>0</v>
      </c>
      <c r="P602" s="13">
        <v>0</v>
      </c>
      <c r="Q602" s="13">
        <v>2</v>
      </c>
      <c r="R602" s="15">
        <v>1</v>
      </c>
      <c r="BC602" s="13">
        <f t="shared" si="85"/>
        <v>0</v>
      </c>
      <c r="BK602" s="15">
        <f t="shared" si="92"/>
        <v>0</v>
      </c>
      <c r="BL602" s="13">
        <f t="shared" si="86"/>
        <v>1</v>
      </c>
      <c r="BM602" s="13">
        <f t="shared" si="91"/>
        <v>1</v>
      </c>
      <c r="BN602" s="13">
        <v>2</v>
      </c>
      <c r="BS602" s="15"/>
      <c r="BT602" s="15"/>
      <c r="BU602" s="15"/>
      <c r="CV602" s="13">
        <f t="shared" si="87"/>
        <v>2</v>
      </c>
      <c r="CW602" s="13">
        <f t="shared" si="89"/>
        <v>1</v>
      </c>
      <c r="DJ602" s="13">
        <v>1</v>
      </c>
      <c r="DP602" s="13">
        <f t="shared" si="88"/>
        <v>1</v>
      </c>
      <c r="DQ602" s="13">
        <f t="shared" si="90"/>
        <v>1</v>
      </c>
    </row>
    <row r="603" spans="1:121" x14ac:dyDescent="0.45">
      <c r="A603" s="12" t="s">
        <v>5047</v>
      </c>
      <c r="B603" s="13">
        <v>2015</v>
      </c>
      <c r="C603" s="13" t="s">
        <v>23</v>
      </c>
      <c r="D603" s="13" t="s">
        <v>23</v>
      </c>
      <c r="E603" s="13" t="s">
        <v>83</v>
      </c>
      <c r="F603" s="13" t="s">
        <v>5046</v>
      </c>
      <c r="G603" s="13">
        <f t="shared" si="84"/>
        <v>2</v>
      </c>
      <c r="H603" s="15">
        <v>1</v>
      </c>
      <c r="J603" s="14">
        <v>1</v>
      </c>
      <c r="L603" s="15">
        <v>1</v>
      </c>
      <c r="Q603" s="13">
        <v>0</v>
      </c>
      <c r="BC603" s="13">
        <f t="shared" si="85"/>
        <v>0</v>
      </c>
      <c r="BK603" s="15">
        <f t="shared" si="92"/>
        <v>0</v>
      </c>
      <c r="BL603" s="13">
        <f t="shared" si="86"/>
        <v>1</v>
      </c>
      <c r="BM603" s="13">
        <f t="shared" si="91"/>
        <v>1</v>
      </c>
      <c r="BS603" s="15"/>
      <c r="BT603" s="15"/>
      <c r="BU603" s="15"/>
      <c r="CV603" s="13">
        <f t="shared" si="87"/>
        <v>0</v>
      </c>
      <c r="CW603" s="13">
        <f t="shared" si="89"/>
        <v>0</v>
      </c>
      <c r="DE603" s="13">
        <v>1</v>
      </c>
      <c r="DP603" s="13">
        <f t="shared" si="88"/>
        <v>1</v>
      </c>
      <c r="DQ603" s="13">
        <f t="shared" si="90"/>
        <v>1</v>
      </c>
    </row>
    <row r="604" spans="1:121" x14ac:dyDescent="0.45">
      <c r="A604" s="12" t="s">
        <v>6808</v>
      </c>
      <c r="B604" s="13">
        <v>2015</v>
      </c>
      <c r="C604" s="13" t="s">
        <v>753</v>
      </c>
      <c r="D604" s="13" t="s">
        <v>753</v>
      </c>
      <c r="E604" s="13" t="s">
        <v>816</v>
      </c>
      <c r="F604" s="13" t="s">
        <v>6809</v>
      </c>
      <c r="G604" s="13">
        <f t="shared" si="84"/>
        <v>2</v>
      </c>
      <c r="H604" s="15">
        <v>1</v>
      </c>
      <c r="J604" s="14">
        <v>1</v>
      </c>
      <c r="L604" s="15">
        <v>1</v>
      </c>
      <c r="Q604" s="13">
        <v>0</v>
      </c>
      <c r="BC604" s="13">
        <f t="shared" si="85"/>
        <v>0</v>
      </c>
      <c r="BK604" s="15">
        <f t="shared" si="92"/>
        <v>0</v>
      </c>
      <c r="BL604" s="13">
        <f t="shared" si="86"/>
        <v>1</v>
      </c>
      <c r="BM604" s="13">
        <f t="shared" si="91"/>
        <v>1</v>
      </c>
      <c r="BS604" s="15"/>
      <c r="BT604" s="15"/>
      <c r="BU604" s="15"/>
      <c r="CV604" s="13">
        <f t="shared" si="87"/>
        <v>0</v>
      </c>
      <c r="CW604" s="13">
        <f t="shared" si="89"/>
        <v>0</v>
      </c>
      <c r="DF604" s="13">
        <v>1</v>
      </c>
      <c r="DI604" s="13">
        <v>1</v>
      </c>
      <c r="DP604" s="13">
        <f t="shared" si="88"/>
        <v>2</v>
      </c>
      <c r="DQ604" s="13">
        <f t="shared" si="90"/>
        <v>1</v>
      </c>
    </row>
    <row r="605" spans="1:121" x14ac:dyDescent="0.45">
      <c r="A605" s="12" t="s">
        <v>5060</v>
      </c>
      <c r="B605" s="13">
        <v>2016</v>
      </c>
      <c r="C605" s="13" t="s">
        <v>753</v>
      </c>
      <c r="D605" s="13" t="s">
        <v>753</v>
      </c>
      <c r="E605" s="13" t="s">
        <v>816</v>
      </c>
      <c r="F605" s="13" t="s">
        <v>5059</v>
      </c>
      <c r="G605" s="13">
        <f t="shared" si="84"/>
        <v>2</v>
      </c>
      <c r="H605" s="15">
        <v>1</v>
      </c>
      <c r="J605" s="14">
        <v>1</v>
      </c>
      <c r="L605" s="15">
        <v>1</v>
      </c>
      <c r="Q605" s="13">
        <v>0</v>
      </c>
      <c r="BC605" s="13">
        <f t="shared" si="85"/>
        <v>0</v>
      </c>
      <c r="BK605" s="15">
        <f t="shared" si="92"/>
        <v>0</v>
      </c>
      <c r="BL605" s="13">
        <f t="shared" si="86"/>
        <v>1</v>
      </c>
      <c r="BM605" s="13">
        <f t="shared" si="91"/>
        <v>1</v>
      </c>
      <c r="BS605" s="15"/>
      <c r="BT605" s="15"/>
      <c r="BU605" s="15"/>
      <c r="CV605" s="13">
        <f t="shared" si="87"/>
        <v>0</v>
      </c>
      <c r="CW605" s="13">
        <f t="shared" si="89"/>
        <v>0</v>
      </c>
      <c r="DF605" s="13">
        <v>1</v>
      </c>
      <c r="DI605" s="13">
        <v>1</v>
      </c>
      <c r="DP605" s="13">
        <f t="shared" si="88"/>
        <v>2</v>
      </c>
      <c r="DQ605" s="13">
        <f t="shared" si="90"/>
        <v>1</v>
      </c>
    </row>
    <row r="606" spans="1:121" x14ac:dyDescent="0.45">
      <c r="A606" s="12" t="s">
        <v>4812</v>
      </c>
      <c r="B606" s="13">
        <v>2011</v>
      </c>
      <c r="C606" s="13" t="s">
        <v>1862</v>
      </c>
      <c r="D606" s="13" t="s">
        <v>1863</v>
      </c>
      <c r="E606" s="13" t="s">
        <v>1864</v>
      </c>
      <c r="G606" s="13">
        <f t="shared" si="84"/>
        <v>0</v>
      </c>
      <c r="M606" s="13">
        <v>0</v>
      </c>
      <c r="N606" s="13">
        <v>0</v>
      </c>
      <c r="O606" s="13">
        <v>0</v>
      </c>
      <c r="P606" s="13">
        <v>0</v>
      </c>
      <c r="Q606" s="13">
        <v>2</v>
      </c>
      <c r="R606" s="15">
        <v>1</v>
      </c>
      <c r="BC606" s="13">
        <f t="shared" si="85"/>
        <v>0</v>
      </c>
      <c r="BK606" s="15">
        <f t="shared" si="92"/>
        <v>0</v>
      </c>
      <c r="BL606" s="13">
        <f t="shared" si="86"/>
        <v>1</v>
      </c>
      <c r="BM606" s="13">
        <f t="shared" si="91"/>
        <v>1</v>
      </c>
      <c r="BS606" s="15"/>
      <c r="BT606" s="15"/>
      <c r="BU606" s="15"/>
      <c r="CV606" s="13">
        <f t="shared" si="87"/>
        <v>0</v>
      </c>
      <c r="CW606" s="13">
        <f t="shared" si="89"/>
        <v>0</v>
      </c>
      <c r="DP606" s="13">
        <f t="shared" si="88"/>
        <v>0</v>
      </c>
      <c r="DQ606" s="13">
        <f t="shared" si="90"/>
        <v>0</v>
      </c>
    </row>
    <row r="607" spans="1:121" x14ac:dyDescent="0.45">
      <c r="A607" s="12" t="s">
        <v>6810</v>
      </c>
      <c r="B607" s="13">
        <v>2017</v>
      </c>
      <c r="C607" s="13" t="s">
        <v>344</v>
      </c>
      <c r="D607" s="13" t="s">
        <v>375</v>
      </c>
      <c r="E607" s="13" t="s">
        <v>597</v>
      </c>
      <c r="G607" s="13">
        <f t="shared" si="84"/>
        <v>1</v>
      </c>
      <c r="H607" s="15">
        <v>1</v>
      </c>
      <c r="M607" s="13">
        <v>1</v>
      </c>
      <c r="Q607" s="13">
        <v>1</v>
      </c>
      <c r="R607" s="15">
        <v>1</v>
      </c>
      <c r="BC607" s="13">
        <f t="shared" si="85"/>
        <v>0</v>
      </c>
      <c r="BK607" s="15">
        <f t="shared" si="92"/>
        <v>0</v>
      </c>
      <c r="BL607" s="13">
        <f t="shared" si="86"/>
        <v>2</v>
      </c>
      <c r="BM607" s="13">
        <f t="shared" si="91"/>
        <v>1</v>
      </c>
      <c r="BS607" s="15"/>
      <c r="BT607" s="15"/>
      <c r="BU607" s="15"/>
      <c r="CV607" s="13">
        <f t="shared" si="87"/>
        <v>0</v>
      </c>
      <c r="CW607" s="13">
        <f t="shared" si="89"/>
        <v>0</v>
      </c>
      <c r="DP607" s="13">
        <f t="shared" si="88"/>
        <v>0</v>
      </c>
      <c r="DQ607" s="13">
        <f t="shared" si="90"/>
        <v>0</v>
      </c>
    </row>
    <row r="608" spans="1:121" x14ac:dyDescent="0.45">
      <c r="A608" s="12" t="s">
        <v>4373</v>
      </c>
      <c r="B608" s="13">
        <v>2015</v>
      </c>
      <c r="C608" s="13" t="s">
        <v>1006</v>
      </c>
      <c r="D608" s="13" t="s">
        <v>1017</v>
      </c>
      <c r="E608" s="13" t="s">
        <v>2618</v>
      </c>
      <c r="G608" s="13">
        <f t="shared" si="84"/>
        <v>2</v>
      </c>
      <c r="Q608" s="13">
        <v>0</v>
      </c>
      <c r="BC608" s="13">
        <f t="shared" si="85"/>
        <v>0</v>
      </c>
      <c r="BE608" s="15">
        <v>1</v>
      </c>
      <c r="BF608" s="13">
        <v>2</v>
      </c>
      <c r="BG608" s="13">
        <v>0</v>
      </c>
      <c r="BI608" s="13">
        <f>SUM(S608:AK608)</f>
        <v>0</v>
      </c>
      <c r="BK608" s="15">
        <f t="shared" si="92"/>
        <v>1</v>
      </c>
      <c r="BL608" s="13">
        <f t="shared" si="86"/>
        <v>1</v>
      </c>
      <c r="BM608" s="13">
        <f t="shared" si="91"/>
        <v>1</v>
      </c>
      <c r="BS608" s="15"/>
      <c r="BT608" s="15"/>
      <c r="BU608" s="15"/>
      <c r="CS608" s="13">
        <v>1</v>
      </c>
      <c r="CV608" s="13">
        <f t="shared" si="87"/>
        <v>1</v>
      </c>
      <c r="CW608" s="13">
        <f t="shared" si="89"/>
        <v>1</v>
      </c>
      <c r="DG608" s="13">
        <v>1</v>
      </c>
      <c r="DI608" s="13">
        <v>1</v>
      </c>
      <c r="DP608" s="13">
        <f t="shared" si="88"/>
        <v>2</v>
      </c>
      <c r="DQ608" s="13">
        <f t="shared" si="90"/>
        <v>1</v>
      </c>
    </row>
    <row r="609" spans="1:121" x14ac:dyDescent="0.45">
      <c r="A609" s="12" t="s">
        <v>4553</v>
      </c>
      <c r="B609" s="13">
        <v>2016</v>
      </c>
      <c r="C609" s="13" t="s">
        <v>1281</v>
      </c>
      <c r="D609" s="13" t="s">
        <v>1282</v>
      </c>
      <c r="E609" s="13" t="s">
        <v>1669</v>
      </c>
      <c r="G609" s="13">
        <f t="shared" si="84"/>
        <v>0</v>
      </c>
      <c r="Q609" s="13">
        <v>0</v>
      </c>
      <c r="BC609" s="13">
        <f t="shared" si="85"/>
        <v>0</v>
      </c>
      <c r="BK609" s="15">
        <f t="shared" si="92"/>
        <v>0</v>
      </c>
      <c r="BL609" s="13">
        <f t="shared" si="86"/>
        <v>0</v>
      </c>
      <c r="BM609" s="13">
        <f t="shared" si="91"/>
        <v>0</v>
      </c>
      <c r="BS609" s="15"/>
      <c r="BT609" s="15"/>
      <c r="BU609" s="15"/>
      <c r="CV609" s="13">
        <f t="shared" si="87"/>
        <v>0</v>
      </c>
      <c r="CW609" s="13">
        <f t="shared" si="89"/>
        <v>0</v>
      </c>
      <c r="DP609" s="13">
        <f t="shared" si="88"/>
        <v>0</v>
      </c>
      <c r="DQ609" s="13">
        <f t="shared" si="90"/>
        <v>0</v>
      </c>
    </row>
    <row r="610" spans="1:121" x14ac:dyDescent="0.45">
      <c r="A610" s="12" t="s">
        <v>6811</v>
      </c>
      <c r="B610" s="13">
        <v>2020</v>
      </c>
      <c r="C610" s="13" t="s">
        <v>1676</v>
      </c>
      <c r="D610" s="13" t="s">
        <v>426</v>
      </c>
      <c r="E610" s="13" t="s">
        <v>1713</v>
      </c>
      <c r="F610" s="13" t="s">
        <v>4770</v>
      </c>
      <c r="G610" s="13">
        <f t="shared" si="84"/>
        <v>1</v>
      </c>
      <c r="H610" s="15">
        <v>1</v>
      </c>
      <c r="Q610" s="13">
        <v>0</v>
      </c>
      <c r="BC610" s="13">
        <f t="shared" si="85"/>
        <v>0</v>
      </c>
      <c r="BK610" s="15">
        <f t="shared" si="92"/>
        <v>0</v>
      </c>
      <c r="BL610" s="13">
        <f t="shared" si="86"/>
        <v>1</v>
      </c>
      <c r="BM610" s="13">
        <f t="shared" si="91"/>
        <v>1</v>
      </c>
      <c r="BS610" s="15"/>
      <c r="BT610" s="15"/>
      <c r="BU610" s="15"/>
      <c r="CV610" s="13">
        <f t="shared" si="87"/>
        <v>0</v>
      </c>
      <c r="CW610" s="13">
        <f t="shared" si="89"/>
        <v>0</v>
      </c>
      <c r="DP610" s="13">
        <f t="shared" si="88"/>
        <v>0</v>
      </c>
      <c r="DQ610" s="13">
        <f t="shared" si="90"/>
        <v>0</v>
      </c>
    </row>
    <row r="611" spans="1:121" x14ac:dyDescent="0.45">
      <c r="A611" s="12" t="s">
        <v>4408</v>
      </c>
      <c r="B611" s="13">
        <v>2014</v>
      </c>
      <c r="C611" s="13" t="s">
        <v>1006</v>
      </c>
      <c r="D611" s="13" t="s">
        <v>1027</v>
      </c>
      <c r="E611" s="13" t="s">
        <v>1257</v>
      </c>
      <c r="G611" s="13">
        <f t="shared" si="84"/>
        <v>1</v>
      </c>
      <c r="M611" s="13">
        <v>0</v>
      </c>
      <c r="N611" s="13">
        <v>0</v>
      </c>
      <c r="O611" s="13">
        <v>1</v>
      </c>
      <c r="P611" s="13">
        <v>0</v>
      </c>
      <c r="Q611" s="13">
        <v>2</v>
      </c>
      <c r="R611" s="15">
        <v>1</v>
      </c>
      <c r="BC611" s="13">
        <f t="shared" si="85"/>
        <v>0</v>
      </c>
      <c r="BD611" s="13" t="s">
        <v>2982</v>
      </c>
      <c r="BE611" s="15">
        <v>1</v>
      </c>
      <c r="BF611" s="13">
        <v>1</v>
      </c>
      <c r="BG611" s="13">
        <v>0</v>
      </c>
      <c r="BI611" s="13">
        <f>SUM(S611:AK611)</f>
        <v>0</v>
      </c>
      <c r="BK611" s="15">
        <f t="shared" si="92"/>
        <v>1</v>
      </c>
      <c r="BL611" s="13">
        <f t="shared" si="86"/>
        <v>2</v>
      </c>
      <c r="BM611" s="13">
        <f t="shared" si="91"/>
        <v>1</v>
      </c>
      <c r="BS611" s="15"/>
      <c r="BT611" s="15"/>
      <c r="BU611" s="15"/>
      <c r="CF611" s="13">
        <v>1</v>
      </c>
      <c r="CR611" s="13">
        <v>1</v>
      </c>
      <c r="CV611" s="13">
        <f t="shared" si="87"/>
        <v>2</v>
      </c>
      <c r="CW611" s="13">
        <f t="shared" si="89"/>
        <v>1</v>
      </c>
      <c r="DP611" s="13">
        <f t="shared" si="88"/>
        <v>0</v>
      </c>
      <c r="DQ611" s="13">
        <f t="shared" si="90"/>
        <v>0</v>
      </c>
    </row>
    <row r="612" spans="1:121" x14ac:dyDescent="0.45">
      <c r="A612" s="12" t="s">
        <v>4969</v>
      </c>
      <c r="B612" s="13">
        <v>2009</v>
      </c>
      <c r="C612" s="13" t="s">
        <v>2127</v>
      </c>
      <c r="D612" s="13" t="s">
        <v>2173</v>
      </c>
      <c r="E612" s="13" t="s">
        <v>2193</v>
      </c>
      <c r="F612" s="13" t="s">
        <v>4968</v>
      </c>
      <c r="G612" s="13">
        <f t="shared" si="84"/>
        <v>2</v>
      </c>
      <c r="M612" s="13">
        <v>2</v>
      </c>
      <c r="N612" s="13">
        <v>0</v>
      </c>
      <c r="O612" s="13">
        <v>0</v>
      </c>
      <c r="P612" s="13">
        <v>0</v>
      </c>
      <c r="Q612" s="13">
        <v>2</v>
      </c>
      <c r="R612" s="15">
        <v>1</v>
      </c>
      <c r="AK612" s="13">
        <v>2</v>
      </c>
      <c r="BC612" s="13">
        <f t="shared" si="85"/>
        <v>0</v>
      </c>
      <c r="BH612" s="13">
        <v>2</v>
      </c>
      <c r="BI612" s="13">
        <f>BH612</f>
        <v>2</v>
      </c>
      <c r="BJ612" s="16">
        <v>1</v>
      </c>
      <c r="BK612" s="15">
        <f t="shared" si="92"/>
        <v>1</v>
      </c>
      <c r="BL612" s="13">
        <f t="shared" si="86"/>
        <v>2</v>
      </c>
      <c r="BM612" s="13">
        <f t="shared" si="91"/>
        <v>1</v>
      </c>
      <c r="BS612" s="15"/>
      <c r="BT612" s="15"/>
      <c r="BU612" s="15"/>
      <c r="BV612" s="13">
        <v>2</v>
      </c>
      <c r="CV612" s="13">
        <f t="shared" si="87"/>
        <v>2</v>
      </c>
      <c r="CW612" s="13">
        <f t="shared" si="89"/>
        <v>1</v>
      </c>
      <c r="DJ612" s="13">
        <v>1</v>
      </c>
      <c r="DP612" s="13">
        <f t="shared" si="88"/>
        <v>1</v>
      </c>
      <c r="DQ612" s="13">
        <f t="shared" si="90"/>
        <v>1</v>
      </c>
    </row>
    <row r="613" spans="1:121" x14ac:dyDescent="0.45">
      <c r="A613" s="12" t="s">
        <v>6812</v>
      </c>
      <c r="B613" s="13">
        <v>2014</v>
      </c>
      <c r="C613" s="13" t="s">
        <v>344</v>
      </c>
      <c r="D613" s="13" t="s">
        <v>345</v>
      </c>
      <c r="E613" s="13" t="s">
        <v>618</v>
      </c>
      <c r="F613" s="13" t="s">
        <v>628</v>
      </c>
      <c r="G613" s="13">
        <f t="shared" si="84"/>
        <v>1</v>
      </c>
      <c r="M613" s="13">
        <v>1</v>
      </c>
      <c r="N613" s="13">
        <v>0</v>
      </c>
      <c r="O613" s="13">
        <v>0</v>
      </c>
      <c r="P613" s="13">
        <v>0</v>
      </c>
      <c r="Q613" s="13">
        <v>1</v>
      </c>
      <c r="R613" s="15">
        <v>1</v>
      </c>
      <c r="BC613" s="13">
        <f t="shared" si="85"/>
        <v>0</v>
      </c>
      <c r="BK613" s="15">
        <f t="shared" si="92"/>
        <v>0</v>
      </c>
      <c r="BL613" s="13">
        <f t="shared" si="86"/>
        <v>1</v>
      </c>
      <c r="BM613" s="13">
        <f t="shared" si="91"/>
        <v>1</v>
      </c>
      <c r="BS613" s="15"/>
      <c r="BT613" s="15"/>
      <c r="BU613" s="15"/>
      <c r="CV613" s="13">
        <f t="shared" si="87"/>
        <v>0</v>
      </c>
      <c r="CW613" s="13">
        <f t="shared" si="89"/>
        <v>0</v>
      </c>
      <c r="DH613" s="13">
        <v>1</v>
      </c>
      <c r="DP613" s="13">
        <f t="shared" si="88"/>
        <v>1</v>
      </c>
      <c r="DQ613" s="13">
        <f t="shared" si="90"/>
        <v>1</v>
      </c>
    </row>
    <row r="614" spans="1:121" x14ac:dyDescent="0.45">
      <c r="A614" s="12" t="s">
        <v>1272</v>
      </c>
      <c r="B614" s="13">
        <v>2012</v>
      </c>
      <c r="C614" s="13" t="s">
        <v>1006</v>
      </c>
      <c r="D614" s="13" t="s">
        <v>1017</v>
      </c>
      <c r="E614" s="13" t="s">
        <v>1269</v>
      </c>
      <c r="G614" s="13">
        <f t="shared" si="84"/>
        <v>0</v>
      </c>
      <c r="M614" s="13">
        <v>2</v>
      </c>
      <c r="N614" s="13">
        <v>0</v>
      </c>
      <c r="O614" s="13">
        <v>0</v>
      </c>
      <c r="P614" s="13">
        <v>0</v>
      </c>
      <c r="Q614" s="13">
        <v>2</v>
      </c>
      <c r="R614" s="15">
        <v>1</v>
      </c>
      <c r="AL614" s="13">
        <v>1</v>
      </c>
      <c r="AM614" s="13">
        <v>0</v>
      </c>
      <c r="AN614" s="13">
        <v>0</v>
      </c>
      <c r="AO614" s="13">
        <v>0</v>
      </c>
      <c r="AP614" s="13">
        <v>0</v>
      </c>
      <c r="AQ614" s="13">
        <v>0</v>
      </c>
      <c r="AR614" s="13">
        <v>0</v>
      </c>
      <c r="AS614" s="13">
        <v>0</v>
      </c>
      <c r="AT614" s="13">
        <v>0</v>
      </c>
      <c r="AU614" s="13">
        <v>0</v>
      </c>
      <c r="AV614" s="13">
        <v>0</v>
      </c>
      <c r="AW614" s="13">
        <v>0</v>
      </c>
      <c r="AX614" s="13">
        <v>0</v>
      </c>
      <c r="AY614" s="13">
        <v>0</v>
      </c>
      <c r="AZ614" s="13">
        <v>0</v>
      </c>
      <c r="BA614" s="13">
        <v>0</v>
      </c>
      <c r="BB614" s="13">
        <v>0</v>
      </c>
      <c r="BC614" s="13">
        <f t="shared" si="85"/>
        <v>1</v>
      </c>
      <c r="BD614" s="13" t="s">
        <v>2985</v>
      </c>
      <c r="BE614" s="15">
        <v>1</v>
      </c>
      <c r="BK614" s="15">
        <f t="shared" si="92"/>
        <v>1</v>
      </c>
      <c r="BL614" s="13">
        <f t="shared" si="86"/>
        <v>2</v>
      </c>
      <c r="BM614" s="13">
        <f t="shared" si="91"/>
        <v>1</v>
      </c>
      <c r="BS614" s="15"/>
      <c r="BT614" s="15"/>
      <c r="BU614" s="15"/>
      <c r="CV614" s="13">
        <f t="shared" si="87"/>
        <v>0</v>
      </c>
      <c r="CW614" s="13">
        <f t="shared" si="89"/>
        <v>0</v>
      </c>
      <c r="DP614" s="13">
        <f t="shared" si="88"/>
        <v>0</v>
      </c>
      <c r="DQ614" s="13">
        <f t="shared" si="90"/>
        <v>0</v>
      </c>
    </row>
    <row r="615" spans="1:121" x14ac:dyDescent="0.45">
      <c r="A615" s="12" t="s">
        <v>6813</v>
      </c>
      <c r="B615" s="13">
        <v>2014</v>
      </c>
      <c r="C615" s="13" t="s">
        <v>2127</v>
      </c>
      <c r="D615" s="13" t="s">
        <v>2140</v>
      </c>
      <c r="E615" s="13" t="s">
        <v>2278</v>
      </c>
      <c r="F615" s="13" t="s">
        <v>2279</v>
      </c>
      <c r="G615" s="13">
        <f t="shared" si="84"/>
        <v>3</v>
      </c>
      <c r="H615" s="15">
        <v>1</v>
      </c>
      <c r="I615" s="14">
        <v>1</v>
      </c>
      <c r="M615" s="13">
        <v>1</v>
      </c>
      <c r="N615" s="13">
        <v>0</v>
      </c>
      <c r="O615" s="13">
        <v>0</v>
      </c>
      <c r="P615" s="13">
        <v>0</v>
      </c>
      <c r="Q615" s="13">
        <v>1</v>
      </c>
      <c r="R615" s="15">
        <v>1</v>
      </c>
      <c r="BC615" s="13">
        <f t="shared" si="85"/>
        <v>0</v>
      </c>
      <c r="BK615" s="15">
        <f t="shared" si="92"/>
        <v>0</v>
      </c>
      <c r="BL615" s="13">
        <f t="shared" si="86"/>
        <v>2</v>
      </c>
      <c r="BM615" s="13">
        <f t="shared" si="91"/>
        <v>1</v>
      </c>
      <c r="BS615" s="15"/>
      <c r="BT615" s="15"/>
      <c r="BU615" s="15"/>
      <c r="CU615" s="13">
        <v>1</v>
      </c>
      <c r="CV615" s="13">
        <f t="shared" si="87"/>
        <v>1</v>
      </c>
      <c r="CW615" s="13">
        <f t="shared" si="89"/>
        <v>1</v>
      </c>
      <c r="DI615" s="13">
        <v>1</v>
      </c>
      <c r="DJ615" s="13">
        <v>1</v>
      </c>
      <c r="DP615" s="13">
        <f t="shared" si="88"/>
        <v>2</v>
      </c>
      <c r="DQ615" s="13">
        <f t="shared" si="90"/>
        <v>1</v>
      </c>
    </row>
    <row r="616" spans="1:121" x14ac:dyDescent="0.45">
      <c r="A616" s="13" t="s">
        <v>6814</v>
      </c>
      <c r="G616" s="13">
        <f t="shared" si="84"/>
        <v>1</v>
      </c>
      <c r="H616" s="13">
        <v>1</v>
      </c>
      <c r="I616" s="14">
        <v>1</v>
      </c>
      <c r="L616" s="13"/>
      <c r="R616" s="13"/>
      <c r="BC616" s="13">
        <f t="shared" si="85"/>
        <v>0</v>
      </c>
      <c r="BE616" s="13"/>
      <c r="BJ616" s="13"/>
      <c r="BK616" s="13">
        <f t="shared" si="92"/>
        <v>0</v>
      </c>
      <c r="BL616" s="13">
        <f t="shared" si="86"/>
        <v>1</v>
      </c>
      <c r="BM616" s="13">
        <f t="shared" si="91"/>
        <v>1</v>
      </c>
      <c r="BR616" s="13"/>
      <c r="CV616" s="13">
        <f t="shared" si="87"/>
        <v>0</v>
      </c>
      <c r="CW616" s="13">
        <f t="shared" si="89"/>
        <v>0</v>
      </c>
      <c r="DP616" s="13">
        <f t="shared" si="88"/>
        <v>0</v>
      </c>
      <c r="DQ616" s="13">
        <f t="shared" si="90"/>
        <v>0</v>
      </c>
    </row>
    <row r="617" spans="1:121" x14ac:dyDescent="0.45">
      <c r="A617" s="12" t="s">
        <v>5022</v>
      </c>
      <c r="B617" s="13">
        <v>2020</v>
      </c>
      <c r="C617" s="13" t="s">
        <v>2127</v>
      </c>
      <c r="D617" s="13" t="s">
        <v>2173</v>
      </c>
      <c r="E617" s="13" t="s">
        <v>2430</v>
      </c>
      <c r="G617" s="13">
        <f t="shared" si="84"/>
        <v>1</v>
      </c>
      <c r="Q617" s="13">
        <v>0</v>
      </c>
      <c r="BC617" s="13">
        <f t="shared" si="85"/>
        <v>0</v>
      </c>
      <c r="BK617" s="15">
        <f t="shared" si="92"/>
        <v>0</v>
      </c>
      <c r="BL617" s="13">
        <f t="shared" si="86"/>
        <v>0</v>
      </c>
      <c r="BM617" s="13">
        <f t="shared" si="91"/>
        <v>0</v>
      </c>
      <c r="BS617" s="15"/>
      <c r="BT617" s="15"/>
      <c r="BU617" s="15"/>
      <c r="CV617" s="13">
        <f t="shared" si="87"/>
        <v>0</v>
      </c>
      <c r="CW617" s="13">
        <f t="shared" si="89"/>
        <v>0</v>
      </c>
      <c r="DI617" s="13">
        <v>1</v>
      </c>
      <c r="DJ617" s="13">
        <v>1</v>
      </c>
      <c r="DP617" s="13">
        <f t="shared" si="88"/>
        <v>2</v>
      </c>
      <c r="DQ617" s="13">
        <f t="shared" si="90"/>
        <v>1</v>
      </c>
    </row>
    <row r="618" spans="1:121" x14ac:dyDescent="0.45">
      <c r="A618" s="12" t="s">
        <v>4064</v>
      </c>
      <c r="B618" s="13">
        <v>2019</v>
      </c>
      <c r="C618" s="13" t="s">
        <v>344</v>
      </c>
      <c r="D618" s="13" t="s">
        <v>375</v>
      </c>
      <c r="E618" s="13" t="s">
        <v>653</v>
      </c>
      <c r="F618" s="13" t="s">
        <v>4063</v>
      </c>
      <c r="G618" s="13">
        <f t="shared" si="84"/>
        <v>0</v>
      </c>
      <c r="Q618" s="13">
        <v>0</v>
      </c>
      <c r="BC618" s="13">
        <f t="shared" si="85"/>
        <v>0</v>
      </c>
      <c r="BK618" s="15">
        <f t="shared" si="92"/>
        <v>0</v>
      </c>
      <c r="BL618" s="13">
        <f t="shared" si="86"/>
        <v>0</v>
      </c>
      <c r="BM618" s="13">
        <f t="shared" si="91"/>
        <v>0</v>
      </c>
      <c r="BS618" s="15"/>
      <c r="BT618" s="15"/>
      <c r="BU618" s="15"/>
      <c r="CV618" s="13">
        <f t="shared" si="87"/>
        <v>0</v>
      </c>
      <c r="CW618" s="13">
        <f t="shared" si="89"/>
        <v>0</v>
      </c>
      <c r="DP618" s="13">
        <f t="shared" si="88"/>
        <v>0</v>
      </c>
      <c r="DQ618" s="13">
        <f t="shared" si="90"/>
        <v>0</v>
      </c>
    </row>
    <row r="619" spans="1:121" x14ac:dyDescent="0.45">
      <c r="A619" s="12" t="s">
        <v>4073</v>
      </c>
      <c r="B619" s="13">
        <v>2017</v>
      </c>
      <c r="C619" s="13" t="s">
        <v>344</v>
      </c>
      <c r="D619" s="13" t="s">
        <v>375</v>
      </c>
      <c r="E619" s="13" t="s">
        <v>653</v>
      </c>
      <c r="F619" s="13" t="s">
        <v>6815</v>
      </c>
      <c r="G619" s="13">
        <f t="shared" si="84"/>
        <v>0</v>
      </c>
      <c r="M619" s="13">
        <v>2</v>
      </c>
      <c r="N619" s="13">
        <v>0</v>
      </c>
      <c r="O619" s="13">
        <v>0</v>
      </c>
      <c r="P619" s="13">
        <v>0</v>
      </c>
      <c r="Q619" s="13">
        <v>2</v>
      </c>
      <c r="R619" s="15">
        <v>1</v>
      </c>
      <c r="BC619" s="13">
        <f t="shared" si="85"/>
        <v>0</v>
      </c>
      <c r="BK619" s="15">
        <f t="shared" si="92"/>
        <v>0</v>
      </c>
      <c r="BL619" s="13">
        <f t="shared" si="86"/>
        <v>1</v>
      </c>
      <c r="BM619" s="13">
        <f t="shared" si="91"/>
        <v>1</v>
      </c>
      <c r="BS619" s="15"/>
      <c r="BT619" s="15"/>
      <c r="BU619" s="15"/>
      <c r="CV619" s="13">
        <f t="shared" si="87"/>
        <v>0</v>
      </c>
      <c r="CW619" s="13">
        <f t="shared" si="89"/>
        <v>0</v>
      </c>
      <c r="DP619" s="13">
        <f t="shared" si="88"/>
        <v>0</v>
      </c>
      <c r="DQ619" s="13">
        <f t="shared" si="90"/>
        <v>0</v>
      </c>
    </row>
    <row r="620" spans="1:121" x14ac:dyDescent="0.45">
      <c r="A620" s="13" t="s">
        <v>6816</v>
      </c>
      <c r="G620" s="13">
        <f t="shared" si="84"/>
        <v>1</v>
      </c>
      <c r="H620" s="13">
        <v>1</v>
      </c>
      <c r="I620" s="14">
        <v>1</v>
      </c>
      <c r="L620" s="13"/>
      <c r="R620" s="13"/>
      <c r="BB620" s="13">
        <v>1</v>
      </c>
      <c r="BC620" s="13">
        <v>1</v>
      </c>
      <c r="BD620" s="13" t="s">
        <v>2962</v>
      </c>
      <c r="BE620" s="13">
        <v>1</v>
      </c>
      <c r="BG620" s="13">
        <v>1</v>
      </c>
      <c r="BJ620" s="13"/>
      <c r="BK620" s="13">
        <f t="shared" si="92"/>
        <v>1</v>
      </c>
      <c r="BL620" s="13">
        <f t="shared" si="86"/>
        <v>2</v>
      </c>
      <c r="BM620" s="13">
        <f t="shared" si="91"/>
        <v>1</v>
      </c>
      <c r="BR620" s="13"/>
      <c r="CV620" s="13">
        <f t="shared" si="87"/>
        <v>0</v>
      </c>
      <c r="CW620" s="13">
        <f t="shared" si="89"/>
        <v>0</v>
      </c>
      <c r="DP620" s="13">
        <f t="shared" si="88"/>
        <v>0</v>
      </c>
      <c r="DQ620" s="13">
        <f t="shared" si="90"/>
        <v>0</v>
      </c>
    </row>
    <row r="621" spans="1:121" x14ac:dyDescent="0.45">
      <c r="A621" s="12" t="s">
        <v>4545</v>
      </c>
      <c r="B621" s="13">
        <v>1987</v>
      </c>
      <c r="C621" s="13" t="s">
        <v>1281</v>
      </c>
      <c r="D621" s="13" t="s">
        <v>1287</v>
      </c>
      <c r="E621" s="13" t="s">
        <v>1576</v>
      </c>
      <c r="G621" s="13">
        <f t="shared" si="84"/>
        <v>0</v>
      </c>
      <c r="Q621" s="13">
        <v>0</v>
      </c>
      <c r="X621" s="13">
        <v>1</v>
      </c>
      <c r="Z621" s="13">
        <v>1</v>
      </c>
      <c r="AK621" s="13">
        <v>2</v>
      </c>
      <c r="BC621" s="13">
        <f t="shared" ref="BC621:BC684" si="93">SUM(AL621:BB621)</f>
        <v>0</v>
      </c>
      <c r="BH621" s="13">
        <v>4</v>
      </c>
      <c r="BI621" s="13">
        <f>BH621</f>
        <v>4</v>
      </c>
      <c r="BJ621" s="16">
        <v>1</v>
      </c>
      <c r="BK621" s="15">
        <f t="shared" si="92"/>
        <v>1</v>
      </c>
      <c r="BL621" s="13">
        <f t="shared" si="86"/>
        <v>1</v>
      </c>
      <c r="BM621" s="13">
        <f t="shared" si="91"/>
        <v>1</v>
      </c>
      <c r="BS621" s="15"/>
      <c r="BT621" s="15"/>
      <c r="BU621" s="15"/>
      <c r="CV621" s="13">
        <f t="shared" si="87"/>
        <v>0</v>
      </c>
      <c r="CW621" s="13">
        <f t="shared" si="89"/>
        <v>0</v>
      </c>
      <c r="DP621" s="13">
        <f t="shared" si="88"/>
        <v>0</v>
      </c>
      <c r="DQ621" s="13">
        <f t="shared" si="90"/>
        <v>0</v>
      </c>
    </row>
    <row r="622" spans="1:121" x14ac:dyDescent="0.45">
      <c r="A622" s="12" t="s">
        <v>6817</v>
      </c>
      <c r="B622" s="13">
        <v>2017</v>
      </c>
      <c r="C622" s="13" t="s">
        <v>126</v>
      </c>
      <c r="D622" s="13" t="s">
        <v>126</v>
      </c>
      <c r="E622" s="13" t="s">
        <v>249</v>
      </c>
      <c r="F622" s="13" t="s">
        <v>3647</v>
      </c>
      <c r="G622" s="13">
        <f t="shared" si="84"/>
        <v>0</v>
      </c>
      <c r="Q622" s="13">
        <v>0</v>
      </c>
      <c r="BC622" s="13">
        <f t="shared" si="93"/>
        <v>0</v>
      </c>
      <c r="BK622" s="15">
        <f t="shared" si="92"/>
        <v>0</v>
      </c>
      <c r="BL622" s="13">
        <f t="shared" si="86"/>
        <v>0</v>
      </c>
      <c r="BM622" s="13">
        <f t="shared" si="91"/>
        <v>0</v>
      </c>
      <c r="BS622" s="15"/>
      <c r="BT622" s="15"/>
      <c r="BU622" s="15"/>
      <c r="CV622" s="13">
        <f t="shared" si="87"/>
        <v>0</v>
      </c>
      <c r="CW622" s="13">
        <f t="shared" si="89"/>
        <v>0</v>
      </c>
      <c r="DP622" s="13">
        <f t="shared" si="88"/>
        <v>0</v>
      </c>
      <c r="DQ622" s="13">
        <f t="shared" si="90"/>
        <v>0</v>
      </c>
    </row>
    <row r="623" spans="1:121" x14ac:dyDescent="0.45">
      <c r="A623" s="12" t="s">
        <v>6818</v>
      </c>
      <c r="B623" s="13">
        <v>2016</v>
      </c>
      <c r="C623" s="13" t="s">
        <v>1281</v>
      </c>
      <c r="D623" s="13" t="s">
        <v>1287</v>
      </c>
      <c r="E623" s="13" t="s">
        <v>1576</v>
      </c>
      <c r="F623" s="13" t="s">
        <v>6819</v>
      </c>
      <c r="G623" s="13">
        <f t="shared" si="84"/>
        <v>0</v>
      </c>
      <c r="Q623" s="13">
        <v>0</v>
      </c>
      <c r="BC623" s="13">
        <f t="shared" si="93"/>
        <v>0</v>
      </c>
      <c r="BK623" s="15">
        <f t="shared" si="92"/>
        <v>0</v>
      </c>
      <c r="BL623" s="13">
        <f t="shared" si="86"/>
        <v>0</v>
      </c>
      <c r="BM623" s="13">
        <f t="shared" si="91"/>
        <v>0</v>
      </c>
      <c r="BS623" s="15"/>
      <c r="BT623" s="15"/>
      <c r="BU623" s="15"/>
      <c r="CV623" s="13">
        <f t="shared" si="87"/>
        <v>0</v>
      </c>
      <c r="CW623" s="13">
        <f t="shared" si="89"/>
        <v>0</v>
      </c>
      <c r="DP623" s="13">
        <f t="shared" si="88"/>
        <v>0</v>
      </c>
      <c r="DQ623" s="13">
        <f t="shared" si="90"/>
        <v>0</v>
      </c>
    </row>
    <row r="624" spans="1:121" x14ac:dyDescent="0.45">
      <c r="A624" s="13" t="s">
        <v>6820</v>
      </c>
      <c r="G624" s="13">
        <f t="shared" si="84"/>
        <v>2</v>
      </c>
      <c r="H624" s="13">
        <v>1</v>
      </c>
      <c r="J624" s="14">
        <v>1</v>
      </c>
      <c r="L624" s="13">
        <v>1</v>
      </c>
      <c r="R624" s="13"/>
      <c r="BC624" s="13">
        <f t="shared" si="93"/>
        <v>0</v>
      </c>
      <c r="BE624" s="13"/>
      <c r="BJ624" s="13"/>
      <c r="BK624" s="13">
        <f t="shared" si="92"/>
        <v>0</v>
      </c>
      <c r="BL624" s="13">
        <f t="shared" si="86"/>
        <v>1</v>
      </c>
      <c r="BM624" s="13">
        <f t="shared" si="91"/>
        <v>1</v>
      </c>
      <c r="BR624" s="13"/>
      <c r="CV624" s="13">
        <f t="shared" si="87"/>
        <v>0</v>
      </c>
      <c r="CW624" s="13">
        <f t="shared" si="89"/>
        <v>0</v>
      </c>
      <c r="DF624" s="13">
        <v>1</v>
      </c>
      <c r="DP624" s="13">
        <f t="shared" si="88"/>
        <v>1</v>
      </c>
      <c r="DQ624" s="13">
        <f t="shared" si="90"/>
        <v>1</v>
      </c>
    </row>
    <row r="625" spans="1:121" x14ac:dyDescent="0.45">
      <c r="A625" s="12" t="s">
        <v>3919</v>
      </c>
      <c r="B625" s="13">
        <v>2015</v>
      </c>
      <c r="C625" s="13" t="s">
        <v>126</v>
      </c>
      <c r="D625" s="13" t="s">
        <v>126</v>
      </c>
      <c r="E625" s="13" t="s">
        <v>249</v>
      </c>
      <c r="F625" s="13" t="s">
        <v>3918</v>
      </c>
      <c r="G625" s="13">
        <f t="shared" si="84"/>
        <v>3</v>
      </c>
      <c r="H625" s="15">
        <v>1</v>
      </c>
      <c r="J625" s="14">
        <v>1</v>
      </c>
      <c r="L625" s="15">
        <v>1</v>
      </c>
      <c r="M625" s="13">
        <v>1</v>
      </c>
      <c r="N625" s="13">
        <v>0</v>
      </c>
      <c r="O625" s="13">
        <v>0</v>
      </c>
      <c r="P625" s="13">
        <v>0</v>
      </c>
      <c r="Q625" s="13">
        <v>1</v>
      </c>
      <c r="R625" s="15">
        <v>1</v>
      </c>
      <c r="BC625" s="13">
        <f t="shared" si="93"/>
        <v>0</v>
      </c>
      <c r="BK625" s="15">
        <f t="shared" si="92"/>
        <v>0</v>
      </c>
      <c r="BL625" s="13">
        <f t="shared" si="86"/>
        <v>2</v>
      </c>
      <c r="BM625" s="13">
        <f t="shared" si="91"/>
        <v>1</v>
      </c>
      <c r="BS625" s="15"/>
      <c r="BT625" s="15"/>
      <c r="BU625" s="15"/>
      <c r="BY625" s="13">
        <v>1</v>
      </c>
      <c r="CV625" s="13">
        <f t="shared" si="87"/>
        <v>1</v>
      </c>
      <c r="CW625" s="13">
        <f t="shared" si="89"/>
        <v>1</v>
      </c>
      <c r="DG625" s="13">
        <v>1</v>
      </c>
      <c r="DI625" s="13">
        <v>1</v>
      </c>
      <c r="DP625" s="13">
        <f t="shared" si="88"/>
        <v>2</v>
      </c>
      <c r="DQ625" s="13">
        <f t="shared" si="90"/>
        <v>1</v>
      </c>
    </row>
    <row r="626" spans="1:121" x14ac:dyDescent="0.45">
      <c r="A626" s="12" t="s">
        <v>6821</v>
      </c>
      <c r="B626" s="13">
        <v>2018</v>
      </c>
      <c r="C626" s="13" t="s">
        <v>1281</v>
      </c>
      <c r="D626" s="13" t="s">
        <v>1282</v>
      </c>
      <c r="E626" s="13" t="s">
        <v>1313</v>
      </c>
      <c r="G626" s="13">
        <f t="shared" si="84"/>
        <v>0</v>
      </c>
      <c r="Q626" s="13">
        <v>0</v>
      </c>
      <c r="BC626" s="13">
        <f t="shared" si="93"/>
        <v>0</v>
      </c>
      <c r="BK626" s="15">
        <f t="shared" si="92"/>
        <v>0</v>
      </c>
      <c r="BL626" s="13">
        <f t="shared" si="86"/>
        <v>0</v>
      </c>
      <c r="BM626" s="13">
        <f t="shared" si="91"/>
        <v>0</v>
      </c>
      <c r="BS626" s="15"/>
      <c r="BT626" s="15"/>
      <c r="BU626" s="15"/>
      <c r="CV626" s="13">
        <f t="shared" si="87"/>
        <v>0</v>
      </c>
      <c r="CW626" s="13">
        <f t="shared" si="89"/>
        <v>0</v>
      </c>
      <c r="DP626" s="13">
        <f t="shared" si="88"/>
        <v>0</v>
      </c>
      <c r="DQ626" s="13">
        <f t="shared" si="90"/>
        <v>0</v>
      </c>
    </row>
    <row r="627" spans="1:121" x14ac:dyDescent="0.45">
      <c r="A627" s="12" t="s">
        <v>6822</v>
      </c>
      <c r="B627" s="13">
        <v>1988</v>
      </c>
      <c r="C627" s="13" t="s">
        <v>1281</v>
      </c>
      <c r="D627" s="13" t="s">
        <v>1287</v>
      </c>
      <c r="E627" s="13" t="s">
        <v>4555</v>
      </c>
      <c r="F627" s="13" t="s">
        <v>4558</v>
      </c>
      <c r="G627" s="13">
        <f t="shared" si="84"/>
        <v>2</v>
      </c>
      <c r="H627" s="15">
        <v>1</v>
      </c>
      <c r="I627" s="14">
        <v>1</v>
      </c>
      <c r="M627" s="13">
        <v>0</v>
      </c>
      <c r="N627" s="13">
        <v>0</v>
      </c>
      <c r="O627" s="13">
        <v>2</v>
      </c>
      <c r="P627" s="13">
        <v>0</v>
      </c>
      <c r="Q627" s="13">
        <v>2</v>
      </c>
      <c r="R627" s="15">
        <v>1</v>
      </c>
      <c r="AK627" s="13">
        <v>1</v>
      </c>
      <c r="BC627" s="13">
        <f t="shared" si="93"/>
        <v>0</v>
      </c>
      <c r="BH627" s="13">
        <v>1</v>
      </c>
      <c r="BI627" s="13">
        <f>BH627</f>
        <v>1</v>
      </c>
      <c r="BJ627" s="16">
        <v>1</v>
      </c>
      <c r="BK627" s="15">
        <f t="shared" si="92"/>
        <v>1</v>
      </c>
      <c r="BL627" s="13">
        <f t="shared" si="86"/>
        <v>3</v>
      </c>
      <c r="BM627" s="13">
        <f t="shared" si="91"/>
        <v>1</v>
      </c>
      <c r="BS627" s="15"/>
      <c r="BT627" s="15"/>
      <c r="BU627" s="15"/>
      <c r="CV627" s="13">
        <f t="shared" si="87"/>
        <v>0</v>
      </c>
      <c r="CW627" s="13">
        <f t="shared" si="89"/>
        <v>0</v>
      </c>
      <c r="DI627" s="13">
        <v>1</v>
      </c>
      <c r="DP627" s="13">
        <f t="shared" si="88"/>
        <v>1</v>
      </c>
      <c r="DQ627" s="13">
        <f t="shared" si="90"/>
        <v>1</v>
      </c>
    </row>
    <row r="628" spans="1:121" x14ac:dyDescent="0.45">
      <c r="A628" s="12" t="s">
        <v>6823</v>
      </c>
      <c r="B628" s="13">
        <v>1987</v>
      </c>
      <c r="C628" s="13" t="s">
        <v>2023</v>
      </c>
      <c r="D628" s="13" t="s">
        <v>2023</v>
      </c>
      <c r="E628" s="13" t="s">
        <v>2122</v>
      </c>
      <c r="G628" s="13">
        <f t="shared" si="84"/>
        <v>3</v>
      </c>
      <c r="H628" s="15">
        <v>1</v>
      </c>
      <c r="K628" s="14">
        <v>1</v>
      </c>
      <c r="L628" s="15">
        <v>1</v>
      </c>
      <c r="M628" s="13">
        <v>1</v>
      </c>
      <c r="N628" s="13">
        <v>0</v>
      </c>
      <c r="O628" s="13">
        <v>2</v>
      </c>
      <c r="P628" s="13">
        <v>0</v>
      </c>
      <c r="Q628" s="13">
        <v>4</v>
      </c>
      <c r="R628" s="15">
        <v>1</v>
      </c>
      <c r="W628" s="13">
        <v>1</v>
      </c>
      <c r="AB628" s="13">
        <v>3</v>
      </c>
      <c r="AF628" s="13">
        <v>1</v>
      </c>
      <c r="AG628" s="13">
        <v>3</v>
      </c>
      <c r="AH628" s="13">
        <v>3</v>
      </c>
      <c r="AJ628" s="13">
        <v>1</v>
      </c>
      <c r="AK628" s="13">
        <v>16</v>
      </c>
      <c r="AL628" s="13">
        <v>0</v>
      </c>
      <c r="AM628" s="13">
        <v>1</v>
      </c>
      <c r="AN628" s="13">
        <v>0</v>
      </c>
      <c r="AO628" s="13">
        <v>0</v>
      </c>
      <c r="AP628" s="13">
        <v>0</v>
      </c>
      <c r="AQ628" s="13">
        <v>0</v>
      </c>
      <c r="AR628" s="13">
        <v>0</v>
      </c>
      <c r="AS628" s="13">
        <v>0</v>
      </c>
      <c r="AT628" s="13">
        <v>0</v>
      </c>
      <c r="AU628" s="13">
        <v>0</v>
      </c>
      <c r="AV628" s="13">
        <v>1</v>
      </c>
      <c r="AW628" s="13">
        <v>0</v>
      </c>
      <c r="AX628" s="13">
        <v>0</v>
      </c>
      <c r="AY628" s="13">
        <v>0</v>
      </c>
      <c r="AZ628" s="13">
        <v>0</v>
      </c>
      <c r="BA628" s="13">
        <v>0</v>
      </c>
      <c r="BB628" s="13">
        <v>1</v>
      </c>
      <c r="BC628" s="13">
        <f t="shared" si="93"/>
        <v>3</v>
      </c>
      <c r="BD628" s="13" t="s">
        <v>6824</v>
      </c>
      <c r="BE628" s="15">
        <v>1</v>
      </c>
      <c r="BK628" s="15">
        <f t="shared" si="92"/>
        <v>1</v>
      </c>
      <c r="BL628" s="13">
        <f t="shared" si="86"/>
        <v>3</v>
      </c>
      <c r="BM628" s="13">
        <f t="shared" si="91"/>
        <v>1</v>
      </c>
      <c r="BS628" s="15"/>
      <c r="BT628" s="15"/>
      <c r="BU628" s="15"/>
      <c r="CT628" s="13">
        <v>1</v>
      </c>
      <c r="CV628" s="13">
        <f t="shared" si="87"/>
        <v>1</v>
      </c>
      <c r="CW628" s="13">
        <f t="shared" si="89"/>
        <v>1</v>
      </c>
      <c r="DI628" s="13">
        <v>1</v>
      </c>
      <c r="DP628" s="13">
        <f t="shared" si="88"/>
        <v>1</v>
      </c>
      <c r="DQ628" s="13">
        <f t="shared" si="90"/>
        <v>1</v>
      </c>
    </row>
    <row r="629" spans="1:121" x14ac:dyDescent="0.45">
      <c r="A629" s="12" t="s">
        <v>6825</v>
      </c>
      <c r="B629" s="13">
        <v>2011</v>
      </c>
      <c r="C629" s="13" t="s">
        <v>87</v>
      </c>
      <c r="D629" s="13" t="s">
        <v>87</v>
      </c>
      <c r="E629" s="13" t="s">
        <v>118</v>
      </c>
      <c r="G629" s="13">
        <f t="shared" si="84"/>
        <v>1</v>
      </c>
      <c r="M629" s="13">
        <v>2</v>
      </c>
      <c r="N629" s="13">
        <v>0</v>
      </c>
      <c r="O629" s="13">
        <v>0</v>
      </c>
      <c r="P629" s="13">
        <v>0</v>
      </c>
      <c r="Q629" s="13">
        <v>2</v>
      </c>
      <c r="R629" s="15">
        <v>1</v>
      </c>
      <c r="BC629" s="13">
        <f t="shared" si="93"/>
        <v>0</v>
      </c>
      <c r="BK629" s="15">
        <f t="shared" si="92"/>
        <v>0</v>
      </c>
      <c r="BL629" s="13">
        <f t="shared" si="86"/>
        <v>1</v>
      </c>
      <c r="BM629" s="13">
        <f t="shared" si="91"/>
        <v>1</v>
      </c>
      <c r="BS629" s="15"/>
      <c r="BT629" s="15"/>
      <c r="BU629" s="15"/>
      <c r="CV629" s="13">
        <f t="shared" si="87"/>
        <v>0</v>
      </c>
      <c r="CW629" s="13">
        <f t="shared" si="89"/>
        <v>0</v>
      </c>
      <c r="DD629" s="13">
        <v>1</v>
      </c>
      <c r="DI629" s="13">
        <v>1</v>
      </c>
      <c r="DP629" s="13">
        <f t="shared" si="88"/>
        <v>2</v>
      </c>
      <c r="DQ629" s="13">
        <f t="shared" si="90"/>
        <v>1</v>
      </c>
    </row>
    <row r="630" spans="1:121" x14ac:dyDescent="0.45">
      <c r="A630" s="12" t="s">
        <v>6826</v>
      </c>
      <c r="B630" s="13">
        <v>2021</v>
      </c>
      <c r="C630" s="13" t="s">
        <v>344</v>
      </c>
      <c r="D630" s="13" t="s">
        <v>345</v>
      </c>
      <c r="E630" s="13" t="s">
        <v>738</v>
      </c>
      <c r="F630" s="13" t="s">
        <v>3172</v>
      </c>
      <c r="G630" s="13">
        <f t="shared" si="84"/>
        <v>0</v>
      </c>
      <c r="Q630" s="13">
        <v>0</v>
      </c>
      <c r="BC630" s="13">
        <f t="shared" si="93"/>
        <v>0</v>
      </c>
      <c r="BK630" s="15">
        <f t="shared" si="92"/>
        <v>0</v>
      </c>
      <c r="BL630" s="13">
        <f t="shared" si="86"/>
        <v>0</v>
      </c>
      <c r="BM630" s="13">
        <f t="shared" si="91"/>
        <v>0</v>
      </c>
      <c r="BS630" s="15"/>
      <c r="BT630" s="15"/>
      <c r="BU630" s="15"/>
      <c r="CV630" s="13">
        <f t="shared" si="87"/>
        <v>0</v>
      </c>
      <c r="CW630" s="13">
        <f t="shared" si="89"/>
        <v>0</v>
      </c>
      <c r="DP630" s="13">
        <f t="shared" si="88"/>
        <v>0</v>
      </c>
      <c r="DQ630" s="13">
        <f t="shared" si="90"/>
        <v>0</v>
      </c>
    </row>
    <row r="631" spans="1:121" x14ac:dyDescent="0.45">
      <c r="A631" s="12" t="s">
        <v>6827</v>
      </c>
      <c r="B631" s="13">
        <v>2019</v>
      </c>
      <c r="C631" s="13" t="s">
        <v>1281</v>
      </c>
      <c r="D631" s="13" t="s">
        <v>1282</v>
      </c>
      <c r="E631" s="13" t="s">
        <v>1313</v>
      </c>
      <c r="G631" s="13">
        <f t="shared" si="84"/>
        <v>0</v>
      </c>
      <c r="Q631" s="13">
        <v>0</v>
      </c>
      <c r="BC631" s="13">
        <f t="shared" si="93"/>
        <v>0</v>
      </c>
      <c r="BK631" s="15">
        <f t="shared" si="92"/>
        <v>0</v>
      </c>
      <c r="BL631" s="13">
        <f t="shared" si="86"/>
        <v>0</v>
      </c>
      <c r="BM631" s="13">
        <f t="shared" si="91"/>
        <v>0</v>
      </c>
      <c r="BS631" s="15"/>
      <c r="BT631" s="15"/>
      <c r="BU631" s="15"/>
      <c r="CV631" s="13">
        <f t="shared" si="87"/>
        <v>0</v>
      </c>
      <c r="CW631" s="13">
        <f t="shared" si="89"/>
        <v>0</v>
      </c>
      <c r="DP631" s="13">
        <f t="shared" si="88"/>
        <v>0</v>
      </c>
      <c r="DQ631" s="13">
        <f t="shared" si="90"/>
        <v>0</v>
      </c>
    </row>
    <row r="632" spans="1:121" x14ac:dyDescent="0.45">
      <c r="A632" s="12" t="s">
        <v>6828</v>
      </c>
      <c r="B632" s="13">
        <v>2019</v>
      </c>
      <c r="C632" s="13" t="s">
        <v>1281</v>
      </c>
      <c r="D632" s="13" t="s">
        <v>1282</v>
      </c>
      <c r="E632" s="13" t="s">
        <v>1313</v>
      </c>
      <c r="G632" s="13">
        <f t="shared" si="84"/>
        <v>0</v>
      </c>
      <c r="Q632" s="13">
        <v>0</v>
      </c>
      <c r="BC632" s="13">
        <f t="shared" si="93"/>
        <v>0</v>
      </c>
      <c r="BK632" s="15">
        <f t="shared" si="92"/>
        <v>0</v>
      </c>
      <c r="BL632" s="13">
        <f t="shared" si="86"/>
        <v>0</v>
      </c>
      <c r="BM632" s="13">
        <f t="shared" si="91"/>
        <v>0</v>
      </c>
      <c r="BS632" s="15"/>
      <c r="BT632" s="15"/>
      <c r="BU632" s="15"/>
      <c r="CV632" s="13">
        <f t="shared" si="87"/>
        <v>0</v>
      </c>
      <c r="CW632" s="13">
        <f t="shared" si="89"/>
        <v>0</v>
      </c>
      <c r="DP632" s="13">
        <f t="shared" si="88"/>
        <v>0</v>
      </c>
      <c r="DQ632" s="13">
        <f t="shared" si="90"/>
        <v>0</v>
      </c>
    </row>
    <row r="633" spans="1:121" x14ac:dyDescent="0.45">
      <c r="A633" s="12" t="s">
        <v>6829</v>
      </c>
      <c r="B633" s="13">
        <v>2019</v>
      </c>
      <c r="C633" s="13" t="s">
        <v>1862</v>
      </c>
      <c r="D633" s="13" t="s">
        <v>1879</v>
      </c>
      <c r="E633" s="13" t="s">
        <v>1864</v>
      </c>
      <c r="G633" s="13">
        <f t="shared" si="84"/>
        <v>0</v>
      </c>
      <c r="Q633" s="13">
        <v>0</v>
      </c>
      <c r="BC633" s="13">
        <f t="shared" si="93"/>
        <v>0</v>
      </c>
      <c r="BK633" s="15">
        <f t="shared" si="92"/>
        <v>0</v>
      </c>
      <c r="BL633" s="13">
        <f t="shared" si="86"/>
        <v>0</v>
      </c>
      <c r="BM633" s="13">
        <f t="shared" si="91"/>
        <v>0</v>
      </c>
      <c r="BS633" s="15"/>
      <c r="BT633" s="15"/>
      <c r="BU633" s="15"/>
      <c r="CV633" s="13">
        <f t="shared" si="87"/>
        <v>0</v>
      </c>
      <c r="CW633" s="13">
        <f t="shared" si="89"/>
        <v>0</v>
      </c>
      <c r="DP633" s="13">
        <f t="shared" si="88"/>
        <v>0</v>
      </c>
      <c r="DQ633" s="13">
        <f t="shared" si="90"/>
        <v>0</v>
      </c>
    </row>
    <row r="634" spans="1:121" x14ac:dyDescent="0.45">
      <c r="A634" s="12" t="s">
        <v>6830</v>
      </c>
      <c r="B634" s="13">
        <v>2019</v>
      </c>
      <c r="C634" s="13" t="s">
        <v>1862</v>
      </c>
      <c r="D634" s="13" t="s">
        <v>1863</v>
      </c>
      <c r="E634" s="13" t="s">
        <v>1864</v>
      </c>
      <c r="G634" s="13">
        <f t="shared" si="84"/>
        <v>1</v>
      </c>
      <c r="Q634" s="13">
        <v>0</v>
      </c>
      <c r="BC634" s="13">
        <f t="shared" si="93"/>
        <v>0</v>
      </c>
      <c r="BK634" s="15">
        <f t="shared" si="92"/>
        <v>0</v>
      </c>
      <c r="BL634" s="13">
        <f t="shared" si="86"/>
        <v>0</v>
      </c>
      <c r="BM634" s="13">
        <f t="shared" si="91"/>
        <v>0</v>
      </c>
      <c r="BS634" s="15"/>
      <c r="BT634" s="15"/>
      <c r="BU634" s="15"/>
      <c r="CV634" s="13">
        <f t="shared" si="87"/>
        <v>0</v>
      </c>
      <c r="CW634" s="13">
        <f t="shared" si="89"/>
        <v>0</v>
      </c>
      <c r="DI634" s="13">
        <v>1</v>
      </c>
      <c r="DP634" s="13">
        <f t="shared" si="88"/>
        <v>1</v>
      </c>
      <c r="DQ634" s="13">
        <f t="shared" si="90"/>
        <v>1</v>
      </c>
    </row>
    <row r="635" spans="1:121" x14ac:dyDescent="0.45">
      <c r="A635" s="12" t="s">
        <v>6831</v>
      </c>
      <c r="B635" s="13">
        <v>2014</v>
      </c>
      <c r="C635" s="13" t="s">
        <v>1281</v>
      </c>
      <c r="D635" s="13" t="s">
        <v>1282</v>
      </c>
      <c r="E635" s="13" t="s">
        <v>1313</v>
      </c>
      <c r="G635" s="13">
        <f t="shared" si="84"/>
        <v>1</v>
      </c>
      <c r="Q635" s="13">
        <v>0</v>
      </c>
      <c r="BC635" s="13">
        <f t="shared" si="93"/>
        <v>0</v>
      </c>
      <c r="BK635" s="15">
        <f t="shared" si="92"/>
        <v>0</v>
      </c>
      <c r="BL635" s="13">
        <f t="shared" si="86"/>
        <v>0</v>
      </c>
      <c r="BM635" s="13">
        <f t="shared" si="91"/>
        <v>0</v>
      </c>
      <c r="BS635" s="15"/>
      <c r="BT635" s="15"/>
      <c r="BU635" s="15"/>
      <c r="CV635" s="13">
        <f t="shared" si="87"/>
        <v>0</v>
      </c>
      <c r="CW635" s="13">
        <f t="shared" si="89"/>
        <v>0</v>
      </c>
      <c r="DI635" s="13">
        <v>1</v>
      </c>
      <c r="DP635" s="13">
        <f t="shared" si="88"/>
        <v>1</v>
      </c>
      <c r="DQ635" s="13">
        <f t="shared" si="90"/>
        <v>1</v>
      </c>
    </row>
    <row r="636" spans="1:121" x14ac:dyDescent="0.45">
      <c r="A636" s="12" t="s">
        <v>6832</v>
      </c>
      <c r="B636" s="13">
        <v>2019</v>
      </c>
      <c r="C636" s="13" t="s">
        <v>1281</v>
      </c>
      <c r="D636" s="13" t="s">
        <v>1282</v>
      </c>
      <c r="E636" s="13" t="s">
        <v>1313</v>
      </c>
      <c r="G636" s="13">
        <f t="shared" si="84"/>
        <v>0</v>
      </c>
      <c r="Q636" s="13">
        <v>0</v>
      </c>
      <c r="BC636" s="13">
        <f t="shared" si="93"/>
        <v>0</v>
      </c>
      <c r="BK636" s="15">
        <f t="shared" si="92"/>
        <v>0</v>
      </c>
      <c r="BL636" s="13">
        <f t="shared" si="86"/>
        <v>0</v>
      </c>
      <c r="BM636" s="13">
        <f t="shared" si="91"/>
        <v>0</v>
      </c>
      <c r="BS636" s="15"/>
      <c r="BT636" s="15"/>
      <c r="BU636" s="15"/>
      <c r="CV636" s="13">
        <f t="shared" si="87"/>
        <v>0</v>
      </c>
      <c r="CW636" s="13">
        <f t="shared" si="89"/>
        <v>0</v>
      </c>
      <c r="DP636" s="13">
        <f t="shared" si="88"/>
        <v>0</v>
      </c>
      <c r="DQ636" s="13">
        <f t="shared" si="90"/>
        <v>0</v>
      </c>
    </row>
    <row r="637" spans="1:121" x14ac:dyDescent="0.45">
      <c r="A637" s="12" t="s">
        <v>6833</v>
      </c>
      <c r="B637" s="13">
        <v>2017</v>
      </c>
      <c r="C637" s="13" t="s">
        <v>2127</v>
      </c>
      <c r="D637" s="13" t="s">
        <v>2238</v>
      </c>
      <c r="E637" s="13" t="s">
        <v>6584</v>
      </c>
      <c r="F637" s="13" t="s">
        <v>2332</v>
      </c>
      <c r="G637" s="13">
        <f t="shared" si="84"/>
        <v>1</v>
      </c>
      <c r="M637" s="13">
        <v>1</v>
      </c>
      <c r="Q637" s="13">
        <v>1</v>
      </c>
      <c r="R637" s="15">
        <v>1</v>
      </c>
      <c r="BC637" s="13">
        <f t="shared" si="93"/>
        <v>0</v>
      </c>
      <c r="BK637" s="15">
        <f t="shared" si="92"/>
        <v>0</v>
      </c>
      <c r="BL637" s="13">
        <f t="shared" si="86"/>
        <v>1</v>
      </c>
      <c r="BM637" s="13">
        <f t="shared" si="91"/>
        <v>1</v>
      </c>
      <c r="BS637" s="15"/>
      <c r="BT637" s="15"/>
      <c r="BU637" s="15"/>
      <c r="CC637" s="13">
        <v>1</v>
      </c>
      <c r="CV637" s="13">
        <f t="shared" si="87"/>
        <v>1</v>
      </c>
      <c r="CW637" s="13">
        <f t="shared" si="89"/>
        <v>1</v>
      </c>
      <c r="DP637" s="13">
        <f t="shared" si="88"/>
        <v>0</v>
      </c>
      <c r="DQ637" s="13">
        <f t="shared" si="90"/>
        <v>0</v>
      </c>
    </row>
    <row r="638" spans="1:121" x14ac:dyDescent="0.45">
      <c r="A638" s="12" t="s">
        <v>6834</v>
      </c>
      <c r="B638" s="13">
        <v>2015</v>
      </c>
      <c r="C638" s="13" t="s">
        <v>2127</v>
      </c>
      <c r="D638" s="13" t="s">
        <v>2140</v>
      </c>
      <c r="E638" s="13" t="s">
        <v>2141</v>
      </c>
      <c r="F638" s="13" t="s">
        <v>2142</v>
      </c>
      <c r="G638" s="13">
        <f t="shared" si="84"/>
        <v>2</v>
      </c>
      <c r="M638" s="13">
        <v>2</v>
      </c>
      <c r="N638" s="13">
        <v>0</v>
      </c>
      <c r="O638" s="13">
        <v>0</v>
      </c>
      <c r="P638" s="13">
        <v>0</v>
      </c>
      <c r="Q638" s="13">
        <v>2</v>
      </c>
      <c r="R638" s="15">
        <v>1</v>
      </c>
      <c r="BC638" s="13">
        <f t="shared" si="93"/>
        <v>0</v>
      </c>
      <c r="BK638" s="15">
        <f t="shared" si="92"/>
        <v>0</v>
      </c>
      <c r="BL638" s="13">
        <f t="shared" si="86"/>
        <v>1</v>
      </c>
      <c r="BM638" s="13">
        <f t="shared" si="91"/>
        <v>1</v>
      </c>
      <c r="BN638" s="13">
        <v>2</v>
      </c>
      <c r="BS638" s="15"/>
      <c r="BT638" s="15"/>
      <c r="BU638" s="15"/>
      <c r="CV638" s="13">
        <f t="shared" si="87"/>
        <v>2</v>
      </c>
      <c r="CW638" s="13">
        <f t="shared" si="89"/>
        <v>1</v>
      </c>
      <c r="DI638" s="13">
        <v>1</v>
      </c>
      <c r="DJ638" s="13">
        <v>1</v>
      </c>
      <c r="DP638" s="13">
        <f t="shared" si="88"/>
        <v>2</v>
      </c>
      <c r="DQ638" s="13">
        <f t="shared" si="90"/>
        <v>1</v>
      </c>
    </row>
    <row r="639" spans="1:121" x14ac:dyDescent="0.45">
      <c r="A639" s="12" t="s">
        <v>6835</v>
      </c>
      <c r="B639" s="13">
        <v>2017</v>
      </c>
      <c r="C639" s="13" t="s">
        <v>1281</v>
      </c>
      <c r="D639" s="13" t="s">
        <v>1282</v>
      </c>
      <c r="E639" s="13" t="s">
        <v>1303</v>
      </c>
      <c r="G639" s="13">
        <f t="shared" si="84"/>
        <v>2</v>
      </c>
      <c r="M639" s="13">
        <v>1</v>
      </c>
      <c r="Q639" s="13">
        <v>1</v>
      </c>
      <c r="R639" s="15">
        <v>1</v>
      </c>
      <c r="BC639" s="13">
        <f t="shared" si="93"/>
        <v>0</v>
      </c>
      <c r="BK639" s="15">
        <f t="shared" si="92"/>
        <v>0</v>
      </c>
      <c r="BL639" s="13">
        <f t="shared" si="86"/>
        <v>1</v>
      </c>
      <c r="BM639" s="13">
        <f t="shared" si="91"/>
        <v>1</v>
      </c>
      <c r="BN639" s="13">
        <v>1</v>
      </c>
      <c r="BS639" s="15"/>
      <c r="BT639" s="15"/>
      <c r="BU639" s="15"/>
      <c r="CV639" s="13">
        <f t="shared" si="87"/>
        <v>1</v>
      </c>
      <c r="CW639" s="13">
        <f t="shared" si="89"/>
        <v>1</v>
      </c>
      <c r="DI639" s="13">
        <v>1</v>
      </c>
      <c r="DP639" s="13">
        <f t="shared" si="88"/>
        <v>1</v>
      </c>
      <c r="DQ639" s="13">
        <f t="shared" si="90"/>
        <v>1</v>
      </c>
    </row>
    <row r="640" spans="1:121" x14ac:dyDescent="0.45">
      <c r="A640" s="12" t="s">
        <v>6836</v>
      </c>
      <c r="B640" s="13">
        <v>2017</v>
      </c>
      <c r="C640" s="13" t="s">
        <v>1862</v>
      </c>
      <c r="D640" s="13" t="s">
        <v>1879</v>
      </c>
      <c r="E640" s="13" t="s">
        <v>1897</v>
      </c>
      <c r="F640" s="13" t="s">
        <v>1898</v>
      </c>
      <c r="G640" s="13">
        <f t="shared" si="84"/>
        <v>3</v>
      </c>
      <c r="H640" s="15">
        <v>1</v>
      </c>
      <c r="I640" s="14">
        <v>1</v>
      </c>
      <c r="M640" s="13">
        <v>3</v>
      </c>
      <c r="Q640" s="13">
        <v>3</v>
      </c>
      <c r="R640" s="15">
        <v>1</v>
      </c>
      <c r="BC640" s="13">
        <f t="shared" si="93"/>
        <v>0</v>
      </c>
      <c r="BK640" s="15">
        <f t="shared" si="92"/>
        <v>0</v>
      </c>
      <c r="BL640" s="13">
        <f t="shared" si="86"/>
        <v>2</v>
      </c>
      <c r="BM640" s="13">
        <f t="shared" si="91"/>
        <v>1</v>
      </c>
      <c r="BN640" s="13">
        <v>3</v>
      </c>
      <c r="BS640" s="15"/>
      <c r="BT640" s="15"/>
      <c r="BU640" s="15"/>
      <c r="CV640" s="13">
        <f t="shared" si="87"/>
        <v>3</v>
      </c>
      <c r="CW640" s="13">
        <f t="shared" si="89"/>
        <v>1</v>
      </c>
      <c r="DC640" s="13">
        <v>1</v>
      </c>
      <c r="DI640" s="13">
        <v>1</v>
      </c>
      <c r="DP640" s="13">
        <f t="shared" si="88"/>
        <v>2</v>
      </c>
      <c r="DQ640" s="13">
        <f t="shared" si="90"/>
        <v>1</v>
      </c>
    </row>
    <row r="641" spans="1:121" x14ac:dyDescent="0.45">
      <c r="A641" s="12" t="s">
        <v>6837</v>
      </c>
      <c r="B641" s="13">
        <v>2018</v>
      </c>
      <c r="C641" s="13" t="s">
        <v>1281</v>
      </c>
      <c r="D641" s="13" t="s">
        <v>1287</v>
      </c>
      <c r="E641" s="13" t="s">
        <v>1466</v>
      </c>
      <c r="G641" s="13">
        <f t="shared" si="84"/>
        <v>2</v>
      </c>
      <c r="M641" s="13">
        <v>2</v>
      </c>
      <c r="Q641" s="13">
        <v>2</v>
      </c>
      <c r="R641" s="15">
        <v>1</v>
      </c>
      <c r="BC641" s="13">
        <f t="shared" si="93"/>
        <v>0</v>
      </c>
      <c r="BK641" s="15">
        <f t="shared" si="92"/>
        <v>0</v>
      </c>
      <c r="BL641" s="13">
        <f t="shared" si="86"/>
        <v>1</v>
      </c>
      <c r="BM641" s="13">
        <f t="shared" si="91"/>
        <v>1</v>
      </c>
      <c r="BN641" s="13">
        <v>2</v>
      </c>
      <c r="BS641" s="15"/>
      <c r="BT641" s="15"/>
      <c r="BU641" s="15"/>
      <c r="CV641" s="13">
        <f t="shared" si="87"/>
        <v>2</v>
      </c>
      <c r="CW641" s="13">
        <f t="shared" si="89"/>
        <v>1</v>
      </c>
      <c r="DI641" s="13">
        <v>1</v>
      </c>
      <c r="DP641" s="13">
        <f t="shared" si="88"/>
        <v>1</v>
      </c>
      <c r="DQ641" s="13">
        <f t="shared" si="90"/>
        <v>1</v>
      </c>
    </row>
    <row r="642" spans="1:121" x14ac:dyDescent="0.45">
      <c r="A642" s="12" t="s">
        <v>6838</v>
      </c>
      <c r="B642" s="13">
        <v>2013</v>
      </c>
      <c r="C642" s="13" t="s">
        <v>1281</v>
      </c>
      <c r="D642" s="13" t="s">
        <v>1282</v>
      </c>
      <c r="E642" s="13" t="s">
        <v>1523</v>
      </c>
      <c r="G642" s="13">
        <f t="shared" ref="G642:G698" si="94">H642+DQ642+CW642</f>
        <v>2</v>
      </c>
      <c r="M642" s="13">
        <v>7</v>
      </c>
      <c r="Q642" s="13">
        <v>7</v>
      </c>
      <c r="R642" s="15">
        <v>1</v>
      </c>
      <c r="BC642" s="13">
        <f t="shared" si="93"/>
        <v>0</v>
      </c>
      <c r="BK642" s="15">
        <f t="shared" si="92"/>
        <v>0</v>
      </c>
      <c r="BL642" s="13">
        <f t="shared" ref="BL642:BL698" si="95">SUM(BK642+H642+R642)</f>
        <v>1</v>
      </c>
      <c r="BM642" s="13">
        <f t="shared" si="91"/>
        <v>1</v>
      </c>
      <c r="BN642" s="13">
        <v>7</v>
      </c>
      <c r="BS642" s="15"/>
      <c r="BT642" s="15"/>
      <c r="BU642" s="15"/>
      <c r="CV642" s="13">
        <f t="shared" ref="CV642:CV699" si="96">SUM(BN642:CU642)</f>
        <v>7</v>
      </c>
      <c r="CW642" s="13">
        <f t="shared" si="89"/>
        <v>1</v>
      </c>
      <c r="DI642" s="13">
        <v>1</v>
      </c>
      <c r="DP642" s="13">
        <f t="shared" ref="DP642:DP699" si="97">SUM(CX642:DO642)</f>
        <v>1</v>
      </c>
      <c r="DQ642" s="13">
        <f t="shared" si="90"/>
        <v>1</v>
      </c>
    </row>
    <row r="643" spans="1:121" x14ac:dyDescent="0.45">
      <c r="A643" s="12" t="s">
        <v>6839</v>
      </c>
      <c r="B643" s="13">
        <v>2014</v>
      </c>
      <c r="C643" s="13" t="s">
        <v>1281</v>
      </c>
      <c r="D643" s="13" t="s">
        <v>1282</v>
      </c>
      <c r="E643" s="13" t="s">
        <v>1313</v>
      </c>
      <c r="G643" s="13">
        <f t="shared" si="94"/>
        <v>0</v>
      </c>
      <c r="Q643" s="13">
        <v>0</v>
      </c>
      <c r="BC643" s="13">
        <f t="shared" si="93"/>
        <v>0</v>
      </c>
      <c r="BK643" s="15">
        <f t="shared" si="92"/>
        <v>0</v>
      </c>
      <c r="BL643" s="13">
        <f t="shared" si="95"/>
        <v>0</v>
      </c>
      <c r="BM643" s="13">
        <f t="shared" si="91"/>
        <v>0</v>
      </c>
      <c r="BS643" s="15"/>
      <c r="BT643" s="15"/>
      <c r="BU643" s="15"/>
      <c r="CV643" s="13">
        <f t="shared" si="96"/>
        <v>0</v>
      </c>
      <c r="CW643" s="13">
        <f t="shared" ref="CW643:CW699" si="98">IF(CV643&gt;0,1,0)</f>
        <v>0</v>
      </c>
      <c r="DP643" s="13">
        <f t="shared" si="97"/>
        <v>0</v>
      </c>
      <c r="DQ643" s="13">
        <f t="shared" ref="DQ643:DQ699" si="99">IF(DP643 &gt; 0, 1,0)</f>
        <v>0</v>
      </c>
    </row>
    <row r="644" spans="1:121" x14ac:dyDescent="0.45">
      <c r="A644" s="12" t="s">
        <v>6840</v>
      </c>
      <c r="B644" s="13">
        <v>2016</v>
      </c>
      <c r="C644" s="13" t="s">
        <v>2127</v>
      </c>
      <c r="D644" s="13" t="s">
        <v>2226</v>
      </c>
      <c r="E644" s="13" t="s">
        <v>2250</v>
      </c>
      <c r="G644" s="13">
        <f t="shared" si="94"/>
        <v>2</v>
      </c>
      <c r="M644" s="13">
        <v>1</v>
      </c>
      <c r="Q644" s="13">
        <v>1</v>
      </c>
      <c r="R644" s="15">
        <v>1</v>
      </c>
      <c r="BC644" s="13">
        <f t="shared" si="93"/>
        <v>0</v>
      </c>
      <c r="BK644" s="15">
        <f t="shared" si="92"/>
        <v>0</v>
      </c>
      <c r="BL644" s="13">
        <f t="shared" si="95"/>
        <v>1</v>
      </c>
      <c r="BM644" s="13">
        <f t="shared" ref="BM644:BM699" si="100">IF(BL644&gt;0,1,0)</f>
        <v>1</v>
      </c>
      <c r="BN644" s="13">
        <v>1</v>
      </c>
      <c r="BS644" s="15"/>
      <c r="BT644" s="15"/>
      <c r="BU644" s="15"/>
      <c r="CV644" s="13">
        <f t="shared" si="96"/>
        <v>1</v>
      </c>
      <c r="CW644" s="13">
        <f t="shared" si="98"/>
        <v>1</v>
      </c>
      <c r="DI644" s="13">
        <v>1</v>
      </c>
      <c r="DJ644" s="13">
        <v>1</v>
      </c>
      <c r="DP644" s="13">
        <f t="shared" si="97"/>
        <v>2</v>
      </c>
      <c r="DQ644" s="13">
        <f t="shared" si="99"/>
        <v>1</v>
      </c>
    </row>
    <row r="645" spans="1:121" x14ac:dyDescent="0.45">
      <c r="A645" s="12" t="s">
        <v>6841</v>
      </c>
      <c r="B645" s="13">
        <v>2018</v>
      </c>
      <c r="C645" s="13" t="s">
        <v>1281</v>
      </c>
      <c r="D645" s="13" t="s">
        <v>1282</v>
      </c>
      <c r="E645" s="13" t="s">
        <v>1313</v>
      </c>
      <c r="G645" s="13">
        <f t="shared" si="94"/>
        <v>2</v>
      </c>
      <c r="M645" s="13">
        <v>1</v>
      </c>
      <c r="Q645" s="13">
        <v>1</v>
      </c>
      <c r="R645" s="15">
        <v>1</v>
      </c>
      <c r="BC645" s="13">
        <f t="shared" si="93"/>
        <v>0</v>
      </c>
      <c r="BK645" s="15">
        <f t="shared" si="92"/>
        <v>0</v>
      </c>
      <c r="BL645" s="13">
        <f t="shared" si="95"/>
        <v>1</v>
      </c>
      <c r="BM645" s="13">
        <f t="shared" si="100"/>
        <v>1</v>
      </c>
      <c r="BN645" s="13">
        <v>1</v>
      </c>
      <c r="BS645" s="15"/>
      <c r="BT645" s="15"/>
      <c r="BU645" s="15"/>
      <c r="CV645" s="13">
        <f t="shared" si="96"/>
        <v>1</v>
      </c>
      <c r="CW645" s="13">
        <f t="shared" si="98"/>
        <v>1</v>
      </c>
      <c r="DI645" s="13">
        <v>1</v>
      </c>
      <c r="DP645" s="13">
        <f t="shared" si="97"/>
        <v>1</v>
      </c>
      <c r="DQ645" s="13">
        <f t="shared" si="99"/>
        <v>1</v>
      </c>
    </row>
    <row r="646" spans="1:121" x14ac:dyDescent="0.45">
      <c r="A646" s="12" t="s">
        <v>6842</v>
      </c>
      <c r="B646" s="13">
        <v>2019</v>
      </c>
      <c r="C646" s="13" t="s">
        <v>1862</v>
      </c>
      <c r="D646" s="13" t="s">
        <v>1863</v>
      </c>
      <c r="E646" s="13" t="s">
        <v>1864</v>
      </c>
      <c r="F646" s="13" t="s">
        <v>1871</v>
      </c>
      <c r="G646" s="13">
        <f t="shared" si="94"/>
        <v>2</v>
      </c>
      <c r="M646" s="13">
        <v>2</v>
      </c>
      <c r="Q646" s="13">
        <v>2</v>
      </c>
      <c r="R646" s="15">
        <v>1</v>
      </c>
      <c r="BC646" s="13">
        <f t="shared" si="93"/>
        <v>0</v>
      </c>
      <c r="BK646" s="15">
        <f t="shared" si="92"/>
        <v>0</v>
      </c>
      <c r="BL646" s="13">
        <f t="shared" si="95"/>
        <v>1</v>
      </c>
      <c r="BM646" s="13">
        <f t="shared" si="100"/>
        <v>1</v>
      </c>
      <c r="BN646" s="13">
        <v>2</v>
      </c>
      <c r="BS646" s="15"/>
      <c r="BT646" s="15"/>
      <c r="BU646" s="15"/>
      <c r="CV646" s="13">
        <f t="shared" si="96"/>
        <v>2</v>
      </c>
      <c r="CW646" s="13">
        <f t="shared" si="98"/>
        <v>1</v>
      </c>
      <c r="DI646" s="13">
        <v>1</v>
      </c>
      <c r="DP646" s="13">
        <f t="shared" si="97"/>
        <v>1</v>
      </c>
      <c r="DQ646" s="13">
        <f t="shared" si="99"/>
        <v>1</v>
      </c>
    </row>
    <row r="647" spans="1:121" x14ac:dyDescent="0.45">
      <c r="A647" s="12" t="s">
        <v>6843</v>
      </c>
      <c r="B647" s="13">
        <v>2016</v>
      </c>
      <c r="C647" s="13" t="s">
        <v>344</v>
      </c>
      <c r="D647" s="13" t="s">
        <v>351</v>
      </c>
      <c r="E647" s="13" t="s">
        <v>352</v>
      </c>
      <c r="G647" s="13">
        <f t="shared" si="94"/>
        <v>1</v>
      </c>
      <c r="Q647" s="13">
        <v>0</v>
      </c>
      <c r="BC647" s="13">
        <f t="shared" si="93"/>
        <v>0</v>
      </c>
      <c r="BK647" s="15">
        <f t="shared" si="92"/>
        <v>0</v>
      </c>
      <c r="BL647" s="13">
        <f t="shared" si="95"/>
        <v>0</v>
      </c>
      <c r="BM647" s="13">
        <f t="shared" si="100"/>
        <v>0</v>
      </c>
      <c r="BS647" s="15"/>
      <c r="BT647" s="15"/>
      <c r="BU647" s="15"/>
      <c r="CV647" s="13">
        <f t="shared" si="96"/>
        <v>0</v>
      </c>
      <c r="CW647" s="13">
        <f t="shared" si="98"/>
        <v>0</v>
      </c>
      <c r="DI647" s="13">
        <v>1</v>
      </c>
      <c r="DP647" s="13">
        <f t="shared" si="97"/>
        <v>1</v>
      </c>
      <c r="DQ647" s="13">
        <f t="shared" si="99"/>
        <v>1</v>
      </c>
    </row>
    <row r="648" spans="1:121" x14ac:dyDescent="0.45">
      <c r="A648" s="12" t="s">
        <v>6844</v>
      </c>
      <c r="B648" s="13">
        <v>2017</v>
      </c>
      <c r="C648" s="13" t="s">
        <v>1281</v>
      </c>
      <c r="D648" s="13" t="s">
        <v>1282</v>
      </c>
      <c r="E648" s="13" t="s">
        <v>1313</v>
      </c>
      <c r="G648" s="13">
        <f t="shared" si="94"/>
        <v>2</v>
      </c>
      <c r="M648" s="13">
        <v>1</v>
      </c>
      <c r="Q648" s="13">
        <v>1</v>
      </c>
      <c r="R648" s="15">
        <v>1</v>
      </c>
      <c r="BC648" s="13">
        <f t="shared" si="93"/>
        <v>0</v>
      </c>
      <c r="BK648" s="15">
        <f t="shared" si="92"/>
        <v>0</v>
      </c>
      <c r="BL648" s="13">
        <f t="shared" si="95"/>
        <v>1</v>
      </c>
      <c r="BM648" s="13">
        <f t="shared" si="100"/>
        <v>1</v>
      </c>
      <c r="BN648" s="13">
        <v>1</v>
      </c>
      <c r="BS648" s="15"/>
      <c r="BT648" s="15"/>
      <c r="BU648" s="15"/>
      <c r="CV648" s="13">
        <f t="shared" si="96"/>
        <v>1</v>
      </c>
      <c r="CW648" s="13">
        <f t="shared" si="98"/>
        <v>1</v>
      </c>
      <c r="DI648" s="13">
        <v>1</v>
      </c>
      <c r="DP648" s="13">
        <f t="shared" si="97"/>
        <v>1</v>
      </c>
      <c r="DQ648" s="13">
        <f t="shared" si="99"/>
        <v>1</v>
      </c>
    </row>
    <row r="649" spans="1:121" x14ac:dyDescent="0.45">
      <c r="A649" s="12" t="s">
        <v>6845</v>
      </c>
      <c r="B649" s="13">
        <v>2019</v>
      </c>
      <c r="C649" s="13" t="s">
        <v>1281</v>
      </c>
      <c r="D649" s="13" t="s">
        <v>1282</v>
      </c>
      <c r="E649" s="13" t="s">
        <v>1313</v>
      </c>
      <c r="G649" s="13">
        <f t="shared" si="94"/>
        <v>0</v>
      </c>
      <c r="Q649" s="13">
        <v>0</v>
      </c>
      <c r="BC649" s="13">
        <f t="shared" si="93"/>
        <v>0</v>
      </c>
      <c r="BK649" s="15">
        <f t="shared" si="92"/>
        <v>0</v>
      </c>
      <c r="BL649" s="13">
        <f t="shared" si="95"/>
        <v>0</v>
      </c>
      <c r="BM649" s="13">
        <f t="shared" si="100"/>
        <v>0</v>
      </c>
      <c r="BS649" s="15"/>
      <c r="BT649" s="15"/>
      <c r="BU649" s="15"/>
      <c r="CV649" s="13">
        <f t="shared" si="96"/>
        <v>0</v>
      </c>
      <c r="CW649" s="13">
        <f t="shared" si="98"/>
        <v>0</v>
      </c>
      <c r="DP649" s="13">
        <f t="shared" si="97"/>
        <v>0</v>
      </c>
      <c r="DQ649" s="13">
        <f t="shared" si="99"/>
        <v>0</v>
      </c>
    </row>
    <row r="650" spans="1:121" x14ac:dyDescent="0.45">
      <c r="A650" s="12" t="s">
        <v>6846</v>
      </c>
      <c r="B650" s="13">
        <v>2011</v>
      </c>
      <c r="C650" s="13" t="s">
        <v>1281</v>
      </c>
      <c r="D650" s="13" t="s">
        <v>1282</v>
      </c>
      <c r="E650" s="13" t="s">
        <v>1313</v>
      </c>
      <c r="G650" s="13">
        <f t="shared" si="94"/>
        <v>1</v>
      </c>
      <c r="Q650" s="13">
        <v>1</v>
      </c>
      <c r="R650" s="15">
        <v>1</v>
      </c>
      <c r="BC650" s="13">
        <f t="shared" si="93"/>
        <v>0</v>
      </c>
      <c r="BK650" s="15">
        <f t="shared" si="92"/>
        <v>0</v>
      </c>
      <c r="BL650" s="13">
        <f t="shared" si="95"/>
        <v>1</v>
      </c>
      <c r="BM650" s="13">
        <f t="shared" si="100"/>
        <v>1</v>
      </c>
      <c r="BN650" s="13">
        <v>1</v>
      </c>
      <c r="BS650" s="15"/>
      <c r="BT650" s="15"/>
      <c r="BU650" s="15"/>
      <c r="CV650" s="13">
        <f t="shared" si="96"/>
        <v>1</v>
      </c>
      <c r="CW650" s="13">
        <f t="shared" si="98"/>
        <v>1</v>
      </c>
      <c r="DP650" s="13">
        <f t="shared" si="97"/>
        <v>0</v>
      </c>
      <c r="DQ650" s="13">
        <f t="shared" si="99"/>
        <v>0</v>
      </c>
    </row>
    <row r="651" spans="1:121" x14ac:dyDescent="0.45">
      <c r="A651" s="12" t="s">
        <v>6847</v>
      </c>
      <c r="B651" s="13">
        <v>2016</v>
      </c>
      <c r="C651" s="13" t="s">
        <v>2127</v>
      </c>
      <c r="D651" s="13" t="s">
        <v>2128</v>
      </c>
      <c r="E651" s="13" t="s">
        <v>2294</v>
      </c>
      <c r="G651" s="13">
        <f t="shared" si="94"/>
        <v>2</v>
      </c>
      <c r="M651" s="13">
        <v>1</v>
      </c>
      <c r="N651" s="13">
        <v>1</v>
      </c>
      <c r="Q651" s="13">
        <v>2</v>
      </c>
      <c r="R651" s="15">
        <v>1</v>
      </c>
      <c r="BC651" s="13">
        <f t="shared" si="93"/>
        <v>0</v>
      </c>
      <c r="BK651" s="15">
        <f t="shared" si="92"/>
        <v>0</v>
      </c>
      <c r="BL651" s="13">
        <f t="shared" si="95"/>
        <v>1</v>
      </c>
      <c r="BM651" s="13">
        <f t="shared" si="100"/>
        <v>1</v>
      </c>
      <c r="BN651" s="13">
        <v>1</v>
      </c>
      <c r="BS651" s="15"/>
      <c r="BT651" s="15"/>
      <c r="BU651" s="15"/>
      <c r="CV651" s="13">
        <f t="shared" si="96"/>
        <v>1</v>
      </c>
      <c r="CW651" s="13">
        <f t="shared" si="98"/>
        <v>1</v>
      </c>
      <c r="DI651" s="13">
        <v>1</v>
      </c>
      <c r="DJ651" s="13">
        <v>1</v>
      </c>
      <c r="DP651" s="13">
        <f t="shared" si="97"/>
        <v>2</v>
      </c>
      <c r="DQ651" s="13">
        <f t="shared" si="99"/>
        <v>1</v>
      </c>
    </row>
    <row r="652" spans="1:121" x14ac:dyDescent="0.45">
      <c r="A652" s="12" t="s">
        <v>6848</v>
      </c>
      <c r="B652" s="13">
        <v>2018</v>
      </c>
      <c r="C652" s="13" t="s">
        <v>2127</v>
      </c>
      <c r="D652" s="13" t="s">
        <v>2128</v>
      </c>
      <c r="E652" s="13" t="s">
        <v>2301</v>
      </c>
      <c r="G652" s="13">
        <f t="shared" si="94"/>
        <v>1</v>
      </c>
      <c r="M652" s="13">
        <v>1</v>
      </c>
      <c r="N652" s="13">
        <v>1</v>
      </c>
      <c r="O652" s="13">
        <v>0</v>
      </c>
      <c r="P652" s="13">
        <v>0</v>
      </c>
      <c r="Q652" s="13">
        <v>2</v>
      </c>
      <c r="R652" s="15">
        <v>1</v>
      </c>
      <c r="BC652" s="13">
        <f t="shared" si="93"/>
        <v>0</v>
      </c>
      <c r="BK652" s="15">
        <f t="shared" si="92"/>
        <v>0</v>
      </c>
      <c r="BL652" s="13">
        <f t="shared" si="95"/>
        <v>1</v>
      </c>
      <c r="BM652" s="13">
        <f t="shared" si="100"/>
        <v>1</v>
      </c>
      <c r="BS652" s="15"/>
      <c r="BT652" s="15"/>
      <c r="BU652" s="15"/>
      <c r="CV652" s="13">
        <f t="shared" si="96"/>
        <v>0</v>
      </c>
      <c r="CW652" s="13">
        <f t="shared" si="98"/>
        <v>0</v>
      </c>
      <c r="DI652" s="13">
        <v>1</v>
      </c>
      <c r="DJ652" s="13">
        <v>1</v>
      </c>
      <c r="DP652" s="13">
        <f t="shared" si="97"/>
        <v>2</v>
      </c>
      <c r="DQ652" s="13">
        <f t="shared" si="99"/>
        <v>1</v>
      </c>
    </row>
    <row r="653" spans="1:121" x14ac:dyDescent="0.45">
      <c r="A653" s="12" t="s">
        <v>6849</v>
      </c>
      <c r="B653" s="13">
        <v>2018</v>
      </c>
      <c r="C653" s="13" t="s">
        <v>2127</v>
      </c>
      <c r="D653" s="13" t="s">
        <v>2173</v>
      </c>
      <c r="E653" s="13" t="s">
        <v>2306</v>
      </c>
      <c r="F653" s="13" t="s">
        <v>2307</v>
      </c>
      <c r="G653" s="13">
        <f t="shared" si="94"/>
        <v>2</v>
      </c>
      <c r="M653" s="13">
        <v>1</v>
      </c>
      <c r="Q653" s="13">
        <v>1</v>
      </c>
      <c r="R653" s="15">
        <v>1</v>
      </c>
      <c r="BC653" s="13">
        <f t="shared" si="93"/>
        <v>0</v>
      </c>
      <c r="BK653" s="15">
        <f t="shared" si="92"/>
        <v>0</v>
      </c>
      <c r="BL653" s="13">
        <f t="shared" si="95"/>
        <v>1</v>
      </c>
      <c r="BM653" s="13">
        <f t="shared" si="100"/>
        <v>1</v>
      </c>
      <c r="BN653" s="13">
        <v>1</v>
      </c>
      <c r="BS653" s="15"/>
      <c r="BT653" s="15"/>
      <c r="BU653" s="15"/>
      <c r="CV653" s="13">
        <f t="shared" si="96"/>
        <v>1</v>
      </c>
      <c r="CW653" s="13">
        <f t="shared" si="98"/>
        <v>1</v>
      </c>
      <c r="DI653" s="13">
        <v>1</v>
      </c>
      <c r="DJ653" s="13">
        <v>1</v>
      </c>
      <c r="DP653" s="13">
        <f t="shared" si="97"/>
        <v>2</v>
      </c>
      <c r="DQ653" s="13">
        <f t="shared" si="99"/>
        <v>1</v>
      </c>
    </row>
    <row r="654" spans="1:121" x14ac:dyDescent="0.45">
      <c r="A654" s="12" t="s">
        <v>6850</v>
      </c>
      <c r="B654" s="13">
        <v>2019</v>
      </c>
      <c r="C654" s="13" t="s">
        <v>1281</v>
      </c>
      <c r="D654" s="13" t="s">
        <v>1282</v>
      </c>
      <c r="E654" s="13" t="s">
        <v>1313</v>
      </c>
      <c r="G654" s="13">
        <f t="shared" si="94"/>
        <v>0</v>
      </c>
      <c r="Q654" s="13">
        <v>0</v>
      </c>
      <c r="BC654" s="13">
        <f t="shared" si="93"/>
        <v>0</v>
      </c>
      <c r="BK654" s="15">
        <f t="shared" si="92"/>
        <v>0</v>
      </c>
      <c r="BL654" s="13">
        <f t="shared" si="95"/>
        <v>0</v>
      </c>
      <c r="BM654" s="13">
        <f t="shared" si="100"/>
        <v>0</v>
      </c>
      <c r="BS654" s="15"/>
      <c r="BT654" s="15"/>
      <c r="BU654" s="15"/>
      <c r="CV654" s="13">
        <f t="shared" si="96"/>
        <v>0</v>
      </c>
      <c r="CW654" s="13">
        <f t="shared" si="98"/>
        <v>0</v>
      </c>
      <c r="DP654" s="13">
        <f t="shared" si="97"/>
        <v>0</v>
      </c>
      <c r="DQ654" s="13">
        <f t="shared" si="99"/>
        <v>0</v>
      </c>
    </row>
    <row r="655" spans="1:121" x14ac:dyDescent="0.45">
      <c r="A655" s="12" t="s">
        <v>6851</v>
      </c>
      <c r="B655" s="13">
        <v>2014</v>
      </c>
      <c r="C655" s="13" t="s">
        <v>1281</v>
      </c>
      <c r="D655" s="13" t="s">
        <v>1282</v>
      </c>
      <c r="E655" s="13" t="s">
        <v>1631</v>
      </c>
      <c r="F655" s="13" t="s">
        <v>1638</v>
      </c>
      <c r="G655" s="13">
        <f t="shared" si="94"/>
        <v>2</v>
      </c>
      <c r="M655" s="13">
        <v>1</v>
      </c>
      <c r="Q655" s="13">
        <v>1</v>
      </c>
      <c r="R655" s="15">
        <v>1</v>
      </c>
      <c r="BC655" s="13">
        <f t="shared" si="93"/>
        <v>0</v>
      </c>
      <c r="BK655" s="15">
        <f t="shared" si="92"/>
        <v>0</v>
      </c>
      <c r="BL655" s="13">
        <f t="shared" si="95"/>
        <v>1</v>
      </c>
      <c r="BM655" s="13">
        <f t="shared" si="100"/>
        <v>1</v>
      </c>
      <c r="BN655" s="13">
        <v>1</v>
      </c>
      <c r="BS655" s="15"/>
      <c r="BT655" s="15"/>
      <c r="BU655" s="15"/>
      <c r="CV655" s="13">
        <f t="shared" si="96"/>
        <v>1</v>
      </c>
      <c r="CW655" s="13">
        <f t="shared" si="98"/>
        <v>1</v>
      </c>
      <c r="DI655" s="13">
        <v>1</v>
      </c>
      <c r="DP655" s="13">
        <f t="shared" si="97"/>
        <v>1</v>
      </c>
      <c r="DQ655" s="13">
        <f t="shared" si="99"/>
        <v>1</v>
      </c>
    </row>
    <row r="656" spans="1:121" x14ac:dyDescent="0.45">
      <c r="A656" s="12" t="s">
        <v>6852</v>
      </c>
      <c r="B656" s="13">
        <v>2016</v>
      </c>
      <c r="C656" s="13" t="s">
        <v>344</v>
      </c>
      <c r="D656" s="13" t="s">
        <v>391</v>
      </c>
      <c r="E656" s="13" t="s">
        <v>585</v>
      </c>
      <c r="G656" s="13">
        <f t="shared" si="94"/>
        <v>2</v>
      </c>
      <c r="M656" s="13">
        <v>9</v>
      </c>
      <c r="Q656" s="13">
        <v>9</v>
      </c>
      <c r="R656" s="15">
        <v>1</v>
      </c>
      <c r="BC656" s="13">
        <f t="shared" si="93"/>
        <v>0</v>
      </c>
      <c r="BK656" s="15">
        <f t="shared" si="92"/>
        <v>0</v>
      </c>
      <c r="BL656" s="13">
        <f t="shared" si="95"/>
        <v>1</v>
      </c>
      <c r="BM656" s="13">
        <f t="shared" si="100"/>
        <v>1</v>
      </c>
      <c r="BN656" s="13">
        <v>9</v>
      </c>
      <c r="BS656" s="15"/>
      <c r="BT656" s="15"/>
      <c r="BU656" s="15"/>
      <c r="CV656" s="13">
        <f t="shared" si="96"/>
        <v>9</v>
      </c>
      <c r="CW656" s="13">
        <f t="shared" si="98"/>
        <v>1</v>
      </c>
      <c r="DI656" s="13">
        <v>1</v>
      </c>
      <c r="DP656" s="13">
        <f t="shared" si="97"/>
        <v>1</v>
      </c>
      <c r="DQ656" s="13">
        <f t="shared" si="99"/>
        <v>1</v>
      </c>
    </row>
    <row r="657" spans="1:121" x14ac:dyDescent="0.45">
      <c r="A657" s="12" t="s">
        <v>6853</v>
      </c>
      <c r="B657" s="13">
        <v>2017</v>
      </c>
      <c r="C657" s="13" t="s">
        <v>2127</v>
      </c>
      <c r="D657" s="13" t="s">
        <v>2128</v>
      </c>
      <c r="E657" s="13" t="s">
        <v>2361</v>
      </c>
      <c r="G657" s="13">
        <f t="shared" si="94"/>
        <v>2</v>
      </c>
      <c r="M657" s="13">
        <v>1</v>
      </c>
      <c r="Q657" s="13">
        <v>1</v>
      </c>
      <c r="R657" s="15">
        <v>1</v>
      </c>
      <c r="BC657" s="13">
        <f t="shared" si="93"/>
        <v>0</v>
      </c>
      <c r="BK657" s="15">
        <f t="shared" si="92"/>
        <v>0</v>
      </c>
      <c r="BL657" s="13">
        <f t="shared" si="95"/>
        <v>1</v>
      </c>
      <c r="BM657" s="13">
        <f t="shared" si="100"/>
        <v>1</v>
      </c>
      <c r="BN657" s="13">
        <v>1</v>
      </c>
      <c r="BS657" s="15"/>
      <c r="BT657" s="15"/>
      <c r="BU657" s="15"/>
      <c r="CV657" s="13">
        <f t="shared" si="96"/>
        <v>1</v>
      </c>
      <c r="CW657" s="13">
        <f t="shared" si="98"/>
        <v>1</v>
      </c>
      <c r="DI657" s="13">
        <v>1</v>
      </c>
      <c r="DJ657" s="13">
        <v>1</v>
      </c>
      <c r="DP657" s="13">
        <f t="shared" si="97"/>
        <v>2</v>
      </c>
      <c r="DQ657" s="13">
        <f t="shared" si="99"/>
        <v>1</v>
      </c>
    </row>
    <row r="658" spans="1:121" x14ac:dyDescent="0.45">
      <c r="A658" s="12" t="s">
        <v>6854</v>
      </c>
      <c r="B658" s="13">
        <v>2014</v>
      </c>
      <c r="C658" s="13" t="s">
        <v>1281</v>
      </c>
      <c r="D658" s="13" t="s">
        <v>1282</v>
      </c>
      <c r="E658" s="13" t="s">
        <v>1313</v>
      </c>
      <c r="G658" s="13">
        <f t="shared" si="94"/>
        <v>2</v>
      </c>
      <c r="M658" s="13">
        <v>1</v>
      </c>
      <c r="Q658" s="13">
        <v>1</v>
      </c>
      <c r="R658" s="15">
        <v>1</v>
      </c>
      <c r="BC658" s="13">
        <f t="shared" si="93"/>
        <v>0</v>
      </c>
      <c r="BK658" s="15">
        <f t="shared" si="92"/>
        <v>0</v>
      </c>
      <c r="BL658" s="13">
        <f t="shared" si="95"/>
        <v>1</v>
      </c>
      <c r="BM658" s="13">
        <f t="shared" si="100"/>
        <v>1</v>
      </c>
      <c r="BN658" s="13">
        <v>1</v>
      </c>
      <c r="BS658" s="15"/>
      <c r="BT658" s="15"/>
      <c r="BU658" s="15"/>
      <c r="CV658" s="13">
        <f t="shared" si="96"/>
        <v>1</v>
      </c>
      <c r="CW658" s="13">
        <f t="shared" si="98"/>
        <v>1</v>
      </c>
      <c r="DI658" s="13">
        <v>1</v>
      </c>
      <c r="DP658" s="13">
        <f t="shared" si="97"/>
        <v>1</v>
      </c>
      <c r="DQ658" s="13">
        <f t="shared" si="99"/>
        <v>1</v>
      </c>
    </row>
    <row r="659" spans="1:121" x14ac:dyDescent="0.45">
      <c r="A659" s="12" t="s">
        <v>6855</v>
      </c>
      <c r="B659" s="13">
        <v>2018</v>
      </c>
      <c r="C659" s="13" t="s">
        <v>1281</v>
      </c>
      <c r="D659" s="13" t="s">
        <v>1282</v>
      </c>
      <c r="E659" s="13" t="s">
        <v>1673</v>
      </c>
      <c r="F659" s="13" t="s">
        <v>6856</v>
      </c>
      <c r="G659" s="13">
        <f t="shared" si="94"/>
        <v>0</v>
      </c>
      <c r="Q659" s="13">
        <v>0</v>
      </c>
      <c r="BC659" s="13">
        <f t="shared" si="93"/>
        <v>0</v>
      </c>
      <c r="BK659" s="15">
        <f t="shared" si="92"/>
        <v>0</v>
      </c>
      <c r="BL659" s="13">
        <f t="shared" si="95"/>
        <v>0</v>
      </c>
      <c r="BM659" s="13">
        <f t="shared" si="100"/>
        <v>0</v>
      </c>
      <c r="BS659" s="15"/>
      <c r="BT659" s="15"/>
      <c r="BU659" s="15"/>
      <c r="CV659" s="13">
        <f t="shared" si="96"/>
        <v>0</v>
      </c>
      <c r="CW659" s="13">
        <f t="shared" si="98"/>
        <v>0</v>
      </c>
      <c r="DP659" s="13">
        <f t="shared" si="97"/>
        <v>0</v>
      </c>
      <c r="DQ659" s="13">
        <f t="shared" si="99"/>
        <v>0</v>
      </c>
    </row>
    <row r="660" spans="1:121" x14ac:dyDescent="0.45">
      <c r="A660" s="12" t="s">
        <v>6857</v>
      </c>
      <c r="B660" s="13">
        <v>2017</v>
      </c>
      <c r="C660" s="13" t="s">
        <v>1281</v>
      </c>
      <c r="D660" s="13" t="s">
        <v>1282</v>
      </c>
      <c r="E660" s="13" t="s">
        <v>1313</v>
      </c>
      <c r="G660" s="13">
        <f t="shared" si="94"/>
        <v>2</v>
      </c>
      <c r="M660" s="13">
        <v>1</v>
      </c>
      <c r="Q660" s="13">
        <v>1</v>
      </c>
      <c r="R660" s="15">
        <v>1</v>
      </c>
      <c r="BC660" s="13">
        <f t="shared" si="93"/>
        <v>0</v>
      </c>
      <c r="BK660" s="15">
        <f t="shared" ref="BK660:BK699" si="101">BE660+BJ660</f>
        <v>0</v>
      </c>
      <c r="BL660" s="13">
        <f t="shared" si="95"/>
        <v>1</v>
      </c>
      <c r="BM660" s="13">
        <f t="shared" si="100"/>
        <v>1</v>
      </c>
      <c r="BN660" s="13">
        <v>1</v>
      </c>
      <c r="BS660" s="15"/>
      <c r="BT660" s="15"/>
      <c r="BU660" s="15"/>
      <c r="CV660" s="13">
        <f t="shared" si="96"/>
        <v>1</v>
      </c>
      <c r="CW660" s="13">
        <f t="shared" si="98"/>
        <v>1</v>
      </c>
      <c r="DI660" s="13">
        <v>1</v>
      </c>
      <c r="DP660" s="13">
        <f t="shared" si="97"/>
        <v>1</v>
      </c>
      <c r="DQ660" s="13">
        <f t="shared" si="99"/>
        <v>1</v>
      </c>
    </row>
    <row r="661" spans="1:121" x14ac:dyDescent="0.45">
      <c r="A661" s="12" t="s">
        <v>6858</v>
      </c>
      <c r="B661" s="13">
        <v>2017</v>
      </c>
      <c r="C661" s="13" t="s">
        <v>2127</v>
      </c>
      <c r="D661" s="13" t="s">
        <v>2173</v>
      </c>
      <c r="E661" s="13" t="s">
        <v>2382</v>
      </c>
      <c r="G661" s="13">
        <f t="shared" si="94"/>
        <v>2</v>
      </c>
      <c r="M661" s="13">
        <v>1</v>
      </c>
      <c r="Q661" s="13">
        <v>1</v>
      </c>
      <c r="R661" s="15">
        <v>1</v>
      </c>
      <c r="BC661" s="13">
        <f t="shared" si="93"/>
        <v>0</v>
      </c>
      <c r="BK661" s="15">
        <f t="shared" si="101"/>
        <v>0</v>
      </c>
      <c r="BL661" s="13">
        <f t="shared" si="95"/>
        <v>1</v>
      </c>
      <c r="BM661" s="13">
        <f t="shared" si="100"/>
        <v>1</v>
      </c>
      <c r="BN661" s="13">
        <v>1</v>
      </c>
      <c r="BS661" s="15"/>
      <c r="BT661" s="15"/>
      <c r="BU661" s="15"/>
      <c r="CV661" s="13">
        <f t="shared" si="96"/>
        <v>1</v>
      </c>
      <c r="CW661" s="13">
        <f t="shared" si="98"/>
        <v>1</v>
      </c>
      <c r="DI661" s="13">
        <v>1</v>
      </c>
      <c r="DJ661" s="13">
        <v>1</v>
      </c>
      <c r="DP661" s="13">
        <f t="shared" si="97"/>
        <v>2</v>
      </c>
      <c r="DQ661" s="13">
        <f t="shared" si="99"/>
        <v>1</v>
      </c>
    </row>
    <row r="662" spans="1:121" x14ac:dyDescent="0.45">
      <c r="A662" s="12" t="s">
        <v>6859</v>
      </c>
      <c r="B662" s="13">
        <v>2012</v>
      </c>
      <c r="C662" s="13" t="s">
        <v>1281</v>
      </c>
      <c r="D662" s="13" t="s">
        <v>1282</v>
      </c>
      <c r="E662" s="13" t="s">
        <v>1313</v>
      </c>
      <c r="G662" s="13">
        <f t="shared" si="94"/>
        <v>2</v>
      </c>
      <c r="M662" s="13">
        <v>1</v>
      </c>
      <c r="Q662" s="13">
        <v>2</v>
      </c>
      <c r="R662" s="15">
        <v>1</v>
      </c>
      <c r="BC662" s="13">
        <f t="shared" si="93"/>
        <v>0</v>
      </c>
      <c r="BK662" s="15">
        <f t="shared" si="101"/>
        <v>0</v>
      </c>
      <c r="BL662" s="13">
        <f t="shared" si="95"/>
        <v>1</v>
      </c>
      <c r="BM662" s="13">
        <f t="shared" si="100"/>
        <v>1</v>
      </c>
      <c r="BN662" s="13">
        <v>2</v>
      </c>
      <c r="BS662" s="15"/>
      <c r="BT662" s="15"/>
      <c r="BU662" s="15"/>
      <c r="CV662" s="13">
        <f t="shared" si="96"/>
        <v>2</v>
      </c>
      <c r="CW662" s="13">
        <f t="shared" si="98"/>
        <v>1</v>
      </c>
      <c r="DI662" s="13">
        <v>1</v>
      </c>
      <c r="DP662" s="13">
        <f t="shared" si="97"/>
        <v>1</v>
      </c>
      <c r="DQ662" s="13">
        <f t="shared" si="99"/>
        <v>1</v>
      </c>
    </row>
    <row r="663" spans="1:121" x14ac:dyDescent="0.45">
      <c r="A663" s="12" t="s">
        <v>6860</v>
      </c>
      <c r="B663" s="13">
        <v>2014</v>
      </c>
      <c r="C663" s="13" t="s">
        <v>1281</v>
      </c>
      <c r="D663" s="13" t="s">
        <v>1282</v>
      </c>
      <c r="E663" s="13" t="s">
        <v>1313</v>
      </c>
      <c r="G663" s="13">
        <f t="shared" si="94"/>
        <v>2</v>
      </c>
      <c r="Q663" s="13">
        <v>1</v>
      </c>
      <c r="R663" s="15">
        <v>1</v>
      </c>
      <c r="BC663" s="13">
        <f t="shared" si="93"/>
        <v>0</v>
      </c>
      <c r="BK663" s="15">
        <f t="shared" si="101"/>
        <v>0</v>
      </c>
      <c r="BL663" s="13">
        <f t="shared" si="95"/>
        <v>1</v>
      </c>
      <c r="BM663" s="13">
        <f t="shared" si="100"/>
        <v>1</v>
      </c>
      <c r="BN663" s="13">
        <v>1</v>
      </c>
      <c r="BS663" s="15"/>
      <c r="BT663" s="15"/>
      <c r="BU663" s="15"/>
      <c r="CV663" s="13">
        <f t="shared" si="96"/>
        <v>1</v>
      </c>
      <c r="CW663" s="13">
        <f t="shared" si="98"/>
        <v>1</v>
      </c>
      <c r="DI663" s="13">
        <v>1</v>
      </c>
      <c r="DP663" s="13">
        <f t="shared" si="97"/>
        <v>1</v>
      </c>
      <c r="DQ663" s="13">
        <f t="shared" si="99"/>
        <v>1</v>
      </c>
    </row>
    <row r="664" spans="1:121" x14ac:dyDescent="0.45">
      <c r="A664" s="12" t="s">
        <v>6861</v>
      </c>
      <c r="B664" s="13">
        <v>2017</v>
      </c>
      <c r="C664" s="13" t="s">
        <v>1281</v>
      </c>
      <c r="D664" s="13" t="s">
        <v>1282</v>
      </c>
      <c r="E664" s="13" t="s">
        <v>1313</v>
      </c>
      <c r="G664" s="13">
        <f t="shared" si="94"/>
        <v>2</v>
      </c>
      <c r="M664" s="13">
        <v>1</v>
      </c>
      <c r="Q664" s="13">
        <v>1</v>
      </c>
      <c r="R664" s="15">
        <v>1</v>
      </c>
      <c r="BC664" s="13">
        <f t="shared" si="93"/>
        <v>0</v>
      </c>
      <c r="BK664" s="15">
        <f t="shared" si="101"/>
        <v>0</v>
      </c>
      <c r="BL664" s="13">
        <f t="shared" si="95"/>
        <v>1</v>
      </c>
      <c r="BM664" s="13">
        <f t="shared" si="100"/>
        <v>1</v>
      </c>
      <c r="BN664" s="13">
        <v>1</v>
      </c>
      <c r="BS664" s="15"/>
      <c r="BT664" s="15"/>
      <c r="BU664" s="15"/>
      <c r="CV664" s="13">
        <f t="shared" si="96"/>
        <v>1</v>
      </c>
      <c r="CW664" s="13">
        <f t="shared" si="98"/>
        <v>1</v>
      </c>
      <c r="DI664" s="13">
        <v>1</v>
      </c>
      <c r="DP664" s="13">
        <f t="shared" si="97"/>
        <v>1</v>
      </c>
      <c r="DQ664" s="13">
        <f t="shared" si="99"/>
        <v>1</v>
      </c>
    </row>
    <row r="665" spans="1:121" x14ac:dyDescent="0.45">
      <c r="A665" s="12" t="s">
        <v>6862</v>
      </c>
      <c r="B665" s="13">
        <v>2014</v>
      </c>
      <c r="C665" s="13" t="s">
        <v>1281</v>
      </c>
      <c r="D665" s="13" t="s">
        <v>1282</v>
      </c>
      <c r="E665" s="13" t="s">
        <v>1313</v>
      </c>
      <c r="G665" s="13">
        <f t="shared" si="94"/>
        <v>0</v>
      </c>
      <c r="Q665" s="13">
        <v>0</v>
      </c>
      <c r="BC665" s="13">
        <f t="shared" si="93"/>
        <v>0</v>
      </c>
      <c r="BK665" s="15">
        <f t="shared" si="101"/>
        <v>0</v>
      </c>
      <c r="BL665" s="13">
        <f t="shared" si="95"/>
        <v>0</v>
      </c>
      <c r="BM665" s="13">
        <f t="shared" si="100"/>
        <v>0</v>
      </c>
      <c r="BS665" s="15"/>
      <c r="BT665" s="15"/>
      <c r="BU665" s="15"/>
      <c r="CV665" s="13">
        <f t="shared" si="96"/>
        <v>0</v>
      </c>
      <c r="CW665" s="13">
        <f t="shared" si="98"/>
        <v>0</v>
      </c>
      <c r="DP665" s="13">
        <f t="shared" si="97"/>
        <v>0</v>
      </c>
      <c r="DQ665" s="13">
        <f t="shared" si="99"/>
        <v>0</v>
      </c>
    </row>
    <row r="666" spans="1:121" x14ac:dyDescent="0.45">
      <c r="A666" s="12" t="s">
        <v>6863</v>
      </c>
      <c r="B666" s="13">
        <v>2018</v>
      </c>
      <c r="C666" s="13" t="s">
        <v>1676</v>
      </c>
      <c r="D666" s="13" t="s">
        <v>1684</v>
      </c>
      <c r="E666" s="13" t="s">
        <v>1791</v>
      </c>
      <c r="F666" s="13" t="s">
        <v>1690</v>
      </c>
      <c r="G666" s="13">
        <f t="shared" si="94"/>
        <v>2</v>
      </c>
      <c r="M666" s="13">
        <v>1</v>
      </c>
      <c r="Q666" s="13">
        <v>1</v>
      </c>
      <c r="R666" s="15">
        <v>1</v>
      </c>
      <c r="BC666" s="13">
        <f t="shared" si="93"/>
        <v>0</v>
      </c>
      <c r="BK666" s="15">
        <f t="shared" si="101"/>
        <v>0</v>
      </c>
      <c r="BL666" s="13">
        <f t="shared" si="95"/>
        <v>1</v>
      </c>
      <c r="BM666" s="13">
        <f t="shared" si="100"/>
        <v>1</v>
      </c>
      <c r="BN666" s="13">
        <v>1</v>
      </c>
      <c r="BS666" s="15"/>
      <c r="BT666" s="15"/>
      <c r="BU666" s="15"/>
      <c r="CV666" s="13">
        <f t="shared" si="96"/>
        <v>1</v>
      </c>
      <c r="CW666" s="13">
        <f t="shared" si="98"/>
        <v>1</v>
      </c>
      <c r="DI666" s="13">
        <v>1</v>
      </c>
      <c r="DP666" s="13">
        <f t="shared" si="97"/>
        <v>1</v>
      </c>
      <c r="DQ666" s="13">
        <f t="shared" si="99"/>
        <v>1</v>
      </c>
    </row>
    <row r="667" spans="1:121" x14ac:dyDescent="0.45">
      <c r="A667" s="12" t="s">
        <v>6864</v>
      </c>
      <c r="B667" s="13">
        <v>2016</v>
      </c>
      <c r="C667" s="13" t="s">
        <v>2127</v>
      </c>
      <c r="D667" s="13" t="s">
        <v>2128</v>
      </c>
      <c r="E667" s="13" t="s">
        <v>2426</v>
      </c>
      <c r="G667" s="13">
        <f t="shared" si="94"/>
        <v>2</v>
      </c>
      <c r="M667" s="13">
        <v>1</v>
      </c>
      <c r="Q667" s="13">
        <v>5</v>
      </c>
      <c r="R667" s="15">
        <v>1</v>
      </c>
      <c r="BC667" s="13">
        <f t="shared" si="93"/>
        <v>0</v>
      </c>
      <c r="BK667" s="15">
        <f t="shared" si="101"/>
        <v>0</v>
      </c>
      <c r="BL667" s="13">
        <f t="shared" si="95"/>
        <v>1</v>
      </c>
      <c r="BM667" s="13">
        <f t="shared" si="100"/>
        <v>1</v>
      </c>
      <c r="BN667" s="13">
        <v>1</v>
      </c>
      <c r="BS667" s="15"/>
      <c r="BT667" s="15"/>
      <c r="BU667" s="15"/>
      <c r="CV667" s="13">
        <f t="shared" si="96"/>
        <v>1</v>
      </c>
      <c r="CW667" s="13">
        <f t="shared" si="98"/>
        <v>1</v>
      </c>
      <c r="CZ667" s="13">
        <v>1</v>
      </c>
      <c r="DI667" s="13">
        <v>1</v>
      </c>
      <c r="DJ667" s="13">
        <v>1</v>
      </c>
      <c r="DP667" s="13">
        <f t="shared" si="97"/>
        <v>3</v>
      </c>
      <c r="DQ667" s="13">
        <f t="shared" si="99"/>
        <v>1</v>
      </c>
    </row>
    <row r="668" spans="1:121" x14ac:dyDescent="0.45">
      <c r="A668" s="12" t="s">
        <v>6865</v>
      </c>
      <c r="B668" s="13">
        <v>2016</v>
      </c>
      <c r="C668" s="13" t="s">
        <v>1281</v>
      </c>
      <c r="D668" s="13" t="s">
        <v>1282</v>
      </c>
      <c r="E668" s="13" t="s">
        <v>1631</v>
      </c>
      <c r="F668" s="13" t="s">
        <v>6866</v>
      </c>
      <c r="G668" s="13">
        <f t="shared" si="94"/>
        <v>2</v>
      </c>
      <c r="M668" s="13">
        <v>8</v>
      </c>
      <c r="N668" s="13">
        <v>0</v>
      </c>
      <c r="O668" s="13">
        <v>0</v>
      </c>
      <c r="P668" s="13">
        <v>0</v>
      </c>
      <c r="Q668" s="13">
        <v>8</v>
      </c>
      <c r="R668" s="15">
        <v>1</v>
      </c>
      <c r="BC668" s="13">
        <f t="shared" si="93"/>
        <v>0</v>
      </c>
      <c r="BK668" s="15">
        <f t="shared" si="101"/>
        <v>0</v>
      </c>
      <c r="BL668" s="13">
        <f t="shared" si="95"/>
        <v>1</v>
      </c>
      <c r="BM668" s="13">
        <f t="shared" si="100"/>
        <v>1</v>
      </c>
      <c r="BN668" s="13">
        <v>8</v>
      </c>
      <c r="BS668" s="15"/>
      <c r="BT668" s="15"/>
      <c r="BU668" s="15"/>
      <c r="CV668" s="13">
        <f t="shared" si="96"/>
        <v>8</v>
      </c>
      <c r="CW668" s="13">
        <f t="shared" si="98"/>
        <v>1</v>
      </c>
      <c r="DI668" s="13">
        <v>1</v>
      </c>
      <c r="DP668" s="13">
        <f t="shared" si="97"/>
        <v>1</v>
      </c>
      <c r="DQ668" s="13">
        <f t="shared" si="99"/>
        <v>1</v>
      </c>
    </row>
    <row r="669" spans="1:121" x14ac:dyDescent="0.45">
      <c r="A669" s="12" t="s">
        <v>6867</v>
      </c>
      <c r="B669" s="13">
        <v>2013</v>
      </c>
      <c r="C669" s="13" t="s">
        <v>1281</v>
      </c>
      <c r="D669" s="13" t="s">
        <v>1282</v>
      </c>
      <c r="E669" s="13" t="s">
        <v>1654</v>
      </c>
      <c r="G669" s="13">
        <f t="shared" si="94"/>
        <v>2</v>
      </c>
      <c r="Q669" s="13">
        <v>1</v>
      </c>
      <c r="R669" s="15">
        <v>1</v>
      </c>
      <c r="BC669" s="13">
        <f t="shared" si="93"/>
        <v>0</v>
      </c>
      <c r="BK669" s="15">
        <f t="shared" si="101"/>
        <v>0</v>
      </c>
      <c r="BL669" s="13">
        <f t="shared" si="95"/>
        <v>1</v>
      </c>
      <c r="BM669" s="13">
        <f t="shared" si="100"/>
        <v>1</v>
      </c>
      <c r="BN669" s="13">
        <v>1</v>
      </c>
      <c r="BS669" s="15"/>
      <c r="BT669" s="15"/>
      <c r="BU669" s="15"/>
      <c r="CV669" s="13">
        <f t="shared" si="96"/>
        <v>1</v>
      </c>
      <c r="CW669" s="13">
        <f t="shared" si="98"/>
        <v>1</v>
      </c>
      <c r="DI669" s="13">
        <v>1</v>
      </c>
      <c r="DP669" s="13">
        <f t="shared" si="97"/>
        <v>1</v>
      </c>
      <c r="DQ669" s="13">
        <f t="shared" si="99"/>
        <v>1</v>
      </c>
    </row>
    <row r="670" spans="1:121" x14ac:dyDescent="0.45">
      <c r="A670" s="12" t="s">
        <v>6868</v>
      </c>
      <c r="B670" s="13">
        <v>2018</v>
      </c>
      <c r="C670" s="13" t="s">
        <v>1281</v>
      </c>
      <c r="D670" s="13" t="s">
        <v>1282</v>
      </c>
      <c r="E670" s="13" t="s">
        <v>1313</v>
      </c>
      <c r="G670" s="13">
        <f t="shared" si="94"/>
        <v>0</v>
      </c>
      <c r="Q670" s="13">
        <v>0</v>
      </c>
      <c r="BC670" s="13">
        <f t="shared" si="93"/>
        <v>0</v>
      </c>
      <c r="BK670" s="15">
        <f t="shared" si="101"/>
        <v>0</v>
      </c>
      <c r="BL670" s="13">
        <f t="shared" si="95"/>
        <v>0</v>
      </c>
      <c r="BM670" s="13">
        <f t="shared" si="100"/>
        <v>0</v>
      </c>
      <c r="BS670" s="15"/>
      <c r="BT670" s="15"/>
      <c r="BU670" s="15"/>
      <c r="CV670" s="13">
        <f t="shared" si="96"/>
        <v>0</v>
      </c>
      <c r="CW670" s="13">
        <f t="shared" si="98"/>
        <v>0</v>
      </c>
      <c r="DP670" s="13">
        <f t="shared" si="97"/>
        <v>0</v>
      </c>
      <c r="DQ670" s="13">
        <f t="shared" si="99"/>
        <v>0</v>
      </c>
    </row>
    <row r="671" spans="1:121" x14ac:dyDescent="0.45">
      <c r="A671" s="12" t="s">
        <v>6869</v>
      </c>
      <c r="B671" s="13">
        <v>2017</v>
      </c>
      <c r="C671" s="13" t="s">
        <v>2127</v>
      </c>
      <c r="D671" s="13" t="s">
        <v>2128</v>
      </c>
      <c r="E671" s="13" t="s">
        <v>6870</v>
      </c>
      <c r="F671" s="13" t="s">
        <v>2340</v>
      </c>
      <c r="G671" s="13">
        <f t="shared" si="94"/>
        <v>2</v>
      </c>
      <c r="M671" s="13">
        <v>1</v>
      </c>
      <c r="Q671" s="13">
        <v>1</v>
      </c>
      <c r="R671" s="15">
        <v>1</v>
      </c>
      <c r="BC671" s="13">
        <f t="shared" si="93"/>
        <v>0</v>
      </c>
      <c r="BK671" s="15">
        <f t="shared" si="101"/>
        <v>0</v>
      </c>
      <c r="BL671" s="13">
        <f t="shared" si="95"/>
        <v>1</v>
      </c>
      <c r="BM671" s="13">
        <f t="shared" si="100"/>
        <v>1</v>
      </c>
      <c r="BN671" s="13">
        <v>1</v>
      </c>
      <c r="BS671" s="15"/>
      <c r="BT671" s="15"/>
      <c r="BU671" s="15"/>
      <c r="CV671" s="13">
        <f t="shared" si="96"/>
        <v>1</v>
      </c>
      <c r="CW671" s="13">
        <f t="shared" si="98"/>
        <v>1</v>
      </c>
      <c r="DI671" s="13">
        <v>1</v>
      </c>
      <c r="DP671" s="13">
        <f t="shared" si="97"/>
        <v>1</v>
      </c>
      <c r="DQ671" s="13">
        <f t="shared" si="99"/>
        <v>1</v>
      </c>
    </row>
    <row r="672" spans="1:121" x14ac:dyDescent="0.45">
      <c r="A672" s="12" t="s">
        <v>6871</v>
      </c>
      <c r="B672" s="13">
        <v>2015</v>
      </c>
      <c r="C672" s="13" t="s">
        <v>1281</v>
      </c>
      <c r="D672" s="13" t="s">
        <v>1282</v>
      </c>
      <c r="E672" s="13" t="s">
        <v>1313</v>
      </c>
      <c r="G672" s="13">
        <f t="shared" si="94"/>
        <v>2</v>
      </c>
      <c r="M672" s="13">
        <v>1</v>
      </c>
      <c r="Q672" s="13">
        <v>1</v>
      </c>
      <c r="R672" s="15">
        <v>1</v>
      </c>
      <c r="BC672" s="13">
        <f t="shared" si="93"/>
        <v>0</v>
      </c>
      <c r="BK672" s="15">
        <f t="shared" si="101"/>
        <v>0</v>
      </c>
      <c r="BL672" s="13">
        <f t="shared" si="95"/>
        <v>1</v>
      </c>
      <c r="BM672" s="13">
        <f t="shared" si="100"/>
        <v>1</v>
      </c>
      <c r="BN672" s="13">
        <v>1</v>
      </c>
      <c r="BS672" s="15"/>
      <c r="BT672" s="15"/>
      <c r="BU672" s="15"/>
      <c r="CV672" s="13">
        <f t="shared" si="96"/>
        <v>1</v>
      </c>
      <c r="CW672" s="13">
        <f t="shared" si="98"/>
        <v>1</v>
      </c>
      <c r="DI672" s="13">
        <v>1</v>
      </c>
      <c r="DP672" s="13">
        <f t="shared" si="97"/>
        <v>1</v>
      </c>
      <c r="DQ672" s="13">
        <f t="shared" si="99"/>
        <v>1</v>
      </c>
    </row>
    <row r="673" spans="1:121" x14ac:dyDescent="0.45">
      <c r="A673" s="12" t="s">
        <v>6872</v>
      </c>
      <c r="B673" s="13">
        <v>2018</v>
      </c>
      <c r="C673" s="13" t="s">
        <v>2127</v>
      </c>
      <c r="D673" s="13" t="s">
        <v>2128</v>
      </c>
      <c r="E673" s="13" t="s">
        <v>2440</v>
      </c>
      <c r="G673" s="13">
        <f t="shared" si="94"/>
        <v>2</v>
      </c>
      <c r="M673" s="13">
        <v>1</v>
      </c>
      <c r="Q673" s="13">
        <v>1</v>
      </c>
      <c r="R673" s="15">
        <v>1</v>
      </c>
      <c r="BC673" s="13">
        <f t="shared" si="93"/>
        <v>0</v>
      </c>
      <c r="BK673" s="15">
        <f t="shared" si="101"/>
        <v>0</v>
      </c>
      <c r="BL673" s="13">
        <f t="shared" si="95"/>
        <v>1</v>
      </c>
      <c r="BM673" s="13">
        <f t="shared" si="100"/>
        <v>1</v>
      </c>
      <c r="BN673" s="13">
        <v>1</v>
      </c>
      <c r="BS673" s="15"/>
      <c r="BT673" s="15"/>
      <c r="BU673" s="15"/>
      <c r="CV673" s="13">
        <f t="shared" si="96"/>
        <v>1</v>
      </c>
      <c r="CW673" s="13">
        <f t="shared" si="98"/>
        <v>1</v>
      </c>
      <c r="DI673" s="13">
        <v>1</v>
      </c>
      <c r="DJ673" s="13">
        <v>1</v>
      </c>
      <c r="DP673" s="13">
        <f t="shared" si="97"/>
        <v>2</v>
      </c>
      <c r="DQ673" s="13">
        <f t="shared" si="99"/>
        <v>1</v>
      </c>
    </row>
    <row r="674" spans="1:121" x14ac:dyDescent="0.45">
      <c r="A674" s="12" t="s">
        <v>6873</v>
      </c>
      <c r="G674" s="13">
        <f t="shared" si="94"/>
        <v>1</v>
      </c>
      <c r="BC674" s="13">
        <f t="shared" si="93"/>
        <v>0</v>
      </c>
      <c r="BK674" s="15">
        <f t="shared" si="101"/>
        <v>0</v>
      </c>
      <c r="BL674" s="13">
        <f t="shared" si="95"/>
        <v>0</v>
      </c>
      <c r="BM674" s="13">
        <f t="shared" si="100"/>
        <v>0</v>
      </c>
      <c r="BS674" s="15"/>
      <c r="BT674" s="15"/>
      <c r="BU674" s="15"/>
      <c r="CV674" s="13">
        <f t="shared" si="96"/>
        <v>0</v>
      </c>
      <c r="CW674" s="13">
        <f t="shared" si="98"/>
        <v>0</v>
      </c>
      <c r="DO674" s="13">
        <v>1</v>
      </c>
      <c r="DP674" s="13">
        <f t="shared" si="97"/>
        <v>1</v>
      </c>
      <c r="DQ674" s="13">
        <f t="shared" si="99"/>
        <v>1</v>
      </c>
    </row>
    <row r="675" spans="1:121" x14ac:dyDescent="0.45">
      <c r="A675" s="12" t="s">
        <v>6874</v>
      </c>
      <c r="B675" s="13">
        <v>2018</v>
      </c>
      <c r="C675" s="13" t="s">
        <v>2127</v>
      </c>
      <c r="D675" s="13" t="s">
        <v>2140</v>
      </c>
      <c r="E675" s="13" t="s">
        <v>2444</v>
      </c>
      <c r="F675" s="13" t="s">
        <v>2450</v>
      </c>
      <c r="G675" s="13">
        <f t="shared" si="94"/>
        <v>2</v>
      </c>
      <c r="M675" s="13">
        <v>4</v>
      </c>
      <c r="Q675" s="13">
        <v>4</v>
      </c>
      <c r="R675" s="15">
        <v>1</v>
      </c>
      <c r="BC675" s="13">
        <f t="shared" si="93"/>
        <v>0</v>
      </c>
      <c r="BK675" s="15">
        <f t="shared" si="101"/>
        <v>0</v>
      </c>
      <c r="BL675" s="13">
        <f t="shared" si="95"/>
        <v>1</v>
      </c>
      <c r="BM675" s="13">
        <f t="shared" si="100"/>
        <v>1</v>
      </c>
      <c r="BN675" s="13">
        <v>4</v>
      </c>
      <c r="BS675" s="15"/>
      <c r="BT675" s="15"/>
      <c r="BU675" s="15"/>
      <c r="CV675" s="13">
        <f t="shared" si="96"/>
        <v>4</v>
      </c>
      <c r="CW675" s="13">
        <f t="shared" si="98"/>
        <v>1</v>
      </c>
      <c r="DI675" s="13">
        <v>1</v>
      </c>
      <c r="DJ675" s="13">
        <v>1</v>
      </c>
      <c r="DP675" s="13">
        <f t="shared" si="97"/>
        <v>2</v>
      </c>
      <c r="DQ675" s="13">
        <f t="shared" si="99"/>
        <v>1</v>
      </c>
    </row>
    <row r="676" spans="1:121" x14ac:dyDescent="0.45">
      <c r="A676" s="12" t="s">
        <v>6875</v>
      </c>
      <c r="B676" s="13">
        <v>2016</v>
      </c>
      <c r="C676" s="13" t="s">
        <v>2127</v>
      </c>
      <c r="D676" s="13" t="s">
        <v>2226</v>
      </c>
      <c r="E676" s="13" t="s">
        <v>2454</v>
      </c>
      <c r="G676" s="13">
        <f t="shared" si="94"/>
        <v>2</v>
      </c>
      <c r="M676" s="13">
        <v>4</v>
      </c>
      <c r="Q676" s="13">
        <v>4</v>
      </c>
      <c r="R676" s="15">
        <v>1</v>
      </c>
      <c r="BC676" s="13">
        <f t="shared" si="93"/>
        <v>0</v>
      </c>
      <c r="BK676" s="15">
        <f t="shared" si="101"/>
        <v>0</v>
      </c>
      <c r="BL676" s="13">
        <f t="shared" si="95"/>
        <v>1</v>
      </c>
      <c r="BM676" s="13">
        <f t="shared" si="100"/>
        <v>1</v>
      </c>
      <c r="BN676" s="13">
        <v>4</v>
      </c>
      <c r="BS676" s="15"/>
      <c r="BT676" s="15"/>
      <c r="BU676" s="15"/>
      <c r="CV676" s="13">
        <f t="shared" si="96"/>
        <v>4</v>
      </c>
      <c r="CW676" s="13">
        <f t="shared" si="98"/>
        <v>1</v>
      </c>
      <c r="DI676" s="13">
        <v>1</v>
      </c>
      <c r="DJ676" s="13">
        <v>1</v>
      </c>
      <c r="DP676" s="13">
        <f t="shared" si="97"/>
        <v>2</v>
      </c>
      <c r="DQ676" s="13">
        <f t="shared" si="99"/>
        <v>1</v>
      </c>
    </row>
    <row r="677" spans="1:121" x14ac:dyDescent="0.45">
      <c r="A677" s="12" t="s">
        <v>6876</v>
      </c>
      <c r="B677" s="13">
        <v>2018</v>
      </c>
      <c r="C677" s="13" t="s">
        <v>2023</v>
      </c>
      <c r="D677" s="13" t="s">
        <v>2023</v>
      </c>
      <c r="E677" s="13" t="s">
        <v>2041</v>
      </c>
      <c r="F677" s="13" t="s">
        <v>6877</v>
      </c>
      <c r="G677" s="13">
        <f t="shared" si="94"/>
        <v>1</v>
      </c>
      <c r="M677" s="13">
        <v>1</v>
      </c>
      <c r="Q677" s="13">
        <v>1</v>
      </c>
      <c r="R677" s="15">
        <v>1</v>
      </c>
      <c r="BC677" s="13">
        <f t="shared" si="93"/>
        <v>0</v>
      </c>
      <c r="BK677" s="15">
        <f t="shared" si="101"/>
        <v>0</v>
      </c>
      <c r="BL677" s="13">
        <f t="shared" si="95"/>
        <v>1</v>
      </c>
      <c r="BM677" s="13">
        <f t="shared" si="100"/>
        <v>1</v>
      </c>
      <c r="BS677" s="15"/>
      <c r="BT677" s="15"/>
      <c r="BU677" s="15"/>
      <c r="BZ677" s="13">
        <v>1</v>
      </c>
      <c r="CV677" s="13">
        <f t="shared" si="96"/>
        <v>1</v>
      </c>
      <c r="CW677" s="13">
        <f t="shared" si="98"/>
        <v>1</v>
      </c>
      <c r="DP677" s="13">
        <f t="shared" si="97"/>
        <v>0</v>
      </c>
      <c r="DQ677" s="13">
        <f t="shared" si="99"/>
        <v>0</v>
      </c>
    </row>
    <row r="678" spans="1:121" x14ac:dyDescent="0.45">
      <c r="A678" s="12" t="s">
        <v>6878</v>
      </c>
      <c r="B678" s="13">
        <v>2019</v>
      </c>
      <c r="C678" s="13" t="s">
        <v>2023</v>
      </c>
      <c r="D678" s="13" t="s">
        <v>2023</v>
      </c>
      <c r="E678" s="13" t="s">
        <v>2024</v>
      </c>
      <c r="F678" s="13" t="s">
        <v>6879</v>
      </c>
      <c r="G678" s="13">
        <f t="shared" si="94"/>
        <v>1</v>
      </c>
      <c r="M678" s="13">
        <v>2</v>
      </c>
      <c r="Q678" s="13">
        <v>1</v>
      </c>
      <c r="R678" s="15">
        <v>1</v>
      </c>
      <c r="BC678" s="13">
        <f t="shared" si="93"/>
        <v>0</v>
      </c>
      <c r="BK678" s="15">
        <f t="shared" si="101"/>
        <v>0</v>
      </c>
      <c r="BL678" s="13">
        <f t="shared" si="95"/>
        <v>1</v>
      </c>
      <c r="BM678" s="13">
        <f t="shared" si="100"/>
        <v>1</v>
      </c>
      <c r="BS678" s="15"/>
      <c r="BT678" s="15"/>
      <c r="BU678" s="15"/>
      <c r="BZ678" s="13">
        <v>2</v>
      </c>
      <c r="CV678" s="13">
        <f t="shared" si="96"/>
        <v>2</v>
      </c>
      <c r="CW678" s="13">
        <f t="shared" si="98"/>
        <v>1</v>
      </c>
      <c r="DP678" s="13">
        <f t="shared" si="97"/>
        <v>0</v>
      </c>
      <c r="DQ678" s="13">
        <f t="shared" si="99"/>
        <v>0</v>
      </c>
    </row>
    <row r="679" spans="1:121" x14ac:dyDescent="0.45">
      <c r="A679" s="12" t="s">
        <v>6880</v>
      </c>
      <c r="B679" s="13">
        <v>2018</v>
      </c>
      <c r="C679" s="13" t="s">
        <v>2023</v>
      </c>
      <c r="D679" s="13" t="s">
        <v>2023</v>
      </c>
      <c r="E679" s="13" t="s">
        <v>2041</v>
      </c>
      <c r="F679" s="13" t="s">
        <v>6881</v>
      </c>
      <c r="G679" s="13">
        <f t="shared" si="94"/>
        <v>1</v>
      </c>
      <c r="M679" s="13">
        <v>1</v>
      </c>
      <c r="Q679" s="13">
        <v>1</v>
      </c>
      <c r="R679" s="15">
        <v>1</v>
      </c>
      <c r="BC679" s="13">
        <f t="shared" si="93"/>
        <v>0</v>
      </c>
      <c r="BK679" s="15">
        <f t="shared" si="101"/>
        <v>0</v>
      </c>
      <c r="BL679" s="13">
        <f t="shared" si="95"/>
        <v>1</v>
      </c>
      <c r="BM679" s="13">
        <f t="shared" si="100"/>
        <v>1</v>
      </c>
      <c r="BS679" s="15"/>
      <c r="BT679" s="15"/>
      <c r="BU679" s="15"/>
      <c r="BZ679" s="13">
        <v>1</v>
      </c>
      <c r="CV679" s="13">
        <f t="shared" si="96"/>
        <v>1</v>
      </c>
      <c r="CW679" s="13">
        <f t="shared" si="98"/>
        <v>1</v>
      </c>
      <c r="DP679" s="13">
        <f t="shared" si="97"/>
        <v>0</v>
      </c>
      <c r="DQ679" s="13">
        <f t="shared" si="99"/>
        <v>0</v>
      </c>
    </row>
    <row r="680" spans="1:121" x14ac:dyDescent="0.45">
      <c r="A680" s="12" t="s">
        <v>6882</v>
      </c>
      <c r="B680" s="13">
        <v>2019</v>
      </c>
      <c r="C680" s="13" t="s">
        <v>2023</v>
      </c>
      <c r="D680" s="13" t="s">
        <v>2023</v>
      </c>
      <c r="E680" s="13" t="s">
        <v>2041</v>
      </c>
      <c r="F680" s="13" t="s">
        <v>6883</v>
      </c>
      <c r="G680" s="13">
        <f t="shared" si="94"/>
        <v>1</v>
      </c>
      <c r="M680" s="13">
        <v>1</v>
      </c>
      <c r="Q680" s="13">
        <v>1</v>
      </c>
      <c r="R680" s="15">
        <v>1</v>
      </c>
      <c r="BC680" s="13">
        <f t="shared" si="93"/>
        <v>0</v>
      </c>
      <c r="BK680" s="15">
        <f t="shared" si="101"/>
        <v>0</v>
      </c>
      <c r="BL680" s="13">
        <f t="shared" si="95"/>
        <v>1</v>
      </c>
      <c r="BM680" s="13">
        <f t="shared" si="100"/>
        <v>1</v>
      </c>
      <c r="BS680" s="15"/>
      <c r="BT680" s="15"/>
      <c r="BU680" s="15"/>
      <c r="BZ680" s="13">
        <v>1</v>
      </c>
      <c r="CV680" s="13">
        <f t="shared" si="96"/>
        <v>1</v>
      </c>
      <c r="CW680" s="13">
        <f t="shared" si="98"/>
        <v>1</v>
      </c>
      <c r="DP680" s="13">
        <f t="shared" si="97"/>
        <v>0</v>
      </c>
      <c r="DQ680" s="13">
        <f t="shared" si="99"/>
        <v>0</v>
      </c>
    </row>
    <row r="681" spans="1:121" x14ac:dyDescent="0.45">
      <c r="A681" s="12" t="s">
        <v>6884</v>
      </c>
      <c r="B681" s="13">
        <v>2018</v>
      </c>
      <c r="C681" s="13" t="s">
        <v>2023</v>
      </c>
      <c r="D681" s="13" t="s">
        <v>2023</v>
      </c>
      <c r="E681" s="13" t="s">
        <v>2064</v>
      </c>
      <c r="F681" s="13" t="s">
        <v>6885</v>
      </c>
      <c r="G681" s="13">
        <f t="shared" si="94"/>
        <v>1</v>
      </c>
      <c r="M681" s="13">
        <v>1</v>
      </c>
      <c r="Q681" s="13">
        <v>1</v>
      </c>
      <c r="R681" s="15">
        <v>1</v>
      </c>
      <c r="BC681" s="13">
        <f t="shared" si="93"/>
        <v>0</v>
      </c>
      <c r="BK681" s="15">
        <f t="shared" si="101"/>
        <v>0</v>
      </c>
      <c r="BL681" s="13">
        <f t="shared" si="95"/>
        <v>1</v>
      </c>
      <c r="BM681" s="13">
        <f t="shared" si="100"/>
        <v>1</v>
      </c>
      <c r="BS681" s="15"/>
      <c r="BT681" s="15"/>
      <c r="BU681" s="15"/>
      <c r="BZ681" s="13">
        <v>1</v>
      </c>
      <c r="CV681" s="13">
        <f t="shared" si="96"/>
        <v>1</v>
      </c>
      <c r="CW681" s="13">
        <f t="shared" si="98"/>
        <v>1</v>
      </c>
      <c r="DP681" s="13">
        <f t="shared" si="97"/>
        <v>0</v>
      </c>
      <c r="DQ681" s="13">
        <f t="shared" si="99"/>
        <v>0</v>
      </c>
    </row>
    <row r="682" spans="1:121" x14ac:dyDescent="0.45">
      <c r="A682" s="12" t="s">
        <v>6886</v>
      </c>
      <c r="B682" s="13">
        <v>2019</v>
      </c>
      <c r="C682" s="13" t="s">
        <v>2023</v>
      </c>
      <c r="D682" s="13" t="s">
        <v>2023</v>
      </c>
      <c r="E682" s="13" t="s">
        <v>2064</v>
      </c>
      <c r="F682" s="13" t="s">
        <v>3525</v>
      </c>
      <c r="G682" s="13">
        <f t="shared" si="94"/>
        <v>1</v>
      </c>
      <c r="M682" s="13">
        <v>1</v>
      </c>
      <c r="Q682" s="13">
        <v>1</v>
      </c>
      <c r="R682" s="15">
        <v>1</v>
      </c>
      <c r="BC682" s="13">
        <f t="shared" si="93"/>
        <v>0</v>
      </c>
      <c r="BK682" s="15">
        <f t="shared" si="101"/>
        <v>0</v>
      </c>
      <c r="BL682" s="13">
        <f t="shared" si="95"/>
        <v>1</v>
      </c>
      <c r="BM682" s="13">
        <f t="shared" si="100"/>
        <v>1</v>
      </c>
      <c r="BS682" s="15"/>
      <c r="BT682" s="15"/>
      <c r="BU682" s="15"/>
      <c r="BZ682" s="13">
        <v>1</v>
      </c>
      <c r="CV682" s="13">
        <f t="shared" si="96"/>
        <v>1</v>
      </c>
      <c r="CW682" s="13">
        <f t="shared" si="98"/>
        <v>1</v>
      </c>
      <c r="DP682" s="13">
        <f t="shared" si="97"/>
        <v>0</v>
      </c>
      <c r="DQ682" s="13">
        <f t="shared" si="99"/>
        <v>0</v>
      </c>
    </row>
    <row r="683" spans="1:121" x14ac:dyDescent="0.45">
      <c r="A683" s="12" t="s">
        <v>6887</v>
      </c>
      <c r="B683" s="13">
        <v>2017</v>
      </c>
      <c r="C683" s="13" t="s">
        <v>2023</v>
      </c>
      <c r="D683" s="13" t="s">
        <v>2023</v>
      </c>
      <c r="E683" s="13" t="s">
        <v>2081</v>
      </c>
      <c r="F683" s="13" t="s">
        <v>2082</v>
      </c>
      <c r="G683" s="13">
        <f t="shared" si="94"/>
        <v>1</v>
      </c>
      <c r="M683" s="13">
        <v>2</v>
      </c>
      <c r="Q683" s="13">
        <v>1</v>
      </c>
      <c r="R683" s="15">
        <v>1</v>
      </c>
      <c r="BC683" s="13">
        <f t="shared" si="93"/>
        <v>0</v>
      </c>
      <c r="BK683" s="15">
        <f t="shared" si="101"/>
        <v>0</v>
      </c>
      <c r="BL683" s="13">
        <f t="shared" si="95"/>
        <v>1</v>
      </c>
      <c r="BM683" s="13">
        <f t="shared" si="100"/>
        <v>1</v>
      </c>
      <c r="BS683" s="15"/>
      <c r="BT683" s="15"/>
      <c r="BU683" s="15"/>
      <c r="BZ683" s="13">
        <v>2</v>
      </c>
      <c r="CV683" s="13">
        <f t="shared" si="96"/>
        <v>2</v>
      </c>
      <c r="CW683" s="13">
        <f t="shared" si="98"/>
        <v>1</v>
      </c>
      <c r="DP683" s="13">
        <f t="shared" si="97"/>
        <v>0</v>
      </c>
      <c r="DQ683" s="13">
        <f t="shared" si="99"/>
        <v>0</v>
      </c>
    </row>
    <row r="684" spans="1:121" x14ac:dyDescent="0.45">
      <c r="A684" s="12" t="s">
        <v>6888</v>
      </c>
      <c r="B684" s="13">
        <v>2017</v>
      </c>
      <c r="C684" s="13" t="s">
        <v>2023</v>
      </c>
      <c r="D684" s="13" t="s">
        <v>2023</v>
      </c>
      <c r="E684" s="13" t="s">
        <v>2081</v>
      </c>
      <c r="F684" s="13" t="s">
        <v>2087</v>
      </c>
      <c r="G684" s="13">
        <f t="shared" si="94"/>
        <v>1</v>
      </c>
      <c r="M684" s="13">
        <v>1</v>
      </c>
      <c r="Q684" s="13">
        <v>1</v>
      </c>
      <c r="R684" s="15">
        <v>1</v>
      </c>
      <c r="BC684" s="13">
        <f t="shared" si="93"/>
        <v>0</v>
      </c>
      <c r="BK684" s="15">
        <f t="shared" si="101"/>
        <v>0</v>
      </c>
      <c r="BL684" s="13">
        <f t="shared" si="95"/>
        <v>1</v>
      </c>
      <c r="BM684" s="13">
        <f t="shared" si="100"/>
        <v>1</v>
      </c>
      <c r="BS684" s="15"/>
      <c r="BT684" s="15"/>
      <c r="BU684" s="15"/>
      <c r="BZ684" s="13">
        <v>1</v>
      </c>
      <c r="CV684" s="13">
        <f t="shared" si="96"/>
        <v>1</v>
      </c>
      <c r="CW684" s="13">
        <f t="shared" si="98"/>
        <v>1</v>
      </c>
      <c r="DP684" s="13">
        <f t="shared" si="97"/>
        <v>0</v>
      </c>
      <c r="DQ684" s="13">
        <f t="shared" si="99"/>
        <v>0</v>
      </c>
    </row>
    <row r="685" spans="1:121" x14ac:dyDescent="0.45">
      <c r="A685" s="12" t="s">
        <v>6889</v>
      </c>
      <c r="B685" s="13">
        <v>2017</v>
      </c>
      <c r="C685" s="13" t="s">
        <v>2023</v>
      </c>
      <c r="D685" s="13" t="s">
        <v>2023</v>
      </c>
      <c r="E685" s="13" t="s">
        <v>2081</v>
      </c>
      <c r="F685" s="13" t="s">
        <v>2081</v>
      </c>
      <c r="G685" s="13">
        <f t="shared" si="94"/>
        <v>1</v>
      </c>
      <c r="M685" s="13">
        <v>1</v>
      </c>
      <c r="Q685" s="13">
        <v>1</v>
      </c>
      <c r="R685" s="15">
        <v>1</v>
      </c>
      <c r="BC685" s="13">
        <f t="shared" ref="BC685:BC699" si="102">SUM(AL685:BB685)</f>
        <v>0</v>
      </c>
      <c r="BK685" s="15">
        <f t="shared" si="101"/>
        <v>0</v>
      </c>
      <c r="BL685" s="13">
        <f t="shared" si="95"/>
        <v>1</v>
      </c>
      <c r="BM685" s="13">
        <f t="shared" si="100"/>
        <v>1</v>
      </c>
      <c r="BS685" s="15"/>
      <c r="BT685" s="15"/>
      <c r="BU685" s="15"/>
      <c r="BZ685" s="13">
        <v>1</v>
      </c>
      <c r="CV685" s="13">
        <f t="shared" si="96"/>
        <v>1</v>
      </c>
      <c r="CW685" s="13">
        <f t="shared" si="98"/>
        <v>1</v>
      </c>
      <c r="DP685" s="13">
        <f t="shared" si="97"/>
        <v>0</v>
      </c>
      <c r="DQ685" s="13">
        <f t="shared" si="99"/>
        <v>0</v>
      </c>
    </row>
    <row r="686" spans="1:121" x14ac:dyDescent="0.45">
      <c r="A686" s="12" t="s">
        <v>6890</v>
      </c>
      <c r="B686" s="13">
        <v>2018</v>
      </c>
      <c r="C686" s="13" t="s">
        <v>2023</v>
      </c>
      <c r="D686" s="13" t="s">
        <v>2023</v>
      </c>
      <c r="E686" s="13" t="s">
        <v>2081</v>
      </c>
      <c r="F686" s="13" t="s">
        <v>2091</v>
      </c>
      <c r="G686" s="13">
        <f t="shared" si="94"/>
        <v>1</v>
      </c>
      <c r="M686" s="13">
        <v>1</v>
      </c>
      <c r="Q686" s="13">
        <v>1</v>
      </c>
      <c r="R686" s="15">
        <v>1</v>
      </c>
      <c r="BC686" s="13">
        <f t="shared" si="102"/>
        <v>0</v>
      </c>
      <c r="BK686" s="15">
        <f t="shared" si="101"/>
        <v>0</v>
      </c>
      <c r="BL686" s="13">
        <f t="shared" si="95"/>
        <v>1</v>
      </c>
      <c r="BM686" s="13">
        <f t="shared" si="100"/>
        <v>1</v>
      </c>
      <c r="BS686" s="15"/>
      <c r="BT686" s="15"/>
      <c r="BU686" s="15"/>
      <c r="BZ686" s="13">
        <v>1</v>
      </c>
      <c r="CV686" s="13">
        <f t="shared" si="96"/>
        <v>1</v>
      </c>
      <c r="CW686" s="13">
        <f t="shared" si="98"/>
        <v>1</v>
      </c>
      <c r="DP686" s="13">
        <f t="shared" si="97"/>
        <v>0</v>
      </c>
      <c r="DQ686" s="13">
        <f t="shared" si="99"/>
        <v>0</v>
      </c>
    </row>
    <row r="687" spans="1:121" x14ac:dyDescent="0.45">
      <c r="A687" s="12" t="s">
        <v>6891</v>
      </c>
      <c r="B687" s="13">
        <v>2019</v>
      </c>
      <c r="C687" s="13" t="s">
        <v>2023</v>
      </c>
      <c r="D687" s="13" t="s">
        <v>2023</v>
      </c>
      <c r="E687" s="13" t="s">
        <v>2081</v>
      </c>
      <c r="F687" s="13" t="s">
        <v>2082</v>
      </c>
      <c r="G687" s="13">
        <f t="shared" si="94"/>
        <v>1</v>
      </c>
      <c r="M687" s="13">
        <v>1</v>
      </c>
      <c r="Q687" s="13">
        <v>1</v>
      </c>
      <c r="R687" s="15">
        <v>1</v>
      </c>
      <c r="BC687" s="13">
        <f t="shared" si="102"/>
        <v>0</v>
      </c>
      <c r="BK687" s="15">
        <f t="shared" si="101"/>
        <v>0</v>
      </c>
      <c r="BL687" s="13">
        <f>SUM(BK687+H687+R687)</f>
        <v>1</v>
      </c>
      <c r="BM687" s="13">
        <f t="shared" si="100"/>
        <v>1</v>
      </c>
      <c r="BS687" s="15"/>
      <c r="BT687" s="15"/>
      <c r="BU687" s="15"/>
      <c r="BZ687" s="13">
        <v>1</v>
      </c>
      <c r="CV687" s="13">
        <f t="shared" si="96"/>
        <v>1</v>
      </c>
      <c r="CW687" s="13">
        <f t="shared" si="98"/>
        <v>1</v>
      </c>
      <c r="DP687" s="13">
        <f t="shared" si="97"/>
        <v>0</v>
      </c>
      <c r="DQ687" s="13">
        <f t="shared" si="99"/>
        <v>0</v>
      </c>
    </row>
    <row r="688" spans="1:121" x14ac:dyDescent="0.45">
      <c r="A688" s="12" t="s">
        <v>6892</v>
      </c>
      <c r="B688" s="13">
        <v>2016</v>
      </c>
      <c r="C688" s="13" t="s">
        <v>2023</v>
      </c>
      <c r="D688" s="13" t="s">
        <v>2023</v>
      </c>
      <c r="E688" s="13" t="s">
        <v>2081</v>
      </c>
      <c r="F688" s="13" t="s">
        <v>2084</v>
      </c>
      <c r="G688" s="13">
        <f t="shared" si="94"/>
        <v>1</v>
      </c>
      <c r="M688" s="13">
        <v>1</v>
      </c>
      <c r="Q688" s="13">
        <v>1</v>
      </c>
      <c r="R688" s="15">
        <v>1</v>
      </c>
      <c r="BC688" s="13">
        <f t="shared" si="102"/>
        <v>0</v>
      </c>
      <c r="BK688" s="15">
        <f>BE688+BJ688</f>
        <v>0</v>
      </c>
      <c r="BL688" s="13">
        <f t="shared" si="95"/>
        <v>1</v>
      </c>
      <c r="BM688" s="13">
        <f t="shared" si="100"/>
        <v>1</v>
      </c>
      <c r="BS688" s="15"/>
      <c r="BT688" s="15"/>
      <c r="BU688" s="15"/>
      <c r="BZ688" s="13">
        <v>2</v>
      </c>
      <c r="CV688" s="13">
        <f t="shared" si="96"/>
        <v>2</v>
      </c>
      <c r="CW688" s="13">
        <f t="shared" si="98"/>
        <v>1</v>
      </c>
      <c r="DP688" s="13">
        <f t="shared" si="97"/>
        <v>0</v>
      </c>
      <c r="DQ688" s="13">
        <f t="shared" si="99"/>
        <v>0</v>
      </c>
    </row>
    <row r="689" spans="1:121" x14ac:dyDescent="0.45">
      <c r="A689" s="12" t="s">
        <v>6893</v>
      </c>
      <c r="B689" s="13">
        <v>2018</v>
      </c>
      <c r="C689" s="13" t="s">
        <v>2023</v>
      </c>
      <c r="D689" s="13" t="s">
        <v>2023</v>
      </c>
      <c r="E689" s="13" t="s">
        <v>2102</v>
      </c>
      <c r="G689" s="13">
        <f t="shared" si="94"/>
        <v>0</v>
      </c>
      <c r="M689" s="13">
        <v>1</v>
      </c>
      <c r="Q689" s="13">
        <v>1</v>
      </c>
      <c r="R689" s="15">
        <v>1</v>
      </c>
      <c r="BC689" s="13">
        <f t="shared" si="102"/>
        <v>0</v>
      </c>
      <c r="BK689" s="15">
        <f t="shared" si="101"/>
        <v>0</v>
      </c>
      <c r="BL689" s="13">
        <f t="shared" si="95"/>
        <v>1</v>
      </c>
      <c r="BM689" s="13">
        <f t="shared" si="100"/>
        <v>1</v>
      </c>
      <c r="BS689" s="15"/>
      <c r="BT689" s="15"/>
      <c r="BU689" s="15"/>
      <c r="CV689" s="13">
        <f t="shared" si="96"/>
        <v>0</v>
      </c>
      <c r="CW689" s="13">
        <f t="shared" si="98"/>
        <v>0</v>
      </c>
      <c r="DP689" s="13">
        <f t="shared" si="97"/>
        <v>0</v>
      </c>
      <c r="DQ689" s="13">
        <f t="shared" si="99"/>
        <v>0</v>
      </c>
    </row>
    <row r="690" spans="1:121" x14ac:dyDescent="0.45">
      <c r="A690" s="12" t="s">
        <v>6894</v>
      </c>
      <c r="B690" s="13">
        <v>2020</v>
      </c>
      <c r="C690" s="13" t="s">
        <v>2023</v>
      </c>
      <c r="D690" s="13" t="s">
        <v>2023</v>
      </c>
      <c r="E690" s="13" t="s">
        <v>2111</v>
      </c>
      <c r="F690" s="13" t="s">
        <v>2115</v>
      </c>
      <c r="G690" s="13">
        <f t="shared" si="94"/>
        <v>1</v>
      </c>
      <c r="M690" s="13">
        <v>1</v>
      </c>
      <c r="Q690" s="13">
        <v>1</v>
      </c>
      <c r="R690" s="15">
        <v>1</v>
      </c>
      <c r="BC690" s="13">
        <f t="shared" si="102"/>
        <v>0</v>
      </c>
      <c r="BK690" s="15">
        <f t="shared" si="101"/>
        <v>0</v>
      </c>
      <c r="BL690" s="13">
        <f t="shared" si="95"/>
        <v>1</v>
      </c>
      <c r="BM690" s="13">
        <f t="shared" si="100"/>
        <v>1</v>
      </c>
      <c r="BS690" s="15"/>
      <c r="BT690" s="15"/>
      <c r="BU690" s="15"/>
      <c r="BZ690" s="13">
        <v>3</v>
      </c>
      <c r="CV690" s="13">
        <f t="shared" si="96"/>
        <v>3</v>
      </c>
      <c r="CW690" s="13">
        <f t="shared" si="98"/>
        <v>1</v>
      </c>
      <c r="DP690" s="13">
        <f t="shared" si="97"/>
        <v>0</v>
      </c>
      <c r="DQ690" s="13">
        <f t="shared" si="99"/>
        <v>0</v>
      </c>
    </row>
    <row r="691" spans="1:121" x14ac:dyDescent="0.45">
      <c r="A691" s="12" t="s">
        <v>6895</v>
      </c>
      <c r="B691" s="13">
        <v>2018</v>
      </c>
      <c r="C691" s="13" t="s">
        <v>2023</v>
      </c>
      <c r="D691" s="13" t="s">
        <v>2023</v>
      </c>
      <c r="E691" s="13" t="s">
        <v>2059</v>
      </c>
      <c r="G691" s="13">
        <f t="shared" si="94"/>
        <v>0</v>
      </c>
      <c r="Q691" s="13">
        <v>0</v>
      </c>
      <c r="BC691" s="13">
        <f t="shared" si="102"/>
        <v>0</v>
      </c>
      <c r="BK691" s="15">
        <f>BE691+BJ691</f>
        <v>0</v>
      </c>
      <c r="BL691" s="13">
        <f t="shared" si="95"/>
        <v>0</v>
      </c>
      <c r="BM691" s="13">
        <f t="shared" si="100"/>
        <v>0</v>
      </c>
      <c r="BS691" s="15"/>
      <c r="BT691" s="15"/>
      <c r="BU691" s="15"/>
      <c r="CV691" s="13">
        <f t="shared" si="96"/>
        <v>0</v>
      </c>
      <c r="CW691" s="13">
        <f t="shared" si="98"/>
        <v>0</v>
      </c>
      <c r="DP691" s="13">
        <f t="shared" si="97"/>
        <v>0</v>
      </c>
      <c r="DQ691" s="13">
        <f t="shared" si="99"/>
        <v>0</v>
      </c>
    </row>
    <row r="692" spans="1:121" x14ac:dyDescent="0.45">
      <c r="A692" s="12" t="s">
        <v>6896</v>
      </c>
      <c r="B692" s="13">
        <v>2018</v>
      </c>
      <c r="C692" s="13" t="s">
        <v>2023</v>
      </c>
      <c r="D692" s="13" t="s">
        <v>2023</v>
      </c>
      <c r="E692" s="13" t="s">
        <v>2111</v>
      </c>
      <c r="G692" s="13">
        <f t="shared" si="94"/>
        <v>1</v>
      </c>
      <c r="M692" s="13">
        <v>2</v>
      </c>
      <c r="Q692" s="13">
        <v>1</v>
      </c>
      <c r="R692" s="15">
        <v>1</v>
      </c>
      <c r="BC692" s="13">
        <f t="shared" si="102"/>
        <v>0</v>
      </c>
      <c r="BK692" s="15">
        <f t="shared" si="101"/>
        <v>0</v>
      </c>
      <c r="BL692" s="13">
        <f t="shared" si="95"/>
        <v>1</v>
      </c>
      <c r="BM692" s="13">
        <f t="shared" si="100"/>
        <v>1</v>
      </c>
      <c r="BS692" s="15"/>
      <c r="BT692" s="15"/>
      <c r="BU692" s="15"/>
      <c r="BZ692" s="13">
        <v>2</v>
      </c>
      <c r="CV692" s="13">
        <f>SUM(BN692:CU692)</f>
        <v>2</v>
      </c>
      <c r="CW692" s="13">
        <f t="shared" si="98"/>
        <v>1</v>
      </c>
      <c r="DP692" s="13">
        <f t="shared" si="97"/>
        <v>0</v>
      </c>
      <c r="DQ692" s="13">
        <f t="shared" si="99"/>
        <v>0</v>
      </c>
    </row>
    <row r="693" spans="1:121" x14ac:dyDescent="0.45">
      <c r="A693" s="12" t="s">
        <v>6897</v>
      </c>
      <c r="B693" s="13">
        <v>2021</v>
      </c>
      <c r="C693" s="13" t="s">
        <v>1281</v>
      </c>
      <c r="D693" s="13" t="s">
        <v>1282</v>
      </c>
      <c r="E693" s="13" t="s">
        <v>1313</v>
      </c>
      <c r="G693" s="13">
        <f t="shared" si="94"/>
        <v>0</v>
      </c>
      <c r="Q693" s="13">
        <v>0</v>
      </c>
      <c r="BC693" s="13">
        <f t="shared" si="102"/>
        <v>0</v>
      </c>
      <c r="BK693" s="15">
        <f t="shared" si="101"/>
        <v>0</v>
      </c>
      <c r="BL693" s="13">
        <f t="shared" si="95"/>
        <v>0</v>
      </c>
      <c r="BM693" s="13">
        <f t="shared" si="100"/>
        <v>0</v>
      </c>
      <c r="BS693" s="15"/>
      <c r="BT693" s="15"/>
      <c r="BU693" s="15"/>
      <c r="CV693" s="13">
        <f t="shared" si="96"/>
        <v>0</v>
      </c>
      <c r="CW693" s="13">
        <f t="shared" si="98"/>
        <v>0</v>
      </c>
      <c r="DP693" s="13">
        <f t="shared" si="97"/>
        <v>0</v>
      </c>
      <c r="DQ693" s="13">
        <f t="shared" si="99"/>
        <v>0</v>
      </c>
    </row>
    <row r="694" spans="1:121" x14ac:dyDescent="0.45">
      <c r="A694" s="12" t="s">
        <v>6898</v>
      </c>
      <c r="B694" s="13">
        <v>2021</v>
      </c>
      <c r="C694" s="13" t="s">
        <v>344</v>
      </c>
      <c r="D694" s="13" t="s">
        <v>391</v>
      </c>
      <c r="E694" s="13" t="s">
        <v>6269</v>
      </c>
      <c r="G694" s="13">
        <f t="shared" si="94"/>
        <v>1</v>
      </c>
      <c r="N694" s="13">
        <v>1</v>
      </c>
      <c r="Q694" s="13">
        <v>1</v>
      </c>
      <c r="R694" s="15">
        <v>1</v>
      </c>
      <c r="BC694" s="13">
        <f t="shared" si="102"/>
        <v>0</v>
      </c>
      <c r="BK694" s="15">
        <f t="shared" si="101"/>
        <v>0</v>
      </c>
      <c r="BL694" s="13">
        <f t="shared" si="95"/>
        <v>1</v>
      </c>
      <c r="BM694" s="13">
        <f t="shared" si="100"/>
        <v>1</v>
      </c>
      <c r="BS694" s="15"/>
      <c r="BT694" s="15"/>
      <c r="BU694" s="15"/>
      <c r="CK694" s="13">
        <v>1</v>
      </c>
      <c r="CV694" s="13">
        <f t="shared" si="96"/>
        <v>1</v>
      </c>
      <c r="CW694" s="13">
        <f t="shared" si="98"/>
        <v>1</v>
      </c>
      <c r="DP694" s="13">
        <f t="shared" si="97"/>
        <v>0</v>
      </c>
      <c r="DQ694" s="13">
        <f t="shared" si="99"/>
        <v>0</v>
      </c>
    </row>
    <row r="695" spans="1:121" x14ac:dyDescent="0.45">
      <c r="A695" s="12" t="s">
        <v>6899</v>
      </c>
      <c r="B695" s="13">
        <v>2020</v>
      </c>
      <c r="C695" s="13" t="s">
        <v>344</v>
      </c>
      <c r="D695" s="13" t="s">
        <v>391</v>
      </c>
      <c r="E695" s="13" t="s">
        <v>6269</v>
      </c>
      <c r="G695" s="13">
        <f t="shared" si="94"/>
        <v>1</v>
      </c>
      <c r="M695" s="13">
        <v>2</v>
      </c>
      <c r="Q695" s="13">
        <v>2</v>
      </c>
      <c r="R695" s="15">
        <v>1</v>
      </c>
      <c r="BC695" s="13">
        <f t="shared" si="102"/>
        <v>0</v>
      </c>
      <c r="BK695" s="15">
        <f t="shared" si="101"/>
        <v>0</v>
      </c>
      <c r="BL695" s="13">
        <f t="shared" si="95"/>
        <v>1</v>
      </c>
      <c r="BM695" s="13">
        <f t="shared" si="100"/>
        <v>1</v>
      </c>
      <c r="BS695" s="15"/>
      <c r="BT695" s="15"/>
      <c r="BU695" s="15"/>
      <c r="CK695" s="13">
        <v>2</v>
      </c>
      <c r="CV695" s="13">
        <f t="shared" si="96"/>
        <v>2</v>
      </c>
      <c r="CW695" s="13">
        <f t="shared" si="98"/>
        <v>1</v>
      </c>
      <c r="DP695" s="13">
        <f t="shared" si="97"/>
        <v>0</v>
      </c>
      <c r="DQ695" s="13">
        <f t="shared" si="99"/>
        <v>0</v>
      </c>
    </row>
    <row r="696" spans="1:121" x14ac:dyDescent="0.45">
      <c r="A696" s="12" t="s">
        <v>6900</v>
      </c>
      <c r="B696" s="13">
        <v>2015</v>
      </c>
      <c r="C696" s="13" t="s">
        <v>1281</v>
      </c>
      <c r="D696" s="13" t="s">
        <v>1287</v>
      </c>
      <c r="E696" s="13" t="s">
        <v>1459</v>
      </c>
      <c r="F696" s="13" t="s">
        <v>4547</v>
      </c>
      <c r="G696" s="13">
        <f t="shared" si="94"/>
        <v>2</v>
      </c>
      <c r="H696" s="15">
        <v>1</v>
      </c>
      <c r="I696" s="14">
        <v>1</v>
      </c>
      <c r="M696" s="13">
        <v>6</v>
      </c>
      <c r="Q696" s="13">
        <v>0</v>
      </c>
      <c r="BC696" s="13">
        <f t="shared" si="102"/>
        <v>0</v>
      </c>
      <c r="BK696" s="15">
        <f t="shared" si="101"/>
        <v>0</v>
      </c>
      <c r="BL696" s="13">
        <f t="shared" si="95"/>
        <v>1</v>
      </c>
      <c r="BM696" s="13">
        <f t="shared" si="100"/>
        <v>1</v>
      </c>
      <c r="BS696" s="15"/>
      <c r="BT696" s="15"/>
      <c r="BU696" s="15"/>
      <c r="CV696" s="13">
        <f t="shared" si="96"/>
        <v>0</v>
      </c>
      <c r="CW696" s="13">
        <f t="shared" si="98"/>
        <v>0</v>
      </c>
      <c r="DI696" s="13">
        <v>1</v>
      </c>
      <c r="DP696" s="13">
        <f t="shared" si="97"/>
        <v>1</v>
      </c>
      <c r="DQ696" s="13">
        <f t="shared" si="99"/>
        <v>1</v>
      </c>
    </row>
    <row r="697" spans="1:121" x14ac:dyDescent="0.45">
      <c r="A697" s="12" t="s">
        <v>6901</v>
      </c>
      <c r="B697" s="13">
        <v>2018</v>
      </c>
      <c r="C697" s="13" t="s">
        <v>2023</v>
      </c>
      <c r="D697" s="13" t="s">
        <v>2023</v>
      </c>
      <c r="E697" s="13" t="s">
        <v>2041</v>
      </c>
      <c r="F697" s="13" t="s">
        <v>6902</v>
      </c>
      <c r="G697" s="13">
        <f t="shared" si="94"/>
        <v>1</v>
      </c>
      <c r="M697" s="13">
        <v>1</v>
      </c>
      <c r="Q697" s="13">
        <v>1</v>
      </c>
      <c r="R697" s="15">
        <v>1</v>
      </c>
      <c r="BC697" s="13">
        <f t="shared" si="102"/>
        <v>0</v>
      </c>
      <c r="BK697" s="15">
        <f t="shared" si="101"/>
        <v>0</v>
      </c>
      <c r="BL697" s="13">
        <f t="shared" si="95"/>
        <v>1</v>
      </c>
      <c r="BM697" s="13">
        <f t="shared" si="100"/>
        <v>1</v>
      </c>
      <c r="BS697" s="15"/>
      <c r="BT697" s="15"/>
      <c r="BU697" s="15"/>
      <c r="BZ697" s="13">
        <v>1</v>
      </c>
      <c r="CV697" s="13">
        <f t="shared" si="96"/>
        <v>1</v>
      </c>
      <c r="CW697" s="13">
        <f t="shared" si="98"/>
        <v>1</v>
      </c>
      <c r="DP697" s="13">
        <f t="shared" si="97"/>
        <v>0</v>
      </c>
      <c r="DQ697" s="13">
        <f t="shared" si="99"/>
        <v>0</v>
      </c>
    </row>
    <row r="698" spans="1:121" x14ac:dyDescent="0.45">
      <c r="A698" s="12" t="s">
        <v>6903</v>
      </c>
      <c r="B698" s="13">
        <v>2019</v>
      </c>
      <c r="C698" s="13" t="s">
        <v>2023</v>
      </c>
      <c r="D698" s="13" t="s">
        <v>2023</v>
      </c>
      <c r="E698" s="13" t="s">
        <v>2054</v>
      </c>
      <c r="G698" s="13">
        <f t="shared" si="94"/>
        <v>1</v>
      </c>
      <c r="M698" s="13">
        <v>1</v>
      </c>
      <c r="Q698" s="13">
        <v>0</v>
      </c>
      <c r="BC698" s="13">
        <f t="shared" si="102"/>
        <v>0</v>
      </c>
      <c r="BK698" s="15">
        <f t="shared" si="101"/>
        <v>0</v>
      </c>
      <c r="BL698" s="13">
        <f t="shared" si="95"/>
        <v>0</v>
      </c>
      <c r="BM698" s="13">
        <f t="shared" si="100"/>
        <v>0</v>
      </c>
      <c r="BS698" s="15"/>
      <c r="BT698" s="15"/>
      <c r="BU698" s="15"/>
      <c r="BZ698" s="13">
        <v>1</v>
      </c>
      <c r="CV698" s="13">
        <f t="shared" si="96"/>
        <v>1</v>
      </c>
      <c r="CW698" s="13">
        <f t="shared" si="98"/>
        <v>1</v>
      </c>
      <c r="DP698" s="13">
        <f t="shared" si="97"/>
        <v>0</v>
      </c>
      <c r="DQ698" s="13">
        <f t="shared" si="99"/>
        <v>0</v>
      </c>
    </row>
    <row r="699" spans="1:121" x14ac:dyDescent="0.45">
      <c r="A699" s="12" t="s">
        <v>4002</v>
      </c>
      <c r="B699" s="13">
        <v>2012</v>
      </c>
      <c r="C699" s="13" t="s">
        <v>344</v>
      </c>
      <c r="D699" s="13" t="s">
        <v>351</v>
      </c>
      <c r="E699" s="13" t="s">
        <v>744</v>
      </c>
      <c r="G699" s="13">
        <f>H699+DQ699+CW699</f>
        <v>1</v>
      </c>
      <c r="H699" s="15">
        <v>1</v>
      </c>
      <c r="K699" s="14">
        <v>1</v>
      </c>
      <c r="L699" s="15">
        <v>1</v>
      </c>
      <c r="M699" s="13">
        <v>3</v>
      </c>
      <c r="Q699" s="13">
        <v>0</v>
      </c>
      <c r="AL699" s="13">
        <v>0</v>
      </c>
      <c r="AM699" s="13">
        <v>0</v>
      </c>
      <c r="AN699" s="13">
        <v>0</v>
      </c>
      <c r="AO699" s="13">
        <v>0</v>
      </c>
      <c r="AP699" s="13">
        <v>0</v>
      </c>
      <c r="AQ699" s="13">
        <v>0</v>
      </c>
      <c r="AR699" s="13">
        <v>0</v>
      </c>
      <c r="AS699" s="13">
        <v>0</v>
      </c>
      <c r="AT699" s="13">
        <v>0</v>
      </c>
      <c r="AU699" s="13">
        <v>1</v>
      </c>
      <c r="AV699" s="13">
        <v>0</v>
      </c>
      <c r="AW699" s="13">
        <v>0</v>
      </c>
      <c r="AX699" s="13">
        <v>0</v>
      </c>
      <c r="AY699" s="13">
        <v>0</v>
      </c>
      <c r="AZ699" s="13">
        <v>0</v>
      </c>
      <c r="BA699" s="13">
        <v>0</v>
      </c>
      <c r="BB699" s="13">
        <v>0</v>
      </c>
      <c r="BC699" s="13">
        <f t="shared" si="102"/>
        <v>1</v>
      </c>
      <c r="BD699" s="13" t="s">
        <v>2902</v>
      </c>
      <c r="BE699" s="16">
        <v>1</v>
      </c>
      <c r="BF699" s="13">
        <v>1</v>
      </c>
      <c r="BG699" s="13">
        <v>0</v>
      </c>
      <c r="BI699" s="13">
        <f>SUM(S699:AK699)</f>
        <v>0</v>
      </c>
      <c r="BK699" s="15">
        <f t="shared" si="101"/>
        <v>1</v>
      </c>
      <c r="BL699" s="13">
        <f>SUM(BK699+H699+R699)</f>
        <v>2</v>
      </c>
      <c r="BM699" s="13">
        <f t="shared" si="100"/>
        <v>1</v>
      </c>
      <c r="BS699" s="15"/>
      <c r="BT699" s="15"/>
      <c r="BU699" s="15"/>
      <c r="CV699" s="13">
        <f t="shared" si="96"/>
        <v>0</v>
      </c>
      <c r="CW699" s="13">
        <f t="shared" si="98"/>
        <v>0</v>
      </c>
      <c r="DP699" s="13">
        <f t="shared" si="97"/>
        <v>0</v>
      </c>
      <c r="DQ699" s="13">
        <f t="shared" si="99"/>
        <v>0</v>
      </c>
    </row>
    <row r="700" spans="1:121" x14ac:dyDescent="0.45">
      <c r="C700" s="13">
        <f>SUM(C2:C699)</f>
        <v>0</v>
      </c>
      <c r="D700" s="13">
        <f t="shared" ref="D700:BP700" si="103">SUM(D2:D699)</f>
        <v>0</v>
      </c>
      <c r="E700" s="13">
        <f t="shared" si="103"/>
        <v>0</v>
      </c>
      <c r="F700" s="13">
        <f t="shared" si="103"/>
        <v>0</v>
      </c>
      <c r="H700" s="13">
        <f t="shared" si="103"/>
        <v>363</v>
      </c>
      <c r="I700" s="13">
        <f t="shared" si="103"/>
        <v>102</v>
      </c>
      <c r="J700" s="13">
        <f t="shared" si="103"/>
        <v>137</v>
      </c>
      <c r="K700" s="13">
        <f t="shared" si="103"/>
        <v>71</v>
      </c>
      <c r="L700" s="13">
        <f t="shared" si="103"/>
        <v>208</v>
      </c>
      <c r="M700" s="13">
        <f t="shared" si="103"/>
        <v>554</v>
      </c>
      <c r="N700" s="13">
        <f t="shared" si="103"/>
        <v>25</v>
      </c>
      <c r="O700" s="13">
        <f t="shared" si="103"/>
        <v>120</v>
      </c>
      <c r="P700" s="13">
        <f t="shared" si="103"/>
        <v>4</v>
      </c>
      <c r="Q700" s="13">
        <f t="shared" si="103"/>
        <v>730</v>
      </c>
      <c r="R700" s="13">
        <f t="shared" si="103"/>
        <v>323</v>
      </c>
      <c r="S700" s="13">
        <f t="shared" si="103"/>
        <v>5</v>
      </c>
      <c r="T700" s="13">
        <f t="shared" si="103"/>
        <v>1</v>
      </c>
      <c r="U700" s="13">
        <f t="shared" si="103"/>
        <v>1</v>
      </c>
      <c r="V700" s="13">
        <f t="shared" si="103"/>
        <v>1</v>
      </c>
      <c r="W700" s="13">
        <f t="shared" si="103"/>
        <v>2</v>
      </c>
      <c r="X700" s="13">
        <f t="shared" si="103"/>
        <v>1</v>
      </c>
      <c r="Y700" s="13">
        <f t="shared" si="103"/>
        <v>1</v>
      </c>
      <c r="Z700" s="13">
        <f t="shared" si="103"/>
        <v>2</v>
      </c>
      <c r="AA700" s="13">
        <f t="shared" si="103"/>
        <v>2</v>
      </c>
      <c r="AB700" s="13">
        <f t="shared" si="103"/>
        <v>6</v>
      </c>
      <c r="AC700" s="13">
        <f t="shared" si="103"/>
        <v>1</v>
      </c>
      <c r="AD700" s="13">
        <f t="shared" si="103"/>
        <v>1</v>
      </c>
      <c r="AE700" s="13">
        <f t="shared" si="103"/>
        <v>4</v>
      </c>
      <c r="AF700" s="13">
        <f t="shared" si="103"/>
        <v>1</v>
      </c>
      <c r="AG700" s="13">
        <f t="shared" si="103"/>
        <v>13</v>
      </c>
      <c r="AH700" s="13">
        <f t="shared" si="103"/>
        <v>6</v>
      </c>
      <c r="AI700" s="13">
        <f t="shared" si="103"/>
        <v>1</v>
      </c>
      <c r="AJ700" s="13">
        <f t="shared" si="103"/>
        <v>1</v>
      </c>
      <c r="AK700" s="13">
        <f t="shared" si="103"/>
        <v>55</v>
      </c>
      <c r="AL700" s="13">
        <f t="shared" si="103"/>
        <v>10</v>
      </c>
      <c r="AM700" s="13">
        <f t="shared" si="103"/>
        <v>1</v>
      </c>
      <c r="AN700" s="13">
        <f t="shared" si="103"/>
        <v>1</v>
      </c>
      <c r="AO700" s="13">
        <f t="shared" si="103"/>
        <v>1</v>
      </c>
      <c r="AP700" s="13">
        <f t="shared" si="103"/>
        <v>1</v>
      </c>
      <c r="AQ700" s="13">
        <f t="shared" si="103"/>
        <v>0</v>
      </c>
      <c r="AR700" s="13">
        <f t="shared" si="103"/>
        <v>1</v>
      </c>
      <c r="AS700" s="13">
        <f t="shared" si="103"/>
        <v>1</v>
      </c>
      <c r="AT700" s="13">
        <f t="shared" si="103"/>
        <v>1</v>
      </c>
      <c r="AU700" s="13">
        <f t="shared" si="103"/>
        <v>1</v>
      </c>
      <c r="AV700" s="13">
        <f t="shared" si="103"/>
        <v>2</v>
      </c>
      <c r="AW700" s="13">
        <f t="shared" si="103"/>
        <v>1</v>
      </c>
      <c r="AX700" s="13">
        <f t="shared" si="103"/>
        <v>4</v>
      </c>
      <c r="AY700" s="13">
        <f t="shared" si="103"/>
        <v>0</v>
      </c>
      <c r="AZ700" s="13">
        <f t="shared" si="103"/>
        <v>1</v>
      </c>
      <c r="BA700" s="13">
        <f t="shared" si="103"/>
        <v>1</v>
      </c>
      <c r="BB700" s="13">
        <f t="shared" si="103"/>
        <v>37</v>
      </c>
      <c r="BC700" s="13">
        <f t="shared" si="103"/>
        <v>64</v>
      </c>
      <c r="BD700" s="13">
        <f t="shared" si="103"/>
        <v>0</v>
      </c>
      <c r="BE700" s="13">
        <f t="shared" si="103"/>
        <v>54</v>
      </c>
      <c r="BF700" s="13">
        <f t="shared" si="103"/>
        <v>44</v>
      </c>
      <c r="BG700" s="13">
        <f t="shared" si="103"/>
        <v>17</v>
      </c>
      <c r="BH700" s="13">
        <f t="shared" si="103"/>
        <v>106</v>
      </c>
      <c r="BI700" s="13">
        <f t="shared" si="103"/>
        <v>78</v>
      </c>
      <c r="BJ700" s="13">
        <f t="shared" si="103"/>
        <v>45</v>
      </c>
      <c r="BK700" s="13">
        <f t="shared" si="103"/>
        <v>95</v>
      </c>
      <c r="BL700" s="13">
        <f>SUM(BL2:BL699)</f>
        <v>781</v>
      </c>
      <c r="BM700" s="13">
        <f t="shared" si="103"/>
        <v>528</v>
      </c>
      <c r="BN700" s="13">
        <f t="shared" si="103"/>
        <v>103</v>
      </c>
      <c r="BO700" s="13">
        <f t="shared" si="103"/>
        <v>1</v>
      </c>
      <c r="BP700" s="13">
        <f t="shared" si="103"/>
        <v>1</v>
      </c>
      <c r="BQ700" s="13">
        <f t="shared" ref="BQ700:DQ700" si="104">SUM(BQ2:BQ699)</f>
        <v>0</v>
      </c>
      <c r="BR700" s="13">
        <f t="shared" si="104"/>
        <v>1</v>
      </c>
      <c r="BS700" s="13">
        <f t="shared" si="104"/>
        <v>1</v>
      </c>
      <c r="BT700" s="13">
        <f t="shared" si="104"/>
        <v>0</v>
      </c>
      <c r="BU700" s="13">
        <f t="shared" si="104"/>
        <v>1</v>
      </c>
      <c r="BV700" s="13">
        <f t="shared" si="104"/>
        <v>12</v>
      </c>
      <c r="BW700" s="13">
        <f t="shared" si="104"/>
        <v>1</v>
      </c>
      <c r="BX700" s="13">
        <f t="shared" si="104"/>
        <v>5</v>
      </c>
      <c r="BY700" s="13">
        <f t="shared" si="104"/>
        <v>53</v>
      </c>
      <c r="BZ700" s="13">
        <f t="shared" si="104"/>
        <v>22</v>
      </c>
      <c r="CA700" s="13">
        <f t="shared" si="104"/>
        <v>7</v>
      </c>
      <c r="CB700" s="13">
        <f t="shared" si="104"/>
        <v>33</v>
      </c>
      <c r="CC700" s="13">
        <f t="shared" si="104"/>
        <v>3</v>
      </c>
      <c r="CD700" s="13">
        <f t="shared" si="104"/>
        <v>3</v>
      </c>
      <c r="CE700" s="13">
        <f t="shared" si="104"/>
        <v>1</v>
      </c>
      <c r="CF700" s="13">
        <f t="shared" si="104"/>
        <v>11</v>
      </c>
      <c r="CG700" s="13">
        <f t="shared" si="104"/>
        <v>1</v>
      </c>
      <c r="CH700" s="13">
        <f t="shared" si="104"/>
        <v>1</v>
      </c>
      <c r="CI700" s="13">
        <f t="shared" si="104"/>
        <v>4</v>
      </c>
      <c r="CJ700" s="13">
        <f t="shared" si="104"/>
        <v>2</v>
      </c>
      <c r="CK700" s="13">
        <f t="shared" si="104"/>
        <v>6</v>
      </c>
      <c r="CL700" s="13">
        <f t="shared" si="104"/>
        <v>2</v>
      </c>
      <c r="CM700" s="13">
        <f t="shared" si="104"/>
        <v>4</v>
      </c>
      <c r="CN700" s="13">
        <f t="shared" si="104"/>
        <v>8</v>
      </c>
      <c r="CO700" s="13">
        <f t="shared" si="104"/>
        <v>7</v>
      </c>
      <c r="CP700" s="13">
        <f t="shared" si="104"/>
        <v>6</v>
      </c>
      <c r="CQ700" s="13">
        <f t="shared" si="104"/>
        <v>2</v>
      </c>
      <c r="CR700" s="13">
        <f t="shared" si="104"/>
        <v>7</v>
      </c>
      <c r="CS700" s="13">
        <f t="shared" si="104"/>
        <v>9</v>
      </c>
      <c r="CT700" s="13">
        <f t="shared" si="104"/>
        <v>2</v>
      </c>
      <c r="CU700" s="13">
        <f t="shared" si="104"/>
        <v>16</v>
      </c>
      <c r="CV700" s="13">
        <f t="shared" si="104"/>
        <v>336</v>
      </c>
      <c r="CW700" s="13">
        <f t="shared" si="104"/>
        <v>187</v>
      </c>
      <c r="CX700" s="13">
        <f t="shared" si="104"/>
        <v>7</v>
      </c>
      <c r="CY700" s="13">
        <f t="shared" si="104"/>
        <v>12</v>
      </c>
      <c r="CZ700" s="13">
        <f t="shared" si="104"/>
        <v>9</v>
      </c>
      <c r="DA700" s="13">
        <f t="shared" si="104"/>
        <v>9</v>
      </c>
      <c r="DB700" s="13">
        <f t="shared" si="104"/>
        <v>6</v>
      </c>
      <c r="DC700" s="13">
        <f t="shared" si="104"/>
        <v>21</v>
      </c>
      <c r="DD700" s="13">
        <f t="shared" si="104"/>
        <v>8</v>
      </c>
      <c r="DE700" s="13">
        <f t="shared" si="104"/>
        <v>17</v>
      </c>
      <c r="DF700" s="13">
        <f t="shared" si="104"/>
        <v>42</v>
      </c>
      <c r="DG700" s="13">
        <f t="shared" si="104"/>
        <v>56</v>
      </c>
      <c r="DH700" s="13">
        <f t="shared" si="104"/>
        <v>22</v>
      </c>
      <c r="DI700" s="13">
        <f t="shared" si="104"/>
        <v>328</v>
      </c>
      <c r="DJ700" s="13">
        <f t="shared" si="104"/>
        <v>71</v>
      </c>
      <c r="DK700" s="13">
        <f t="shared" si="104"/>
        <v>8</v>
      </c>
      <c r="DL700" s="13">
        <f t="shared" si="104"/>
        <v>7</v>
      </c>
      <c r="DM700" s="13">
        <f t="shared" si="104"/>
        <v>4</v>
      </c>
      <c r="DN700" s="13">
        <f t="shared" si="104"/>
        <v>1</v>
      </c>
      <c r="DO700" s="13">
        <f t="shared" si="104"/>
        <v>5</v>
      </c>
      <c r="DP700" s="13">
        <f t="shared" si="104"/>
        <v>633</v>
      </c>
      <c r="DQ700" s="13">
        <f t="shared" si="104"/>
        <v>417</v>
      </c>
    </row>
    <row r="701" spans="1:121" x14ac:dyDescent="0.45">
      <c r="A701" s="13">
        <f>COUNTA(A2:A699)</f>
        <v>698</v>
      </c>
      <c r="B701" s="13" t="s">
        <v>6408</v>
      </c>
      <c r="C701" s="13" t="s">
        <v>6904</v>
      </c>
      <c r="D701" s="13" t="s">
        <v>6904</v>
      </c>
      <c r="E701" s="13" t="s">
        <v>6905</v>
      </c>
      <c r="F701" s="13" t="s">
        <v>6905</v>
      </c>
      <c r="H701" s="19" t="s">
        <v>6414</v>
      </c>
      <c r="I701" s="14" t="s">
        <v>6415</v>
      </c>
      <c r="J701" s="14" t="s">
        <v>6416</v>
      </c>
      <c r="K701" s="14" t="s">
        <v>6417</v>
      </c>
      <c r="L701" s="19" t="s">
        <v>6418</v>
      </c>
      <c r="M701" s="13" t="s">
        <v>6419</v>
      </c>
      <c r="N701" s="13" t="s">
        <v>6420</v>
      </c>
      <c r="O701" s="13" t="s">
        <v>6421</v>
      </c>
      <c r="P701" s="13" t="s">
        <v>6422</v>
      </c>
      <c r="Q701" s="13" t="s">
        <v>6423</v>
      </c>
      <c r="R701" s="19" t="s">
        <v>6906</v>
      </c>
      <c r="S701" s="13" t="s">
        <v>6425</v>
      </c>
      <c r="T701" s="13" t="s">
        <v>6426</v>
      </c>
      <c r="U701" s="13" t="s">
        <v>6427</v>
      </c>
      <c r="V701" s="13" t="s">
        <v>6428</v>
      </c>
      <c r="W701" s="13" t="s">
        <v>6429</v>
      </c>
      <c r="X701" s="13" t="s">
        <v>6430</v>
      </c>
      <c r="Y701" s="13" t="s">
        <v>6431</v>
      </c>
      <c r="Z701" s="13" t="s">
        <v>6432</v>
      </c>
      <c r="AA701" s="13" t="s">
        <v>6433</v>
      </c>
      <c r="AB701" s="13" t="s">
        <v>6434</v>
      </c>
      <c r="AC701" s="13" t="s">
        <v>6435</v>
      </c>
      <c r="AD701" s="13" t="s">
        <v>6436</v>
      </c>
      <c r="AE701" s="13" t="s">
        <v>6437</v>
      </c>
      <c r="AF701" s="13" t="s">
        <v>6438</v>
      </c>
      <c r="AG701" s="13" t="s">
        <v>6439</v>
      </c>
      <c r="AH701" s="13" t="s">
        <v>6440</v>
      </c>
      <c r="AI701" s="13" t="s">
        <v>6441</v>
      </c>
      <c r="AJ701" s="13" t="s">
        <v>6442</v>
      </c>
      <c r="AK701" s="13" t="s">
        <v>6443</v>
      </c>
      <c r="AL701" s="13" t="s">
        <v>6444</v>
      </c>
      <c r="AM701" s="13" t="s">
        <v>6445</v>
      </c>
      <c r="AN701" s="13" t="s">
        <v>6446</v>
      </c>
      <c r="AO701" s="13" t="s">
        <v>6447</v>
      </c>
      <c r="AP701" s="13" t="s">
        <v>6448</v>
      </c>
      <c r="AQ701" s="13" t="s">
        <v>6449</v>
      </c>
      <c r="AR701" s="13" t="s">
        <v>6450</v>
      </c>
      <c r="AS701" s="13" t="s">
        <v>6451</v>
      </c>
      <c r="AT701" s="13" t="s">
        <v>6452</v>
      </c>
      <c r="AU701" s="13" t="s">
        <v>6453</v>
      </c>
      <c r="AV701" s="13" t="s">
        <v>6454</v>
      </c>
      <c r="AW701" s="13" t="s">
        <v>6455</v>
      </c>
      <c r="AX701" s="13" t="s">
        <v>6456</v>
      </c>
      <c r="AY701" s="13" t="s">
        <v>6457</v>
      </c>
      <c r="AZ701" s="13" t="s">
        <v>6458</v>
      </c>
      <c r="BA701" s="13" t="s">
        <v>6459</v>
      </c>
      <c r="BB701" s="13" t="s">
        <v>6460</v>
      </c>
      <c r="BC701" s="13" t="s">
        <v>6461</v>
      </c>
      <c r="BD701" s="13" t="s">
        <v>6462</v>
      </c>
      <c r="BE701" s="19" t="s">
        <v>6463</v>
      </c>
      <c r="BF701" s="13" t="s">
        <v>6464</v>
      </c>
      <c r="BG701" s="13" t="s">
        <v>6465</v>
      </c>
      <c r="BH701" s="13" t="s">
        <v>6466</v>
      </c>
      <c r="BI701" s="13" t="s">
        <v>6467</v>
      </c>
      <c r="BJ701" s="19" t="s">
        <v>6468</v>
      </c>
      <c r="BK701" s="19" t="s">
        <v>6469</v>
      </c>
      <c r="BL701" s="13" t="s">
        <v>6470</v>
      </c>
      <c r="BM701" s="19" t="s">
        <v>6471</v>
      </c>
      <c r="BN701" s="13" t="s">
        <v>6472</v>
      </c>
      <c r="BO701" s="13" t="s">
        <v>6473</v>
      </c>
      <c r="BP701" s="13" t="s">
        <v>6474</v>
      </c>
      <c r="BQ701" s="13" t="s">
        <v>6475</v>
      </c>
      <c r="BR701" s="15" t="s">
        <v>6476</v>
      </c>
      <c r="BS701" s="13" t="s">
        <v>6477</v>
      </c>
      <c r="BT701" s="13" t="s">
        <v>6478</v>
      </c>
      <c r="BU701" s="13" t="s">
        <v>6479</v>
      </c>
      <c r="BV701" s="13" t="s">
        <v>6480</v>
      </c>
      <c r="BW701" s="13" t="s">
        <v>6481</v>
      </c>
      <c r="BX701" s="13" t="s">
        <v>6482</v>
      </c>
      <c r="BY701" s="13" t="s">
        <v>6483</v>
      </c>
      <c r="BZ701" s="13" t="s">
        <v>6484</v>
      </c>
      <c r="CA701" s="13" t="s">
        <v>6485</v>
      </c>
      <c r="CB701" s="13" t="s">
        <v>6486</v>
      </c>
      <c r="CC701" s="13" t="s">
        <v>6487</v>
      </c>
      <c r="CD701" s="13" t="s">
        <v>6488</v>
      </c>
      <c r="CE701" s="13" t="s">
        <v>6489</v>
      </c>
      <c r="CF701" s="13" t="s">
        <v>6490</v>
      </c>
      <c r="CG701" s="13" t="s">
        <v>6491</v>
      </c>
      <c r="CH701" s="13" t="s">
        <v>6492</v>
      </c>
      <c r="CI701" s="13" t="s">
        <v>6493</v>
      </c>
      <c r="CJ701" s="13" t="s">
        <v>6494</v>
      </c>
      <c r="CK701" s="13" t="s">
        <v>6495</v>
      </c>
      <c r="CL701" s="13" t="s">
        <v>6496</v>
      </c>
      <c r="CM701" s="13" t="s">
        <v>6497</v>
      </c>
      <c r="CN701" s="13" t="s">
        <v>6498</v>
      </c>
      <c r="CO701" s="13" t="s">
        <v>6499</v>
      </c>
      <c r="CP701" s="13" t="s">
        <v>6500</v>
      </c>
      <c r="CQ701" s="13" t="s">
        <v>6501</v>
      </c>
      <c r="CR701" s="13" t="s">
        <v>6502</v>
      </c>
      <c r="CS701" s="13" t="s">
        <v>6503</v>
      </c>
      <c r="CT701" s="13" t="s">
        <v>6504</v>
      </c>
      <c r="CU701" s="13" t="s">
        <v>6505</v>
      </c>
      <c r="CV701" s="13" t="s">
        <v>6506</v>
      </c>
      <c r="CW701" s="19" t="s">
        <v>6907</v>
      </c>
      <c r="CX701" s="13" t="s">
        <v>6508</v>
      </c>
      <c r="CY701" s="13" t="s">
        <v>6509</v>
      </c>
      <c r="CZ701" s="13" t="s">
        <v>6510</v>
      </c>
      <c r="DA701" s="13" t="s">
        <v>6511</v>
      </c>
      <c r="DB701" s="13" t="s">
        <v>6512</v>
      </c>
      <c r="DC701" s="13" t="s">
        <v>6513</v>
      </c>
      <c r="DD701" s="13" t="s">
        <v>6514</v>
      </c>
      <c r="DE701" s="13" t="s">
        <v>6515</v>
      </c>
      <c r="DF701" s="13" t="s">
        <v>6516</v>
      </c>
      <c r="DG701" s="13" t="s">
        <v>6517</v>
      </c>
      <c r="DH701" s="13" t="s">
        <v>6518</v>
      </c>
      <c r="DI701" s="13" t="s">
        <v>6519</v>
      </c>
      <c r="DJ701" s="13" t="s">
        <v>6520</v>
      </c>
      <c r="DK701" s="13" t="s">
        <v>6521</v>
      </c>
      <c r="DL701" s="13" t="s">
        <v>6522</v>
      </c>
      <c r="DM701" s="13" t="s">
        <v>6523</v>
      </c>
      <c r="DN701" s="13" t="s">
        <v>6524</v>
      </c>
      <c r="DO701" s="13" t="s">
        <v>2388</v>
      </c>
      <c r="DP701" s="13" t="s">
        <v>6525</v>
      </c>
      <c r="DQ701" s="19" t="s">
        <v>6908</v>
      </c>
    </row>
    <row r="702" spans="1:121" x14ac:dyDescent="0.45">
      <c r="I702" s="14" t="s">
        <v>6909</v>
      </c>
    </row>
    <row r="704" spans="1:121" x14ac:dyDescent="0.45">
      <c r="A704" s="13" t="s">
        <v>6910</v>
      </c>
      <c r="B704" s="13">
        <f>H700</f>
        <v>363</v>
      </c>
      <c r="C704" s="20">
        <f>B704/$B$708</f>
        <v>0.52005730659025784</v>
      </c>
    </row>
    <row r="705" spans="1:3" x14ac:dyDescent="0.45">
      <c r="A705" s="13" t="s">
        <v>6911</v>
      </c>
      <c r="B705" s="13">
        <f>L700</f>
        <v>208</v>
      </c>
      <c r="C705" s="20">
        <f>B705/$B$708</f>
        <v>0.29799426934097423</v>
      </c>
    </row>
    <row r="706" spans="1:3" x14ac:dyDescent="0.45">
      <c r="A706" s="13" t="s">
        <v>6912</v>
      </c>
      <c r="B706" s="13">
        <f>CW700</f>
        <v>187</v>
      </c>
      <c r="C706" s="20">
        <f>B706/$B$708</f>
        <v>0.26790830945558741</v>
      </c>
    </row>
    <row r="707" spans="1:3" x14ac:dyDescent="0.45">
      <c r="A707" s="13" t="s">
        <v>6913</v>
      </c>
      <c r="B707" s="13">
        <f>DQ700</f>
        <v>417</v>
      </c>
      <c r="C707" s="20">
        <f>B707/$B$708</f>
        <v>0.59742120343839544</v>
      </c>
    </row>
    <row r="708" spans="1:3" x14ac:dyDescent="0.45">
      <c r="A708" s="13" t="s">
        <v>6914</v>
      </c>
      <c r="B708" s="13">
        <f>COUNTA(A2:A699)</f>
        <v>698</v>
      </c>
      <c r="C708" s="20">
        <f>B708/$B$708</f>
        <v>1</v>
      </c>
    </row>
    <row r="710" spans="1:3" x14ac:dyDescent="0.45">
      <c r="A710" s="13" t="s">
        <v>6913</v>
      </c>
      <c r="B710" s="13">
        <v>417</v>
      </c>
      <c r="C710" s="20">
        <v>0.59742120343839544</v>
      </c>
    </row>
    <row r="711" spans="1:3" x14ac:dyDescent="0.45">
      <c r="A711" s="13" t="s">
        <v>6910</v>
      </c>
      <c r="B711" s="13">
        <v>363</v>
      </c>
      <c r="C711" s="20">
        <v>0.52005730659025784</v>
      </c>
    </row>
    <row r="712" spans="1:3" x14ac:dyDescent="0.45">
      <c r="A712" s="13" t="s">
        <v>6912</v>
      </c>
      <c r="B712" s="13">
        <v>187</v>
      </c>
      <c r="C712" s="20">
        <v>0.26790830945558741</v>
      </c>
    </row>
    <row r="714" spans="1:3" x14ac:dyDescent="0.45">
      <c r="A714" s="13">
        <v>0</v>
      </c>
      <c r="B714" s="13">
        <f>COUNTIF($G$2:$G$699,$A714)</f>
        <v>130</v>
      </c>
    </row>
    <row r="715" spans="1:3" x14ac:dyDescent="0.45">
      <c r="A715" s="13">
        <v>1</v>
      </c>
      <c r="B715" s="13">
        <f t="shared" ref="B715:B717" si="105">COUNTIF($G$2:$G$699,$A715)</f>
        <v>238</v>
      </c>
    </row>
    <row r="716" spans="1:3" x14ac:dyDescent="0.45">
      <c r="A716" s="13">
        <v>2</v>
      </c>
      <c r="B716" s="13">
        <f t="shared" si="105"/>
        <v>261</v>
      </c>
    </row>
    <row r="717" spans="1:3" x14ac:dyDescent="0.45">
      <c r="A717" s="13">
        <v>3</v>
      </c>
      <c r="B717" s="13">
        <f t="shared" si="105"/>
        <v>69</v>
      </c>
    </row>
    <row r="718" spans="1:3" x14ac:dyDescent="0.45">
      <c r="A718" s="13" t="s">
        <v>6915</v>
      </c>
      <c r="B718" s="13">
        <f>SUM(B714:B717)</f>
        <v>698</v>
      </c>
    </row>
    <row r="721" spans="1:122" x14ac:dyDescent="0.45">
      <c r="A721" s="13" t="s">
        <v>6916</v>
      </c>
      <c r="B721" s="13" t="s">
        <v>6402</v>
      </c>
      <c r="C721" s="13" t="s">
        <v>6910</v>
      </c>
      <c r="D721" s="13" t="s">
        <v>6912</v>
      </c>
      <c r="E721" s="13" t="s">
        <v>6913</v>
      </c>
      <c r="G721" s="13" t="s">
        <v>6402</v>
      </c>
      <c r="H721" s="13" t="s">
        <v>6917</v>
      </c>
      <c r="I721" s="15" t="s">
        <v>6918</v>
      </c>
      <c r="J721" s="14" t="s">
        <v>6919</v>
      </c>
      <c r="L721" s="14"/>
      <c r="M721" s="15"/>
      <c r="R721" s="13"/>
      <c r="S721" s="15"/>
      <c r="BE721" s="13"/>
      <c r="BF721" s="15"/>
      <c r="BJ721" s="13"/>
      <c r="BL721" s="15"/>
      <c r="BM721" s="13"/>
      <c r="BN721" s="15"/>
      <c r="BR721" s="13"/>
      <c r="BS721" s="15"/>
      <c r="CW721" s="13"/>
      <c r="CX721" s="15"/>
      <c r="DQ721" s="13"/>
      <c r="DR721" s="15"/>
    </row>
    <row r="722" spans="1:122" x14ac:dyDescent="0.45">
      <c r="A722" s="13" t="s">
        <v>6404</v>
      </c>
      <c r="B722" s="13">
        <f>COUNTIFS($G$2:$G$699, 0, $B$2:$B$699, "&lt;2010")</f>
        <v>4</v>
      </c>
      <c r="C722" s="13">
        <f>COUNTIFS($H$2:$H$699, "&gt;0", $B$2:$B$699, "&lt;2010")</f>
        <v>8</v>
      </c>
      <c r="D722" s="13">
        <f>COUNTIFS($CW$2:$CW$699, "&gt;0", $B$2:$B$699, "&lt;2010")</f>
        <v>4</v>
      </c>
      <c r="E722" s="13">
        <f>COUNTIFS($DQ$2:$DQ$699, "&gt;0", $B$2:$B$699, "&lt;2010")</f>
        <v>12</v>
      </c>
      <c r="G722" s="13">
        <f>COUNTIFS($G$2:$G$699, 0, $B$2:$B$699, "&lt;" &amp; 2010)</f>
        <v>4</v>
      </c>
      <c r="H722" s="13">
        <f>COUNTIFS($G$2:$G$699, 1, $B$2:$B$699, "&lt;2010")</f>
        <v>6</v>
      </c>
      <c r="I722" s="13">
        <f>COUNTIFS($G$2:$G$699, 2, $B$2:$B$699, "&lt;2010")</f>
        <v>6</v>
      </c>
      <c r="J722" s="13">
        <f>COUNTIFS($G$2:$G$699, 3, $B$2:$B$699, "&lt;2010")</f>
        <v>2</v>
      </c>
      <c r="L722" s="14"/>
      <c r="M722" s="15"/>
      <c r="R722" s="13"/>
      <c r="S722" s="15"/>
      <c r="BE722" s="13"/>
      <c r="BF722" s="15"/>
      <c r="BJ722" s="13"/>
      <c r="BL722" s="15"/>
      <c r="BM722" s="13"/>
      <c r="BN722" s="15"/>
      <c r="BR722" s="13"/>
      <c r="BS722" s="15"/>
      <c r="CW722" s="13"/>
      <c r="CX722" s="15"/>
      <c r="DQ722" s="13"/>
      <c r="DR722" s="15"/>
    </row>
    <row r="723" spans="1:122" x14ac:dyDescent="0.45">
      <c r="A723" s="13">
        <v>2010</v>
      </c>
      <c r="B723" s="13">
        <f>COUNTIFS($G$2:$G$699, 0, $B$2:$B$699, $A723)</f>
        <v>0</v>
      </c>
      <c r="C723" s="13">
        <f>COUNTIFS($H$2:$H$699, "&gt;0", $B$2:$B$699, $A723)</f>
        <v>4</v>
      </c>
      <c r="D723" s="13">
        <f>COUNTIFS($CW$2:$CW$699, "&gt;0", $B$2:$B$699, $A723)</f>
        <v>2</v>
      </c>
      <c r="E723" s="13">
        <f>COUNTIFS($DQ$2:$DQ$699, "&gt;0", $B$2:$B$699, $A723)</f>
        <v>3</v>
      </c>
      <c r="G723" s="13">
        <f>COUNTIFS($G$2:$G$699, 0, $B$2:$B$699, $A723)</f>
        <v>0</v>
      </c>
      <c r="H723" s="13">
        <f>COUNTIFS($G$2:$G$699, 1, $B$2:$B$699, $A723)</f>
        <v>1</v>
      </c>
      <c r="I723" s="13">
        <f>COUNTIFS($G$2:$G$699, 2, $B$2:$B$699, $A723)</f>
        <v>1</v>
      </c>
      <c r="J723" s="13">
        <f>COUNTIFS($G$2:$G$699, 3, $B$2:$B$699, $A723)</f>
        <v>2</v>
      </c>
      <c r="L723" s="14"/>
      <c r="M723" s="15"/>
      <c r="R723" s="13"/>
      <c r="S723" s="15"/>
      <c r="BE723" s="13"/>
      <c r="BF723" s="15"/>
      <c r="BJ723" s="13"/>
      <c r="BL723" s="15"/>
      <c r="BM723" s="13"/>
      <c r="BN723" s="15"/>
      <c r="BR723" s="13"/>
      <c r="BS723" s="15"/>
      <c r="CW723" s="13"/>
      <c r="CX723" s="15"/>
      <c r="DQ723" s="13"/>
      <c r="DR723" s="15"/>
    </row>
    <row r="724" spans="1:122" x14ac:dyDescent="0.45">
      <c r="A724" s="13">
        <v>2011</v>
      </c>
      <c r="B724" s="13">
        <f t="shared" ref="B724:B737" si="106">COUNTIFS($G$2:$G$699, 0, $B$2:$B$699, $A724)</f>
        <v>2</v>
      </c>
      <c r="C724" s="13">
        <f t="shared" ref="C724:C737" si="107">COUNTIFS($H$2:$H$699, "&gt;0", $B$2:$B$699, $A724)</f>
        <v>6</v>
      </c>
      <c r="D724" s="13">
        <f t="shared" ref="D724:D737" si="108">COUNTIFS($CW$2:$CW$699, "&gt;0", $B$2:$B$699, $A724)</f>
        <v>2</v>
      </c>
      <c r="E724" s="13">
        <f t="shared" ref="E724:E737" si="109">COUNTIFS($DQ$2:$DQ$699, "&gt;0", $B$2:$B$699, $A724)</f>
        <v>10</v>
      </c>
      <c r="G724" s="13">
        <f t="shared" ref="G724:G737" si="110">COUNTIFS($G$2:$G$699, 0, $B$2:$B$699, $A724)</f>
        <v>2</v>
      </c>
      <c r="H724" s="13">
        <f t="shared" ref="H724:H737" si="111">COUNTIFS($G$2:$G$699, 1, $B$2:$B$699, $A724)</f>
        <v>4</v>
      </c>
      <c r="I724" s="13">
        <f t="shared" ref="I724:I737" si="112">COUNTIFS($G$2:$G$699, 2, $B$2:$B$699, $A724)</f>
        <v>7</v>
      </c>
      <c r="J724" s="13">
        <f t="shared" ref="J724:J737" si="113">COUNTIFS($G$2:$G$699, 3, $B$2:$B$699, $A724)</f>
        <v>0</v>
      </c>
      <c r="L724" s="14"/>
      <c r="M724" s="15"/>
      <c r="R724" s="13"/>
      <c r="S724" s="15"/>
      <c r="BE724" s="13"/>
      <c r="BF724" s="15"/>
      <c r="BJ724" s="13"/>
      <c r="BL724" s="15"/>
      <c r="BM724" s="13"/>
      <c r="BN724" s="15"/>
      <c r="BR724" s="13"/>
      <c r="BS724" s="15"/>
      <c r="CW724" s="13"/>
      <c r="CX724" s="15"/>
      <c r="DQ724" s="13"/>
      <c r="DR724" s="15"/>
    </row>
    <row r="725" spans="1:122" x14ac:dyDescent="0.45">
      <c r="A725" s="13">
        <v>2012</v>
      </c>
      <c r="B725" s="13">
        <f t="shared" si="106"/>
        <v>4</v>
      </c>
      <c r="C725" s="13">
        <f t="shared" si="107"/>
        <v>20</v>
      </c>
      <c r="D725" s="13">
        <f t="shared" si="108"/>
        <v>9</v>
      </c>
      <c r="E725" s="13">
        <f t="shared" si="109"/>
        <v>18</v>
      </c>
      <c r="G725" s="13">
        <f t="shared" si="110"/>
        <v>4</v>
      </c>
      <c r="H725" s="13">
        <f t="shared" si="111"/>
        <v>10</v>
      </c>
      <c r="I725" s="13">
        <f t="shared" si="112"/>
        <v>11</v>
      </c>
      <c r="J725" s="13">
        <f t="shared" si="113"/>
        <v>5</v>
      </c>
      <c r="L725" s="14"/>
      <c r="M725" s="15"/>
      <c r="R725" s="13"/>
      <c r="S725" s="15"/>
      <c r="BE725" s="13"/>
      <c r="BF725" s="15"/>
      <c r="BJ725" s="13"/>
      <c r="BL725" s="15"/>
      <c r="BM725" s="13"/>
      <c r="BN725" s="15"/>
      <c r="BR725" s="13"/>
      <c r="BS725" s="15"/>
      <c r="CW725" s="13"/>
      <c r="CX725" s="15"/>
      <c r="DQ725" s="13"/>
      <c r="DR725" s="15"/>
    </row>
    <row r="726" spans="1:122" x14ac:dyDescent="0.45">
      <c r="A726" s="13">
        <v>2013</v>
      </c>
      <c r="B726" s="13">
        <f t="shared" si="106"/>
        <v>6</v>
      </c>
      <c r="C726" s="13">
        <f t="shared" si="107"/>
        <v>40</v>
      </c>
      <c r="D726" s="13">
        <f t="shared" si="108"/>
        <v>22</v>
      </c>
      <c r="E726" s="13">
        <f t="shared" si="109"/>
        <v>42</v>
      </c>
      <c r="G726" s="13">
        <f t="shared" si="110"/>
        <v>6</v>
      </c>
      <c r="H726" s="13">
        <f t="shared" si="111"/>
        <v>21</v>
      </c>
      <c r="I726" s="13">
        <f t="shared" si="112"/>
        <v>28</v>
      </c>
      <c r="J726" s="13">
        <f t="shared" si="113"/>
        <v>9</v>
      </c>
      <c r="L726" s="14"/>
      <c r="M726" s="15"/>
      <c r="R726" s="13"/>
      <c r="S726" s="15"/>
      <c r="BE726" s="13"/>
      <c r="BF726" s="15"/>
      <c r="BJ726" s="13"/>
      <c r="BL726" s="15"/>
      <c r="BM726" s="13"/>
      <c r="BN726" s="15"/>
      <c r="BR726" s="13"/>
      <c r="BS726" s="15"/>
      <c r="CW726" s="13"/>
      <c r="CX726" s="15"/>
      <c r="DQ726" s="13"/>
      <c r="DR726" s="15"/>
    </row>
    <row r="727" spans="1:122" x14ac:dyDescent="0.45">
      <c r="A727" s="13">
        <v>2014</v>
      </c>
      <c r="B727" s="13">
        <f t="shared" si="106"/>
        <v>4</v>
      </c>
      <c r="C727" s="13">
        <f t="shared" si="107"/>
        <v>34</v>
      </c>
      <c r="D727" s="13">
        <f t="shared" si="108"/>
        <v>23</v>
      </c>
      <c r="E727" s="13">
        <f t="shared" si="109"/>
        <v>43</v>
      </c>
      <c r="G727" s="13">
        <f t="shared" si="110"/>
        <v>4</v>
      </c>
      <c r="H727" s="13">
        <f t="shared" si="111"/>
        <v>13</v>
      </c>
      <c r="I727" s="13">
        <f t="shared" si="112"/>
        <v>24</v>
      </c>
      <c r="J727" s="13">
        <f t="shared" si="113"/>
        <v>13</v>
      </c>
      <c r="L727" s="14"/>
      <c r="M727" s="15"/>
      <c r="R727" s="13"/>
      <c r="S727" s="15"/>
      <c r="BE727" s="13"/>
      <c r="BF727" s="15"/>
      <c r="BJ727" s="13"/>
      <c r="BL727" s="15"/>
      <c r="BM727" s="13"/>
      <c r="BN727" s="15"/>
      <c r="BR727" s="13"/>
      <c r="BS727" s="15"/>
      <c r="CW727" s="13"/>
      <c r="CX727" s="15"/>
      <c r="DQ727" s="13"/>
      <c r="DR727" s="15"/>
    </row>
    <row r="728" spans="1:122" x14ac:dyDescent="0.45">
      <c r="A728" s="13">
        <v>2015</v>
      </c>
      <c r="B728" s="13">
        <f t="shared" si="106"/>
        <v>4</v>
      </c>
      <c r="C728" s="13">
        <f t="shared" si="107"/>
        <v>38</v>
      </c>
      <c r="D728" s="13">
        <f t="shared" si="108"/>
        <v>23</v>
      </c>
      <c r="E728" s="13">
        <f t="shared" si="109"/>
        <v>44</v>
      </c>
      <c r="G728" s="13">
        <f t="shared" si="110"/>
        <v>4</v>
      </c>
      <c r="H728" s="13">
        <f t="shared" si="111"/>
        <v>13</v>
      </c>
      <c r="I728" s="13">
        <f t="shared" si="112"/>
        <v>28</v>
      </c>
      <c r="J728" s="13">
        <f t="shared" si="113"/>
        <v>12</v>
      </c>
      <c r="L728" s="14"/>
      <c r="M728" s="15"/>
      <c r="R728" s="13"/>
      <c r="S728" s="15"/>
      <c r="BE728" s="13"/>
      <c r="BF728" s="15"/>
      <c r="BJ728" s="13"/>
      <c r="BL728" s="15"/>
      <c r="BM728" s="13"/>
      <c r="BN728" s="15"/>
      <c r="BR728" s="13"/>
      <c r="BS728" s="15"/>
      <c r="CW728" s="13"/>
      <c r="CX728" s="15"/>
      <c r="DQ728" s="13"/>
      <c r="DR728" s="15"/>
    </row>
    <row r="729" spans="1:122" x14ac:dyDescent="0.45">
      <c r="A729" s="13">
        <v>2016</v>
      </c>
      <c r="B729" s="13">
        <f t="shared" si="106"/>
        <v>12</v>
      </c>
      <c r="C729" s="13">
        <f t="shared" si="107"/>
        <v>33</v>
      </c>
      <c r="D729" s="13">
        <f t="shared" si="108"/>
        <v>25</v>
      </c>
      <c r="E729" s="13">
        <f t="shared" si="109"/>
        <v>43</v>
      </c>
      <c r="G729" s="13">
        <f t="shared" si="110"/>
        <v>12</v>
      </c>
      <c r="H729" s="13">
        <f t="shared" si="111"/>
        <v>18</v>
      </c>
      <c r="I729" s="13">
        <f t="shared" si="112"/>
        <v>31</v>
      </c>
      <c r="J729" s="13">
        <f t="shared" si="113"/>
        <v>7</v>
      </c>
      <c r="L729" s="14"/>
      <c r="M729" s="15"/>
      <c r="R729" s="13"/>
      <c r="S729" s="15"/>
      <c r="BE729" s="13"/>
      <c r="BF729" s="15"/>
      <c r="BJ729" s="13"/>
      <c r="BL729" s="15"/>
      <c r="BM729" s="13"/>
      <c r="BN729" s="15"/>
      <c r="BR729" s="13"/>
      <c r="BS729" s="15"/>
      <c r="CW729" s="13"/>
      <c r="CX729" s="15"/>
      <c r="DQ729" s="13"/>
      <c r="DR729" s="15"/>
    </row>
    <row r="730" spans="1:122" x14ac:dyDescent="0.45">
      <c r="A730" s="13">
        <v>2017</v>
      </c>
      <c r="B730" s="13">
        <f t="shared" si="106"/>
        <v>14</v>
      </c>
      <c r="C730" s="13">
        <f t="shared" si="107"/>
        <v>40</v>
      </c>
      <c r="D730" s="13">
        <f t="shared" si="108"/>
        <v>28</v>
      </c>
      <c r="E730" s="13">
        <f t="shared" si="109"/>
        <v>48</v>
      </c>
      <c r="G730" s="13">
        <f t="shared" si="110"/>
        <v>14</v>
      </c>
      <c r="H730" s="13">
        <f t="shared" si="111"/>
        <v>15</v>
      </c>
      <c r="I730" s="13">
        <f t="shared" si="112"/>
        <v>37</v>
      </c>
      <c r="J730" s="13">
        <f t="shared" si="113"/>
        <v>9</v>
      </c>
      <c r="L730" s="14"/>
      <c r="M730" s="15"/>
      <c r="R730" s="13"/>
      <c r="S730" s="15"/>
      <c r="BE730" s="13"/>
      <c r="BF730" s="15"/>
      <c r="BJ730" s="13"/>
      <c r="BL730" s="15"/>
      <c r="BM730" s="13"/>
      <c r="BN730" s="15"/>
      <c r="BR730" s="13"/>
      <c r="BS730" s="15"/>
      <c r="CW730" s="13"/>
      <c r="CX730" s="15"/>
      <c r="DQ730" s="13"/>
      <c r="DR730" s="15"/>
    </row>
    <row r="731" spans="1:122" x14ac:dyDescent="0.45">
      <c r="A731" s="13">
        <v>2018</v>
      </c>
      <c r="B731" s="13">
        <f t="shared" si="106"/>
        <v>27</v>
      </c>
      <c r="C731" s="13">
        <f t="shared" si="107"/>
        <v>41</v>
      </c>
      <c r="D731" s="13">
        <f t="shared" si="108"/>
        <v>29</v>
      </c>
      <c r="E731" s="13">
        <f t="shared" si="109"/>
        <v>60</v>
      </c>
      <c r="G731" s="13">
        <f t="shared" si="110"/>
        <v>27</v>
      </c>
      <c r="H731" s="13">
        <f t="shared" si="111"/>
        <v>41</v>
      </c>
      <c r="I731" s="13">
        <f t="shared" si="112"/>
        <v>34</v>
      </c>
      <c r="J731" s="13">
        <f t="shared" si="113"/>
        <v>7</v>
      </c>
      <c r="L731" s="14"/>
      <c r="M731" s="15"/>
      <c r="R731" s="13"/>
      <c r="S731" s="15"/>
      <c r="BE731" s="13"/>
      <c r="BF731" s="15"/>
      <c r="BJ731" s="13"/>
      <c r="BL731" s="15"/>
      <c r="BM731" s="13"/>
      <c r="BN731" s="15"/>
      <c r="BR731" s="13"/>
      <c r="BS731" s="15"/>
      <c r="CW731" s="13"/>
      <c r="CX731" s="15"/>
      <c r="DQ731" s="13"/>
      <c r="DR731" s="15"/>
    </row>
    <row r="732" spans="1:122" x14ac:dyDescent="0.45">
      <c r="A732" s="13">
        <v>2019</v>
      </c>
      <c r="B732" s="13">
        <f t="shared" si="106"/>
        <v>25</v>
      </c>
      <c r="C732" s="13">
        <f t="shared" si="107"/>
        <v>37</v>
      </c>
      <c r="D732" s="13">
        <f t="shared" si="108"/>
        <v>11</v>
      </c>
      <c r="E732" s="13">
        <f t="shared" si="109"/>
        <v>40</v>
      </c>
      <c r="G732" s="13">
        <f t="shared" si="110"/>
        <v>25</v>
      </c>
      <c r="H732" s="13">
        <f t="shared" si="111"/>
        <v>39</v>
      </c>
      <c r="I732" s="13">
        <f t="shared" si="112"/>
        <v>20</v>
      </c>
      <c r="J732" s="13">
        <f t="shared" si="113"/>
        <v>3</v>
      </c>
      <c r="L732" s="14"/>
      <c r="M732" s="15"/>
      <c r="R732" s="13"/>
      <c r="S732" s="15"/>
      <c r="BE732" s="13"/>
      <c r="BF732" s="15"/>
      <c r="BJ732" s="13"/>
      <c r="BL732" s="15"/>
      <c r="BM732" s="13"/>
      <c r="BN732" s="15"/>
      <c r="BR732" s="13"/>
      <c r="BS732" s="15"/>
      <c r="CW732" s="13"/>
      <c r="CX732" s="15"/>
      <c r="DQ732" s="13"/>
      <c r="DR732" s="15"/>
    </row>
    <row r="733" spans="1:122" x14ac:dyDescent="0.45">
      <c r="A733" s="13">
        <v>2020</v>
      </c>
      <c r="B733" s="13">
        <f t="shared" si="106"/>
        <v>13</v>
      </c>
      <c r="C733" s="13">
        <f t="shared" si="107"/>
        <v>22</v>
      </c>
      <c r="D733" s="13">
        <f t="shared" si="108"/>
        <v>5</v>
      </c>
      <c r="E733" s="13">
        <f t="shared" si="109"/>
        <v>28</v>
      </c>
      <c r="G733" s="13">
        <f t="shared" si="110"/>
        <v>13</v>
      </c>
      <c r="H733" s="13">
        <f t="shared" si="111"/>
        <v>21</v>
      </c>
      <c r="I733" s="13">
        <f t="shared" si="112"/>
        <v>17</v>
      </c>
      <c r="J733" s="13">
        <f t="shared" si="113"/>
        <v>0</v>
      </c>
      <c r="L733" s="14"/>
      <c r="M733" s="15"/>
      <c r="R733" s="13"/>
      <c r="S733" s="15"/>
      <c r="BE733" s="13"/>
      <c r="BF733" s="15"/>
      <c r="BJ733" s="13"/>
      <c r="BL733" s="15"/>
      <c r="BM733" s="13"/>
      <c r="BN733" s="15"/>
      <c r="BR733" s="13"/>
      <c r="BS733" s="15"/>
      <c r="CW733" s="13"/>
      <c r="CX733" s="15"/>
      <c r="DQ733" s="13"/>
      <c r="DR733" s="15"/>
    </row>
    <row r="734" spans="1:122" x14ac:dyDescent="0.45">
      <c r="A734" s="13">
        <v>2021</v>
      </c>
      <c r="B734" s="13">
        <f t="shared" si="106"/>
        <v>15</v>
      </c>
      <c r="C734" s="13">
        <f t="shared" si="107"/>
        <v>12</v>
      </c>
      <c r="D734" s="13">
        <f t="shared" si="108"/>
        <v>4</v>
      </c>
      <c r="E734" s="13">
        <f t="shared" si="109"/>
        <v>14</v>
      </c>
      <c r="G734" s="13">
        <f t="shared" si="110"/>
        <v>15</v>
      </c>
      <c r="H734" s="13">
        <f t="shared" si="111"/>
        <v>16</v>
      </c>
      <c r="I734" s="13">
        <f t="shared" si="112"/>
        <v>7</v>
      </c>
      <c r="J734" s="13">
        <f t="shared" si="113"/>
        <v>0</v>
      </c>
      <c r="L734" s="14"/>
      <c r="M734" s="15"/>
      <c r="R734" s="13"/>
      <c r="S734" s="15"/>
      <c r="BE734" s="13"/>
      <c r="BF734" s="15"/>
      <c r="BJ734" s="13"/>
      <c r="BL734" s="15"/>
      <c r="BM734" s="13"/>
      <c r="BN734" s="15"/>
      <c r="BR734" s="13"/>
      <c r="BS734" s="15"/>
      <c r="CW734" s="13"/>
      <c r="CX734" s="15"/>
      <c r="DQ734" s="13"/>
      <c r="DR734" s="15"/>
    </row>
    <row r="735" spans="1:122" x14ac:dyDescent="0.45">
      <c r="A735" s="13">
        <v>2022</v>
      </c>
      <c r="B735" s="13">
        <f t="shared" si="106"/>
        <v>0</v>
      </c>
      <c r="C735" s="13">
        <f t="shared" si="107"/>
        <v>0</v>
      </c>
      <c r="D735" s="13">
        <f t="shared" si="108"/>
        <v>0</v>
      </c>
      <c r="E735" s="13">
        <f t="shared" si="109"/>
        <v>0</v>
      </c>
      <c r="G735" s="13">
        <f t="shared" si="110"/>
        <v>0</v>
      </c>
      <c r="H735" s="13">
        <f t="shared" si="111"/>
        <v>0</v>
      </c>
      <c r="I735" s="13">
        <f t="shared" si="112"/>
        <v>0</v>
      </c>
      <c r="J735" s="13">
        <f t="shared" si="113"/>
        <v>0</v>
      </c>
      <c r="L735" s="14"/>
      <c r="M735" s="15"/>
      <c r="R735" s="13"/>
      <c r="S735" s="15"/>
      <c r="BE735" s="13"/>
      <c r="BF735" s="15"/>
      <c r="BJ735" s="13"/>
      <c r="BL735" s="15"/>
      <c r="BM735" s="13"/>
      <c r="BN735" s="15"/>
      <c r="BR735" s="13"/>
      <c r="BS735" s="15"/>
      <c r="CW735" s="13"/>
      <c r="CX735" s="15"/>
      <c r="DQ735" s="13"/>
      <c r="DR735" s="15"/>
    </row>
    <row r="736" spans="1:122" x14ac:dyDescent="0.45">
      <c r="A736" s="13">
        <v>2023</v>
      </c>
      <c r="B736" s="13">
        <f t="shared" si="106"/>
        <v>0</v>
      </c>
      <c r="C736" s="13">
        <f t="shared" si="107"/>
        <v>0</v>
      </c>
      <c r="D736" s="13">
        <f t="shared" si="108"/>
        <v>0</v>
      </c>
      <c r="E736" s="13">
        <f t="shared" si="109"/>
        <v>0</v>
      </c>
      <c r="G736" s="13">
        <f t="shared" si="110"/>
        <v>0</v>
      </c>
      <c r="H736" s="13">
        <f t="shared" si="111"/>
        <v>0</v>
      </c>
      <c r="I736" s="13">
        <f t="shared" si="112"/>
        <v>0</v>
      </c>
      <c r="J736" s="13">
        <f t="shared" si="113"/>
        <v>0</v>
      </c>
      <c r="L736" s="14"/>
      <c r="M736" s="15"/>
      <c r="R736" s="13"/>
      <c r="S736" s="15"/>
      <c r="BE736" s="13"/>
      <c r="BF736" s="15"/>
      <c r="BJ736" s="13"/>
      <c r="BL736" s="15"/>
      <c r="BM736" s="13"/>
      <c r="BN736" s="15"/>
      <c r="BR736" s="13"/>
      <c r="BS736" s="15"/>
      <c r="CW736" s="13"/>
      <c r="CX736" s="15"/>
      <c r="DQ736" s="13"/>
      <c r="DR736" s="15"/>
    </row>
    <row r="737" spans="1:122" x14ac:dyDescent="0.45">
      <c r="A737" s="13">
        <v>2024</v>
      </c>
      <c r="B737" s="13">
        <f t="shared" si="106"/>
        <v>0</v>
      </c>
      <c r="C737" s="13">
        <f t="shared" si="107"/>
        <v>0</v>
      </c>
      <c r="D737" s="13">
        <f t="shared" si="108"/>
        <v>0</v>
      </c>
      <c r="E737" s="13">
        <f t="shared" si="109"/>
        <v>0</v>
      </c>
      <c r="G737" s="13">
        <f t="shared" si="110"/>
        <v>0</v>
      </c>
      <c r="H737" s="13">
        <f t="shared" si="111"/>
        <v>0</v>
      </c>
      <c r="I737" s="13">
        <f t="shared" si="112"/>
        <v>0</v>
      </c>
      <c r="J737" s="13">
        <f t="shared" si="113"/>
        <v>0</v>
      </c>
      <c r="L737" s="14"/>
      <c r="M737" s="15"/>
      <c r="R737" s="13"/>
      <c r="S737" s="15"/>
      <c r="BE737" s="13"/>
      <c r="BF737" s="15"/>
      <c r="BJ737" s="13"/>
      <c r="BL737" s="15"/>
      <c r="BM737" s="13"/>
      <c r="BN737" s="15"/>
      <c r="BR737" s="13"/>
      <c r="BS737" s="15"/>
      <c r="CW737" s="13"/>
      <c r="CX737" s="15"/>
      <c r="DQ737" s="13"/>
      <c r="DR737" s="15"/>
    </row>
    <row r="739" spans="1:122" x14ac:dyDescent="0.45">
      <c r="G739" s="13">
        <f>SUM(G722:G737)</f>
        <v>130</v>
      </c>
      <c r="H739" s="13">
        <f t="shared" ref="H739:J739" si="114">SUM(H722:H737)</f>
        <v>218</v>
      </c>
      <c r="I739" s="13">
        <f t="shared" si="114"/>
        <v>251</v>
      </c>
      <c r="J739" s="13">
        <f t="shared" si="114"/>
        <v>69</v>
      </c>
    </row>
  </sheetData>
  <autoFilter ref="A709:C712" xr:uid="{BA2EBF23-437A-468C-9E4F-87321155B6E4}">
    <sortState xmlns:xlrd2="http://schemas.microsoft.com/office/spreadsheetml/2017/richdata2" ref="A710:C712">
      <sortCondition descending="1" ref="C709:C712"/>
    </sortState>
  </autoFilter>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energy_communities</vt:lpstr>
      <vt:lpstr>community_projects</vt:lpstr>
      <vt:lpstr>EC_projects</vt:lpstr>
      <vt:lpstr>project_size</vt:lpstr>
      <vt:lpstr>province</vt:lpstr>
      <vt:lpstr>municipalities</vt:lpstr>
      <vt:lpstr>Professionalization</vt:lpstr>
      <vt:lpstr>professionalization_strategies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LOOMANS Naud</dc:creator>
  <cp:lastModifiedBy>Loomans, Naud</cp:lastModifiedBy>
  <dcterms:created xsi:type="dcterms:W3CDTF">2024-07-09T15:26:58Z</dcterms:created>
  <dcterms:modified xsi:type="dcterms:W3CDTF">2024-12-06T14:07:18Z</dcterms:modified>
</cp:coreProperties>
</file>