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_calibration\"/>
    </mc:Choice>
  </mc:AlternateContent>
  <xr:revisionPtr revIDLastSave="0" documentId="8_{E6FDB3A3-4D85-4DA0-8416-C39C035DB4C6}" xr6:coauthVersionLast="47" xr6:coauthVersionMax="47" xr10:uidLastSave="{00000000-0000-0000-0000-000000000000}"/>
  <bookViews>
    <workbookView xWindow="-23148" yWindow="1284" windowWidth="23256" windowHeight="12576" xr2:uid="{C9885265-92F8-4143-8AA0-FF6432230651}"/>
  </bookViews>
  <sheets>
    <sheet name="assumptions" sheetId="1" r:id="rId1"/>
    <sheet name="baseCase_ECs" sheetId="3" r:id="rId2"/>
    <sheet name="baseCase_projects" sheetId="2" r:id="rId3"/>
    <sheet name="highContagion_ECs" sheetId="4" r:id="rId4"/>
    <sheet name="highContagion_projects" sheetId="5" r:id="rId5"/>
    <sheet name="highProf_ECs" sheetId="6" r:id="rId6"/>
    <sheet name="highProf_projects" sheetId="7" r:id="rId7"/>
    <sheet name="combined_ECs" sheetId="8" r:id="rId8"/>
    <sheet name="combined_projec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K3" i="1"/>
  <c r="J3" i="1"/>
  <c r="H3" i="1"/>
  <c r="AG4" i="1"/>
  <c r="AL4" i="1" s="1"/>
  <c r="AH4" i="1"/>
  <c r="AM4" i="1" s="1"/>
  <c r="AI4" i="1"/>
  <c r="AN4" i="1" s="1"/>
  <c r="AJ4" i="1"/>
  <c r="AO4" i="1" s="1"/>
  <c r="AG5" i="1"/>
  <c r="AL5" i="1" s="1"/>
  <c r="AH5" i="1"/>
  <c r="AM5" i="1" s="1"/>
  <c r="AI5" i="1"/>
  <c r="AN5" i="1" s="1"/>
  <c r="AJ5" i="1"/>
  <c r="AO5" i="1" s="1"/>
  <c r="AG6" i="1"/>
  <c r="AL6" i="1" s="1"/>
  <c r="AH6" i="1"/>
  <c r="AM6" i="1" s="1"/>
  <c r="AI6" i="1"/>
  <c r="AN6" i="1" s="1"/>
  <c r="AJ6" i="1"/>
  <c r="AO6" i="1" s="1"/>
  <c r="AG7" i="1"/>
  <c r="AL7" i="1" s="1"/>
  <c r="AH7" i="1"/>
  <c r="AM7" i="1" s="1"/>
  <c r="AI7" i="1"/>
  <c r="AN7" i="1" s="1"/>
  <c r="AJ7" i="1"/>
  <c r="AO7" i="1" s="1"/>
  <c r="AG8" i="1"/>
  <c r="AL8" i="1" s="1"/>
  <c r="AH8" i="1"/>
  <c r="AM8" i="1" s="1"/>
  <c r="AI8" i="1"/>
  <c r="AN8" i="1" s="1"/>
  <c r="AJ8" i="1"/>
  <c r="AO8" i="1" s="1"/>
  <c r="AG9" i="1"/>
  <c r="AL9" i="1" s="1"/>
  <c r="AH9" i="1"/>
  <c r="AM9" i="1" s="1"/>
  <c r="AI9" i="1"/>
  <c r="AN9" i="1" s="1"/>
  <c r="AJ9" i="1"/>
  <c r="AO9" i="1" s="1"/>
  <c r="AG10" i="1"/>
  <c r="AL10" i="1" s="1"/>
  <c r="AH10" i="1"/>
  <c r="AM10" i="1" s="1"/>
  <c r="AI10" i="1"/>
  <c r="AN10" i="1" s="1"/>
  <c r="AJ10" i="1"/>
  <c r="AO10" i="1" s="1"/>
  <c r="AG11" i="1"/>
  <c r="AL11" i="1" s="1"/>
  <c r="AH11" i="1"/>
  <c r="AM11" i="1" s="1"/>
  <c r="AI11" i="1"/>
  <c r="AN11" i="1" s="1"/>
  <c r="AJ11" i="1"/>
  <c r="AO11" i="1" s="1"/>
  <c r="AG12" i="1"/>
  <c r="AL12" i="1" s="1"/>
  <c r="AH12" i="1"/>
  <c r="AM12" i="1" s="1"/>
  <c r="AI12" i="1"/>
  <c r="AN12" i="1" s="1"/>
  <c r="AJ12" i="1"/>
  <c r="AO12" i="1" s="1"/>
  <c r="AG13" i="1"/>
  <c r="AL13" i="1" s="1"/>
  <c r="AH13" i="1"/>
  <c r="AM13" i="1" s="1"/>
  <c r="AI13" i="1"/>
  <c r="AN13" i="1" s="1"/>
  <c r="AJ13" i="1"/>
  <c r="AO13" i="1" s="1"/>
  <c r="AG14" i="1"/>
  <c r="AL14" i="1" s="1"/>
  <c r="AH14" i="1"/>
  <c r="AM14" i="1" s="1"/>
  <c r="AI14" i="1"/>
  <c r="AN14" i="1" s="1"/>
  <c r="AJ14" i="1"/>
  <c r="AO14" i="1" s="1"/>
  <c r="AG15" i="1"/>
  <c r="AL15" i="1" s="1"/>
  <c r="AH15" i="1"/>
  <c r="AM15" i="1" s="1"/>
  <c r="AI15" i="1"/>
  <c r="AN15" i="1" s="1"/>
  <c r="AJ15" i="1"/>
  <c r="AO15" i="1" s="1"/>
  <c r="AG16" i="1"/>
  <c r="AL16" i="1" s="1"/>
  <c r="AH16" i="1"/>
  <c r="AM16" i="1" s="1"/>
  <c r="AI16" i="1"/>
  <c r="AN16" i="1" s="1"/>
  <c r="AJ16" i="1"/>
  <c r="AO16" i="1" s="1"/>
  <c r="AG17" i="1"/>
  <c r="AL17" i="1" s="1"/>
  <c r="AH17" i="1"/>
  <c r="AM17" i="1" s="1"/>
  <c r="AI17" i="1"/>
  <c r="AN17" i="1" s="1"/>
  <c r="AJ17" i="1"/>
  <c r="AO17" i="1" s="1"/>
  <c r="AG18" i="1"/>
  <c r="AL18" i="1" s="1"/>
  <c r="AH18" i="1"/>
  <c r="AM18" i="1" s="1"/>
  <c r="AI18" i="1"/>
  <c r="AN18" i="1" s="1"/>
  <c r="AJ18" i="1"/>
  <c r="AO18" i="1" s="1"/>
  <c r="AG19" i="1"/>
  <c r="AL19" i="1" s="1"/>
  <c r="AH19" i="1"/>
  <c r="AM19" i="1" s="1"/>
  <c r="AI19" i="1"/>
  <c r="AN19" i="1" s="1"/>
  <c r="AJ19" i="1"/>
  <c r="AO19" i="1" s="1"/>
  <c r="AG20" i="1"/>
  <c r="AL20" i="1" s="1"/>
  <c r="AH20" i="1"/>
  <c r="AM20" i="1" s="1"/>
  <c r="AI20" i="1"/>
  <c r="AN20" i="1" s="1"/>
  <c r="AJ20" i="1"/>
  <c r="AO20" i="1" s="1"/>
  <c r="AG21" i="1"/>
  <c r="AL21" i="1" s="1"/>
  <c r="AH21" i="1"/>
  <c r="AM21" i="1" s="1"/>
  <c r="AI21" i="1"/>
  <c r="AN21" i="1" s="1"/>
  <c r="AJ21" i="1"/>
  <c r="AO21" i="1" s="1"/>
  <c r="AG22" i="1"/>
  <c r="AL22" i="1" s="1"/>
  <c r="AH22" i="1"/>
  <c r="AM22" i="1" s="1"/>
  <c r="AI22" i="1"/>
  <c r="AN22" i="1" s="1"/>
  <c r="AJ22" i="1"/>
  <c r="AO22" i="1" s="1"/>
  <c r="AG23" i="1"/>
  <c r="AL23" i="1" s="1"/>
  <c r="AH23" i="1"/>
  <c r="AM23" i="1" s="1"/>
  <c r="AI23" i="1"/>
  <c r="AN23" i="1" s="1"/>
  <c r="AJ23" i="1"/>
  <c r="AO23" i="1" s="1"/>
  <c r="AG24" i="1"/>
  <c r="AL24" i="1" s="1"/>
  <c r="AH24" i="1"/>
  <c r="AM24" i="1" s="1"/>
  <c r="AI24" i="1"/>
  <c r="AN24" i="1" s="1"/>
  <c r="AJ24" i="1"/>
  <c r="AO24" i="1" s="1"/>
  <c r="AG25" i="1"/>
  <c r="AL25" i="1" s="1"/>
  <c r="AH25" i="1"/>
  <c r="AM25" i="1" s="1"/>
  <c r="AI25" i="1"/>
  <c r="AN25" i="1" s="1"/>
  <c r="AJ25" i="1"/>
  <c r="AO25" i="1" s="1"/>
  <c r="AG26" i="1"/>
  <c r="AL26" i="1" s="1"/>
  <c r="AH26" i="1"/>
  <c r="AM26" i="1" s="1"/>
  <c r="AI26" i="1"/>
  <c r="AN26" i="1" s="1"/>
  <c r="AJ26" i="1"/>
  <c r="AO26" i="1" s="1"/>
  <c r="AG27" i="1"/>
  <c r="AL27" i="1" s="1"/>
  <c r="AH27" i="1"/>
  <c r="AM27" i="1" s="1"/>
  <c r="AI27" i="1"/>
  <c r="AN27" i="1" s="1"/>
  <c r="AJ27" i="1"/>
  <c r="AO27" i="1" s="1"/>
  <c r="AG28" i="1"/>
  <c r="AL28" i="1" s="1"/>
  <c r="AH28" i="1"/>
  <c r="AM28" i="1" s="1"/>
  <c r="AI28" i="1"/>
  <c r="AN28" i="1" s="1"/>
  <c r="AJ28" i="1"/>
  <c r="AO28" i="1" s="1"/>
  <c r="AG29" i="1"/>
  <c r="AL29" i="1" s="1"/>
  <c r="AH29" i="1"/>
  <c r="AM29" i="1" s="1"/>
  <c r="AI29" i="1"/>
  <c r="AN29" i="1" s="1"/>
  <c r="AJ29" i="1"/>
  <c r="AO29" i="1" s="1"/>
  <c r="AG30" i="1"/>
  <c r="AL30" i="1" s="1"/>
  <c r="AH30" i="1"/>
  <c r="AM30" i="1" s="1"/>
  <c r="AI30" i="1"/>
  <c r="AN30" i="1" s="1"/>
  <c r="AJ30" i="1"/>
  <c r="AO30" i="1" s="1"/>
  <c r="AG31" i="1"/>
  <c r="AL31" i="1" s="1"/>
  <c r="AH31" i="1"/>
  <c r="AM31" i="1" s="1"/>
  <c r="AI31" i="1"/>
  <c r="AN31" i="1" s="1"/>
  <c r="AJ31" i="1"/>
  <c r="AO31" i="1" s="1"/>
  <c r="AG32" i="1"/>
  <c r="AL32" i="1" s="1"/>
  <c r="AH32" i="1"/>
  <c r="AM32" i="1" s="1"/>
  <c r="AI32" i="1"/>
  <c r="AN32" i="1" s="1"/>
  <c r="AJ32" i="1"/>
  <c r="AO32" i="1" s="1"/>
  <c r="AG33" i="1"/>
  <c r="AL33" i="1" s="1"/>
  <c r="AH33" i="1"/>
  <c r="AM33" i="1" s="1"/>
  <c r="AI33" i="1"/>
  <c r="AN33" i="1" s="1"/>
  <c r="AJ33" i="1"/>
  <c r="AO33" i="1" s="1"/>
  <c r="AG34" i="1"/>
  <c r="AL34" i="1" s="1"/>
  <c r="AH34" i="1"/>
  <c r="AM34" i="1" s="1"/>
  <c r="AI34" i="1"/>
  <c r="AN34" i="1" s="1"/>
  <c r="AJ34" i="1"/>
  <c r="AO34" i="1" s="1"/>
  <c r="AG35" i="1"/>
  <c r="AL35" i="1" s="1"/>
  <c r="AH35" i="1"/>
  <c r="AM35" i="1" s="1"/>
  <c r="AI35" i="1"/>
  <c r="AN35" i="1" s="1"/>
  <c r="AJ35" i="1"/>
  <c r="AO35" i="1" s="1"/>
  <c r="AG36" i="1"/>
  <c r="AL36" i="1" s="1"/>
  <c r="AH36" i="1"/>
  <c r="AM36" i="1" s="1"/>
  <c r="AI36" i="1"/>
  <c r="AN36" i="1" s="1"/>
  <c r="AJ36" i="1"/>
  <c r="AO36" i="1" s="1"/>
  <c r="AG37" i="1"/>
  <c r="AL37" i="1" s="1"/>
  <c r="AH37" i="1"/>
  <c r="AM37" i="1" s="1"/>
  <c r="AI37" i="1"/>
  <c r="AN37" i="1" s="1"/>
  <c r="AJ37" i="1"/>
  <c r="AO37" i="1" s="1"/>
  <c r="AG38" i="1"/>
  <c r="AL38" i="1" s="1"/>
  <c r="AH38" i="1"/>
  <c r="AM38" i="1" s="1"/>
  <c r="AI38" i="1"/>
  <c r="AN38" i="1" s="1"/>
  <c r="AJ38" i="1"/>
  <c r="AO38" i="1" s="1"/>
  <c r="AG39" i="1"/>
  <c r="AL39" i="1" s="1"/>
  <c r="AH39" i="1"/>
  <c r="AM39" i="1" s="1"/>
  <c r="AI39" i="1"/>
  <c r="AN39" i="1" s="1"/>
  <c r="AJ39" i="1"/>
  <c r="AO39" i="1" s="1"/>
  <c r="AG40" i="1"/>
  <c r="AL40" i="1" s="1"/>
  <c r="AH40" i="1"/>
  <c r="AM40" i="1" s="1"/>
  <c r="AI40" i="1"/>
  <c r="AN40" i="1" s="1"/>
  <c r="AJ40" i="1"/>
  <c r="AO40" i="1" s="1"/>
  <c r="AG41" i="1"/>
  <c r="AL41" i="1" s="1"/>
  <c r="AH41" i="1"/>
  <c r="AM41" i="1" s="1"/>
  <c r="AI41" i="1"/>
  <c r="AN41" i="1" s="1"/>
  <c r="AJ41" i="1"/>
  <c r="AO41" i="1" s="1"/>
  <c r="AG42" i="1"/>
  <c r="AL42" i="1" s="1"/>
  <c r="AH42" i="1"/>
  <c r="AM42" i="1" s="1"/>
  <c r="AI42" i="1"/>
  <c r="AN42" i="1" s="1"/>
  <c r="AJ42" i="1"/>
  <c r="AO42" i="1" s="1"/>
  <c r="AG43" i="1"/>
  <c r="AL43" i="1" s="1"/>
  <c r="AH43" i="1"/>
  <c r="AM43" i="1" s="1"/>
  <c r="AI43" i="1"/>
  <c r="AN43" i="1" s="1"/>
  <c r="AJ43" i="1"/>
  <c r="AO43" i="1" s="1"/>
  <c r="AJ3" i="1"/>
  <c r="AO3" i="1" s="1"/>
  <c r="AI3" i="1"/>
  <c r="AN3" i="1" s="1"/>
  <c r="AH3" i="1"/>
  <c r="AM3" i="1" s="1"/>
  <c r="AG3" i="1"/>
  <c r="AL3" i="1" s="1"/>
  <c r="W4" i="1"/>
  <c r="AB4" i="1" s="1"/>
  <c r="X4" i="1"/>
  <c r="AC4" i="1" s="1"/>
  <c r="Y4" i="1"/>
  <c r="AD4" i="1" s="1"/>
  <c r="Z4" i="1"/>
  <c r="AE4" i="1" s="1"/>
  <c r="W5" i="1"/>
  <c r="AB5" i="1" s="1"/>
  <c r="X5" i="1"/>
  <c r="AC5" i="1" s="1"/>
  <c r="Y5" i="1"/>
  <c r="AD5" i="1" s="1"/>
  <c r="Z5" i="1"/>
  <c r="AE5" i="1" s="1"/>
  <c r="W6" i="1"/>
  <c r="AB6" i="1" s="1"/>
  <c r="X6" i="1"/>
  <c r="AC6" i="1" s="1"/>
  <c r="Y6" i="1"/>
  <c r="AD6" i="1" s="1"/>
  <c r="Z6" i="1"/>
  <c r="AE6" i="1" s="1"/>
  <c r="W7" i="1"/>
  <c r="AB7" i="1" s="1"/>
  <c r="X7" i="1"/>
  <c r="AC7" i="1" s="1"/>
  <c r="Y7" i="1"/>
  <c r="AD7" i="1" s="1"/>
  <c r="Z7" i="1"/>
  <c r="AE7" i="1" s="1"/>
  <c r="W8" i="1"/>
  <c r="AB8" i="1" s="1"/>
  <c r="X8" i="1"/>
  <c r="AC8" i="1" s="1"/>
  <c r="Y8" i="1"/>
  <c r="AD8" i="1" s="1"/>
  <c r="Z8" i="1"/>
  <c r="AE8" i="1" s="1"/>
  <c r="W9" i="1"/>
  <c r="AB9" i="1" s="1"/>
  <c r="X9" i="1"/>
  <c r="AC9" i="1" s="1"/>
  <c r="Y9" i="1"/>
  <c r="AD9" i="1" s="1"/>
  <c r="Z9" i="1"/>
  <c r="AE9" i="1" s="1"/>
  <c r="W10" i="1"/>
  <c r="AB10" i="1" s="1"/>
  <c r="X10" i="1"/>
  <c r="AC10" i="1" s="1"/>
  <c r="Y10" i="1"/>
  <c r="AD10" i="1" s="1"/>
  <c r="Z10" i="1"/>
  <c r="AE10" i="1" s="1"/>
  <c r="W11" i="1"/>
  <c r="AB11" i="1" s="1"/>
  <c r="X11" i="1"/>
  <c r="AC11" i="1" s="1"/>
  <c r="Y11" i="1"/>
  <c r="AD11" i="1" s="1"/>
  <c r="Z11" i="1"/>
  <c r="AE11" i="1" s="1"/>
  <c r="W12" i="1"/>
  <c r="AB12" i="1" s="1"/>
  <c r="X12" i="1"/>
  <c r="AC12" i="1" s="1"/>
  <c r="Y12" i="1"/>
  <c r="AD12" i="1" s="1"/>
  <c r="Z12" i="1"/>
  <c r="AE12" i="1" s="1"/>
  <c r="W13" i="1"/>
  <c r="AB13" i="1" s="1"/>
  <c r="X13" i="1"/>
  <c r="AC13" i="1" s="1"/>
  <c r="Y13" i="1"/>
  <c r="AD13" i="1" s="1"/>
  <c r="Z13" i="1"/>
  <c r="AE13" i="1" s="1"/>
  <c r="W14" i="1"/>
  <c r="AB14" i="1" s="1"/>
  <c r="X14" i="1"/>
  <c r="AC14" i="1" s="1"/>
  <c r="Y14" i="1"/>
  <c r="AD14" i="1" s="1"/>
  <c r="Z14" i="1"/>
  <c r="AE14" i="1" s="1"/>
  <c r="W15" i="1"/>
  <c r="AB15" i="1" s="1"/>
  <c r="X15" i="1"/>
  <c r="AC15" i="1" s="1"/>
  <c r="Y15" i="1"/>
  <c r="AD15" i="1" s="1"/>
  <c r="Z15" i="1"/>
  <c r="AE15" i="1" s="1"/>
  <c r="W16" i="1"/>
  <c r="AB16" i="1" s="1"/>
  <c r="X16" i="1"/>
  <c r="AC16" i="1" s="1"/>
  <c r="Y16" i="1"/>
  <c r="AD16" i="1" s="1"/>
  <c r="Z16" i="1"/>
  <c r="AE16" i="1" s="1"/>
  <c r="W17" i="1"/>
  <c r="AB17" i="1" s="1"/>
  <c r="X17" i="1"/>
  <c r="AC17" i="1" s="1"/>
  <c r="Y17" i="1"/>
  <c r="AD17" i="1" s="1"/>
  <c r="Z17" i="1"/>
  <c r="AE17" i="1" s="1"/>
  <c r="W18" i="1"/>
  <c r="AB18" i="1" s="1"/>
  <c r="X18" i="1"/>
  <c r="AC18" i="1" s="1"/>
  <c r="Y18" i="1"/>
  <c r="AD18" i="1" s="1"/>
  <c r="Z18" i="1"/>
  <c r="AE18" i="1" s="1"/>
  <c r="W19" i="1"/>
  <c r="AB19" i="1" s="1"/>
  <c r="X19" i="1"/>
  <c r="AC19" i="1" s="1"/>
  <c r="Y19" i="1"/>
  <c r="AD19" i="1" s="1"/>
  <c r="Z19" i="1"/>
  <c r="AE19" i="1" s="1"/>
  <c r="W20" i="1"/>
  <c r="AB20" i="1" s="1"/>
  <c r="X20" i="1"/>
  <c r="AC20" i="1" s="1"/>
  <c r="Y20" i="1"/>
  <c r="AD20" i="1" s="1"/>
  <c r="Z20" i="1"/>
  <c r="AE20" i="1" s="1"/>
  <c r="W21" i="1"/>
  <c r="AB21" i="1" s="1"/>
  <c r="X21" i="1"/>
  <c r="AC21" i="1" s="1"/>
  <c r="Y21" i="1"/>
  <c r="AD21" i="1" s="1"/>
  <c r="Z21" i="1"/>
  <c r="AE21" i="1" s="1"/>
  <c r="W22" i="1"/>
  <c r="AB22" i="1" s="1"/>
  <c r="X22" i="1"/>
  <c r="AC22" i="1" s="1"/>
  <c r="Y22" i="1"/>
  <c r="AD22" i="1" s="1"/>
  <c r="Z22" i="1"/>
  <c r="AE22" i="1" s="1"/>
  <c r="W23" i="1"/>
  <c r="AB23" i="1" s="1"/>
  <c r="X23" i="1"/>
  <c r="AC23" i="1" s="1"/>
  <c r="Y23" i="1"/>
  <c r="AD23" i="1" s="1"/>
  <c r="Z23" i="1"/>
  <c r="AE23" i="1" s="1"/>
  <c r="W24" i="1"/>
  <c r="AB24" i="1" s="1"/>
  <c r="X24" i="1"/>
  <c r="AC24" i="1" s="1"/>
  <c r="Y24" i="1"/>
  <c r="AD24" i="1" s="1"/>
  <c r="Z24" i="1"/>
  <c r="AE24" i="1" s="1"/>
  <c r="W25" i="1"/>
  <c r="AB25" i="1" s="1"/>
  <c r="X25" i="1"/>
  <c r="AC25" i="1" s="1"/>
  <c r="Y25" i="1"/>
  <c r="AD25" i="1" s="1"/>
  <c r="Z25" i="1"/>
  <c r="AE25" i="1" s="1"/>
  <c r="W26" i="1"/>
  <c r="AB26" i="1" s="1"/>
  <c r="X26" i="1"/>
  <c r="AC26" i="1" s="1"/>
  <c r="Y26" i="1"/>
  <c r="AD26" i="1" s="1"/>
  <c r="Z26" i="1"/>
  <c r="AE26" i="1" s="1"/>
  <c r="W27" i="1"/>
  <c r="AB27" i="1" s="1"/>
  <c r="X27" i="1"/>
  <c r="AC27" i="1" s="1"/>
  <c r="Y27" i="1"/>
  <c r="AD27" i="1" s="1"/>
  <c r="Z27" i="1"/>
  <c r="AE27" i="1" s="1"/>
  <c r="W28" i="1"/>
  <c r="AB28" i="1" s="1"/>
  <c r="X28" i="1"/>
  <c r="AC28" i="1" s="1"/>
  <c r="Y28" i="1"/>
  <c r="AD28" i="1" s="1"/>
  <c r="Z28" i="1"/>
  <c r="AE28" i="1" s="1"/>
  <c r="W29" i="1"/>
  <c r="AB29" i="1" s="1"/>
  <c r="X29" i="1"/>
  <c r="AC29" i="1" s="1"/>
  <c r="Y29" i="1"/>
  <c r="AD29" i="1" s="1"/>
  <c r="Z29" i="1"/>
  <c r="AE29" i="1" s="1"/>
  <c r="W30" i="1"/>
  <c r="AB30" i="1" s="1"/>
  <c r="X30" i="1"/>
  <c r="AC30" i="1" s="1"/>
  <c r="Y30" i="1"/>
  <c r="AD30" i="1" s="1"/>
  <c r="Z30" i="1"/>
  <c r="AE30" i="1" s="1"/>
  <c r="W31" i="1"/>
  <c r="AB31" i="1" s="1"/>
  <c r="X31" i="1"/>
  <c r="AC31" i="1" s="1"/>
  <c r="Y31" i="1"/>
  <c r="AD31" i="1" s="1"/>
  <c r="Z31" i="1"/>
  <c r="AE31" i="1" s="1"/>
  <c r="W32" i="1"/>
  <c r="AB32" i="1" s="1"/>
  <c r="X32" i="1"/>
  <c r="AC32" i="1" s="1"/>
  <c r="Y32" i="1"/>
  <c r="AD32" i="1" s="1"/>
  <c r="Z32" i="1"/>
  <c r="AE32" i="1" s="1"/>
  <c r="W33" i="1"/>
  <c r="AB33" i="1" s="1"/>
  <c r="X33" i="1"/>
  <c r="AC33" i="1" s="1"/>
  <c r="Y33" i="1"/>
  <c r="AD33" i="1" s="1"/>
  <c r="Z33" i="1"/>
  <c r="AE33" i="1" s="1"/>
  <c r="W34" i="1"/>
  <c r="AB34" i="1" s="1"/>
  <c r="X34" i="1"/>
  <c r="AC34" i="1" s="1"/>
  <c r="Y34" i="1"/>
  <c r="AD34" i="1" s="1"/>
  <c r="Z34" i="1"/>
  <c r="AE34" i="1" s="1"/>
  <c r="W35" i="1"/>
  <c r="AB35" i="1" s="1"/>
  <c r="X35" i="1"/>
  <c r="AC35" i="1" s="1"/>
  <c r="Y35" i="1"/>
  <c r="AD35" i="1" s="1"/>
  <c r="Z35" i="1"/>
  <c r="AE35" i="1" s="1"/>
  <c r="W36" i="1"/>
  <c r="AB36" i="1" s="1"/>
  <c r="X36" i="1"/>
  <c r="AC36" i="1" s="1"/>
  <c r="Y36" i="1"/>
  <c r="AD36" i="1" s="1"/>
  <c r="Z36" i="1"/>
  <c r="AE36" i="1" s="1"/>
  <c r="W37" i="1"/>
  <c r="AB37" i="1" s="1"/>
  <c r="X37" i="1"/>
  <c r="AC37" i="1" s="1"/>
  <c r="Y37" i="1"/>
  <c r="AD37" i="1" s="1"/>
  <c r="Z37" i="1"/>
  <c r="AE37" i="1" s="1"/>
  <c r="W38" i="1"/>
  <c r="AB38" i="1" s="1"/>
  <c r="X38" i="1"/>
  <c r="AC38" i="1" s="1"/>
  <c r="Y38" i="1"/>
  <c r="AD38" i="1" s="1"/>
  <c r="Z38" i="1"/>
  <c r="AE38" i="1" s="1"/>
  <c r="W39" i="1"/>
  <c r="AB39" i="1" s="1"/>
  <c r="X39" i="1"/>
  <c r="AC39" i="1" s="1"/>
  <c r="Y39" i="1"/>
  <c r="AD39" i="1" s="1"/>
  <c r="Z39" i="1"/>
  <c r="AE39" i="1" s="1"/>
  <c r="W40" i="1"/>
  <c r="AB40" i="1" s="1"/>
  <c r="X40" i="1"/>
  <c r="AC40" i="1" s="1"/>
  <c r="Y40" i="1"/>
  <c r="AD40" i="1" s="1"/>
  <c r="Z40" i="1"/>
  <c r="AE40" i="1" s="1"/>
  <c r="W41" i="1"/>
  <c r="AB41" i="1" s="1"/>
  <c r="X41" i="1"/>
  <c r="AC41" i="1" s="1"/>
  <c r="Y41" i="1"/>
  <c r="AD41" i="1" s="1"/>
  <c r="Z41" i="1"/>
  <c r="AE41" i="1" s="1"/>
  <c r="W42" i="1"/>
  <c r="AB42" i="1" s="1"/>
  <c r="X42" i="1"/>
  <c r="AC42" i="1" s="1"/>
  <c r="Y42" i="1"/>
  <c r="AD42" i="1" s="1"/>
  <c r="Z42" i="1"/>
  <c r="AE42" i="1" s="1"/>
  <c r="W43" i="1"/>
  <c r="AB43" i="1" s="1"/>
  <c r="X43" i="1"/>
  <c r="AC43" i="1" s="1"/>
  <c r="Y43" i="1"/>
  <c r="AD43" i="1" s="1"/>
  <c r="Z43" i="1"/>
  <c r="AE43" i="1" s="1"/>
  <c r="Z3" i="1"/>
  <c r="AE3" i="1" s="1"/>
  <c r="Y3" i="1"/>
  <c r="AD3" i="1" s="1"/>
  <c r="X3" i="1"/>
  <c r="AC3" i="1" s="1"/>
  <c r="W3" i="1"/>
  <c r="AB3" i="1" s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M4" i="1"/>
  <c r="R4" i="1" s="1"/>
  <c r="N4" i="1"/>
  <c r="S4" i="1" s="1"/>
  <c r="O4" i="1"/>
  <c r="T4" i="1" s="1"/>
  <c r="P4" i="1"/>
  <c r="U4" i="1" s="1"/>
  <c r="M5" i="1"/>
  <c r="R5" i="1" s="1"/>
  <c r="N5" i="1"/>
  <c r="S5" i="1" s="1"/>
  <c r="O5" i="1"/>
  <c r="T5" i="1" s="1"/>
  <c r="P5" i="1"/>
  <c r="U5" i="1" s="1"/>
  <c r="M6" i="1"/>
  <c r="R6" i="1" s="1"/>
  <c r="N6" i="1"/>
  <c r="S6" i="1" s="1"/>
  <c r="O6" i="1"/>
  <c r="T6" i="1" s="1"/>
  <c r="P6" i="1"/>
  <c r="U6" i="1" s="1"/>
  <c r="M7" i="1"/>
  <c r="R7" i="1" s="1"/>
  <c r="N7" i="1"/>
  <c r="S7" i="1" s="1"/>
  <c r="O7" i="1"/>
  <c r="T7" i="1" s="1"/>
  <c r="P7" i="1"/>
  <c r="U7" i="1" s="1"/>
  <c r="M8" i="1"/>
  <c r="R8" i="1" s="1"/>
  <c r="N8" i="1"/>
  <c r="S8" i="1" s="1"/>
  <c r="O8" i="1"/>
  <c r="T8" i="1" s="1"/>
  <c r="P8" i="1"/>
  <c r="U8" i="1" s="1"/>
  <c r="M9" i="1"/>
  <c r="R9" i="1" s="1"/>
  <c r="N9" i="1"/>
  <c r="S9" i="1" s="1"/>
  <c r="O9" i="1"/>
  <c r="T9" i="1" s="1"/>
  <c r="P9" i="1"/>
  <c r="U9" i="1" s="1"/>
  <c r="M10" i="1"/>
  <c r="R10" i="1" s="1"/>
  <c r="N10" i="1"/>
  <c r="S10" i="1" s="1"/>
  <c r="O10" i="1"/>
  <c r="T10" i="1" s="1"/>
  <c r="P10" i="1"/>
  <c r="U10" i="1" s="1"/>
  <c r="M11" i="1"/>
  <c r="R11" i="1" s="1"/>
  <c r="N11" i="1"/>
  <c r="S11" i="1" s="1"/>
  <c r="O11" i="1"/>
  <c r="T11" i="1" s="1"/>
  <c r="P11" i="1"/>
  <c r="U11" i="1" s="1"/>
  <c r="M12" i="1"/>
  <c r="R12" i="1" s="1"/>
  <c r="N12" i="1"/>
  <c r="S12" i="1" s="1"/>
  <c r="O12" i="1"/>
  <c r="T12" i="1" s="1"/>
  <c r="P12" i="1"/>
  <c r="U12" i="1" s="1"/>
  <c r="M13" i="1"/>
  <c r="R13" i="1" s="1"/>
  <c r="N13" i="1"/>
  <c r="S13" i="1" s="1"/>
  <c r="O13" i="1"/>
  <c r="T13" i="1" s="1"/>
  <c r="P13" i="1"/>
  <c r="U13" i="1" s="1"/>
  <c r="M14" i="1"/>
  <c r="R14" i="1" s="1"/>
  <c r="N14" i="1"/>
  <c r="S14" i="1" s="1"/>
  <c r="O14" i="1"/>
  <c r="T14" i="1" s="1"/>
  <c r="P14" i="1"/>
  <c r="U14" i="1" s="1"/>
  <c r="M15" i="1"/>
  <c r="R15" i="1" s="1"/>
  <c r="N15" i="1"/>
  <c r="S15" i="1" s="1"/>
  <c r="O15" i="1"/>
  <c r="T15" i="1" s="1"/>
  <c r="P15" i="1"/>
  <c r="U15" i="1" s="1"/>
  <c r="M16" i="1"/>
  <c r="R16" i="1" s="1"/>
  <c r="N16" i="1"/>
  <c r="S16" i="1" s="1"/>
  <c r="O16" i="1"/>
  <c r="T16" i="1" s="1"/>
  <c r="P16" i="1"/>
  <c r="U16" i="1" s="1"/>
  <c r="M17" i="1"/>
  <c r="R17" i="1" s="1"/>
  <c r="N17" i="1"/>
  <c r="S17" i="1" s="1"/>
  <c r="O17" i="1"/>
  <c r="T17" i="1" s="1"/>
  <c r="P17" i="1"/>
  <c r="U17" i="1" s="1"/>
  <c r="M18" i="1"/>
  <c r="R18" i="1" s="1"/>
  <c r="N18" i="1"/>
  <c r="S18" i="1" s="1"/>
  <c r="O18" i="1"/>
  <c r="T18" i="1" s="1"/>
  <c r="P18" i="1"/>
  <c r="U18" i="1" s="1"/>
  <c r="M19" i="1"/>
  <c r="R19" i="1" s="1"/>
  <c r="N19" i="1"/>
  <c r="S19" i="1" s="1"/>
  <c r="O19" i="1"/>
  <c r="T19" i="1" s="1"/>
  <c r="P19" i="1"/>
  <c r="U19" i="1" s="1"/>
  <c r="M20" i="1"/>
  <c r="R20" i="1" s="1"/>
  <c r="N20" i="1"/>
  <c r="S20" i="1" s="1"/>
  <c r="O20" i="1"/>
  <c r="T20" i="1" s="1"/>
  <c r="P20" i="1"/>
  <c r="U20" i="1" s="1"/>
  <c r="M21" i="1"/>
  <c r="R21" i="1" s="1"/>
  <c r="N21" i="1"/>
  <c r="S21" i="1" s="1"/>
  <c r="O21" i="1"/>
  <c r="T21" i="1" s="1"/>
  <c r="P21" i="1"/>
  <c r="U21" i="1" s="1"/>
  <c r="M22" i="1"/>
  <c r="R22" i="1" s="1"/>
  <c r="N22" i="1"/>
  <c r="S22" i="1" s="1"/>
  <c r="O22" i="1"/>
  <c r="T22" i="1" s="1"/>
  <c r="P22" i="1"/>
  <c r="U22" i="1" s="1"/>
  <c r="M23" i="1"/>
  <c r="R23" i="1" s="1"/>
  <c r="N23" i="1"/>
  <c r="S23" i="1" s="1"/>
  <c r="O23" i="1"/>
  <c r="T23" i="1" s="1"/>
  <c r="P23" i="1"/>
  <c r="U23" i="1" s="1"/>
  <c r="M24" i="1"/>
  <c r="R24" i="1" s="1"/>
  <c r="N24" i="1"/>
  <c r="S24" i="1" s="1"/>
  <c r="O24" i="1"/>
  <c r="T24" i="1" s="1"/>
  <c r="P24" i="1"/>
  <c r="U24" i="1" s="1"/>
  <c r="M25" i="1"/>
  <c r="R25" i="1" s="1"/>
  <c r="N25" i="1"/>
  <c r="S25" i="1" s="1"/>
  <c r="O25" i="1"/>
  <c r="T25" i="1" s="1"/>
  <c r="P25" i="1"/>
  <c r="U25" i="1" s="1"/>
  <c r="M26" i="1"/>
  <c r="R26" i="1" s="1"/>
  <c r="N26" i="1"/>
  <c r="S26" i="1" s="1"/>
  <c r="O26" i="1"/>
  <c r="T26" i="1" s="1"/>
  <c r="P26" i="1"/>
  <c r="U26" i="1" s="1"/>
  <c r="M27" i="1"/>
  <c r="R27" i="1" s="1"/>
  <c r="N27" i="1"/>
  <c r="S27" i="1" s="1"/>
  <c r="O27" i="1"/>
  <c r="T27" i="1" s="1"/>
  <c r="P27" i="1"/>
  <c r="U27" i="1" s="1"/>
  <c r="M28" i="1"/>
  <c r="R28" i="1" s="1"/>
  <c r="N28" i="1"/>
  <c r="S28" i="1" s="1"/>
  <c r="O28" i="1"/>
  <c r="T28" i="1" s="1"/>
  <c r="P28" i="1"/>
  <c r="U28" i="1" s="1"/>
  <c r="M29" i="1"/>
  <c r="R29" i="1" s="1"/>
  <c r="N29" i="1"/>
  <c r="S29" i="1" s="1"/>
  <c r="O29" i="1"/>
  <c r="T29" i="1" s="1"/>
  <c r="P29" i="1"/>
  <c r="U29" i="1" s="1"/>
  <c r="M30" i="1"/>
  <c r="R30" i="1" s="1"/>
  <c r="N30" i="1"/>
  <c r="S30" i="1" s="1"/>
  <c r="O30" i="1"/>
  <c r="T30" i="1" s="1"/>
  <c r="P30" i="1"/>
  <c r="U30" i="1" s="1"/>
  <c r="M31" i="1"/>
  <c r="R31" i="1" s="1"/>
  <c r="N31" i="1"/>
  <c r="S31" i="1" s="1"/>
  <c r="O31" i="1"/>
  <c r="T31" i="1" s="1"/>
  <c r="P31" i="1"/>
  <c r="U31" i="1" s="1"/>
  <c r="M32" i="1"/>
  <c r="R32" i="1" s="1"/>
  <c r="N32" i="1"/>
  <c r="S32" i="1" s="1"/>
  <c r="O32" i="1"/>
  <c r="T32" i="1" s="1"/>
  <c r="P32" i="1"/>
  <c r="U32" i="1" s="1"/>
  <c r="M33" i="1"/>
  <c r="R33" i="1" s="1"/>
  <c r="N33" i="1"/>
  <c r="S33" i="1" s="1"/>
  <c r="O33" i="1"/>
  <c r="T33" i="1" s="1"/>
  <c r="P33" i="1"/>
  <c r="U33" i="1" s="1"/>
  <c r="M34" i="1"/>
  <c r="R34" i="1" s="1"/>
  <c r="N34" i="1"/>
  <c r="S34" i="1" s="1"/>
  <c r="O34" i="1"/>
  <c r="T34" i="1" s="1"/>
  <c r="P34" i="1"/>
  <c r="U34" i="1" s="1"/>
  <c r="M35" i="1"/>
  <c r="R35" i="1" s="1"/>
  <c r="N35" i="1"/>
  <c r="S35" i="1" s="1"/>
  <c r="O35" i="1"/>
  <c r="T35" i="1" s="1"/>
  <c r="P35" i="1"/>
  <c r="U35" i="1" s="1"/>
  <c r="M36" i="1"/>
  <c r="R36" i="1" s="1"/>
  <c r="N36" i="1"/>
  <c r="S36" i="1" s="1"/>
  <c r="O36" i="1"/>
  <c r="T36" i="1" s="1"/>
  <c r="P36" i="1"/>
  <c r="U36" i="1" s="1"/>
  <c r="M37" i="1"/>
  <c r="R37" i="1" s="1"/>
  <c r="N37" i="1"/>
  <c r="S37" i="1" s="1"/>
  <c r="O37" i="1"/>
  <c r="T37" i="1" s="1"/>
  <c r="P37" i="1"/>
  <c r="U37" i="1" s="1"/>
  <c r="M38" i="1"/>
  <c r="R38" i="1" s="1"/>
  <c r="N38" i="1"/>
  <c r="S38" i="1" s="1"/>
  <c r="O38" i="1"/>
  <c r="T38" i="1" s="1"/>
  <c r="P38" i="1"/>
  <c r="U38" i="1" s="1"/>
  <c r="M39" i="1"/>
  <c r="R39" i="1" s="1"/>
  <c r="N39" i="1"/>
  <c r="S39" i="1" s="1"/>
  <c r="O39" i="1"/>
  <c r="T39" i="1" s="1"/>
  <c r="P39" i="1"/>
  <c r="U39" i="1" s="1"/>
  <c r="M40" i="1"/>
  <c r="R40" i="1" s="1"/>
  <c r="N40" i="1"/>
  <c r="S40" i="1" s="1"/>
  <c r="O40" i="1"/>
  <c r="T40" i="1" s="1"/>
  <c r="P40" i="1"/>
  <c r="U40" i="1" s="1"/>
  <c r="M41" i="1"/>
  <c r="R41" i="1" s="1"/>
  <c r="N41" i="1"/>
  <c r="S41" i="1" s="1"/>
  <c r="O41" i="1"/>
  <c r="T41" i="1" s="1"/>
  <c r="P41" i="1"/>
  <c r="U41" i="1" s="1"/>
  <c r="M42" i="1"/>
  <c r="R42" i="1" s="1"/>
  <c r="N42" i="1"/>
  <c r="S42" i="1" s="1"/>
  <c r="O42" i="1"/>
  <c r="T42" i="1" s="1"/>
  <c r="P42" i="1"/>
  <c r="U42" i="1" s="1"/>
  <c r="M43" i="1"/>
  <c r="R43" i="1" s="1"/>
  <c r="N43" i="1"/>
  <c r="S43" i="1" s="1"/>
  <c r="O43" i="1"/>
  <c r="T43" i="1" s="1"/>
  <c r="P43" i="1"/>
  <c r="U43" i="1" s="1"/>
  <c r="P3" i="1"/>
  <c r="U3" i="1" s="1"/>
  <c r="O3" i="1"/>
  <c r="T3" i="1" s="1"/>
  <c r="N3" i="1"/>
  <c r="S3" i="1" s="1"/>
  <c r="M3" i="1"/>
  <c r="R3" i="1" s="1"/>
</calcChain>
</file>

<file path=xl/sharedStrings.xml><?xml version="1.0" encoding="utf-8"?>
<sst xmlns="http://schemas.openxmlformats.org/spreadsheetml/2006/main" count="80" uniqueCount="34">
  <si>
    <t>year</t>
  </si>
  <si>
    <t>base case</t>
  </si>
  <si>
    <t>social contagion high</t>
  </si>
  <si>
    <t>professionalization high</t>
  </si>
  <si>
    <t>both high</t>
  </si>
  <si>
    <t>willing to initiate</t>
  </si>
  <si>
    <t>willing to invest</t>
  </si>
  <si>
    <t>professional capacity</t>
  </si>
  <si>
    <t>collective learning rate</t>
  </si>
  <si>
    <t>individual learning rate</t>
  </si>
  <si>
    <t>network structure</t>
  </si>
  <si>
    <t>SMALL_SCALE_SIMILAR</t>
  </si>
  <si>
    <t>high contagion</t>
  </si>
  <si>
    <t>high professionalization</t>
  </si>
  <si>
    <t>combined</t>
  </si>
  <si>
    <t>EC formation</t>
  </si>
  <si>
    <t>Projects</t>
  </si>
  <si>
    <t>Members %</t>
  </si>
  <si>
    <t>EC formation SD</t>
  </si>
  <si>
    <t>EC formation confidence</t>
  </si>
  <si>
    <t>Projects SD</t>
  </si>
  <si>
    <t>Projects confidence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</si>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</sst>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assumptions!$H$2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assumptions!$H$3:$H$43</c:f>
              <c:numCache>
                <c:formatCode>0</c:formatCode>
                <c:ptCount val="41"/>
                <c:pt idx="0">
                  <c:v>17</c:v>
                </c:pt>
                <c:pt idx="1">
                  <c:v>22</c:v>
                </c:pt>
                <c:pt idx="2">
                  <c:v>32</c:v>
                </c:pt>
                <c:pt idx="3">
                  <c:v>55</c:v>
                </c:pt>
                <c:pt idx="4">
                  <c:v>108</c:v>
                </c:pt>
                <c:pt idx="5">
                  <c:v>155</c:v>
                </c:pt>
                <c:pt idx="6">
                  <c:v>206</c:v>
                </c:pt>
                <c:pt idx="7">
                  <c:v>258</c:v>
                </c:pt>
                <c:pt idx="8">
                  <c:v>310</c:v>
                </c:pt>
                <c:pt idx="9">
                  <c:v>382</c:v>
                </c:pt>
                <c:pt idx="10">
                  <c:v>448</c:v>
                </c:pt>
                <c:pt idx="11">
                  <c:v>501</c:v>
                </c:pt>
                <c:pt idx="12">
                  <c:v>541</c:v>
                </c:pt>
                <c:pt idx="13">
                  <c:v>564</c:v>
                </c:pt>
                <c:pt idx="14">
                  <c:v>575</c:v>
                </c:pt>
                <c:pt idx="15">
                  <c:v>583.66666666666663</c:v>
                </c:pt>
                <c:pt idx="16">
                  <c:v>600.66666666666663</c:v>
                </c:pt>
                <c:pt idx="17">
                  <c:v>623.66666666666663</c:v>
                </c:pt>
                <c:pt idx="18">
                  <c:v>646.33333333333337</c:v>
                </c:pt>
                <c:pt idx="19">
                  <c:v>664</c:v>
                </c:pt>
                <c:pt idx="20">
                  <c:v>683.33333333333337</c:v>
                </c:pt>
                <c:pt idx="21">
                  <c:v>703.33333333333337</c:v>
                </c:pt>
                <c:pt idx="22">
                  <c:v>723</c:v>
                </c:pt>
                <c:pt idx="23">
                  <c:v>735.33333333333337</c:v>
                </c:pt>
                <c:pt idx="24">
                  <c:v>751</c:v>
                </c:pt>
                <c:pt idx="25">
                  <c:v>762.33333333333337</c:v>
                </c:pt>
                <c:pt idx="26">
                  <c:v>774</c:v>
                </c:pt>
                <c:pt idx="27">
                  <c:v>780.66666666666663</c:v>
                </c:pt>
                <c:pt idx="28">
                  <c:v>788.33333333333337</c:v>
                </c:pt>
                <c:pt idx="29">
                  <c:v>796.66666666666663</c:v>
                </c:pt>
                <c:pt idx="30">
                  <c:v>804.33333333333337</c:v>
                </c:pt>
                <c:pt idx="31">
                  <c:v>811.33333333333337</c:v>
                </c:pt>
                <c:pt idx="32">
                  <c:v>818.66666666666663</c:v>
                </c:pt>
                <c:pt idx="33">
                  <c:v>823</c:v>
                </c:pt>
                <c:pt idx="34">
                  <c:v>829.33333333333337</c:v>
                </c:pt>
                <c:pt idx="35">
                  <c:v>835.33333333333337</c:v>
                </c:pt>
                <c:pt idx="36">
                  <c:v>838.33333333333337</c:v>
                </c:pt>
                <c:pt idx="37">
                  <c:v>843.33333333333337</c:v>
                </c:pt>
                <c:pt idx="38">
                  <c:v>846.66666666666663</c:v>
                </c:pt>
                <c:pt idx="39">
                  <c:v>849.33333333333337</c:v>
                </c:pt>
                <c:pt idx="40">
                  <c:v>851.66666666666663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B-4B8F-BCFC-CD3FCD8A4C04}"/>
            </c:ext>
          </c:extLst>
        </c:ser>
        <c:ser>
          <c:idx val="1"/>
          <c:order val="1"/>
          <c:tx>
            <c:strRef>
              <c:f>assumptions!$I$2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assumptions!$I$3:$I$43</c:f>
              <c:numCache>
                <c:formatCode>0</c:formatCode>
                <c:ptCount val="41"/>
                <c:pt idx="0">
                  <c:v>17</c:v>
                </c:pt>
                <c:pt idx="1">
                  <c:v>22</c:v>
                </c:pt>
                <c:pt idx="2">
                  <c:v>32</c:v>
                </c:pt>
                <c:pt idx="3">
                  <c:v>55</c:v>
                </c:pt>
                <c:pt idx="4">
                  <c:v>108</c:v>
                </c:pt>
                <c:pt idx="5">
                  <c:v>155</c:v>
                </c:pt>
                <c:pt idx="6">
                  <c:v>206</c:v>
                </c:pt>
                <c:pt idx="7">
                  <c:v>258</c:v>
                </c:pt>
                <c:pt idx="8">
                  <c:v>310</c:v>
                </c:pt>
                <c:pt idx="9">
                  <c:v>382</c:v>
                </c:pt>
                <c:pt idx="10">
                  <c:v>448</c:v>
                </c:pt>
                <c:pt idx="11">
                  <c:v>501</c:v>
                </c:pt>
                <c:pt idx="12">
                  <c:v>541</c:v>
                </c:pt>
                <c:pt idx="13">
                  <c:v>564</c:v>
                </c:pt>
                <c:pt idx="14">
                  <c:v>575</c:v>
                </c:pt>
                <c:pt idx="15">
                  <c:v>585.33333333333337</c:v>
                </c:pt>
                <c:pt idx="16">
                  <c:v>609</c:v>
                </c:pt>
                <c:pt idx="17">
                  <c:v>649.66666666666663</c:v>
                </c:pt>
                <c:pt idx="18">
                  <c:v>685</c:v>
                </c:pt>
                <c:pt idx="19">
                  <c:v>719</c:v>
                </c:pt>
                <c:pt idx="20">
                  <c:v>745.33333333333337</c:v>
                </c:pt>
                <c:pt idx="21">
                  <c:v>763.66666666666663</c:v>
                </c:pt>
                <c:pt idx="22">
                  <c:v>779.66666666666663</c:v>
                </c:pt>
                <c:pt idx="23">
                  <c:v>796</c:v>
                </c:pt>
                <c:pt idx="24">
                  <c:v>808</c:v>
                </c:pt>
                <c:pt idx="25">
                  <c:v>817</c:v>
                </c:pt>
                <c:pt idx="26">
                  <c:v>824.66666666666663</c:v>
                </c:pt>
                <c:pt idx="27">
                  <c:v>830</c:v>
                </c:pt>
                <c:pt idx="28">
                  <c:v>836</c:v>
                </c:pt>
                <c:pt idx="29">
                  <c:v>843.33333333333337</c:v>
                </c:pt>
                <c:pt idx="30">
                  <c:v>846.33333333333337</c:v>
                </c:pt>
                <c:pt idx="31">
                  <c:v>849.66666666666663</c:v>
                </c:pt>
                <c:pt idx="32">
                  <c:v>852</c:v>
                </c:pt>
                <c:pt idx="33">
                  <c:v>855.66666666666663</c:v>
                </c:pt>
                <c:pt idx="34">
                  <c:v>858.66666666666663</c:v>
                </c:pt>
                <c:pt idx="35">
                  <c:v>862.66666666666663</c:v>
                </c:pt>
                <c:pt idx="36">
                  <c:v>864</c:v>
                </c:pt>
                <c:pt idx="37">
                  <c:v>865.66666666666663</c:v>
                </c:pt>
                <c:pt idx="38">
                  <c:v>867.66666666666663</c:v>
                </c:pt>
                <c:pt idx="39">
                  <c:v>869</c:v>
                </c:pt>
                <c:pt idx="40">
                  <c:v>871.33333333333337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B-4B8F-BCFC-CD3FCD8A4C04}"/>
            </c:ext>
          </c:extLst>
        </c:ser>
        <c:ser>
          <c:idx val="2"/>
          <c:order val="2"/>
          <c:tx>
            <c:strRef>
              <c:f>assumptions!$J$2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assumptions!$J$3:$J$43</c:f>
              <c:numCache>
                <c:formatCode>0</c:formatCode>
                <c:ptCount val="41"/>
                <c:pt idx="0">
                  <c:v>17</c:v>
                </c:pt>
                <c:pt idx="1">
                  <c:v>22</c:v>
                </c:pt>
                <c:pt idx="2">
                  <c:v>32</c:v>
                </c:pt>
                <c:pt idx="3">
                  <c:v>55</c:v>
                </c:pt>
                <c:pt idx="4">
                  <c:v>108</c:v>
                </c:pt>
                <c:pt idx="5">
                  <c:v>155</c:v>
                </c:pt>
                <c:pt idx="6">
                  <c:v>206</c:v>
                </c:pt>
                <c:pt idx="7">
                  <c:v>258</c:v>
                </c:pt>
                <c:pt idx="8">
                  <c:v>310</c:v>
                </c:pt>
                <c:pt idx="9">
                  <c:v>382</c:v>
                </c:pt>
                <c:pt idx="10">
                  <c:v>448</c:v>
                </c:pt>
                <c:pt idx="11">
                  <c:v>501</c:v>
                </c:pt>
                <c:pt idx="12">
                  <c:v>541</c:v>
                </c:pt>
                <c:pt idx="13">
                  <c:v>564</c:v>
                </c:pt>
                <c:pt idx="14">
                  <c:v>575</c:v>
                </c:pt>
                <c:pt idx="15">
                  <c:v>583</c:v>
                </c:pt>
                <c:pt idx="16">
                  <c:v>599.33333333333337</c:v>
                </c:pt>
                <c:pt idx="17">
                  <c:v>624</c:v>
                </c:pt>
                <c:pt idx="18">
                  <c:v>645.66666666666663</c:v>
                </c:pt>
                <c:pt idx="19">
                  <c:v>663.66666666666663</c:v>
                </c:pt>
                <c:pt idx="20">
                  <c:v>685.33333333333337</c:v>
                </c:pt>
                <c:pt idx="21">
                  <c:v>699.66666666666663</c:v>
                </c:pt>
                <c:pt idx="22">
                  <c:v>718.66666666666663</c:v>
                </c:pt>
                <c:pt idx="23">
                  <c:v>732.33333333333337</c:v>
                </c:pt>
                <c:pt idx="24">
                  <c:v>747</c:v>
                </c:pt>
                <c:pt idx="25">
                  <c:v>759.33333333333337</c:v>
                </c:pt>
                <c:pt idx="26">
                  <c:v>773</c:v>
                </c:pt>
                <c:pt idx="27">
                  <c:v>778.66666666666663</c:v>
                </c:pt>
                <c:pt idx="28">
                  <c:v>789</c:v>
                </c:pt>
                <c:pt idx="29">
                  <c:v>797.33333333333337</c:v>
                </c:pt>
                <c:pt idx="30">
                  <c:v>806</c:v>
                </c:pt>
                <c:pt idx="31">
                  <c:v>812</c:v>
                </c:pt>
                <c:pt idx="32">
                  <c:v>820</c:v>
                </c:pt>
                <c:pt idx="33">
                  <c:v>826</c:v>
                </c:pt>
                <c:pt idx="34">
                  <c:v>831.66666666666663</c:v>
                </c:pt>
                <c:pt idx="35">
                  <c:v>836.33333333333337</c:v>
                </c:pt>
                <c:pt idx="36">
                  <c:v>841.66666666666663</c:v>
                </c:pt>
                <c:pt idx="37">
                  <c:v>847</c:v>
                </c:pt>
                <c:pt idx="38">
                  <c:v>851.33333333333337</c:v>
                </c:pt>
                <c:pt idx="39">
                  <c:v>855.33333333333337</c:v>
                </c:pt>
                <c:pt idx="40">
                  <c:v>859.33333333333337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B-4B8F-BCFC-CD3FCD8A4C04}"/>
            </c:ext>
          </c:extLst>
        </c:ser>
        <c:ser>
          <c:idx val="3"/>
          <c:order val="3"/>
          <c:tx>
            <c:strRef>
              <c:f>assumptions!$K$2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assumptions!$K$3:$K$43</c:f>
              <c:numCache>
                <c:formatCode>0</c:formatCode>
                <c:ptCount val="41"/>
                <c:pt idx="0">
                  <c:v>17</c:v>
                </c:pt>
                <c:pt idx="1">
                  <c:v>22</c:v>
                </c:pt>
                <c:pt idx="2">
                  <c:v>32</c:v>
                </c:pt>
                <c:pt idx="3">
                  <c:v>55</c:v>
                </c:pt>
                <c:pt idx="4">
                  <c:v>108</c:v>
                </c:pt>
                <c:pt idx="5">
                  <c:v>155</c:v>
                </c:pt>
                <c:pt idx="6">
                  <c:v>206</c:v>
                </c:pt>
                <c:pt idx="7">
                  <c:v>258</c:v>
                </c:pt>
                <c:pt idx="8">
                  <c:v>310</c:v>
                </c:pt>
                <c:pt idx="9">
                  <c:v>382</c:v>
                </c:pt>
                <c:pt idx="10">
                  <c:v>448</c:v>
                </c:pt>
                <c:pt idx="11">
                  <c:v>501</c:v>
                </c:pt>
                <c:pt idx="12">
                  <c:v>541</c:v>
                </c:pt>
                <c:pt idx="13">
                  <c:v>564</c:v>
                </c:pt>
                <c:pt idx="14">
                  <c:v>575</c:v>
                </c:pt>
                <c:pt idx="15">
                  <c:v>584</c:v>
                </c:pt>
                <c:pt idx="16">
                  <c:v>617.66666666666663</c:v>
                </c:pt>
                <c:pt idx="17">
                  <c:v>663.66666666666663</c:v>
                </c:pt>
                <c:pt idx="18">
                  <c:v>702.33333333333337</c:v>
                </c:pt>
                <c:pt idx="19">
                  <c:v>731.66666666666663</c:v>
                </c:pt>
                <c:pt idx="20">
                  <c:v>757</c:v>
                </c:pt>
                <c:pt idx="21">
                  <c:v>773.33333333333337</c:v>
                </c:pt>
                <c:pt idx="22">
                  <c:v>789.66666666666663</c:v>
                </c:pt>
                <c:pt idx="23">
                  <c:v>803</c:v>
                </c:pt>
                <c:pt idx="24">
                  <c:v>811.33333333333337</c:v>
                </c:pt>
                <c:pt idx="25">
                  <c:v>821.66666666666663</c:v>
                </c:pt>
                <c:pt idx="26">
                  <c:v>829</c:v>
                </c:pt>
                <c:pt idx="27">
                  <c:v>833.33333333333337</c:v>
                </c:pt>
                <c:pt idx="28">
                  <c:v>839.66666666666663</c:v>
                </c:pt>
                <c:pt idx="29">
                  <c:v>843.66666666666663</c:v>
                </c:pt>
                <c:pt idx="30">
                  <c:v>849.33333333333337</c:v>
                </c:pt>
                <c:pt idx="31">
                  <c:v>851.66666666666663</c:v>
                </c:pt>
                <c:pt idx="32">
                  <c:v>856.33333333333337</c:v>
                </c:pt>
                <c:pt idx="33">
                  <c:v>859</c:v>
                </c:pt>
                <c:pt idx="34">
                  <c:v>862.66666666666663</c:v>
                </c:pt>
                <c:pt idx="35">
                  <c:v>866.66666666666663</c:v>
                </c:pt>
                <c:pt idx="36">
                  <c:v>871.33333333333337</c:v>
                </c:pt>
                <c:pt idx="37">
                  <c:v>872.66666666666663</c:v>
                </c:pt>
                <c:pt idx="38">
                  <c:v>874.66666666666663</c:v>
                </c:pt>
                <c:pt idx="39">
                  <c:v>879</c:v>
                </c:pt>
                <c:pt idx="40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B-4B8F-BCFC-CD3FCD8A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65584"/>
        <c:axId val="532064144"/>
      </c:lineChart>
      <c:catAx>
        <c:axId val="5320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4144"/>
        <c:crosses val="autoZero"/>
        <c:auto val="1"/>
        <c:lblAlgn val="ctr"/>
        <c:lblOffset val="100"/>
        <c:noMultiLvlLbl val="0"/>
      </c:catAx>
      <c:valAx>
        <c:axId val="5320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assumptions!$M$2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assumptions!$M$3:$M$43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1409</c:v>
                </c:pt>
                <c:pt idx="16">
                  <c:v>1500.5</c:v>
                </c:pt>
                <c:pt idx="17">
                  <c:v>1619.5</c:v>
                </c:pt>
                <c:pt idx="18">
                  <c:v>1742</c:v>
                </c:pt>
                <c:pt idx="19">
                  <c:v>1874</c:v>
                </c:pt>
                <c:pt idx="20">
                  <c:v>2019</c:v>
                </c:pt>
                <c:pt idx="21">
                  <c:v>2166</c:v>
                </c:pt>
                <c:pt idx="22">
                  <c:v>2321.5</c:v>
                </c:pt>
                <c:pt idx="23">
                  <c:v>2464</c:v>
                </c:pt>
                <c:pt idx="24">
                  <c:v>2627</c:v>
                </c:pt>
                <c:pt idx="25">
                  <c:v>2783</c:v>
                </c:pt>
                <c:pt idx="26">
                  <c:v>2943</c:v>
                </c:pt>
                <c:pt idx="27">
                  <c:v>3107.5</c:v>
                </c:pt>
                <c:pt idx="28">
                  <c:v>3280</c:v>
                </c:pt>
                <c:pt idx="29">
                  <c:v>3442.5</c:v>
                </c:pt>
                <c:pt idx="30">
                  <c:v>3620</c:v>
                </c:pt>
                <c:pt idx="31">
                  <c:v>3804.5</c:v>
                </c:pt>
                <c:pt idx="32">
                  <c:v>3975</c:v>
                </c:pt>
                <c:pt idx="33">
                  <c:v>4153.5</c:v>
                </c:pt>
                <c:pt idx="34">
                  <c:v>4333.5</c:v>
                </c:pt>
                <c:pt idx="35">
                  <c:v>4516.5</c:v>
                </c:pt>
                <c:pt idx="36">
                  <c:v>4701</c:v>
                </c:pt>
                <c:pt idx="37">
                  <c:v>4879</c:v>
                </c:pt>
                <c:pt idx="38">
                  <c:v>5060</c:v>
                </c:pt>
                <c:pt idx="39">
                  <c:v>5237.5</c:v>
                </c:pt>
                <c:pt idx="40">
                  <c:v>5414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1-48A4-A682-6ACC811D24D5}"/>
            </c:ext>
          </c:extLst>
        </c:ser>
        <c:ser>
          <c:idx val="1"/>
          <c:order val="1"/>
          <c:tx>
            <c:strRef>
              <c:f>assumptions!$N$2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assumptions!$N$3:$N$43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1409.6666666666667</c:v>
                </c:pt>
                <c:pt idx="16">
                  <c:v>1537.6666666666667</c:v>
                </c:pt>
                <c:pt idx="17">
                  <c:v>1696</c:v>
                </c:pt>
                <c:pt idx="18">
                  <c:v>1867.3333333333333</c:v>
                </c:pt>
                <c:pt idx="19">
                  <c:v>2042</c:v>
                </c:pt>
                <c:pt idx="20">
                  <c:v>2229</c:v>
                </c:pt>
                <c:pt idx="21">
                  <c:v>2416.3333333333335</c:v>
                </c:pt>
                <c:pt idx="22">
                  <c:v>2612.3333333333335</c:v>
                </c:pt>
                <c:pt idx="23">
                  <c:v>2808</c:v>
                </c:pt>
                <c:pt idx="24">
                  <c:v>3009.6666666666665</c:v>
                </c:pt>
                <c:pt idx="25">
                  <c:v>3218</c:v>
                </c:pt>
                <c:pt idx="26">
                  <c:v>3429.3333333333335</c:v>
                </c:pt>
                <c:pt idx="27">
                  <c:v>3636</c:v>
                </c:pt>
                <c:pt idx="28">
                  <c:v>3847</c:v>
                </c:pt>
                <c:pt idx="29">
                  <c:v>4050</c:v>
                </c:pt>
                <c:pt idx="30">
                  <c:v>4249.333333333333</c:v>
                </c:pt>
                <c:pt idx="31">
                  <c:v>4454.666666666667</c:v>
                </c:pt>
                <c:pt idx="32">
                  <c:v>4649.333333333333</c:v>
                </c:pt>
                <c:pt idx="33">
                  <c:v>4838.333333333333</c:v>
                </c:pt>
                <c:pt idx="34">
                  <c:v>5029</c:v>
                </c:pt>
                <c:pt idx="35">
                  <c:v>5216.333333333333</c:v>
                </c:pt>
                <c:pt idx="36">
                  <c:v>5394</c:v>
                </c:pt>
                <c:pt idx="37">
                  <c:v>5566</c:v>
                </c:pt>
                <c:pt idx="38">
                  <c:v>5735.666666666667</c:v>
                </c:pt>
                <c:pt idx="39">
                  <c:v>5900.666666666667</c:v>
                </c:pt>
                <c:pt idx="40">
                  <c:v>6066.333333333333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1-48A4-A682-6ACC811D24D5}"/>
            </c:ext>
          </c:extLst>
        </c:ser>
        <c:ser>
          <c:idx val="2"/>
          <c:order val="2"/>
          <c:tx>
            <c:strRef>
              <c:f>assumptions!$O$2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assumptions!$O$3:$O$43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1410.6666666666667</c:v>
                </c:pt>
                <c:pt idx="16">
                  <c:v>1504.6666666666667</c:v>
                </c:pt>
                <c:pt idx="17">
                  <c:v>1622.3333333333333</c:v>
                </c:pt>
                <c:pt idx="18">
                  <c:v>1745.3333333333333</c:v>
                </c:pt>
                <c:pt idx="19">
                  <c:v>1881</c:v>
                </c:pt>
                <c:pt idx="20">
                  <c:v>2025.3333333333333</c:v>
                </c:pt>
                <c:pt idx="21">
                  <c:v>2181</c:v>
                </c:pt>
                <c:pt idx="22">
                  <c:v>2335</c:v>
                </c:pt>
                <c:pt idx="23">
                  <c:v>2493.3333333333335</c:v>
                </c:pt>
                <c:pt idx="24">
                  <c:v>2652.3333333333335</c:v>
                </c:pt>
                <c:pt idx="25">
                  <c:v>2818.6666666666665</c:v>
                </c:pt>
                <c:pt idx="26">
                  <c:v>3002</c:v>
                </c:pt>
                <c:pt idx="27">
                  <c:v>3209.3333333333335</c:v>
                </c:pt>
                <c:pt idx="28">
                  <c:v>3465.6666666666665</c:v>
                </c:pt>
                <c:pt idx="29">
                  <c:v>3752</c:v>
                </c:pt>
                <c:pt idx="30">
                  <c:v>4081.3333333333335</c:v>
                </c:pt>
                <c:pt idx="31">
                  <c:v>4427.333333333333</c:v>
                </c:pt>
                <c:pt idx="32">
                  <c:v>4780.333333333333</c:v>
                </c:pt>
                <c:pt idx="33">
                  <c:v>5141.333333333333</c:v>
                </c:pt>
                <c:pt idx="34">
                  <c:v>5507.333333333333</c:v>
                </c:pt>
                <c:pt idx="35">
                  <c:v>5879</c:v>
                </c:pt>
                <c:pt idx="36">
                  <c:v>6252</c:v>
                </c:pt>
                <c:pt idx="37">
                  <c:v>6624.666666666667</c:v>
                </c:pt>
                <c:pt idx="38">
                  <c:v>6999.666666666667</c:v>
                </c:pt>
                <c:pt idx="39">
                  <c:v>7378.666666666667</c:v>
                </c:pt>
                <c:pt idx="40">
                  <c:v>7758.333333333333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1-48A4-A682-6ACC811D24D5}"/>
            </c:ext>
          </c:extLst>
        </c:ser>
        <c:ser>
          <c:idx val="3"/>
          <c:order val="3"/>
          <c:tx>
            <c:strRef>
              <c:f>assumptions!$P$2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assumptions!$G$3:$G$43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assumptions!$P$3:$P$43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1410</c:v>
                </c:pt>
                <c:pt idx="16">
                  <c:v>1546.6666666666667</c:v>
                </c:pt>
                <c:pt idx="17">
                  <c:v>1716.6666666666667</c:v>
                </c:pt>
                <c:pt idx="18">
                  <c:v>1899</c:v>
                </c:pt>
                <c:pt idx="19">
                  <c:v>2086</c:v>
                </c:pt>
                <c:pt idx="20">
                  <c:v>2280</c:v>
                </c:pt>
                <c:pt idx="21">
                  <c:v>2476.6666666666665</c:v>
                </c:pt>
                <c:pt idx="22">
                  <c:v>2683</c:v>
                </c:pt>
                <c:pt idx="23">
                  <c:v>2897</c:v>
                </c:pt>
                <c:pt idx="24">
                  <c:v>3111.6666666666665</c:v>
                </c:pt>
                <c:pt idx="25">
                  <c:v>3331</c:v>
                </c:pt>
                <c:pt idx="26">
                  <c:v>3573</c:v>
                </c:pt>
                <c:pt idx="27">
                  <c:v>3838.3333333333335</c:v>
                </c:pt>
                <c:pt idx="28">
                  <c:v>4150.333333333333</c:v>
                </c:pt>
                <c:pt idx="29">
                  <c:v>4489</c:v>
                </c:pt>
                <c:pt idx="30">
                  <c:v>4861.333333333333</c:v>
                </c:pt>
                <c:pt idx="31">
                  <c:v>5252.666666666667</c:v>
                </c:pt>
                <c:pt idx="32">
                  <c:v>5650.666666666667</c:v>
                </c:pt>
                <c:pt idx="33">
                  <c:v>6058.666666666667</c:v>
                </c:pt>
                <c:pt idx="34">
                  <c:v>6476.666666666667</c:v>
                </c:pt>
                <c:pt idx="35">
                  <c:v>6900</c:v>
                </c:pt>
                <c:pt idx="36">
                  <c:v>7327.666666666667</c:v>
                </c:pt>
                <c:pt idx="37">
                  <c:v>7736</c:v>
                </c:pt>
                <c:pt idx="38">
                  <c:v>8156</c:v>
                </c:pt>
                <c:pt idx="39">
                  <c:v>8563.3333333333339</c:v>
                </c:pt>
                <c:pt idx="40">
                  <c:v>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21-48A4-A682-6ACC811D2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24863"/>
        <c:axId val="666725343"/>
      </c:lineChart>
      <c:catAx>
        <c:axId val="6667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25343"/>
        <c:crosses val="autoZero"/>
        <c:auto val="1"/>
        <c:lblAlgn val="ctr"/>
        <c:lblOffset val="100"/>
        <c:noMultiLvlLbl val="0"/>
      </c:catAx>
      <c:valAx>
        <c:axId val="6667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assumptions!$M$2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assumptions!$M$3:$M$43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1409</c:v>
                </c:pt>
                <c:pt idx="16">
                  <c:v>1500.5</c:v>
                </c:pt>
                <c:pt idx="17">
                  <c:v>1619.5</c:v>
                </c:pt>
                <c:pt idx="18">
                  <c:v>1742</c:v>
                </c:pt>
                <c:pt idx="19">
                  <c:v>1874</c:v>
                </c:pt>
                <c:pt idx="20">
                  <c:v>2019</c:v>
                </c:pt>
                <c:pt idx="21">
                  <c:v>2166</c:v>
                </c:pt>
                <c:pt idx="22">
                  <c:v>2321.5</c:v>
                </c:pt>
                <c:pt idx="23">
                  <c:v>2464</c:v>
                </c:pt>
                <c:pt idx="24">
                  <c:v>2627</c:v>
                </c:pt>
                <c:pt idx="25">
                  <c:v>2783</c:v>
                </c:pt>
                <c:pt idx="26">
                  <c:v>2943</c:v>
                </c:pt>
                <c:pt idx="27">
                  <c:v>3107.5</c:v>
                </c:pt>
                <c:pt idx="28">
                  <c:v>3280</c:v>
                </c:pt>
                <c:pt idx="29">
                  <c:v>3442.5</c:v>
                </c:pt>
                <c:pt idx="30">
                  <c:v>3620</c:v>
                </c:pt>
                <c:pt idx="31">
                  <c:v>3804.5</c:v>
                </c:pt>
                <c:pt idx="32">
                  <c:v>3975</c:v>
                </c:pt>
                <c:pt idx="33">
                  <c:v>4153.5</c:v>
                </c:pt>
                <c:pt idx="34">
                  <c:v>4333.5</c:v>
                </c:pt>
                <c:pt idx="35">
                  <c:v>4516.5</c:v>
                </c:pt>
                <c:pt idx="36">
                  <c:v>4701</c:v>
                </c:pt>
                <c:pt idx="37">
                  <c:v>4879</c:v>
                </c:pt>
                <c:pt idx="38">
                  <c:v>5060</c:v>
                </c:pt>
                <c:pt idx="39">
                  <c:v>5237.5</c:v>
                </c:pt>
                <c:pt idx="40">
                  <c:v>5414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0-402D-B8D0-07A57B7B2ADE}"/>
            </c:ext>
          </c:extLst>
        </c:ser>
        <c:ser>
          <c:idx val="1"/>
          <c:order val="1"/>
          <c:tx>
            <c:strRef>
              <c:f>assumptions!$N$2</c:f>
              <c:strCache>
                <c:ptCount val="1"/>
                <c:pt idx="0">
                  <c:v>high contagion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assumptions!$N$3:$N$43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1409.6666666666667</c:v>
                </c:pt>
                <c:pt idx="16">
                  <c:v>1537.6666666666667</c:v>
                </c:pt>
                <c:pt idx="17">
                  <c:v>1696</c:v>
                </c:pt>
                <c:pt idx="18">
                  <c:v>1867.3333333333333</c:v>
                </c:pt>
                <c:pt idx="19">
                  <c:v>2042</c:v>
                </c:pt>
                <c:pt idx="20">
                  <c:v>2229</c:v>
                </c:pt>
                <c:pt idx="21">
                  <c:v>2416.3333333333335</c:v>
                </c:pt>
                <c:pt idx="22">
                  <c:v>2612.3333333333335</c:v>
                </c:pt>
                <c:pt idx="23">
                  <c:v>2808</c:v>
                </c:pt>
                <c:pt idx="24">
                  <c:v>3009.6666666666665</c:v>
                </c:pt>
                <c:pt idx="25">
                  <c:v>3218</c:v>
                </c:pt>
                <c:pt idx="26">
                  <c:v>3429.3333333333335</c:v>
                </c:pt>
                <c:pt idx="27">
                  <c:v>3636</c:v>
                </c:pt>
                <c:pt idx="28">
                  <c:v>3847</c:v>
                </c:pt>
                <c:pt idx="29">
                  <c:v>4050</c:v>
                </c:pt>
                <c:pt idx="30">
                  <c:v>4249.333333333333</c:v>
                </c:pt>
                <c:pt idx="31">
                  <c:v>4454.666666666667</c:v>
                </c:pt>
                <c:pt idx="32">
                  <c:v>4649.333333333333</c:v>
                </c:pt>
                <c:pt idx="33">
                  <c:v>4838.333333333333</c:v>
                </c:pt>
                <c:pt idx="34">
                  <c:v>5029</c:v>
                </c:pt>
                <c:pt idx="35">
                  <c:v>5216.333333333333</c:v>
                </c:pt>
                <c:pt idx="36">
                  <c:v>5394</c:v>
                </c:pt>
                <c:pt idx="37">
                  <c:v>5566</c:v>
                </c:pt>
                <c:pt idx="38">
                  <c:v>5735.666666666667</c:v>
                </c:pt>
                <c:pt idx="39">
                  <c:v>5900.666666666667</c:v>
                </c:pt>
                <c:pt idx="40">
                  <c:v>6066.333333333333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0-402D-B8D0-07A57B7B2ADE}"/>
            </c:ext>
          </c:extLst>
        </c:ser>
        <c:ser>
          <c:idx val="2"/>
          <c:order val="2"/>
          <c:tx>
            <c:strRef>
              <c:f>assumptions!$O$2</c:f>
              <c:strCache>
                <c:ptCount val="1"/>
                <c:pt idx="0">
                  <c:v>high professionalization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assumptions!$O$3:$O$43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1410.6666666666667</c:v>
                </c:pt>
                <c:pt idx="16">
                  <c:v>1504.6666666666667</c:v>
                </c:pt>
                <c:pt idx="17">
                  <c:v>1622.3333333333333</c:v>
                </c:pt>
                <c:pt idx="18">
                  <c:v>1745.3333333333333</c:v>
                </c:pt>
                <c:pt idx="19">
                  <c:v>1881</c:v>
                </c:pt>
                <c:pt idx="20">
                  <c:v>2025.3333333333333</c:v>
                </c:pt>
                <c:pt idx="21">
                  <c:v>2181</c:v>
                </c:pt>
                <c:pt idx="22">
                  <c:v>2335</c:v>
                </c:pt>
                <c:pt idx="23">
                  <c:v>2493.3333333333335</c:v>
                </c:pt>
                <c:pt idx="24">
                  <c:v>2652.3333333333335</c:v>
                </c:pt>
                <c:pt idx="25">
                  <c:v>2818.6666666666665</c:v>
                </c:pt>
                <c:pt idx="26">
                  <c:v>3002</c:v>
                </c:pt>
                <c:pt idx="27">
                  <c:v>3209.3333333333335</c:v>
                </c:pt>
                <c:pt idx="28">
                  <c:v>3465.6666666666665</c:v>
                </c:pt>
                <c:pt idx="29">
                  <c:v>3752</c:v>
                </c:pt>
                <c:pt idx="30">
                  <c:v>4081.3333333333335</c:v>
                </c:pt>
                <c:pt idx="31">
                  <c:v>4427.333333333333</c:v>
                </c:pt>
                <c:pt idx="32">
                  <c:v>4780.333333333333</c:v>
                </c:pt>
                <c:pt idx="33">
                  <c:v>5141.333333333333</c:v>
                </c:pt>
                <c:pt idx="34">
                  <c:v>5507.333333333333</c:v>
                </c:pt>
                <c:pt idx="35">
                  <c:v>5879</c:v>
                </c:pt>
                <c:pt idx="36">
                  <c:v>6252</c:v>
                </c:pt>
                <c:pt idx="37">
                  <c:v>6624.666666666667</c:v>
                </c:pt>
                <c:pt idx="38">
                  <c:v>6999.666666666667</c:v>
                </c:pt>
                <c:pt idx="39">
                  <c:v>7378.666666666667</c:v>
                </c:pt>
                <c:pt idx="40">
                  <c:v>7758.333333333333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0-402D-B8D0-07A57B7B2ADE}"/>
            </c:ext>
          </c:extLst>
        </c:ser>
        <c:ser>
          <c:idx val="3"/>
          <c:order val="3"/>
          <c:tx>
            <c:strRef>
              <c:f>assumptions!$P$2</c:f>
              <c:strCache>
                <c:ptCount val="1"/>
                <c:pt idx="0">
                  <c:v>combined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assumptions!$P$3:$P$43</c:f>
              <c:numCache>
                <c:formatCode>0</c:formatCode>
                <c:ptCount val="41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43</c:v>
                </c:pt>
                <c:pt idx="4">
                  <c:v>63</c:v>
                </c:pt>
                <c:pt idx="5">
                  <c:v>90</c:v>
                </c:pt>
                <c:pt idx="6">
                  <c:v>144</c:v>
                </c:pt>
                <c:pt idx="7">
                  <c:v>215</c:v>
                </c:pt>
                <c:pt idx="8">
                  <c:v>326</c:v>
                </c:pt>
                <c:pt idx="9">
                  <c:v>514</c:v>
                </c:pt>
                <c:pt idx="10">
                  <c:v>713</c:v>
                </c:pt>
                <c:pt idx="11">
                  <c:v>882</c:v>
                </c:pt>
                <c:pt idx="12">
                  <c:v>1005</c:v>
                </c:pt>
                <c:pt idx="13">
                  <c:v>1182</c:v>
                </c:pt>
                <c:pt idx="14">
                  <c:v>1327</c:v>
                </c:pt>
                <c:pt idx="15">
                  <c:v>1410</c:v>
                </c:pt>
                <c:pt idx="16">
                  <c:v>1546.6666666666667</c:v>
                </c:pt>
                <c:pt idx="17">
                  <c:v>1716.6666666666667</c:v>
                </c:pt>
                <c:pt idx="18">
                  <c:v>1899</c:v>
                </c:pt>
                <c:pt idx="19">
                  <c:v>2086</c:v>
                </c:pt>
                <c:pt idx="20">
                  <c:v>2280</c:v>
                </c:pt>
                <c:pt idx="21">
                  <c:v>2476.6666666666665</c:v>
                </c:pt>
                <c:pt idx="22">
                  <c:v>2683</c:v>
                </c:pt>
                <c:pt idx="23">
                  <c:v>2897</c:v>
                </c:pt>
                <c:pt idx="24">
                  <c:v>3111.6666666666665</c:v>
                </c:pt>
                <c:pt idx="25">
                  <c:v>3331</c:v>
                </c:pt>
                <c:pt idx="26">
                  <c:v>3573</c:v>
                </c:pt>
                <c:pt idx="27">
                  <c:v>3838.3333333333335</c:v>
                </c:pt>
                <c:pt idx="28">
                  <c:v>4150.333333333333</c:v>
                </c:pt>
                <c:pt idx="29">
                  <c:v>4489</c:v>
                </c:pt>
                <c:pt idx="30">
                  <c:v>4861.333333333333</c:v>
                </c:pt>
                <c:pt idx="31">
                  <c:v>5252.666666666667</c:v>
                </c:pt>
                <c:pt idx="32">
                  <c:v>5650.666666666667</c:v>
                </c:pt>
                <c:pt idx="33">
                  <c:v>6058.666666666667</c:v>
                </c:pt>
                <c:pt idx="34">
                  <c:v>6476.666666666667</c:v>
                </c:pt>
                <c:pt idx="35">
                  <c:v>6900</c:v>
                </c:pt>
                <c:pt idx="36">
                  <c:v>7327.666666666667</c:v>
                </c:pt>
                <c:pt idx="37">
                  <c:v>7736</c:v>
                </c:pt>
                <c:pt idx="38">
                  <c:v>8156</c:v>
                </c:pt>
                <c:pt idx="39">
                  <c:v>8563.3333333333339</c:v>
                </c:pt>
                <c:pt idx="40">
                  <c:v>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0-402D-B8D0-07A57B7B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818272"/>
        <c:axId val="2010819232"/>
      </c:lineChart>
      <c:catAx>
        <c:axId val="201081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19232"/>
        <c:crosses val="autoZero"/>
        <c:auto val="1"/>
        <c:lblAlgn val="ctr"/>
        <c:lblOffset val="100"/>
        <c:noMultiLvlLbl val="0"/>
      </c:catAx>
      <c:valAx>
        <c:axId val="20108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64770</xdr:rowOff>
    </xdr:from>
    <xdr:to>
      <xdr:col>7</xdr:col>
      <xdr:colOff>304800</xdr:colOff>
      <xdr:row>24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0A582-C1E0-0DA5-60DA-0745C2967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6</xdr:row>
      <xdr:rowOff>127635</xdr:rowOff>
    </xdr:from>
    <xdr:to>
      <xdr:col>21</xdr:col>
      <xdr:colOff>156210</xdr:colOff>
      <xdr:row>21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0418C-1896-1B4C-50C4-904BDBC8E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541020</xdr:colOff>
      <xdr:row>0</xdr:row>
      <xdr:rowOff>20955</xdr:rowOff>
    </xdr:from>
    <xdr:to>
      <xdr:col>9</xdr:col>
      <xdr:colOff>251460</xdr:colOff>
      <xdr:row>15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7B19B4-E01F-2DD3-7AFB-47D9F918D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D1D-5016-40E1-B0B7-0D0C4F0664E0}">
  <dimension ref="A1:AO43"/>
  <sheetViews>
    <sheetView tabSelected="1" workbookViewId="0">
      <selection activeCell="J17" sqref="J17"/>
    </sheetView>
  </sheetViews>
  <sheetFormatPr defaultRowHeight="15" x14ac:dyDescent="0.25"/>
  <cols>
    <col min="8" max="11" width="9" bestFit="1" customWidth="1"/>
    <col min="13" max="16" width="9.5703125" bestFit="1" customWidth="1"/>
  </cols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H1" t="s">
        <v>15</v>
      </c>
      <c r="M1" t="s">
        <v>16</v>
      </c>
      <c r="R1" t="s">
        <v>17</v>
      </c>
      <c r="W1" t="s">
        <v>18</v>
      </c>
      <c r="AB1" t="s">
        <v>19</v>
      </c>
      <c r="AG1" t="s">
        <v>20</v>
      </c>
      <c r="AL1" t="s">
        <v>21</v>
      </c>
    </row>
    <row r="2" spans="1:41" x14ac:dyDescent="0.25">
      <c r="A2" t="s">
        <v>5</v>
      </c>
      <c r="B2">
        <v>0.71</v>
      </c>
      <c r="C2">
        <v>0.71</v>
      </c>
      <c r="H2" t="s">
        <v>1</v>
      </c>
      <c r="I2" t="s">
        <v>12</v>
      </c>
      <c r="J2" t="s">
        <v>13</v>
      </c>
      <c r="K2" t="s">
        <v>14</v>
      </c>
      <c r="M2" t="s">
        <v>1</v>
      </c>
      <c r="N2" t="s">
        <v>12</v>
      </c>
      <c r="O2" t="s">
        <v>13</v>
      </c>
      <c r="P2" t="s">
        <v>14</v>
      </c>
      <c r="R2" t="s">
        <v>1</v>
      </c>
      <c r="S2" t="s">
        <v>12</v>
      </c>
      <c r="T2" t="s">
        <v>13</v>
      </c>
      <c r="U2" t="s">
        <v>14</v>
      </c>
      <c r="W2" t="s">
        <v>1</v>
      </c>
      <c r="X2" t="s">
        <v>12</v>
      </c>
      <c r="Y2" t="s">
        <v>13</v>
      </c>
      <c r="Z2" t="s">
        <v>14</v>
      </c>
      <c r="AB2" t="s">
        <v>1</v>
      </c>
      <c r="AC2" t="s">
        <v>12</v>
      </c>
      <c r="AD2" t="s">
        <v>13</v>
      </c>
      <c r="AE2" t="s">
        <v>14</v>
      </c>
      <c r="AG2" t="s">
        <v>1</v>
      </c>
      <c r="AH2" t="s">
        <v>12</v>
      </c>
      <c r="AI2" t="s">
        <v>13</v>
      </c>
      <c r="AJ2" t="s">
        <v>14</v>
      </c>
      <c r="AL2" t="s">
        <v>1</v>
      </c>
      <c r="AM2" t="s">
        <v>12</v>
      </c>
      <c r="AN2" t="s">
        <v>13</v>
      </c>
      <c r="AO2" t="s">
        <v>14</v>
      </c>
    </row>
    <row r="3" spans="1:41" x14ac:dyDescent="0.25">
      <c r="A3" t="s">
        <v>6</v>
      </c>
      <c r="B3">
        <v>0.66</v>
      </c>
      <c r="C3">
        <v>0.66</v>
      </c>
      <c r="G3">
        <v>2010</v>
      </c>
      <c r="H3" s="1">
        <f>AVERAGE(baseCase_ECs!$B2:$AD2)</f>
        <v>17</v>
      </c>
      <c r="I3" s="1">
        <f>AVERAGE(highContagion_ECs!$B2:$AE2)</f>
        <v>17</v>
      </c>
      <c r="J3" s="1">
        <f>AVERAGE(highProf_ECs!$B2:$AE2)</f>
        <v>17</v>
      </c>
      <c r="K3" s="1">
        <f>AVERAGE(combined_ECs!$B2:$AE2)</f>
        <v>17</v>
      </c>
      <c r="L3" s="1"/>
      <c r="M3" s="1">
        <f>AVERAGE(baseCase_projects!$B2:$AD2)</f>
        <v>20</v>
      </c>
      <c r="N3" s="1">
        <f>AVERAGE(highContagion_projects!$B2:$AE2)</f>
        <v>20</v>
      </c>
      <c r="O3" s="1">
        <f>AVERAGE(highProf_projects!$B2:$AE2)</f>
        <v>20</v>
      </c>
      <c r="P3" s="1">
        <f>AVERAGE(combined_projects!$B2:$AE2)</f>
        <v>20</v>
      </c>
      <c r="R3" s="2">
        <f>M3*99/302660</f>
        <v>6.5419943170554416E-3</v>
      </c>
      <c r="S3" s="2">
        <f t="shared" ref="S3:U3" si="0">N3*99/302660</f>
        <v>6.5419943170554416E-3</v>
      </c>
      <c r="T3" s="2">
        <f t="shared" si="0"/>
        <v>6.5419943170554416E-3</v>
      </c>
      <c r="U3" s="2">
        <f t="shared" si="0"/>
        <v>6.5419943170554416E-3</v>
      </c>
      <c r="W3" s="1">
        <f>_xlfn.STDEV.S(baseCase_ECs!$B2:$AD2)</f>
        <v>0</v>
      </c>
      <c r="X3" s="1">
        <f>_xlfn.STDEV.S(highContagion_ECs!$B2:$AE2)</f>
        <v>0</v>
      </c>
      <c r="Y3" s="1">
        <f>_xlfn.STDEV.S(highProf_ECs!$B2:$AE2)</f>
        <v>0</v>
      </c>
      <c r="Z3" s="1">
        <f>_xlfn.STDEV.S(combined_ECs!$B2:$AE2)</f>
        <v>0</v>
      </c>
      <c r="AB3" t="e">
        <f>_xlfn.CONFIDENCE.T(0.01, W3, 30)</f>
        <v>#NUM!</v>
      </c>
      <c r="AC3" t="e">
        <f t="shared" ref="AC3:AE3" si="1">_xlfn.CONFIDENCE.T(0.01, X3, 30)</f>
        <v>#NUM!</v>
      </c>
      <c r="AD3" t="e">
        <f t="shared" si="1"/>
        <v>#NUM!</v>
      </c>
      <c r="AE3" t="e">
        <f t="shared" si="1"/>
        <v>#NUM!</v>
      </c>
      <c r="AG3" s="1">
        <f>_xlfn.STDEV.S(baseCase_projects!$B2:$AD2)</f>
        <v>0</v>
      </c>
      <c r="AH3" s="1">
        <f>_xlfn.STDEV.S(highContagion_projects!$B2:$AE2)</f>
        <v>0</v>
      </c>
      <c r="AI3" s="1">
        <f>_xlfn.STDEV.S(highProf_projects!$B2:$AE2)</f>
        <v>0</v>
      </c>
      <c r="AJ3" s="1">
        <f>_xlfn.STDEV.S(combined_projects!$B2:$AE2)</f>
        <v>0</v>
      </c>
      <c r="AL3" t="e">
        <f>_xlfn.CONFIDENCE.T(0.01, AG3, 30)</f>
        <v>#NUM!</v>
      </c>
      <c r="AM3" t="e">
        <f t="shared" ref="AM3:AM43" si="2">_xlfn.CONFIDENCE.T(0.01, AH3, 30)</f>
        <v>#NUM!</v>
      </c>
      <c r="AN3" t="e">
        <f t="shared" ref="AN3:AN43" si="3">_xlfn.CONFIDENCE.T(0.01, AI3, 30)</f>
        <v>#NUM!</v>
      </c>
      <c r="AO3" t="e">
        <f t="shared" ref="AO3:AO43" si="4">_xlfn.CONFIDENCE.T(0.01, AJ3, 30)</f>
        <v>#NUM!</v>
      </c>
    </row>
    <row r="4" spans="1:41" x14ac:dyDescent="0.25">
      <c r="A4" t="s">
        <v>7</v>
      </c>
      <c r="B4">
        <v>0.7</v>
      </c>
      <c r="C4">
        <v>0.7</v>
      </c>
      <c r="G4">
        <v>2011</v>
      </c>
      <c r="H4" s="1">
        <f>AVERAGE(baseCase_ECs!$B3:$AD3)</f>
        <v>22</v>
      </c>
      <c r="I4" s="1">
        <f>AVERAGE(highContagion_ECs!$B3:$AE3)</f>
        <v>22</v>
      </c>
      <c r="J4" s="1">
        <f>AVERAGE(highProf_ECs!$B3:$AE3)</f>
        <v>22</v>
      </c>
      <c r="K4" s="1">
        <f>AVERAGE(combined_ECs!$B3:$AE3)</f>
        <v>22</v>
      </c>
      <c r="L4" s="1"/>
      <c r="M4" s="1">
        <f>AVERAGE(baseCase_projects!$B3:$AD3)</f>
        <v>21</v>
      </c>
      <c r="N4" s="1">
        <f>AVERAGE(highContagion_projects!$B3:$AE3)</f>
        <v>21</v>
      </c>
      <c r="O4" s="1">
        <f>AVERAGE(highProf_projects!$B3:$AE3)</f>
        <v>21</v>
      </c>
      <c r="P4" s="1">
        <f>AVERAGE(combined_projects!$B3:$AE3)</f>
        <v>21</v>
      </c>
      <c r="R4" s="2">
        <f t="shared" ref="R4:R43" si="5">M4*99/302660</f>
        <v>6.8690940329082135E-3</v>
      </c>
      <c r="S4" s="2">
        <f t="shared" ref="S4:S43" si="6">N4*99/302660</f>
        <v>6.8690940329082135E-3</v>
      </c>
      <c r="T4" s="2">
        <f t="shared" ref="T4:T43" si="7">O4*99/302660</f>
        <v>6.8690940329082135E-3</v>
      </c>
      <c r="U4" s="2">
        <f t="shared" ref="U4:U43" si="8">P4*99/302660</f>
        <v>6.8690940329082135E-3</v>
      </c>
      <c r="W4" s="1">
        <f>_xlfn.STDEV.S(baseCase_ECs!$B3:$AD3)</f>
        <v>0</v>
      </c>
      <c r="X4" s="1">
        <f>_xlfn.STDEV.S(highContagion_ECs!$B3:$AE3)</f>
        <v>0</v>
      </c>
      <c r="Y4" s="1">
        <f>_xlfn.STDEV.S(highProf_ECs!$B3:$AE3)</f>
        <v>0</v>
      </c>
      <c r="Z4" s="1">
        <f>_xlfn.STDEV.S(combined_ECs!$B3:$AE3)</f>
        <v>0</v>
      </c>
      <c r="AB4" t="e">
        <f t="shared" ref="AB4:AB43" si="9">_xlfn.CONFIDENCE.T(0.01, W4, 30)</f>
        <v>#NUM!</v>
      </c>
      <c r="AC4" t="e">
        <f t="shared" ref="AC4:AC43" si="10">_xlfn.CONFIDENCE.T(0.01, X4, 30)</f>
        <v>#NUM!</v>
      </c>
      <c r="AD4" t="e">
        <f t="shared" ref="AD4:AD43" si="11">_xlfn.CONFIDENCE.T(0.01, Y4, 30)</f>
        <v>#NUM!</v>
      </c>
      <c r="AE4" t="e">
        <f t="shared" ref="AE4:AE43" si="12">_xlfn.CONFIDENCE.T(0.01, Z4, 30)</f>
        <v>#NUM!</v>
      </c>
      <c r="AG4" s="1">
        <f>_xlfn.STDEV.S(baseCase_projects!$B3:$AD3)</f>
        <v>0</v>
      </c>
      <c r="AH4" s="1">
        <f>_xlfn.STDEV.S(highContagion_projects!$B3:$AE3)</f>
        <v>0</v>
      </c>
      <c r="AI4" s="1">
        <f>_xlfn.STDEV.S(highProf_projects!$B3:$AE3)</f>
        <v>0</v>
      </c>
      <c r="AJ4" s="1">
        <f>_xlfn.STDEV.S(combined_projects!$B3:$AE3)</f>
        <v>0</v>
      </c>
      <c r="AL4" t="e">
        <f t="shared" ref="AL4:AL43" si="13">_xlfn.CONFIDENCE.T(0.01, AG4, 30)</f>
        <v>#NUM!</v>
      </c>
      <c r="AM4" t="e">
        <f t="shared" si="2"/>
        <v>#NUM!</v>
      </c>
      <c r="AN4" t="e">
        <f t="shared" si="3"/>
        <v>#NUM!</v>
      </c>
      <c r="AO4" t="e">
        <f t="shared" si="4"/>
        <v>#NUM!</v>
      </c>
    </row>
    <row r="5" spans="1:41" x14ac:dyDescent="0.25">
      <c r="A5" t="s">
        <v>8</v>
      </c>
      <c r="B5">
        <v>0.01</v>
      </c>
      <c r="C5">
        <v>1E-3</v>
      </c>
      <c r="G5">
        <v>2012</v>
      </c>
      <c r="H5" s="1">
        <f>AVERAGE(baseCase_ECs!$B4:$AD4)</f>
        <v>32</v>
      </c>
      <c r="I5" s="1">
        <f>AVERAGE(highContagion_ECs!$B4:$AE4)</f>
        <v>32</v>
      </c>
      <c r="J5" s="1">
        <f>AVERAGE(highProf_ECs!$B4:$AE4)</f>
        <v>32</v>
      </c>
      <c r="K5" s="1">
        <f>AVERAGE(combined_ECs!$B4:$AE4)</f>
        <v>32</v>
      </c>
      <c r="L5" s="1"/>
      <c r="M5" s="1">
        <f>AVERAGE(baseCase_projects!$B4:$AD4)</f>
        <v>23</v>
      </c>
      <c r="N5" s="1">
        <f>AVERAGE(highContagion_projects!$B4:$AE4)</f>
        <v>23</v>
      </c>
      <c r="O5" s="1">
        <f>AVERAGE(highProf_projects!$B4:$AE4)</f>
        <v>23</v>
      </c>
      <c r="P5" s="1">
        <f>AVERAGE(combined_projects!$B4:$AE4)</f>
        <v>23</v>
      </c>
      <c r="R5" s="2">
        <f t="shared" si="5"/>
        <v>7.5232934646137584E-3</v>
      </c>
      <c r="S5" s="2">
        <f t="shared" si="6"/>
        <v>7.5232934646137584E-3</v>
      </c>
      <c r="T5" s="2">
        <f t="shared" si="7"/>
        <v>7.5232934646137584E-3</v>
      </c>
      <c r="U5" s="2">
        <f t="shared" si="8"/>
        <v>7.5232934646137584E-3</v>
      </c>
      <c r="W5" s="1">
        <f>_xlfn.STDEV.S(baseCase_ECs!$B4:$AD4)</f>
        <v>0</v>
      </c>
      <c r="X5" s="1">
        <f>_xlfn.STDEV.S(highContagion_ECs!$B4:$AE4)</f>
        <v>0</v>
      </c>
      <c r="Y5" s="1">
        <f>_xlfn.STDEV.S(highProf_ECs!$B4:$AE4)</f>
        <v>0</v>
      </c>
      <c r="Z5" s="1">
        <f>_xlfn.STDEV.S(combined_ECs!$B4:$AE4)</f>
        <v>0</v>
      </c>
      <c r="AB5" t="e">
        <f t="shared" si="9"/>
        <v>#NUM!</v>
      </c>
      <c r="AC5" t="e">
        <f t="shared" si="10"/>
        <v>#NUM!</v>
      </c>
      <c r="AD5" t="e">
        <f t="shared" si="11"/>
        <v>#NUM!</v>
      </c>
      <c r="AE5" t="e">
        <f t="shared" si="12"/>
        <v>#NUM!</v>
      </c>
      <c r="AG5" s="1">
        <f>_xlfn.STDEV.S(baseCase_projects!$B4:$AD4)</f>
        <v>0</v>
      </c>
      <c r="AH5" s="1">
        <f>_xlfn.STDEV.S(highContagion_projects!$B4:$AE4)</f>
        <v>0</v>
      </c>
      <c r="AI5" s="1">
        <f>_xlfn.STDEV.S(highProf_projects!$B4:$AE4)</f>
        <v>0</v>
      </c>
      <c r="AJ5" s="1">
        <f>_xlfn.STDEV.S(combined_projects!$B4:$AE4)</f>
        <v>0</v>
      </c>
      <c r="AL5" t="e">
        <f t="shared" si="13"/>
        <v>#NUM!</v>
      </c>
      <c r="AM5" t="e">
        <f t="shared" si="2"/>
        <v>#NUM!</v>
      </c>
      <c r="AN5" t="e">
        <f t="shared" si="3"/>
        <v>#NUM!</v>
      </c>
      <c r="AO5" t="e">
        <f t="shared" si="4"/>
        <v>#NUM!</v>
      </c>
    </row>
    <row r="6" spans="1:41" x14ac:dyDescent="0.25">
      <c r="A6" t="s">
        <v>9</v>
      </c>
      <c r="B6">
        <v>2.5000000000000001E-2</v>
      </c>
      <c r="C6">
        <v>0.05</v>
      </c>
      <c r="G6">
        <v>2013</v>
      </c>
      <c r="H6" s="1">
        <f>AVERAGE(baseCase_ECs!$B5:$AD5)</f>
        <v>55</v>
      </c>
      <c r="I6" s="1">
        <f>AVERAGE(highContagion_ECs!$B5:$AE5)</f>
        <v>55</v>
      </c>
      <c r="J6" s="1">
        <f>AVERAGE(highProf_ECs!$B5:$AE5)</f>
        <v>55</v>
      </c>
      <c r="K6" s="1">
        <f>AVERAGE(combined_ECs!$B5:$AE5)</f>
        <v>55</v>
      </c>
      <c r="L6" s="1"/>
      <c r="M6" s="1">
        <f>AVERAGE(baseCase_projects!$B5:$AD5)</f>
        <v>43</v>
      </c>
      <c r="N6" s="1">
        <f>AVERAGE(highContagion_projects!$B5:$AE5)</f>
        <v>43</v>
      </c>
      <c r="O6" s="1">
        <f>AVERAGE(highProf_projects!$B5:$AE5)</f>
        <v>43</v>
      </c>
      <c r="P6" s="1">
        <f>AVERAGE(combined_projects!$B5:$AE5)</f>
        <v>43</v>
      </c>
      <c r="R6" s="2">
        <f t="shared" si="5"/>
        <v>1.4065287781669199E-2</v>
      </c>
      <c r="S6" s="2">
        <f t="shared" si="6"/>
        <v>1.4065287781669199E-2</v>
      </c>
      <c r="T6" s="2">
        <f t="shared" si="7"/>
        <v>1.4065287781669199E-2</v>
      </c>
      <c r="U6" s="2">
        <f t="shared" si="8"/>
        <v>1.4065287781669199E-2</v>
      </c>
      <c r="W6" s="1">
        <f>_xlfn.STDEV.S(baseCase_ECs!$B5:$AD5)</f>
        <v>0</v>
      </c>
      <c r="X6" s="1">
        <f>_xlfn.STDEV.S(highContagion_ECs!$B5:$AE5)</f>
        <v>0</v>
      </c>
      <c r="Y6" s="1">
        <f>_xlfn.STDEV.S(highProf_ECs!$B5:$AE5)</f>
        <v>0</v>
      </c>
      <c r="Z6" s="1">
        <f>_xlfn.STDEV.S(combined_ECs!$B5:$AE5)</f>
        <v>0</v>
      </c>
      <c r="AB6" t="e">
        <f t="shared" si="9"/>
        <v>#NUM!</v>
      </c>
      <c r="AC6" t="e">
        <f t="shared" si="10"/>
        <v>#NUM!</v>
      </c>
      <c r="AD6" t="e">
        <f t="shared" si="11"/>
        <v>#NUM!</v>
      </c>
      <c r="AE6" t="e">
        <f t="shared" si="12"/>
        <v>#NUM!</v>
      </c>
      <c r="AG6" s="1">
        <f>_xlfn.STDEV.S(baseCase_projects!$B5:$AD5)</f>
        <v>0</v>
      </c>
      <c r="AH6" s="1">
        <f>_xlfn.STDEV.S(highContagion_projects!$B5:$AE5)</f>
        <v>0</v>
      </c>
      <c r="AI6" s="1">
        <f>_xlfn.STDEV.S(highProf_projects!$B5:$AE5)</f>
        <v>0</v>
      </c>
      <c r="AJ6" s="1">
        <f>_xlfn.STDEV.S(combined_projects!$B5:$AE5)</f>
        <v>0</v>
      </c>
      <c r="AL6" t="e">
        <f t="shared" si="13"/>
        <v>#NUM!</v>
      </c>
      <c r="AM6" t="e">
        <f t="shared" si="2"/>
        <v>#NUM!</v>
      </c>
      <c r="AN6" t="e">
        <f t="shared" si="3"/>
        <v>#NUM!</v>
      </c>
      <c r="AO6" t="e">
        <f t="shared" si="4"/>
        <v>#NUM!</v>
      </c>
    </row>
    <row r="7" spans="1:41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G7">
        <v>2014</v>
      </c>
      <c r="H7" s="1">
        <f>AVERAGE(baseCase_ECs!$B6:$AD6)</f>
        <v>108</v>
      </c>
      <c r="I7" s="1">
        <f>AVERAGE(highContagion_ECs!$B6:$AE6)</f>
        <v>108</v>
      </c>
      <c r="J7" s="1">
        <f>AVERAGE(highProf_ECs!$B6:$AE6)</f>
        <v>108</v>
      </c>
      <c r="K7" s="1">
        <f>AVERAGE(combined_ECs!$B6:$AE6)</f>
        <v>108</v>
      </c>
      <c r="L7" s="1"/>
      <c r="M7" s="1">
        <f>AVERAGE(baseCase_projects!$B6:$AD6)</f>
        <v>63</v>
      </c>
      <c r="N7" s="1">
        <f>AVERAGE(highContagion_projects!$B6:$AE6)</f>
        <v>63</v>
      </c>
      <c r="O7" s="1">
        <f>AVERAGE(highProf_projects!$B6:$AE6)</f>
        <v>63</v>
      </c>
      <c r="P7" s="1">
        <f>AVERAGE(combined_projects!$B6:$AE6)</f>
        <v>63</v>
      </c>
      <c r="R7" s="2">
        <f t="shared" si="5"/>
        <v>2.0607282098724641E-2</v>
      </c>
      <c r="S7" s="2">
        <f t="shared" si="6"/>
        <v>2.0607282098724641E-2</v>
      </c>
      <c r="T7" s="2">
        <f t="shared" si="7"/>
        <v>2.0607282098724641E-2</v>
      </c>
      <c r="U7" s="2">
        <f t="shared" si="8"/>
        <v>2.0607282098724641E-2</v>
      </c>
      <c r="W7" s="1">
        <f>_xlfn.STDEV.S(baseCase_ECs!$B6:$AD6)</f>
        <v>0</v>
      </c>
      <c r="X7" s="1">
        <f>_xlfn.STDEV.S(highContagion_ECs!$B6:$AE6)</f>
        <v>0</v>
      </c>
      <c r="Y7" s="1">
        <f>_xlfn.STDEV.S(highProf_ECs!$B6:$AE6)</f>
        <v>0</v>
      </c>
      <c r="Z7" s="1">
        <f>_xlfn.STDEV.S(combined_ECs!$B6:$AE6)</f>
        <v>0</v>
      </c>
      <c r="AB7" t="e">
        <f t="shared" si="9"/>
        <v>#NUM!</v>
      </c>
      <c r="AC7" t="e">
        <f t="shared" si="10"/>
        <v>#NUM!</v>
      </c>
      <c r="AD7" t="e">
        <f t="shared" si="11"/>
        <v>#NUM!</v>
      </c>
      <c r="AE7" t="e">
        <f t="shared" si="12"/>
        <v>#NUM!</v>
      </c>
      <c r="AG7" s="1">
        <f>_xlfn.STDEV.S(baseCase_projects!$B6:$AD6)</f>
        <v>0</v>
      </c>
      <c r="AH7" s="1">
        <f>_xlfn.STDEV.S(highContagion_projects!$B6:$AE6)</f>
        <v>0</v>
      </c>
      <c r="AI7" s="1">
        <f>_xlfn.STDEV.S(highProf_projects!$B6:$AE6)</f>
        <v>0</v>
      </c>
      <c r="AJ7" s="1">
        <f>_xlfn.STDEV.S(combined_projects!$B6:$AE6)</f>
        <v>0</v>
      </c>
      <c r="AL7" t="e">
        <f t="shared" si="13"/>
        <v>#NUM!</v>
      </c>
      <c r="AM7" t="e">
        <f t="shared" si="2"/>
        <v>#NUM!</v>
      </c>
      <c r="AN7" t="e">
        <f t="shared" si="3"/>
        <v>#NUM!</v>
      </c>
      <c r="AO7" t="e">
        <f t="shared" si="4"/>
        <v>#NUM!</v>
      </c>
    </row>
    <row r="8" spans="1:41" x14ac:dyDescent="0.25">
      <c r="G8">
        <v>2015</v>
      </c>
      <c r="H8" s="1">
        <f>AVERAGE(baseCase_ECs!$B7:$AD7)</f>
        <v>155</v>
      </c>
      <c r="I8" s="1">
        <f>AVERAGE(highContagion_ECs!$B7:$AE7)</f>
        <v>155</v>
      </c>
      <c r="J8" s="1">
        <f>AVERAGE(highProf_ECs!$B7:$AE7)</f>
        <v>155</v>
      </c>
      <c r="K8" s="1">
        <f>AVERAGE(combined_ECs!$B7:$AE7)</f>
        <v>155</v>
      </c>
      <c r="L8" s="1"/>
      <c r="M8" s="1">
        <f>AVERAGE(baseCase_projects!$B7:$AD7)</f>
        <v>90</v>
      </c>
      <c r="N8" s="1">
        <f>AVERAGE(highContagion_projects!$B7:$AE7)</f>
        <v>90</v>
      </c>
      <c r="O8" s="1">
        <f>AVERAGE(highProf_projects!$B7:$AE7)</f>
        <v>90</v>
      </c>
      <c r="P8" s="1">
        <f>AVERAGE(combined_projects!$B7:$AE7)</f>
        <v>90</v>
      </c>
      <c r="R8" s="2">
        <f t="shared" si="5"/>
        <v>2.9438974426749486E-2</v>
      </c>
      <c r="S8" s="2">
        <f t="shared" si="6"/>
        <v>2.9438974426749486E-2</v>
      </c>
      <c r="T8" s="2">
        <f t="shared" si="7"/>
        <v>2.9438974426749486E-2</v>
      </c>
      <c r="U8" s="2">
        <f t="shared" si="8"/>
        <v>2.9438974426749486E-2</v>
      </c>
      <c r="W8" s="1">
        <f>_xlfn.STDEV.S(baseCase_ECs!$B7:$AD7)</f>
        <v>0</v>
      </c>
      <c r="X8" s="1">
        <f>_xlfn.STDEV.S(highContagion_ECs!$B7:$AE7)</f>
        <v>0</v>
      </c>
      <c r="Y8" s="1">
        <f>_xlfn.STDEV.S(highProf_ECs!$B7:$AE7)</f>
        <v>0</v>
      </c>
      <c r="Z8" s="1">
        <f>_xlfn.STDEV.S(combined_ECs!$B7:$AE7)</f>
        <v>0</v>
      </c>
      <c r="AB8" t="e">
        <f t="shared" si="9"/>
        <v>#NUM!</v>
      </c>
      <c r="AC8" t="e">
        <f t="shared" si="10"/>
        <v>#NUM!</v>
      </c>
      <c r="AD8" t="e">
        <f t="shared" si="11"/>
        <v>#NUM!</v>
      </c>
      <c r="AE8" t="e">
        <f t="shared" si="12"/>
        <v>#NUM!</v>
      </c>
      <c r="AG8" s="1">
        <f>_xlfn.STDEV.S(baseCase_projects!$B7:$AD7)</f>
        <v>0</v>
      </c>
      <c r="AH8" s="1">
        <f>_xlfn.STDEV.S(highContagion_projects!$B7:$AE7)</f>
        <v>0</v>
      </c>
      <c r="AI8" s="1">
        <f>_xlfn.STDEV.S(highProf_projects!$B7:$AE7)</f>
        <v>0</v>
      </c>
      <c r="AJ8" s="1">
        <f>_xlfn.STDEV.S(combined_projects!$B7:$AE7)</f>
        <v>0</v>
      </c>
      <c r="AL8" t="e">
        <f t="shared" si="13"/>
        <v>#NUM!</v>
      </c>
      <c r="AM8" t="e">
        <f t="shared" si="2"/>
        <v>#NUM!</v>
      </c>
      <c r="AN8" t="e">
        <f t="shared" si="3"/>
        <v>#NUM!</v>
      </c>
      <c r="AO8" t="e">
        <f t="shared" si="4"/>
        <v>#NUM!</v>
      </c>
    </row>
    <row r="9" spans="1:41" x14ac:dyDescent="0.25">
      <c r="G9">
        <v>2016</v>
      </c>
      <c r="H9" s="1">
        <f>AVERAGE(baseCase_ECs!$B8:$AD8)</f>
        <v>206</v>
      </c>
      <c r="I9" s="1">
        <f>AVERAGE(highContagion_ECs!$B8:$AE8)</f>
        <v>206</v>
      </c>
      <c r="J9" s="1">
        <f>AVERAGE(highProf_ECs!$B8:$AE8)</f>
        <v>206</v>
      </c>
      <c r="K9" s="1">
        <f>AVERAGE(combined_ECs!$B8:$AE8)</f>
        <v>206</v>
      </c>
      <c r="L9" s="1"/>
      <c r="M9" s="1">
        <f>AVERAGE(baseCase_projects!$B8:$AD8)</f>
        <v>144</v>
      </c>
      <c r="N9" s="1">
        <f>AVERAGE(highContagion_projects!$B8:$AE8)</f>
        <v>144</v>
      </c>
      <c r="O9" s="1">
        <f>AVERAGE(highProf_projects!$B8:$AE8)</f>
        <v>144</v>
      </c>
      <c r="P9" s="1">
        <f>AVERAGE(combined_projects!$B8:$AE8)</f>
        <v>144</v>
      </c>
      <c r="R9" s="2">
        <f t="shared" si="5"/>
        <v>4.7102359082799181E-2</v>
      </c>
      <c r="S9" s="2">
        <f t="shared" si="6"/>
        <v>4.7102359082799181E-2</v>
      </c>
      <c r="T9" s="2">
        <f t="shared" si="7"/>
        <v>4.7102359082799181E-2</v>
      </c>
      <c r="U9" s="2">
        <f t="shared" si="8"/>
        <v>4.7102359082799181E-2</v>
      </c>
      <c r="W9" s="1">
        <f>_xlfn.STDEV.S(baseCase_ECs!$B8:$AD8)</f>
        <v>0</v>
      </c>
      <c r="X9" s="1">
        <f>_xlfn.STDEV.S(highContagion_ECs!$B8:$AE8)</f>
        <v>0</v>
      </c>
      <c r="Y9" s="1">
        <f>_xlfn.STDEV.S(highProf_ECs!$B8:$AE8)</f>
        <v>0</v>
      </c>
      <c r="Z9" s="1">
        <f>_xlfn.STDEV.S(combined_ECs!$B8:$AE8)</f>
        <v>0</v>
      </c>
      <c r="AB9" t="e">
        <f t="shared" si="9"/>
        <v>#NUM!</v>
      </c>
      <c r="AC9" t="e">
        <f t="shared" si="10"/>
        <v>#NUM!</v>
      </c>
      <c r="AD9" t="e">
        <f t="shared" si="11"/>
        <v>#NUM!</v>
      </c>
      <c r="AE9" t="e">
        <f t="shared" si="12"/>
        <v>#NUM!</v>
      </c>
      <c r="AG9" s="1">
        <f>_xlfn.STDEV.S(baseCase_projects!$B8:$AD8)</f>
        <v>0</v>
      </c>
      <c r="AH9" s="1">
        <f>_xlfn.STDEV.S(highContagion_projects!$B8:$AE8)</f>
        <v>0</v>
      </c>
      <c r="AI9" s="1">
        <f>_xlfn.STDEV.S(highProf_projects!$B8:$AE8)</f>
        <v>0</v>
      </c>
      <c r="AJ9" s="1">
        <f>_xlfn.STDEV.S(combined_projects!$B8:$AE8)</f>
        <v>0</v>
      </c>
      <c r="AL9" t="e">
        <f t="shared" si="13"/>
        <v>#NUM!</v>
      </c>
      <c r="AM9" t="e">
        <f t="shared" si="2"/>
        <v>#NUM!</v>
      </c>
      <c r="AN9" t="e">
        <f t="shared" si="3"/>
        <v>#NUM!</v>
      </c>
      <c r="AO9" t="e">
        <f t="shared" si="4"/>
        <v>#NUM!</v>
      </c>
    </row>
    <row r="10" spans="1:41" x14ac:dyDescent="0.25">
      <c r="G10">
        <v>2017</v>
      </c>
      <c r="H10" s="1">
        <f>AVERAGE(baseCase_ECs!$B9:$AD9)</f>
        <v>258</v>
      </c>
      <c r="I10" s="1">
        <f>AVERAGE(highContagion_ECs!$B9:$AE9)</f>
        <v>258</v>
      </c>
      <c r="J10" s="1">
        <f>AVERAGE(highProf_ECs!$B9:$AE9)</f>
        <v>258</v>
      </c>
      <c r="K10" s="1">
        <f>AVERAGE(combined_ECs!$B9:$AE9)</f>
        <v>258</v>
      </c>
      <c r="L10" s="1"/>
      <c r="M10" s="1">
        <f>AVERAGE(baseCase_projects!$B9:$AD9)</f>
        <v>215</v>
      </c>
      <c r="N10" s="1">
        <f>AVERAGE(highContagion_projects!$B9:$AE9)</f>
        <v>215</v>
      </c>
      <c r="O10" s="1">
        <f>AVERAGE(highProf_projects!$B9:$AE9)</f>
        <v>215</v>
      </c>
      <c r="P10" s="1">
        <f>AVERAGE(combined_projects!$B9:$AE9)</f>
        <v>215</v>
      </c>
      <c r="R10" s="2">
        <f t="shared" si="5"/>
        <v>7.0326438908346001E-2</v>
      </c>
      <c r="S10" s="2">
        <f t="shared" si="6"/>
        <v>7.0326438908346001E-2</v>
      </c>
      <c r="T10" s="2">
        <f t="shared" si="7"/>
        <v>7.0326438908346001E-2</v>
      </c>
      <c r="U10" s="2">
        <f t="shared" si="8"/>
        <v>7.0326438908346001E-2</v>
      </c>
      <c r="W10" s="1">
        <f>_xlfn.STDEV.S(baseCase_ECs!$B9:$AD9)</f>
        <v>0</v>
      </c>
      <c r="X10" s="1">
        <f>_xlfn.STDEV.S(highContagion_ECs!$B9:$AE9)</f>
        <v>0</v>
      </c>
      <c r="Y10" s="1">
        <f>_xlfn.STDEV.S(highProf_ECs!$B9:$AE9)</f>
        <v>0</v>
      </c>
      <c r="Z10" s="1">
        <f>_xlfn.STDEV.S(combined_ECs!$B9:$AE9)</f>
        <v>0</v>
      </c>
      <c r="AB10" t="e">
        <f t="shared" si="9"/>
        <v>#NUM!</v>
      </c>
      <c r="AC10" t="e">
        <f t="shared" si="10"/>
        <v>#NUM!</v>
      </c>
      <c r="AD10" t="e">
        <f t="shared" si="11"/>
        <v>#NUM!</v>
      </c>
      <c r="AE10" t="e">
        <f t="shared" si="12"/>
        <v>#NUM!</v>
      </c>
      <c r="AG10" s="1">
        <f>_xlfn.STDEV.S(baseCase_projects!$B9:$AD9)</f>
        <v>0</v>
      </c>
      <c r="AH10" s="1">
        <f>_xlfn.STDEV.S(highContagion_projects!$B9:$AE9)</f>
        <v>0</v>
      </c>
      <c r="AI10" s="1">
        <f>_xlfn.STDEV.S(highProf_projects!$B9:$AE9)</f>
        <v>0</v>
      </c>
      <c r="AJ10" s="1">
        <f>_xlfn.STDEV.S(combined_projects!$B9:$AE9)</f>
        <v>0</v>
      </c>
      <c r="AL10" t="e">
        <f t="shared" si="13"/>
        <v>#NUM!</v>
      </c>
      <c r="AM10" t="e">
        <f t="shared" si="2"/>
        <v>#NUM!</v>
      </c>
      <c r="AN10" t="e">
        <f t="shared" si="3"/>
        <v>#NUM!</v>
      </c>
      <c r="AO10" t="e">
        <f t="shared" si="4"/>
        <v>#NUM!</v>
      </c>
    </row>
    <row r="11" spans="1:41" x14ac:dyDescent="0.25">
      <c r="G11">
        <v>2018</v>
      </c>
      <c r="H11" s="1">
        <f>AVERAGE(baseCase_ECs!$B10:$AD10)</f>
        <v>310</v>
      </c>
      <c r="I11" s="1">
        <f>AVERAGE(highContagion_ECs!$B10:$AE10)</f>
        <v>310</v>
      </c>
      <c r="J11" s="1">
        <f>AVERAGE(highProf_ECs!$B10:$AE10)</f>
        <v>310</v>
      </c>
      <c r="K11" s="1">
        <f>AVERAGE(combined_ECs!$B10:$AE10)</f>
        <v>310</v>
      </c>
      <c r="L11" s="1"/>
      <c r="M11" s="1">
        <f>AVERAGE(baseCase_projects!$B10:$AD10)</f>
        <v>326</v>
      </c>
      <c r="N11" s="1">
        <f>AVERAGE(highContagion_projects!$B10:$AE10)</f>
        <v>326</v>
      </c>
      <c r="O11" s="1">
        <f>AVERAGE(highProf_projects!$B10:$AE10)</f>
        <v>326</v>
      </c>
      <c r="P11" s="1">
        <f>AVERAGE(combined_projects!$B10:$AE10)</f>
        <v>326</v>
      </c>
      <c r="R11" s="2">
        <f t="shared" si="5"/>
        <v>0.1066345073680037</v>
      </c>
      <c r="S11" s="2">
        <f t="shared" si="6"/>
        <v>0.1066345073680037</v>
      </c>
      <c r="T11" s="2">
        <f t="shared" si="7"/>
        <v>0.1066345073680037</v>
      </c>
      <c r="U11" s="2">
        <f t="shared" si="8"/>
        <v>0.1066345073680037</v>
      </c>
      <c r="W11" s="1">
        <f>_xlfn.STDEV.S(baseCase_ECs!$B10:$AD10)</f>
        <v>0</v>
      </c>
      <c r="X11" s="1">
        <f>_xlfn.STDEV.S(highContagion_ECs!$B10:$AE10)</f>
        <v>0</v>
      </c>
      <c r="Y11" s="1">
        <f>_xlfn.STDEV.S(highProf_ECs!$B10:$AE10)</f>
        <v>0</v>
      </c>
      <c r="Z11" s="1">
        <f>_xlfn.STDEV.S(combined_ECs!$B10:$AE10)</f>
        <v>0</v>
      </c>
      <c r="AB11" t="e">
        <f t="shared" si="9"/>
        <v>#NUM!</v>
      </c>
      <c r="AC11" t="e">
        <f t="shared" si="10"/>
        <v>#NUM!</v>
      </c>
      <c r="AD11" t="e">
        <f t="shared" si="11"/>
        <v>#NUM!</v>
      </c>
      <c r="AE11" t="e">
        <f t="shared" si="12"/>
        <v>#NUM!</v>
      </c>
      <c r="AG11" s="1">
        <f>_xlfn.STDEV.S(baseCase_projects!$B10:$AD10)</f>
        <v>0</v>
      </c>
      <c r="AH11" s="1">
        <f>_xlfn.STDEV.S(highContagion_projects!$B10:$AE10)</f>
        <v>0</v>
      </c>
      <c r="AI11" s="1">
        <f>_xlfn.STDEV.S(highProf_projects!$B10:$AE10)</f>
        <v>0</v>
      </c>
      <c r="AJ11" s="1">
        <f>_xlfn.STDEV.S(combined_projects!$B10:$AE10)</f>
        <v>0</v>
      </c>
      <c r="AL11" t="e">
        <f t="shared" si="13"/>
        <v>#NUM!</v>
      </c>
      <c r="AM11" t="e">
        <f t="shared" si="2"/>
        <v>#NUM!</v>
      </c>
      <c r="AN11" t="e">
        <f t="shared" si="3"/>
        <v>#NUM!</v>
      </c>
      <c r="AO11" t="e">
        <f t="shared" si="4"/>
        <v>#NUM!</v>
      </c>
    </row>
    <row r="12" spans="1:41" x14ac:dyDescent="0.25">
      <c r="G12">
        <v>2019</v>
      </c>
      <c r="H12" s="1">
        <f>AVERAGE(baseCase_ECs!$B11:$AD11)</f>
        <v>382</v>
      </c>
      <c r="I12" s="1">
        <f>AVERAGE(highContagion_ECs!$B11:$AE11)</f>
        <v>382</v>
      </c>
      <c r="J12" s="1">
        <f>AVERAGE(highProf_ECs!$B11:$AE11)</f>
        <v>382</v>
      </c>
      <c r="K12" s="1">
        <f>AVERAGE(combined_ECs!$B11:$AE11)</f>
        <v>382</v>
      </c>
      <c r="L12" s="1"/>
      <c r="M12" s="1">
        <f>AVERAGE(baseCase_projects!$B11:$AD11)</f>
        <v>514</v>
      </c>
      <c r="N12" s="1">
        <f>AVERAGE(highContagion_projects!$B11:$AE11)</f>
        <v>514</v>
      </c>
      <c r="O12" s="1">
        <f>AVERAGE(highProf_projects!$B11:$AE11)</f>
        <v>514</v>
      </c>
      <c r="P12" s="1">
        <f>AVERAGE(combined_projects!$B11:$AE11)</f>
        <v>514</v>
      </c>
      <c r="R12" s="2">
        <f t="shared" si="5"/>
        <v>0.16812925394832484</v>
      </c>
      <c r="S12" s="2">
        <f t="shared" si="6"/>
        <v>0.16812925394832484</v>
      </c>
      <c r="T12" s="2">
        <f t="shared" si="7"/>
        <v>0.16812925394832484</v>
      </c>
      <c r="U12" s="2">
        <f t="shared" si="8"/>
        <v>0.16812925394832484</v>
      </c>
      <c r="W12" s="1">
        <f>_xlfn.STDEV.S(baseCase_ECs!$B11:$AD11)</f>
        <v>0</v>
      </c>
      <c r="X12" s="1">
        <f>_xlfn.STDEV.S(highContagion_ECs!$B11:$AE11)</f>
        <v>0</v>
      </c>
      <c r="Y12" s="1">
        <f>_xlfn.STDEV.S(highProf_ECs!$B11:$AE11)</f>
        <v>0</v>
      </c>
      <c r="Z12" s="1">
        <f>_xlfn.STDEV.S(combined_ECs!$B11:$AE11)</f>
        <v>0</v>
      </c>
      <c r="AB12" t="e">
        <f t="shared" si="9"/>
        <v>#NUM!</v>
      </c>
      <c r="AC12" t="e">
        <f t="shared" si="10"/>
        <v>#NUM!</v>
      </c>
      <c r="AD12" t="e">
        <f t="shared" si="11"/>
        <v>#NUM!</v>
      </c>
      <c r="AE12" t="e">
        <f t="shared" si="12"/>
        <v>#NUM!</v>
      </c>
      <c r="AG12" s="1">
        <f>_xlfn.STDEV.S(baseCase_projects!$B11:$AD11)</f>
        <v>0</v>
      </c>
      <c r="AH12" s="1">
        <f>_xlfn.STDEV.S(highContagion_projects!$B11:$AE11)</f>
        <v>0</v>
      </c>
      <c r="AI12" s="1">
        <f>_xlfn.STDEV.S(highProf_projects!$B11:$AE11)</f>
        <v>0</v>
      </c>
      <c r="AJ12" s="1">
        <f>_xlfn.STDEV.S(combined_projects!$B11:$AE11)</f>
        <v>0</v>
      </c>
      <c r="AL12" t="e">
        <f t="shared" si="13"/>
        <v>#NUM!</v>
      </c>
      <c r="AM12" t="e">
        <f t="shared" si="2"/>
        <v>#NUM!</v>
      </c>
      <c r="AN12" t="e">
        <f t="shared" si="3"/>
        <v>#NUM!</v>
      </c>
      <c r="AO12" t="e">
        <f t="shared" si="4"/>
        <v>#NUM!</v>
      </c>
    </row>
    <row r="13" spans="1:41" x14ac:dyDescent="0.25">
      <c r="G13">
        <v>2020</v>
      </c>
      <c r="H13" s="1">
        <f>AVERAGE(baseCase_ECs!$B12:$AD12)</f>
        <v>448</v>
      </c>
      <c r="I13" s="1">
        <f>AVERAGE(highContagion_ECs!$B12:$AE12)</f>
        <v>448</v>
      </c>
      <c r="J13" s="1">
        <f>AVERAGE(highProf_ECs!$B12:$AE12)</f>
        <v>448</v>
      </c>
      <c r="K13" s="1">
        <f>AVERAGE(combined_ECs!$B12:$AE12)</f>
        <v>448</v>
      </c>
      <c r="L13" s="1"/>
      <c r="M13" s="1">
        <f>AVERAGE(baseCase_projects!$B12:$AD12)</f>
        <v>713</v>
      </c>
      <c r="N13" s="1">
        <f>AVERAGE(highContagion_projects!$B12:$AE12)</f>
        <v>713</v>
      </c>
      <c r="O13" s="1">
        <f>AVERAGE(highProf_projects!$B12:$AE12)</f>
        <v>713</v>
      </c>
      <c r="P13" s="1">
        <f>AVERAGE(combined_projects!$B12:$AE12)</f>
        <v>713</v>
      </c>
      <c r="R13" s="2">
        <f t="shared" si="5"/>
        <v>0.23322209740302649</v>
      </c>
      <c r="S13" s="2">
        <f t="shared" si="6"/>
        <v>0.23322209740302649</v>
      </c>
      <c r="T13" s="2">
        <f t="shared" si="7"/>
        <v>0.23322209740302649</v>
      </c>
      <c r="U13" s="2">
        <f t="shared" si="8"/>
        <v>0.23322209740302649</v>
      </c>
      <c r="W13" s="1">
        <f>_xlfn.STDEV.S(baseCase_ECs!$B12:$AD12)</f>
        <v>0</v>
      </c>
      <c r="X13" s="1">
        <f>_xlfn.STDEV.S(highContagion_ECs!$B12:$AE12)</f>
        <v>0</v>
      </c>
      <c r="Y13" s="1">
        <f>_xlfn.STDEV.S(highProf_ECs!$B12:$AE12)</f>
        <v>0</v>
      </c>
      <c r="Z13" s="1">
        <f>_xlfn.STDEV.S(combined_ECs!$B12:$AE12)</f>
        <v>0</v>
      </c>
      <c r="AB13" t="e">
        <f t="shared" si="9"/>
        <v>#NUM!</v>
      </c>
      <c r="AC13" t="e">
        <f t="shared" si="10"/>
        <v>#NUM!</v>
      </c>
      <c r="AD13" t="e">
        <f t="shared" si="11"/>
        <v>#NUM!</v>
      </c>
      <c r="AE13" t="e">
        <f t="shared" si="12"/>
        <v>#NUM!</v>
      </c>
      <c r="AG13" s="1">
        <f>_xlfn.STDEV.S(baseCase_projects!$B12:$AD12)</f>
        <v>0</v>
      </c>
      <c r="AH13" s="1">
        <f>_xlfn.STDEV.S(highContagion_projects!$B12:$AE12)</f>
        <v>0</v>
      </c>
      <c r="AI13" s="1">
        <f>_xlfn.STDEV.S(highProf_projects!$B12:$AE12)</f>
        <v>0</v>
      </c>
      <c r="AJ13" s="1">
        <f>_xlfn.STDEV.S(combined_projects!$B12:$AE12)</f>
        <v>0</v>
      </c>
      <c r="AL13" t="e">
        <f t="shared" si="13"/>
        <v>#NUM!</v>
      </c>
      <c r="AM13" t="e">
        <f t="shared" si="2"/>
        <v>#NUM!</v>
      </c>
      <c r="AN13" t="e">
        <f t="shared" si="3"/>
        <v>#NUM!</v>
      </c>
      <c r="AO13" t="e">
        <f t="shared" si="4"/>
        <v>#NUM!</v>
      </c>
    </row>
    <row r="14" spans="1:41" x14ac:dyDescent="0.25">
      <c r="G14">
        <v>2021</v>
      </c>
      <c r="H14" s="1">
        <f>AVERAGE(baseCase_ECs!$B13:$AD13)</f>
        <v>501</v>
      </c>
      <c r="I14" s="1">
        <f>AVERAGE(highContagion_ECs!$B13:$AE13)</f>
        <v>501</v>
      </c>
      <c r="J14" s="1">
        <f>AVERAGE(highProf_ECs!$B13:$AE13)</f>
        <v>501</v>
      </c>
      <c r="K14" s="1">
        <f>AVERAGE(combined_ECs!$B13:$AE13)</f>
        <v>501</v>
      </c>
      <c r="L14" s="1"/>
      <c r="M14" s="1">
        <f>AVERAGE(baseCase_projects!$B13:$AD13)</f>
        <v>882</v>
      </c>
      <c r="N14" s="1">
        <f>AVERAGE(highContagion_projects!$B13:$AE13)</f>
        <v>882</v>
      </c>
      <c r="O14" s="1">
        <f>AVERAGE(highProf_projects!$B13:$AE13)</f>
        <v>882</v>
      </c>
      <c r="P14" s="1">
        <f>AVERAGE(combined_projects!$B13:$AE13)</f>
        <v>882</v>
      </c>
      <c r="R14" s="2">
        <f t="shared" si="5"/>
        <v>0.28850194938214496</v>
      </c>
      <c r="S14" s="2">
        <f t="shared" si="6"/>
        <v>0.28850194938214496</v>
      </c>
      <c r="T14" s="2">
        <f t="shared" si="7"/>
        <v>0.28850194938214496</v>
      </c>
      <c r="U14" s="2">
        <f t="shared" si="8"/>
        <v>0.28850194938214496</v>
      </c>
      <c r="W14" s="1">
        <f>_xlfn.STDEV.S(baseCase_ECs!$B13:$AD13)</f>
        <v>0</v>
      </c>
      <c r="X14" s="1">
        <f>_xlfn.STDEV.S(highContagion_ECs!$B13:$AE13)</f>
        <v>0</v>
      </c>
      <c r="Y14" s="1">
        <f>_xlfn.STDEV.S(highProf_ECs!$B13:$AE13)</f>
        <v>0</v>
      </c>
      <c r="Z14" s="1">
        <f>_xlfn.STDEV.S(combined_ECs!$B13:$AE13)</f>
        <v>0</v>
      </c>
      <c r="AB14" t="e">
        <f t="shared" si="9"/>
        <v>#NUM!</v>
      </c>
      <c r="AC14" t="e">
        <f t="shared" si="10"/>
        <v>#NUM!</v>
      </c>
      <c r="AD14" t="e">
        <f t="shared" si="11"/>
        <v>#NUM!</v>
      </c>
      <c r="AE14" t="e">
        <f t="shared" si="12"/>
        <v>#NUM!</v>
      </c>
      <c r="AG14" s="1">
        <f>_xlfn.STDEV.S(baseCase_projects!$B13:$AD13)</f>
        <v>0</v>
      </c>
      <c r="AH14" s="1">
        <f>_xlfn.STDEV.S(highContagion_projects!$B13:$AE13)</f>
        <v>0</v>
      </c>
      <c r="AI14" s="1">
        <f>_xlfn.STDEV.S(highProf_projects!$B13:$AE13)</f>
        <v>0</v>
      </c>
      <c r="AJ14" s="1">
        <f>_xlfn.STDEV.S(combined_projects!$B13:$AE13)</f>
        <v>0</v>
      </c>
      <c r="AL14" t="e">
        <f t="shared" si="13"/>
        <v>#NUM!</v>
      </c>
      <c r="AM14" t="e">
        <f t="shared" si="2"/>
        <v>#NUM!</v>
      </c>
      <c r="AN14" t="e">
        <f t="shared" si="3"/>
        <v>#NUM!</v>
      </c>
      <c r="AO14" t="e">
        <f t="shared" si="4"/>
        <v>#NUM!</v>
      </c>
    </row>
    <row r="15" spans="1:41" x14ac:dyDescent="0.25">
      <c r="G15">
        <v>2022</v>
      </c>
      <c r="H15" s="1">
        <f>AVERAGE(baseCase_ECs!$B14:$AD14)</f>
        <v>541</v>
      </c>
      <c r="I15" s="1">
        <f>AVERAGE(highContagion_ECs!$B14:$AE14)</f>
        <v>541</v>
      </c>
      <c r="J15" s="1">
        <f>AVERAGE(highProf_ECs!$B14:$AE14)</f>
        <v>541</v>
      </c>
      <c r="K15" s="1">
        <f>AVERAGE(combined_ECs!$B14:$AE14)</f>
        <v>541</v>
      </c>
      <c r="L15" s="1"/>
      <c r="M15" s="1">
        <f>AVERAGE(baseCase_projects!$B14:$AD14)</f>
        <v>1005</v>
      </c>
      <c r="N15" s="1">
        <f>AVERAGE(highContagion_projects!$B14:$AE14)</f>
        <v>1005</v>
      </c>
      <c r="O15" s="1">
        <f>AVERAGE(highProf_projects!$B14:$AE14)</f>
        <v>1005</v>
      </c>
      <c r="P15" s="1">
        <f>AVERAGE(combined_projects!$B14:$AE14)</f>
        <v>1005</v>
      </c>
      <c r="R15" s="2">
        <f t="shared" si="5"/>
        <v>0.32873521443203596</v>
      </c>
      <c r="S15" s="2">
        <f t="shared" si="6"/>
        <v>0.32873521443203596</v>
      </c>
      <c r="T15" s="2">
        <f t="shared" si="7"/>
        <v>0.32873521443203596</v>
      </c>
      <c r="U15" s="2">
        <f t="shared" si="8"/>
        <v>0.32873521443203596</v>
      </c>
      <c r="W15" s="1">
        <f>_xlfn.STDEV.S(baseCase_ECs!$B14:$AD14)</f>
        <v>0</v>
      </c>
      <c r="X15" s="1">
        <f>_xlfn.STDEV.S(highContagion_ECs!$B14:$AE14)</f>
        <v>0</v>
      </c>
      <c r="Y15" s="1">
        <f>_xlfn.STDEV.S(highProf_ECs!$B14:$AE14)</f>
        <v>0</v>
      </c>
      <c r="Z15" s="1">
        <f>_xlfn.STDEV.S(combined_ECs!$B14:$AE14)</f>
        <v>0</v>
      </c>
      <c r="AB15" t="e">
        <f t="shared" si="9"/>
        <v>#NUM!</v>
      </c>
      <c r="AC15" t="e">
        <f t="shared" si="10"/>
        <v>#NUM!</v>
      </c>
      <c r="AD15" t="e">
        <f t="shared" si="11"/>
        <v>#NUM!</v>
      </c>
      <c r="AE15" t="e">
        <f t="shared" si="12"/>
        <v>#NUM!</v>
      </c>
      <c r="AG15" s="1">
        <f>_xlfn.STDEV.S(baseCase_projects!$B14:$AD14)</f>
        <v>0</v>
      </c>
      <c r="AH15" s="1">
        <f>_xlfn.STDEV.S(highContagion_projects!$B14:$AE14)</f>
        <v>0</v>
      </c>
      <c r="AI15" s="1">
        <f>_xlfn.STDEV.S(highProf_projects!$B14:$AE14)</f>
        <v>0</v>
      </c>
      <c r="AJ15" s="1">
        <f>_xlfn.STDEV.S(combined_projects!$B14:$AE14)</f>
        <v>0</v>
      </c>
      <c r="AL15" t="e">
        <f t="shared" si="13"/>
        <v>#NUM!</v>
      </c>
      <c r="AM15" t="e">
        <f t="shared" si="2"/>
        <v>#NUM!</v>
      </c>
      <c r="AN15" t="e">
        <f t="shared" si="3"/>
        <v>#NUM!</v>
      </c>
      <c r="AO15" t="e">
        <f t="shared" si="4"/>
        <v>#NUM!</v>
      </c>
    </row>
    <row r="16" spans="1:41" x14ac:dyDescent="0.25">
      <c r="G16">
        <v>2023</v>
      </c>
      <c r="H16" s="1">
        <f>AVERAGE(baseCase_ECs!$B15:$AD15)</f>
        <v>564</v>
      </c>
      <c r="I16" s="1">
        <f>AVERAGE(highContagion_ECs!$B15:$AE15)</f>
        <v>564</v>
      </c>
      <c r="J16" s="1">
        <f>AVERAGE(highProf_ECs!$B15:$AE15)</f>
        <v>564</v>
      </c>
      <c r="K16" s="1">
        <f>AVERAGE(combined_ECs!$B15:$AE15)</f>
        <v>564</v>
      </c>
      <c r="L16" s="1"/>
      <c r="M16" s="1">
        <f>AVERAGE(baseCase_projects!$B15:$AD15)</f>
        <v>1182</v>
      </c>
      <c r="N16" s="1">
        <f>AVERAGE(highContagion_projects!$B15:$AE15)</f>
        <v>1182</v>
      </c>
      <c r="O16" s="1">
        <f>AVERAGE(highProf_projects!$B15:$AE15)</f>
        <v>1182</v>
      </c>
      <c r="P16" s="1">
        <f>AVERAGE(combined_projects!$B15:$AE15)</f>
        <v>1182</v>
      </c>
      <c r="R16" s="2">
        <f t="shared" si="5"/>
        <v>0.38663186413797662</v>
      </c>
      <c r="S16" s="2">
        <f t="shared" si="6"/>
        <v>0.38663186413797662</v>
      </c>
      <c r="T16" s="2">
        <f t="shared" si="7"/>
        <v>0.38663186413797662</v>
      </c>
      <c r="U16" s="2">
        <f t="shared" si="8"/>
        <v>0.38663186413797662</v>
      </c>
      <c r="W16" s="1">
        <f>_xlfn.STDEV.S(baseCase_ECs!$B15:$AD15)</f>
        <v>0</v>
      </c>
      <c r="X16" s="1">
        <f>_xlfn.STDEV.S(highContagion_ECs!$B15:$AE15)</f>
        <v>0</v>
      </c>
      <c r="Y16" s="1">
        <f>_xlfn.STDEV.S(highProf_ECs!$B15:$AE15)</f>
        <v>0</v>
      </c>
      <c r="Z16" s="1">
        <f>_xlfn.STDEV.S(combined_ECs!$B15:$AE15)</f>
        <v>0</v>
      </c>
      <c r="AB16" t="e">
        <f t="shared" si="9"/>
        <v>#NUM!</v>
      </c>
      <c r="AC16" t="e">
        <f t="shared" si="10"/>
        <v>#NUM!</v>
      </c>
      <c r="AD16" t="e">
        <f t="shared" si="11"/>
        <v>#NUM!</v>
      </c>
      <c r="AE16" t="e">
        <f t="shared" si="12"/>
        <v>#NUM!</v>
      </c>
      <c r="AG16" s="1">
        <f>_xlfn.STDEV.S(baseCase_projects!$B15:$AD15)</f>
        <v>0</v>
      </c>
      <c r="AH16" s="1">
        <f>_xlfn.STDEV.S(highContagion_projects!$B15:$AE15)</f>
        <v>0</v>
      </c>
      <c r="AI16" s="1">
        <f>_xlfn.STDEV.S(highProf_projects!$B15:$AE15)</f>
        <v>0</v>
      </c>
      <c r="AJ16" s="1">
        <f>_xlfn.STDEV.S(combined_projects!$B15:$AE15)</f>
        <v>0</v>
      </c>
      <c r="AL16" t="e">
        <f t="shared" si="13"/>
        <v>#NUM!</v>
      </c>
      <c r="AM16" t="e">
        <f t="shared" si="2"/>
        <v>#NUM!</v>
      </c>
      <c r="AN16" t="e">
        <f t="shared" si="3"/>
        <v>#NUM!</v>
      </c>
      <c r="AO16" t="e">
        <f t="shared" si="4"/>
        <v>#NUM!</v>
      </c>
    </row>
    <row r="17" spans="7:41" x14ac:dyDescent="0.25">
      <c r="G17">
        <v>2024</v>
      </c>
      <c r="H17" s="1">
        <f>AVERAGE(baseCase_ECs!$B16:$AD16)</f>
        <v>575</v>
      </c>
      <c r="I17" s="1">
        <f>AVERAGE(highContagion_ECs!$B16:$AE16)</f>
        <v>575</v>
      </c>
      <c r="J17" s="1">
        <f>AVERAGE(highProf_ECs!$B16:$AE16)</f>
        <v>575</v>
      </c>
      <c r="K17" s="1">
        <f>AVERAGE(combined_ECs!$B16:$AE16)</f>
        <v>575</v>
      </c>
      <c r="L17" s="1"/>
      <c r="M17" s="1">
        <f>AVERAGE(baseCase_projects!$B16:$AD16)</f>
        <v>1327</v>
      </c>
      <c r="N17" s="1">
        <f>AVERAGE(highContagion_projects!$B16:$AE16)</f>
        <v>1327</v>
      </c>
      <c r="O17" s="1">
        <f>AVERAGE(highProf_projects!$B16:$AE16)</f>
        <v>1327</v>
      </c>
      <c r="P17" s="1">
        <f>AVERAGE(combined_projects!$B16:$AE16)</f>
        <v>1327</v>
      </c>
      <c r="R17" s="2">
        <f t="shared" si="5"/>
        <v>0.43406132293662858</v>
      </c>
      <c r="S17" s="2">
        <f t="shared" si="6"/>
        <v>0.43406132293662858</v>
      </c>
      <c r="T17" s="2">
        <f t="shared" si="7"/>
        <v>0.43406132293662858</v>
      </c>
      <c r="U17" s="2">
        <f t="shared" si="8"/>
        <v>0.43406132293662858</v>
      </c>
      <c r="W17" s="1">
        <f>_xlfn.STDEV.S(baseCase_ECs!$B16:$AD16)</f>
        <v>0</v>
      </c>
      <c r="X17" s="1">
        <f>_xlfn.STDEV.S(highContagion_ECs!$B16:$AE16)</f>
        <v>0</v>
      </c>
      <c r="Y17" s="1">
        <f>_xlfn.STDEV.S(highProf_ECs!$B16:$AE16)</f>
        <v>0</v>
      </c>
      <c r="Z17" s="1">
        <f>_xlfn.STDEV.S(combined_ECs!$B16:$AE16)</f>
        <v>0</v>
      </c>
      <c r="AB17" t="e">
        <f t="shared" si="9"/>
        <v>#NUM!</v>
      </c>
      <c r="AC17" t="e">
        <f t="shared" si="10"/>
        <v>#NUM!</v>
      </c>
      <c r="AD17" t="e">
        <f t="shared" si="11"/>
        <v>#NUM!</v>
      </c>
      <c r="AE17" t="e">
        <f t="shared" si="12"/>
        <v>#NUM!</v>
      </c>
      <c r="AG17" s="1">
        <f>_xlfn.STDEV.S(baseCase_projects!$B16:$AD16)</f>
        <v>0</v>
      </c>
      <c r="AH17" s="1">
        <f>_xlfn.STDEV.S(highContagion_projects!$B16:$AE16)</f>
        <v>0</v>
      </c>
      <c r="AI17" s="1">
        <f>_xlfn.STDEV.S(highProf_projects!$B16:$AE16)</f>
        <v>0</v>
      </c>
      <c r="AJ17" s="1">
        <f>_xlfn.STDEV.S(combined_projects!$B16:$AE16)</f>
        <v>0</v>
      </c>
      <c r="AL17" t="e">
        <f t="shared" si="13"/>
        <v>#NUM!</v>
      </c>
      <c r="AM17" t="e">
        <f t="shared" si="2"/>
        <v>#NUM!</v>
      </c>
      <c r="AN17" t="e">
        <f t="shared" si="3"/>
        <v>#NUM!</v>
      </c>
      <c r="AO17" t="e">
        <f t="shared" si="4"/>
        <v>#NUM!</v>
      </c>
    </row>
    <row r="18" spans="7:41" x14ac:dyDescent="0.25">
      <c r="G18">
        <v>2025</v>
      </c>
      <c r="H18" s="1">
        <f>AVERAGE(baseCase_ECs!$B17:$AD17)</f>
        <v>583.66666666666663</v>
      </c>
      <c r="I18" s="1">
        <f>AVERAGE(highContagion_ECs!$B17:$AE17)</f>
        <v>585.33333333333337</v>
      </c>
      <c r="J18" s="1">
        <f>AVERAGE(highProf_ECs!$B17:$AE17)</f>
        <v>583</v>
      </c>
      <c r="K18" s="1">
        <f>AVERAGE(combined_ECs!$B17:$AE17)</f>
        <v>584</v>
      </c>
      <c r="L18" s="1"/>
      <c r="M18" s="1">
        <f>AVERAGE(baseCase_projects!$B17:$AD17)</f>
        <v>1409</v>
      </c>
      <c r="N18" s="1">
        <f>AVERAGE(highContagion_projects!$B17:$AE17)</f>
        <v>1409.6666666666667</v>
      </c>
      <c r="O18" s="1">
        <f>AVERAGE(highProf_projects!$B17:$AE17)</f>
        <v>1410.6666666666667</v>
      </c>
      <c r="P18" s="1">
        <f>AVERAGE(combined_projects!$B17:$AE17)</f>
        <v>1410</v>
      </c>
      <c r="R18" s="2">
        <f t="shared" si="5"/>
        <v>0.46088349963655589</v>
      </c>
      <c r="S18" s="2">
        <f t="shared" si="6"/>
        <v>0.46110156611379105</v>
      </c>
      <c r="T18" s="2">
        <f t="shared" si="7"/>
        <v>0.46142866582964381</v>
      </c>
      <c r="U18" s="2">
        <f t="shared" si="8"/>
        <v>0.46121059935240866</v>
      </c>
      <c r="W18" s="1">
        <f>_xlfn.STDEV.S(baseCase_ECs!$B17:$AD17)</f>
        <v>6.0277137733417083</v>
      </c>
      <c r="X18" s="1">
        <f>_xlfn.STDEV.S(highContagion_ECs!$B17:$AE17)</f>
        <v>17.897858344878401</v>
      </c>
      <c r="Y18" s="1">
        <f>_xlfn.STDEV.S(highProf_ECs!$B17:$AE17)</f>
        <v>3.6055512754639891</v>
      </c>
      <c r="Z18" s="1">
        <f>_xlfn.STDEV.S(combined_ECs!$B17:$AE17)</f>
        <v>6.0827625302982193</v>
      </c>
      <c r="AB18">
        <f t="shared" si="9"/>
        <v>3.0334162886916567</v>
      </c>
      <c r="AC18">
        <f t="shared" si="10"/>
        <v>9.0070061515132718</v>
      </c>
      <c r="AD18">
        <f t="shared" si="11"/>
        <v>1.8144753350891105</v>
      </c>
      <c r="AE18">
        <f t="shared" si="12"/>
        <v>3.0611192955534996</v>
      </c>
      <c r="AG18" s="1">
        <f>_xlfn.STDEV.S(baseCase_projects!$B17:$AD17)</f>
        <v>16.970562748477139</v>
      </c>
      <c r="AH18" s="1">
        <f>_xlfn.STDEV.S(highContagion_projects!$B17:$AE17)</f>
        <v>34.122328955294556</v>
      </c>
      <c r="AI18" s="1">
        <f>_xlfn.STDEV.S(highProf_projects!$B17:$AE17)</f>
        <v>9.5043849529221678</v>
      </c>
      <c r="AJ18" s="1">
        <f>_xlfn.STDEV.S(combined_projects!$B17:$AE17)</f>
        <v>7.810249675906654</v>
      </c>
      <c r="AL18">
        <f t="shared" si="13"/>
        <v>8.5403493605097065</v>
      </c>
      <c r="AM18">
        <f t="shared" si="2"/>
        <v>17.171888439503991</v>
      </c>
      <c r="AN18">
        <f t="shared" si="3"/>
        <v>4.7830333712422597</v>
      </c>
      <c r="AO18">
        <f t="shared" si="4"/>
        <v>3.9304684124889193</v>
      </c>
    </row>
    <row r="19" spans="7:41" x14ac:dyDescent="0.25">
      <c r="G19">
        <v>2026</v>
      </c>
      <c r="H19" s="1">
        <f>AVERAGE(baseCase_ECs!$B18:$AD18)</f>
        <v>600.66666666666663</v>
      </c>
      <c r="I19" s="1">
        <f>AVERAGE(highContagion_ECs!$B18:$AE18)</f>
        <v>609</v>
      </c>
      <c r="J19" s="1">
        <f>AVERAGE(highProf_ECs!$B18:$AE18)</f>
        <v>599.33333333333337</v>
      </c>
      <c r="K19" s="1">
        <f>AVERAGE(combined_ECs!$B18:$AE18)</f>
        <v>617.66666666666663</v>
      </c>
      <c r="L19" s="1"/>
      <c r="M19" s="1">
        <f>AVERAGE(baseCase_projects!$B18:$AD18)</f>
        <v>1500.5</v>
      </c>
      <c r="N19" s="1">
        <f>AVERAGE(highContagion_projects!$B18:$AE18)</f>
        <v>1537.6666666666667</v>
      </c>
      <c r="O19" s="1">
        <f>AVERAGE(highProf_projects!$B18:$AE18)</f>
        <v>1504.6666666666667</v>
      </c>
      <c r="P19" s="1">
        <f>AVERAGE(combined_projects!$B18:$AE18)</f>
        <v>1546.6666666666667</v>
      </c>
      <c r="R19" s="2">
        <f t="shared" si="5"/>
        <v>0.49081312363708451</v>
      </c>
      <c r="S19" s="2">
        <f t="shared" si="6"/>
        <v>0.50297032974294587</v>
      </c>
      <c r="T19" s="2">
        <f t="shared" si="7"/>
        <v>0.4921760391198044</v>
      </c>
      <c r="U19" s="2">
        <f t="shared" si="8"/>
        <v>0.50591422718562085</v>
      </c>
      <c r="W19" s="1">
        <f>_xlfn.STDEV.S(baseCase_ECs!$B18:$AD18)</f>
        <v>8.5049005481153834</v>
      </c>
      <c r="X19" s="1">
        <f>_xlfn.STDEV.S(highContagion_ECs!$B18:$AE18)</f>
        <v>37.322915213043046</v>
      </c>
      <c r="Y19" s="1">
        <f>_xlfn.STDEV.S(highProf_ECs!$B18:$AE18)</f>
        <v>7.2341781380702361</v>
      </c>
      <c r="Z19" s="1">
        <f>_xlfn.STDEV.S(combined_ECs!$B18:$AE18)</f>
        <v>14.571661996262929</v>
      </c>
      <c r="AB19">
        <f t="shared" si="9"/>
        <v>4.280047929690121</v>
      </c>
      <c r="AC19">
        <f t="shared" si="10"/>
        <v>18.782567189804794</v>
      </c>
      <c r="AD19">
        <f t="shared" si="11"/>
        <v>3.6405633420038184</v>
      </c>
      <c r="AE19">
        <f t="shared" si="12"/>
        <v>7.3331147620614416</v>
      </c>
      <c r="AG19" s="1">
        <f>_xlfn.STDEV.S(baseCase_projects!$B18:$AD18)</f>
        <v>38.890872965260115</v>
      </c>
      <c r="AH19" s="1">
        <f>_xlfn.STDEV.S(highContagion_projects!$B18:$AE18)</f>
        <v>91.243264591603321</v>
      </c>
      <c r="AI19" s="1">
        <f>_xlfn.STDEV.S(highProf_projects!$B18:$AE18)</f>
        <v>19.553345834749955</v>
      </c>
      <c r="AJ19" s="1">
        <f>_xlfn.STDEV.S(combined_projects!$B18:$AE18)</f>
        <v>26.539279065817393</v>
      </c>
      <c r="AL19">
        <f t="shared" si="13"/>
        <v>19.571633951168081</v>
      </c>
      <c r="AM19">
        <f t="shared" si="2"/>
        <v>45.917708679144638</v>
      </c>
      <c r="AN19">
        <f t="shared" si="3"/>
        <v>9.8401218080182424</v>
      </c>
      <c r="AO19">
        <f t="shared" si="4"/>
        <v>13.355757163590887</v>
      </c>
    </row>
    <row r="20" spans="7:41" x14ac:dyDescent="0.25">
      <c r="G20">
        <v>2027</v>
      </c>
      <c r="H20" s="1">
        <f>AVERAGE(baseCase_ECs!$B19:$AD19)</f>
        <v>623.66666666666663</v>
      </c>
      <c r="I20" s="1">
        <f>AVERAGE(highContagion_ECs!$B19:$AE19)</f>
        <v>649.66666666666663</v>
      </c>
      <c r="J20" s="1">
        <f>AVERAGE(highProf_ECs!$B19:$AE19)</f>
        <v>624</v>
      </c>
      <c r="K20" s="1">
        <f>AVERAGE(combined_ECs!$B19:$AE19)</f>
        <v>663.66666666666663</v>
      </c>
      <c r="L20" s="1"/>
      <c r="M20" s="1">
        <f>AVERAGE(baseCase_projects!$B19:$AD19)</f>
        <v>1619.5</v>
      </c>
      <c r="N20" s="1">
        <f>AVERAGE(highContagion_projects!$B19:$AE19)</f>
        <v>1696</v>
      </c>
      <c r="O20" s="1">
        <f>AVERAGE(highProf_projects!$B19:$AE19)</f>
        <v>1622.3333333333333</v>
      </c>
      <c r="P20" s="1">
        <f>AVERAGE(combined_projects!$B19:$AE19)</f>
        <v>1716.6666666666667</v>
      </c>
      <c r="R20" s="2">
        <f t="shared" si="5"/>
        <v>0.52973798982356435</v>
      </c>
      <c r="S20" s="2">
        <f t="shared" si="6"/>
        <v>0.55476111808630146</v>
      </c>
      <c r="T20" s="2">
        <f t="shared" si="7"/>
        <v>0.53066477235181386</v>
      </c>
      <c r="U20" s="2">
        <f t="shared" si="8"/>
        <v>0.56152117888059205</v>
      </c>
      <c r="W20" s="1">
        <f>_xlfn.STDEV.S(baseCase_ECs!$B19:$AD19)</f>
        <v>12.858201014657274</v>
      </c>
      <c r="X20" s="1">
        <f>_xlfn.STDEV.S(highContagion_ECs!$B19:$AE19)</f>
        <v>34.961884007206095</v>
      </c>
      <c r="Y20" s="1">
        <f>_xlfn.STDEV.S(highProf_ECs!$B19:$AE19)</f>
        <v>14.730919862656235</v>
      </c>
      <c r="Z20" s="1">
        <f>_xlfn.STDEV.S(combined_ECs!$B19:$AE19)</f>
        <v>14.153915830374764</v>
      </c>
      <c r="AB20">
        <f t="shared" si="9"/>
        <v>6.4708242407982421</v>
      </c>
      <c r="AC20">
        <f t="shared" si="10"/>
        <v>17.594390247898581</v>
      </c>
      <c r="AD20">
        <f t="shared" si="11"/>
        <v>7.4132604730532741</v>
      </c>
      <c r="AE20">
        <f t="shared" si="12"/>
        <v>7.1228861294830361</v>
      </c>
      <c r="AG20" s="1">
        <f>_xlfn.STDEV.S(baseCase_projects!$B19:$AD19)</f>
        <v>62.932503525602726</v>
      </c>
      <c r="AH20" s="1">
        <f>_xlfn.STDEV.S(highContagion_projects!$B19:$AE19)</f>
        <v>131.77253128023307</v>
      </c>
      <c r="AI20" s="1">
        <f>_xlfn.STDEV.S(highProf_projects!$B19:$AE19)</f>
        <v>33.005050118630841</v>
      </c>
      <c r="AJ20" s="1">
        <f>_xlfn.STDEV.S(combined_projects!$B19:$AE19)</f>
        <v>47.521924764610844</v>
      </c>
      <c r="AL20">
        <f t="shared" si="13"/>
        <v>31.670462211890161</v>
      </c>
      <c r="AM20">
        <f t="shared" si="2"/>
        <v>66.31385593579509</v>
      </c>
      <c r="AN20">
        <f t="shared" si="3"/>
        <v>16.609623549433199</v>
      </c>
      <c r="AO20">
        <f t="shared" si="4"/>
        <v>23.915166856211297</v>
      </c>
    </row>
    <row r="21" spans="7:41" x14ac:dyDescent="0.25">
      <c r="G21">
        <v>2028</v>
      </c>
      <c r="H21" s="1">
        <f>AVERAGE(baseCase_ECs!$B20:$AD20)</f>
        <v>646.33333333333337</v>
      </c>
      <c r="I21" s="1">
        <f>AVERAGE(highContagion_ECs!$B20:$AE20)</f>
        <v>685</v>
      </c>
      <c r="J21" s="1">
        <f>AVERAGE(highProf_ECs!$B20:$AE20)</f>
        <v>645.66666666666663</v>
      </c>
      <c r="K21" s="1">
        <f>AVERAGE(combined_ECs!$B20:$AE20)</f>
        <v>702.33333333333337</v>
      </c>
      <c r="L21" s="1"/>
      <c r="M21" s="1">
        <f>AVERAGE(baseCase_projects!$B20:$AD20)</f>
        <v>1742</v>
      </c>
      <c r="N21" s="1">
        <f>AVERAGE(highContagion_projects!$B20:$AE20)</f>
        <v>1867.3333333333333</v>
      </c>
      <c r="O21" s="1">
        <f>AVERAGE(highProf_projects!$B20:$AE20)</f>
        <v>1745.3333333333333</v>
      </c>
      <c r="P21" s="1">
        <f>AVERAGE(combined_projects!$B20:$AE20)</f>
        <v>1899</v>
      </c>
      <c r="R21" s="2">
        <f t="shared" si="5"/>
        <v>0.56980770501552902</v>
      </c>
      <c r="S21" s="2">
        <f t="shared" si="6"/>
        <v>0.6108042027357431</v>
      </c>
      <c r="T21" s="2">
        <f t="shared" si="7"/>
        <v>0.57089803740170486</v>
      </c>
      <c r="U21" s="2">
        <f t="shared" si="8"/>
        <v>0.62116236040441419</v>
      </c>
      <c r="W21" s="1">
        <f>_xlfn.STDEV.S(baseCase_ECs!$B20:$AD20)</f>
        <v>10.263202878893768</v>
      </c>
      <c r="X21" s="1">
        <f>_xlfn.STDEV.S(highContagion_ECs!$B20:$AE20)</f>
        <v>32.046840717924134</v>
      </c>
      <c r="Y21" s="1">
        <f>_xlfn.STDEV.S(highProf_ECs!$B20:$AE20)</f>
        <v>19.502136635080099</v>
      </c>
      <c r="Z21" s="1">
        <f>_xlfn.STDEV.S(combined_ECs!$B20:$AE20)</f>
        <v>6.8068592855540455</v>
      </c>
      <c r="AB21">
        <f t="shared" si="9"/>
        <v>5.1649046317811234</v>
      </c>
      <c r="AC21">
        <f t="shared" si="10"/>
        <v>16.127409543695869</v>
      </c>
      <c r="AD21">
        <f t="shared" si="11"/>
        <v>9.8143510388260484</v>
      </c>
      <c r="AE21">
        <f t="shared" si="12"/>
        <v>3.4255173035836797</v>
      </c>
      <c r="AG21" s="1">
        <f>_xlfn.STDEV.S(baseCase_projects!$B20:$AD20)</f>
        <v>73.53910524340094</v>
      </c>
      <c r="AH21" s="1">
        <f>_xlfn.STDEV.S(highContagion_projects!$B20:$AE20)</f>
        <v>162.10284801117263</v>
      </c>
      <c r="AI21" s="1">
        <f>_xlfn.STDEV.S(highProf_projects!$B20:$AE20)</f>
        <v>41.052811515575073</v>
      </c>
      <c r="AJ21" s="1">
        <f>_xlfn.STDEV.S(combined_projects!$B20:$AE20)</f>
        <v>59.556695677312391</v>
      </c>
      <c r="AL21">
        <f t="shared" si="13"/>
        <v>37.008180562208729</v>
      </c>
      <c r="AM21">
        <f t="shared" si="2"/>
        <v>81.577433516354745</v>
      </c>
      <c r="AN21">
        <f t="shared" si="3"/>
        <v>20.659618527124493</v>
      </c>
      <c r="AO21">
        <f t="shared" si="4"/>
        <v>29.971604087639857</v>
      </c>
    </row>
    <row r="22" spans="7:41" x14ac:dyDescent="0.25">
      <c r="G22">
        <v>2029</v>
      </c>
      <c r="H22" s="1">
        <f>AVERAGE(baseCase_ECs!$B21:$AD21)</f>
        <v>664</v>
      </c>
      <c r="I22" s="1">
        <f>AVERAGE(highContagion_ECs!$B21:$AE21)</f>
        <v>719</v>
      </c>
      <c r="J22" s="1">
        <f>AVERAGE(highProf_ECs!$B21:$AE21)</f>
        <v>663.66666666666663</v>
      </c>
      <c r="K22" s="1">
        <f>AVERAGE(combined_ECs!$B21:$AE21)</f>
        <v>731.66666666666663</v>
      </c>
      <c r="L22" s="1"/>
      <c r="M22" s="1">
        <f>AVERAGE(baseCase_projects!$B21:$AD21)</f>
        <v>1874</v>
      </c>
      <c r="N22" s="1">
        <f>AVERAGE(highContagion_projects!$B21:$AE21)</f>
        <v>2042</v>
      </c>
      <c r="O22" s="1">
        <f>AVERAGE(highProf_projects!$B21:$AE21)</f>
        <v>1881</v>
      </c>
      <c r="P22" s="1">
        <f>AVERAGE(combined_projects!$B21:$AE21)</f>
        <v>2086</v>
      </c>
      <c r="R22" s="2">
        <f t="shared" si="5"/>
        <v>0.61298486750809489</v>
      </c>
      <c r="S22" s="2">
        <f t="shared" si="6"/>
        <v>0.66793761977136057</v>
      </c>
      <c r="T22" s="2">
        <f t="shared" si="7"/>
        <v>0.61527456551906434</v>
      </c>
      <c r="U22" s="2">
        <f t="shared" si="8"/>
        <v>0.6823300072688826</v>
      </c>
      <c r="W22" s="1">
        <f>_xlfn.STDEV.S(baseCase_ECs!$B21:$AD21)</f>
        <v>8</v>
      </c>
      <c r="X22" s="1">
        <f>_xlfn.STDEV.S(highContagion_ECs!$B21:$AE21)</f>
        <v>28.583211855912904</v>
      </c>
      <c r="Y22" s="1">
        <f>_xlfn.STDEV.S(highProf_ECs!$B21:$AE21)</f>
        <v>13.868429375143148</v>
      </c>
      <c r="Z22" s="1">
        <f>_xlfn.STDEV.S(combined_ECs!$B21:$AE21)</f>
        <v>6.5064070986477116</v>
      </c>
      <c r="AB22">
        <f t="shared" si="9"/>
        <v>4.0259592976790719</v>
      </c>
      <c r="AC22">
        <f t="shared" si="10"/>
        <v>14.384355941105406</v>
      </c>
      <c r="AD22">
        <f t="shared" si="11"/>
        <v>6.97921652338289</v>
      </c>
      <c r="AE22">
        <f t="shared" si="12"/>
        <v>3.2743162691607335</v>
      </c>
      <c r="AG22" s="1">
        <f>_xlfn.STDEV.S(baseCase_projects!$B21:$AD21)</f>
        <v>93.338095116624274</v>
      </c>
      <c r="AH22" s="1">
        <f>_xlfn.STDEV.S(highContagion_projects!$B21:$AE21)</f>
        <v>186.51541491254818</v>
      </c>
      <c r="AI22" s="1">
        <f>_xlfn.STDEV.S(highProf_projects!$B21:$AE21)</f>
        <v>53.329166503893532</v>
      </c>
      <c r="AJ22" s="1">
        <f>_xlfn.STDEV.S(combined_projects!$B21:$AE21)</f>
        <v>77.948701079620307</v>
      </c>
      <c r="AL22">
        <f t="shared" si="13"/>
        <v>46.971921482803388</v>
      </c>
      <c r="AM22">
        <f t="shared" si="2"/>
        <v>93.862933603455403</v>
      </c>
      <c r="AN22">
        <f t="shared" si="3"/>
        <v>26.837631715478189</v>
      </c>
      <c r="AO22">
        <f t="shared" si="4"/>
        <v>39.22728723168801</v>
      </c>
    </row>
    <row r="23" spans="7:41" x14ac:dyDescent="0.25">
      <c r="G23">
        <v>2030</v>
      </c>
      <c r="H23" s="1">
        <f>AVERAGE(baseCase_ECs!$B22:$AD22)</f>
        <v>683.33333333333337</v>
      </c>
      <c r="I23" s="1">
        <f>AVERAGE(highContagion_ECs!$B22:$AE22)</f>
        <v>745.33333333333337</v>
      </c>
      <c r="J23" s="1">
        <f>AVERAGE(highProf_ECs!$B22:$AE22)</f>
        <v>685.33333333333337</v>
      </c>
      <c r="K23" s="1">
        <f>AVERAGE(combined_ECs!$B22:$AE22)</f>
        <v>757</v>
      </c>
      <c r="L23" s="1"/>
      <c r="M23" s="1">
        <f>AVERAGE(baseCase_projects!$B22:$AD22)</f>
        <v>2019</v>
      </c>
      <c r="N23" s="1">
        <f>AVERAGE(highContagion_projects!$B22:$AE22)</f>
        <v>2229</v>
      </c>
      <c r="O23" s="1">
        <f>AVERAGE(highProf_projects!$B22:$AE22)</f>
        <v>2025.3333333333333</v>
      </c>
      <c r="P23" s="1">
        <f>AVERAGE(combined_projects!$B22:$AE22)</f>
        <v>2280</v>
      </c>
      <c r="R23" s="2">
        <f t="shared" si="5"/>
        <v>0.66041432630674679</v>
      </c>
      <c r="S23" s="2">
        <f t="shared" si="6"/>
        <v>0.72910526663582897</v>
      </c>
      <c r="T23" s="2">
        <f t="shared" si="7"/>
        <v>0.66248595784048103</v>
      </c>
      <c r="U23" s="2">
        <f t="shared" si="8"/>
        <v>0.74578735214432035</v>
      </c>
      <c r="W23" s="1">
        <f>_xlfn.STDEV.S(baseCase_ECs!$B22:$AD22)</f>
        <v>8.0829037686547611</v>
      </c>
      <c r="X23" s="1">
        <f>_xlfn.STDEV.S(highContagion_ECs!$B22:$AE22)</f>
        <v>19.087517736293879</v>
      </c>
      <c r="Y23" s="1">
        <f>_xlfn.STDEV.S(highProf_ECs!$B22:$AE22)</f>
        <v>12.741009902410928</v>
      </c>
      <c r="Z23" s="1">
        <f>_xlfn.STDEV.S(combined_ECs!$B22:$AE22)</f>
        <v>6.5574385243020004</v>
      </c>
      <c r="AB23">
        <f t="shared" si="9"/>
        <v>4.067680197457606</v>
      </c>
      <c r="AC23">
        <f t="shared" si="10"/>
        <v>9.6056961875058171</v>
      </c>
      <c r="AD23">
        <f t="shared" si="11"/>
        <v>6.4118484098040502</v>
      </c>
      <c r="AE23">
        <f t="shared" si="12"/>
        <v>3.2999975744840717</v>
      </c>
      <c r="AG23" s="1">
        <f>_xlfn.STDEV.S(baseCase_projects!$B22:$AD22)</f>
        <v>103.23759005323593</v>
      </c>
      <c r="AH23" s="1">
        <f>_xlfn.STDEV.S(highContagion_projects!$B22:$AE22)</f>
        <v>199.71980372511885</v>
      </c>
      <c r="AI23" s="1">
        <f>_xlfn.STDEV.S(highProf_projects!$B22:$AE22)</f>
        <v>66.785727018078745</v>
      </c>
      <c r="AJ23" s="1">
        <f>_xlfn.STDEV.S(combined_projects!$B22:$AE22)</f>
        <v>97.216253785053865</v>
      </c>
      <c r="AL23">
        <f t="shared" si="13"/>
        <v>51.953791943100718</v>
      </c>
      <c r="AM23">
        <f t="shared" si="2"/>
        <v>100.50797509222269</v>
      </c>
      <c r="AN23">
        <f t="shared" si="3"/>
        <v>33.609577330086317</v>
      </c>
      <c r="AO23">
        <f t="shared" si="4"/>
        <v>48.92358510143324</v>
      </c>
    </row>
    <row r="24" spans="7:41" x14ac:dyDescent="0.25">
      <c r="G24">
        <v>2031</v>
      </c>
      <c r="H24" s="1">
        <f>AVERAGE(baseCase_ECs!$B23:$AD23)</f>
        <v>703.33333333333337</v>
      </c>
      <c r="I24" s="1">
        <f>AVERAGE(highContagion_ECs!$B23:$AE23)</f>
        <v>763.66666666666663</v>
      </c>
      <c r="J24" s="1">
        <f>AVERAGE(highProf_ECs!$B23:$AE23)</f>
        <v>699.66666666666663</v>
      </c>
      <c r="K24" s="1">
        <f>AVERAGE(combined_ECs!$B23:$AE23)</f>
        <v>773.33333333333337</v>
      </c>
      <c r="L24" s="1"/>
      <c r="M24" s="1">
        <f>AVERAGE(baseCase_projects!$B23:$AD23)</f>
        <v>2166</v>
      </c>
      <c r="N24" s="1">
        <f>AVERAGE(highContagion_projects!$B23:$AE23)</f>
        <v>2416.3333333333335</v>
      </c>
      <c r="O24" s="1">
        <f>AVERAGE(highProf_projects!$B23:$AE23)</f>
        <v>2181</v>
      </c>
      <c r="P24" s="1">
        <f>AVERAGE(combined_projects!$B23:$AE23)</f>
        <v>2476.6666666666665</v>
      </c>
      <c r="R24" s="2">
        <f t="shared" si="5"/>
        <v>0.70849798453710433</v>
      </c>
      <c r="S24" s="2">
        <f t="shared" si="6"/>
        <v>0.79038194673891504</v>
      </c>
      <c r="T24" s="2">
        <f t="shared" si="7"/>
        <v>0.71340448027489589</v>
      </c>
      <c r="U24" s="2">
        <f t="shared" si="8"/>
        <v>0.81011696292869873</v>
      </c>
      <c r="W24" s="1">
        <f>_xlfn.STDEV.S(baseCase_ECs!$B23:$AD23)</f>
        <v>5.7735026918962573</v>
      </c>
      <c r="X24" s="1">
        <f>_xlfn.STDEV.S(highContagion_ECs!$B23:$AE23)</f>
        <v>20.599352740640498</v>
      </c>
      <c r="Y24" s="1">
        <f>_xlfn.STDEV.S(highProf_ECs!$B23:$AE23)</f>
        <v>10.598742063723098</v>
      </c>
      <c r="Z24" s="1">
        <f>_xlfn.STDEV.S(combined_ECs!$B23:$AE23)</f>
        <v>5.1316014394468841</v>
      </c>
      <c r="AB24">
        <f t="shared" si="9"/>
        <v>2.905485855326861</v>
      </c>
      <c r="AC24">
        <f t="shared" si="10"/>
        <v>10.366519461544062</v>
      </c>
      <c r="AD24">
        <f t="shared" si="11"/>
        <v>5.333763019393535</v>
      </c>
      <c r="AE24">
        <f t="shared" si="12"/>
        <v>2.5824523158905617</v>
      </c>
      <c r="AG24" s="1">
        <f>_xlfn.STDEV.S(baseCase_projects!$B23:$AD23)</f>
        <v>121.62236636408618</v>
      </c>
      <c r="AH24" s="1">
        <f>_xlfn.STDEV.S(highContagion_projects!$B23:$AE23)</f>
        <v>223.75507443035417</v>
      </c>
      <c r="AI24" s="1">
        <f>_xlfn.STDEV.S(highProf_projects!$B23:$AE23)</f>
        <v>90.967026993301261</v>
      </c>
      <c r="AJ24" s="1">
        <f>_xlfn.STDEV.S(combined_projects!$B23:$AE23)</f>
        <v>109.00152904126314</v>
      </c>
      <c r="AL24">
        <f t="shared" si="13"/>
        <v>61.205837083652902</v>
      </c>
      <c r="AM24">
        <f t="shared" si="2"/>
        <v>112.60360278821965</v>
      </c>
      <c r="AN24">
        <f t="shared" si="3"/>
        <v>45.778693513238039</v>
      </c>
      <c r="AO24">
        <f t="shared" si="4"/>
        <v>54.854464913113603</v>
      </c>
    </row>
    <row r="25" spans="7:41" x14ac:dyDescent="0.25">
      <c r="G25">
        <v>2032</v>
      </c>
      <c r="H25" s="1">
        <f>AVERAGE(baseCase_ECs!$B24:$AD24)</f>
        <v>723</v>
      </c>
      <c r="I25" s="1">
        <f>AVERAGE(highContagion_ECs!$B24:$AE24)</f>
        <v>779.66666666666663</v>
      </c>
      <c r="J25" s="1">
        <f>AVERAGE(highProf_ECs!$B24:$AE24)</f>
        <v>718.66666666666663</v>
      </c>
      <c r="K25" s="1">
        <f>AVERAGE(combined_ECs!$B24:$AE24)</f>
        <v>789.66666666666663</v>
      </c>
      <c r="L25" s="1"/>
      <c r="M25" s="1">
        <f>AVERAGE(baseCase_projects!$B24:$AD24)</f>
        <v>2321.5</v>
      </c>
      <c r="N25" s="1">
        <f>AVERAGE(highContagion_projects!$B24:$AE24)</f>
        <v>2612.3333333333335</v>
      </c>
      <c r="O25" s="1">
        <f>AVERAGE(highProf_projects!$B24:$AE24)</f>
        <v>2335</v>
      </c>
      <c r="P25" s="1">
        <f>AVERAGE(combined_projects!$B24:$AE24)</f>
        <v>2683</v>
      </c>
      <c r="R25" s="2">
        <f t="shared" si="5"/>
        <v>0.75936199035221041</v>
      </c>
      <c r="S25" s="2">
        <f t="shared" si="6"/>
        <v>0.85449349104605843</v>
      </c>
      <c r="T25" s="2">
        <f t="shared" si="7"/>
        <v>0.76377783651622277</v>
      </c>
      <c r="U25" s="2">
        <f t="shared" si="8"/>
        <v>0.87760853763298752</v>
      </c>
      <c r="W25" s="1">
        <f>_xlfn.STDEV.S(baseCase_ECs!$B24:$AD24)</f>
        <v>8.1853527718724504</v>
      </c>
      <c r="X25" s="1">
        <f>_xlfn.STDEV.S(highContagion_ECs!$B24:$AE24)</f>
        <v>20.428737928059416</v>
      </c>
      <c r="Y25" s="1">
        <f>_xlfn.STDEV.S(highProf_ECs!$B24:$AE24)</f>
        <v>8.3266639978645323</v>
      </c>
      <c r="Z25" s="1">
        <f>_xlfn.STDEV.S(combined_ECs!$B24:$AE24)</f>
        <v>7.6376261582597342</v>
      </c>
      <c r="AB25">
        <f t="shared" si="9"/>
        <v>4.1192371370878824</v>
      </c>
      <c r="AC25">
        <f t="shared" si="10"/>
        <v>10.280658425164988</v>
      </c>
      <c r="AD25">
        <f t="shared" si="11"/>
        <v>4.1903512926065387</v>
      </c>
      <c r="AE25">
        <f t="shared" si="12"/>
        <v>3.8435965055053338</v>
      </c>
      <c r="AG25" s="1">
        <f>_xlfn.STDEV.S(baseCase_projects!$B24:$AD24)</f>
        <v>140.71424945612296</v>
      </c>
      <c r="AH25" s="1">
        <f>_xlfn.STDEV.S(highContagion_projects!$B24:$AE24)</f>
        <v>241.16660907624285</v>
      </c>
      <c r="AI25" s="1">
        <f>_xlfn.STDEV.S(highProf_projects!$B24:$AE24)</f>
        <v>105.41821474489122</v>
      </c>
      <c r="AJ25" s="1">
        <f>_xlfn.STDEV.S(combined_projects!$B24:$AE24)</f>
        <v>123.08939840619907</v>
      </c>
      <c r="AL25">
        <f t="shared" si="13"/>
        <v>70.813730114226331</v>
      </c>
      <c r="AM25">
        <f t="shared" si="2"/>
        <v>121.36586901252926</v>
      </c>
      <c r="AN25">
        <f t="shared" si="3"/>
        <v>53.051180224615486</v>
      </c>
      <c r="AO25">
        <f t="shared" si="4"/>
        <v>61.944113494895092</v>
      </c>
    </row>
    <row r="26" spans="7:41" x14ac:dyDescent="0.25">
      <c r="G26">
        <v>2033</v>
      </c>
      <c r="H26" s="1">
        <f>AVERAGE(baseCase_ECs!$B25:$AD25)</f>
        <v>735.33333333333337</v>
      </c>
      <c r="I26" s="1">
        <f>AVERAGE(highContagion_ECs!$B25:$AE25)</f>
        <v>796</v>
      </c>
      <c r="J26" s="1">
        <f>AVERAGE(highProf_ECs!$B25:$AE25)</f>
        <v>732.33333333333337</v>
      </c>
      <c r="K26" s="1">
        <f>AVERAGE(combined_ECs!$B25:$AE25)</f>
        <v>803</v>
      </c>
      <c r="L26" s="1"/>
      <c r="M26" s="1">
        <f>AVERAGE(baseCase_projects!$B25:$AD25)</f>
        <v>2464</v>
      </c>
      <c r="N26" s="1">
        <f>AVERAGE(highContagion_projects!$B25:$AE25)</f>
        <v>2808</v>
      </c>
      <c r="O26" s="1">
        <f>AVERAGE(highProf_projects!$B25:$AE25)</f>
        <v>2493.3333333333335</v>
      </c>
      <c r="P26" s="1">
        <f>AVERAGE(combined_projects!$B25:$AE25)</f>
        <v>2897</v>
      </c>
      <c r="R26" s="2">
        <f t="shared" si="5"/>
        <v>0.80597369986123046</v>
      </c>
      <c r="S26" s="2">
        <f t="shared" si="6"/>
        <v>0.91849600211458404</v>
      </c>
      <c r="T26" s="2">
        <f t="shared" si="7"/>
        <v>0.81556862485957848</v>
      </c>
      <c r="U26" s="2">
        <f t="shared" si="8"/>
        <v>0.94760787682548075</v>
      </c>
      <c r="W26" s="1">
        <f>_xlfn.STDEV.S(baseCase_ECs!$B25:$AD25)</f>
        <v>8.0829037686547611</v>
      </c>
      <c r="X26" s="1">
        <f>_xlfn.STDEV.S(highContagion_ECs!$B25:$AE25)</f>
        <v>20.784609690826528</v>
      </c>
      <c r="Y26" s="1">
        <f>_xlfn.STDEV.S(highProf_ECs!$B25:$AE25)</f>
        <v>8.5049005481153834</v>
      </c>
      <c r="Z26" s="1">
        <f>_xlfn.STDEV.S(combined_ECs!$B25:$AE25)</f>
        <v>7.9372539331937721</v>
      </c>
      <c r="AB26">
        <f t="shared" si="9"/>
        <v>4.067680197457606</v>
      </c>
      <c r="AC26">
        <f t="shared" si="10"/>
        <v>10.459749079176701</v>
      </c>
      <c r="AD26">
        <f t="shared" si="11"/>
        <v>4.280047929690121</v>
      </c>
      <c r="AE26">
        <f t="shared" si="12"/>
        <v>3.9943826587976567</v>
      </c>
      <c r="AG26" s="1">
        <f>_xlfn.STDEV.S(baseCase_projects!$B25:$AD25)</f>
        <v>152.73506473629428</v>
      </c>
      <c r="AH26" s="1">
        <f>_xlfn.STDEV.S(highContagion_projects!$B25:$AE25)</f>
        <v>257.31498207449948</v>
      </c>
      <c r="AI26" s="1">
        <f>_xlfn.STDEV.S(highProf_projects!$B25:$AE25)</f>
        <v>117.64494605946034</v>
      </c>
      <c r="AJ26" s="1">
        <f>_xlfn.STDEV.S(combined_projects!$B25:$AE25)</f>
        <v>136.0404351654316</v>
      </c>
      <c r="AL26">
        <f t="shared" si="13"/>
        <v>76.86314424458736</v>
      </c>
      <c r="AM26">
        <f t="shared" si="2"/>
        <v>129.49245556436938</v>
      </c>
      <c r="AN26">
        <f t="shared" si="3"/>
        <v>59.20422055162966</v>
      </c>
      <c r="AO26">
        <f t="shared" si="4"/>
        <v>68.461656851822042</v>
      </c>
    </row>
    <row r="27" spans="7:41" x14ac:dyDescent="0.25">
      <c r="G27">
        <v>2034</v>
      </c>
      <c r="H27" s="1">
        <f>AVERAGE(baseCase_ECs!$B26:$AD26)</f>
        <v>751</v>
      </c>
      <c r="I27" s="1">
        <f>AVERAGE(highContagion_ECs!$B26:$AE26)</f>
        <v>808</v>
      </c>
      <c r="J27" s="1">
        <f>AVERAGE(highProf_ECs!$B26:$AE26)</f>
        <v>747</v>
      </c>
      <c r="K27" s="1">
        <f>AVERAGE(combined_ECs!$B26:$AE26)</f>
        <v>811.33333333333337</v>
      </c>
      <c r="L27" s="1"/>
      <c r="M27" s="1">
        <f>AVERAGE(baseCase_projects!$B26:$AD26)</f>
        <v>2627</v>
      </c>
      <c r="N27" s="1">
        <f>AVERAGE(highContagion_projects!$B26:$AE26)</f>
        <v>3009.6666666666665</v>
      </c>
      <c r="O27" s="1">
        <f>AVERAGE(highProf_projects!$B26:$AE26)</f>
        <v>2652.3333333333335</v>
      </c>
      <c r="P27" s="1">
        <f>AVERAGE(combined_projects!$B26:$AE26)</f>
        <v>3111.6666666666665</v>
      </c>
      <c r="R27" s="2">
        <f t="shared" si="5"/>
        <v>0.85929095354523233</v>
      </c>
      <c r="S27" s="2">
        <f t="shared" si="6"/>
        <v>0.98446111147822635</v>
      </c>
      <c r="T27" s="2">
        <f t="shared" si="7"/>
        <v>0.86757747968016918</v>
      </c>
      <c r="U27" s="2">
        <f t="shared" si="8"/>
        <v>1.0178252824952092</v>
      </c>
      <c r="W27" s="1">
        <f>_xlfn.STDEV.S(baseCase_ECs!$B26:$AD26)</f>
        <v>12.124355652982141</v>
      </c>
      <c r="X27" s="1">
        <f>_xlfn.STDEV.S(highContagion_ECs!$B26:$AE26)</f>
        <v>17.320508075688775</v>
      </c>
      <c r="Y27" s="1">
        <f>_xlfn.STDEV.S(highProf_ECs!$B26:$AE26)</f>
        <v>8.717797887081348</v>
      </c>
      <c r="Z27" s="1">
        <f>_xlfn.STDEV.S(combined_ECs!$B26:$AE26)</f>
        <v>7.5055534994651358</v>
      </c>
      <c r="AB27">
        <f t="shared" si="9"/>
        <v>6.1015202961864086</v>
      </c>
      <c r="AC27">
        <f t="shared" si="10"/>
        <v>8.7164575659805852</v>
      </c>
      <c r="AD27">
        <f t="shared" si="11"/>
        <v>4.3871874323477655</v>
      </c>
      <c r="AE27">
        <f t="shared" si="12"/>
        <v>3.7771316119249203</v>
      </c>
      <c r="AG27" s="1">
        <f>_xlfn.STDEV.S(baseCase_projects!$B26:$AD26)</f>
        <v>171.11984104714449</v>
      </c>
      <c r="AH27" s="1">
        <f>_xlfn.STDEV.S(highContagion_projects!$B26:$AE26)</f>
        <v>267.54874945200794</v>
      </c>
      <c r="AI27" s="1">
        <f>_xlfn.STDEV.S(highProf_projects!$B26:$AE26)</f>
        <v>131.23388789993737</v>
      </c>
      <c r="AJ27" s="1">
        <f>_xlfn.STDEV.S(combined_projects!$B26:$AE26)</f>
        <v>158.65791292379129</v>
      </c>
      <c r="AL27">
        <f t="shared" si="13"/>
        <v>86.11518938513953</v>
      </c>
      <c r="AM27">
        <f t="shared" si="2"/>
        <v>134.64254692983999</v>
      </c>
      <c r="AN27">
        <f t="shared" si="3"/>
        <v>66.042786395165749</v>
      </c>
      <c r="AO27">
        <f t="shared" si="4"/>
        <v>79.843787460736777</v>
      </c>
    </row>
    <row r="28" spans="7:41" x14ac:dyDescent="0.25">
      <c r="G28">
        <v>2035</v>
      </c>
      <c r="H28" s="1">
        <f>AVERAGE(baseCase_ECs!$B27:$AD27)</f>
        <v>762.33333333333337</v>
      </c>
      <c r="I28" s="1">
        <f>AVERAGE(highContagion_ECs!$B27:$AE27)</f>
        <v>817</v>
      </c>
      <c r="J28" s="1">
        <f>AVERAGE(highProf_ECs!$B27:$AE27)</f>
        <v>759.33333333333337</v>
      </c>
      <c r="K28" s="1">
        <f>AVERAGE(combined_ECs!$B27:$AE27)</f>
        <v>821.66666666666663</v>
      </c>
      <c r="L28" s="1"/>
      <c r="M28" s="1">
        <f>AVERAGE(baseCase_projects!$B27:$AD27)</f>
        <v>2783</v>
      </c>
      <c r="N28" s="1">
        <f>AVERAGE(highContagion_projects!$B27:$AE27)</f>
        <v>3218</v>
      </c>
      <c r="O28" s="1">
        <f>AVERAGE(highProf_projects!$B27:$AE27)</f>
        <v>2818.6666666666665</v>
      </c>
      <c r="P28" s="1">
        <f>AVERAGE(combined_projects!$B27:$AE27)</f>
        <v>3331</v>
      </c>
      <c r="R28" s="2">
        <f t="shared" si="5"/>
        <v>0.91031850921826474</v>
      </c>
      <c r="S28" s="2">
        <f t="shared" si="6"/>
        <v>1.0526068856142206</v>
      </c>
      <c r="T28" s="2">
        <f t="shared" si="7"/>
        <v>0.92198506575034689</v>
      </c>
      <c r="U28" s="2">
        <f t="shared" si="8"/>
        <v>1.0895691535055838</v>
      </c>
      <c r="W28" s="1">
        <f>_xlfn.STDEV.S(baseCase_ECs!$B27:$AD27)</f>
        <v>8.3266639978645323</v>
      </c>
      <c r="X28" s="1">
        <f>_xlfn.STDEV.S(highContagion_ECs!$B27:$AE27)</f>
        <v>14.798648586948742</v>
      </c>
      <c r="Y28" s="1">
        <f>_xlfn.STDEV.S(highProf_ECs!$B27:$AE27)</f>
        <v>10.503967504392488</v>
      </c>
      <c r="Z28" s="1">
        <f>_xlfn.STDEV.S(combined_ECs!$B27:$AE27)</f>
        <v>7.6376261582597342</v>
      </c>
      <c r="AB28">
        <f t="shared" si="9"/>
        <v>4.1903512926065387</v>
      </c>
      <c r="AC28">
        <f t="shared" si="10"/>
        <v>7.4473446089639443</v>
      </c>
      <c r="AD28">
        <f t="shared" si="11"/>
        <v>5.2860682046034722</v>
      </c>
      <c r="AE28">
        <f t="shared" si="12"/>
        <v>3.8435965055053338</v>
      </c>
      <c r="AG28" s="1">
        <f>_xlfn.STDEV.S(baseCase_projects!$B27:$AD27)</f>
        <v>178.19090885900997</v>
      </c>
      <c r="AH28" s="1">
        <f>_xlfn.STDEV.S(highContagion_projects!$B27:$AE27)</f>
        <v>284.48022778393579</v>
      </c>
      <c r="AI28" s="1">
        <f>_xlfn.STDEV.S(highProf_projects!$B27:$AE27)</f>
        <v>144.95631525854034</v>
      </c>
      <c r="AJ28" s="1">
        <f>_xlfn.STDEV.S(combined_projects!$B27:$AE27)</f>
        <v>163.57567056258702</v>
      </c>
      <c r="AL28">
        <f t="shared" si="13"/>
        <v>89.673668285351923</v>
      </c>
      <c r="AM28">
        <f t="shared" si="2"/>
        <v>143.16322725657457</v>
      </c>
      <c r="AN28">
        <f t="shared" si="3"/>
        <v>72.948528146552405</v>
      </c>
      <c r="AO28">
        <f t="shared" si="4"/>
        <v>82.318623971942017</v>
      </c>
    </row>
    <row r="29" spans="7:41" x14ac:dyDescent="0.25">
      <c r="G29">
        <v>2036</v>
      </c>
      <c r="H29" s="1">
        <f>AVERAGE(baseCase_ECs!$B28:$AD28)</f>
        <v>774</v>
      </c>
      <c r="I29" s="1">
        <f>AVERAGE(highContagion_ECs!$B28:$AE28)</f>
        <v>824.66666666666663</v>
      </c>
      <c r="J29" s="1">
        <f>AVERAGE(highProf_ECs!$B28:$AE28)</f>
        <v>773</v>
      </c>
      <c r="K29" s="1">
        <f>AVERAGE(combined_ECs!$B28:$AE28)</f>
        <v>829</v>
      </c>
      <c r="L29" s="1"/>
      <c r="M29" s="1">
        <f>AVERAGE(baseCase_projects!$B28:$AD28)</f>
        <v>2943</v>
      </c>
      <c r="N29" s="1">
        <f>AVERAGE(highContagion_projects!$B28:$AE28)</f>
        <v>3429.3333333333335</v>
      </c>
      <c r="O29" s="1">
        <f>AVERAGE(highProf_projects!$B28:$AE28)</f>
        <v>3002</v>
      </c>
      <c r="P29" s="1">
        <f>AVERAGE(combined_projects!$B28:$AE28)</f>
        <v>3573</v>
      </c>
      <c r="R29" s="2">
        <f t="shared" si="5"/>
        <v>0.9626544637547082</v>
      </c>
      <c r="S29" s="2">
        <f t="shared" si="6"/>
        <v>1.1217339588977731</v>
      </c>
      <c r="T29" s="2">
        <f t="shared" si="7"/>
        <v>0.98195334699002179</v>
      </c>
      <c r="U29" s="2">
        <f t="shared" si="8"/>
        <v>1.1687272847419548</v>
      </c>
      <c r="W29" s="1">
        <f>_xlfn.STDEV.S(baseCase_ECs!$B28:$AD28)</f>
        <v>5</v>
      </c>
      <c r="X29" s="1">
        <f>_xlfn.STDEV.S(highContagion_ECs!$B28:$AE28)</f>
        <v>10.692676621563628</v>
      </c>
      <c r="Y29" s="1">
        <f>_xlfn.STDEV.S(highProf_ECs!$B28:$AE28)</f>
        <v>10.148891565092219</v>
      </c>
      <c r="Z29" s="1">
        <f>_xlfn.STDEV.S(combined_ECs!$B28:$AE28)</f>
        <v>8.1853527718724504</v>
      </c>
      <c r="AB29">
        <f t="shared" si="9"/>
        <v>2.5162245610494205</v>
      </c>
      <c r="AC29">
        <f t="shared" si="10"/>
        <v>5.3810351077074667</v>
      </c>
      <c r="AD29">
        <f t="shared" si="11"/>
        <v>5.1073780447024664</v>
      </c>
      <c r="AE29">
        <f t="shared" si="12"/>
        <v>4.1192371370878824</v>
      </c>
      <c r="AG29" s="1">
        <f>_xlfn.STDEV.S(baseCase_projects!$B28:$AD28)</f>
        <v>199.40411229460639</v>
      </c>
      <c r="AH29" s="1">
        <f>_xlfn.STDEV.S(highContagion_projects!$B28:$AE28)</f>
        <v>296.1457974264253</v>
      </c>
      <c r="AI29" s="1">
        <f>_xlfn.STDEV.S(highProf_projects!$B28:$AE28)</f>
        <v>153.8603262702897</v>
      </c>
      <c r="AJ29" s="1">
        <f>_xlfn.STDEV.S(combined_projects!$B28:$AE28)</f>
        <v>183.27847664142126</v>
      </c>
      <c r="AL29">
        <f t="shared" si="13"/>
        <v>100.34910498598904</v>
      </c>
      <c r="AM29">
        <f t="shared" si="2"/>
        <v>149.0338658271875</v>
      </c>
      <c r="AN29">
        <f t="shared" si="3"/>
        <v>77.429426386476052</v>
      </c>
      <c r="AO29">
        <f t="shared" si="4"/>
        <v>92.233960887373328</v>
      </c>
    </row>
    <row r="30" spans="7:41" x14ac:dyDescent="0.25">
      <c r="G30">
        <v>2037</v>
      </c>
      <c r="H30" s="1">
        <f>AVERAGE(baseCase_ECs!$B29:$AD29)</f>
        <v>780.66666666666663</v>
      </c>
      <c r="I30" s="1">
        <f>AVERAGE(highContagion_ECs!$B29:$AE29)</f>
        <v>830</v>
      </c>
      <c r="J30" s="1">
        <f>AVERAGE(highProf_ECs!$B29:$AE29)</f>
        <v>778.66666666666663</v>
      </c>
      <c r="K30" s="1">
        <f>AVERAGE(combined_ECs!$B29:$AE29)</f>
        <v>833.33333333333337</v>
      </c>
      <c r="L30" s="1"/>
      <c r="M30" s="1">
        <f>AVERAGE(baseCase_projects!$B29:$AD29)</f>
        <v>3107.5</v>
      </c>
      <c r="N30" s="1">
        <f>AVERAGE(highContagion_projects!$B29:$AE29)</f>
        <v>3636</v>
      </c>
      <c r="O30" s="1">
        <f>AVERAGE(highProf_projects!$B29:$AE29)</f>
        <v>3209.3333333333335</v>
      </c>
      <c r="P30" s="1">
        <f>AVERAGE(combined_projects!$B29:$AE29)</f>
        <v>3838.3333333333335</v>
      </c>
      <c r="R30" s="2">
        <f t="shared" si="5"/>
        <v>1.0164623670124893</v>
      </c>
      <c r="S30" s="2">
        <f t="shared" si="6"/>
        <v>1.1893345668406794</v>
      </c>
      <c r="T30" s="2">
        <f t="shared" si="7"/>
        <v>1.0497720214101631</v>
      </c>
      <c r="U30" s="2">
        <f t="shared" si="8"/>
        <v>1.2555177426815569</v>
      </c>
      <c r="W30" s="1">
        <f>_xlfn.STDEV.S(baseCase_ECs!$B29:$AD29)</f>
        <v>6.5064070986477116</v>
      </c>
      <c r="X30" s="1">
        <f>_xlfn.STDEV.S(highContagion_ECs!$B29:$AE29)</f>
        <v>11.532562594670797</v>
      </c>
      <c r="Y30" s="1">
        <f>_xlfn.STDEV.S(highProf_ECs!$B29:$AE29)</f>
        <v>8.6216781042517088</v>
      </c>
      <c r="Z30" s="1">
        <f>_xlfn.STDEV.S(combined_ECs!$B29:$AE29)</f>
        <v>9.0737717258774673</v>
      </c>
      <c r="AB30">
        <f t="shared" si="9"/>
        <v>3.2743162691607335</v>
      </c>
      <c r="AC30">
        <f t="shared" si="10"/>
        <v>5.8037034505100982</v>
      </c>
      <c r="AD30">
        <f t="shared" si="11"/>
        <v>4.3388156406760308</v>
      </c>
      <c r="AE30">
        <f t="shared" si="12"/>
        <v>4.5663294556017338</v>
      </c>
      <c r="AG30" s="1">
        <f>_xlfn.STDEV.S(baseCase_projects!$B29:$AD29)</f>
        <v>207.18228688765842</v>
      </c>
      <c r="AH30" s="1">
        <f>_xlfn.STDEV.S(highContagion_projects!$B29:$AE29)</f>
        <v>308.20285527554739</v>
      </c>
      <c r="AI30" s="1">
        <f>_xlfn.STDEV.S(highProf_projects!$B29:$AE29)</f>
        <v>165.36122076633728</v>
      </c>
      <c r="AJ30" s="1">
        <f>_xlfn.STDEV.S(combined_projects!$B29:$AE29)</f>
        <v>200.66472867281217</v>
      </c>
      <c r="AL30">
        <f t="shared" si="13"/>
        <v>104.26343177622267</v>
      </c>
      <c r="AM30">
        <f t="shared" si="2"/>
        <v>155.10151884597843</v>
      </c>
      <c r="AN30">
        <f t="shared" si="3"/>
        <v>83.21719302747465</v>
      </c>
      <c r="AO30">
        <f t="shared" si="4"/>
        <v>100.98350376456956</v>
      </c>
    </row>
    <row r="31" spans="7:41" x14ac:dyDescent="0.25">
      <c r="G31">
        <v>2038</v>
      </c>
      <c r="H31" s="1">
        <f>AVERAGE(baseCase_ECs!$B30:$AD30)</f>
        <v>788.33333333333337</v>
      </c>
      <c r="I31" s="1">
        <f>AVERAGE(highContagion_ECs!$B30:$AE30)</f>
        <v>836</v>
      </c>
      <c r="J31" s="1">
        <f>AVERAGE(highProf_ECs!$B30:$AE30)</f>
        <v>789</v>
      </c>
      <c r="K31" s="1">
        <f>AVERAGE(combined_ECs!$B30:$AE30)</f>
        <v>839.66666666666663</v>
      </c>
      <c r="L31" s="1"/>
      <c r="M31" s="1">
        <f>AVERAGE(baseCase_projects!$B30:$AD30)</f>
        <v>3280</v>
      </c>
      <c r="N31" s="1">
        <f>AVERAGE(highContagion_projects!$B30:$AE30)</f>
        <v>3847</v>
      </c>
      <c r="O31" s="1">
        <f>AVERAGE(highProf_projects!$B30:$AE30)</f>
        <v>3465.6666666666665</v>
      </c>
      <c r="P31" s="1">
        <f>AVERAGE(combined_projects!$B30:$AE30)</f>
        <v>4150.333333333333</v>
      </c>
      <c r="R31" s="2">
        <f t="shared" si="5"/>
        <v>1.0728870679970925</v>
      </c>
      <c r="S31" s="2">
        <f t="shared" si="6"/>
        <v>1.2583526068856141</v>
      </c>
      <c r="T31" s="2">
        <f t="shared" si="7"/>
        <v>1.1336185819070905</v>
      </c>
      <c r="U31" s="2">
        <f t="shared" si="8"/>
        <v>1.3575728540276215</v>
      </c>
      <c r="W31" s="1">
        <f>_xlfn.STDEV.S(baseCase_ECs!$B30:$AD30)</f>
        <v>4.1633319989322652</v>
      </c>
      <c r="X31" s="1">
        <f>_xlfn.STDEV.S(highContagion_ECs!$B30:$AE30)</f>
        <v>9.5393920141694561</v>
      </c>
      <c r="Y31" s="1">
        <f>_xlfn.STDEV.S(highProf_ECs!$B30:$AE30)</f>
        <v>6.2449979983983983</v>
      </c>
      <c r="Z31" s="1">
        <f>_xlfn.STDEV.S(combined_ECs!$B30:$AE30)</f>
        <v>6.8068592855540455</v>
      </c>
      <c r="AB31">
        <f t="shared" si="9"/>
        <v>2.0951756463032689</v>
      </c>
      <c r="AC31">
        <f t="shared" si="10"/>
        <v>4.8006504967063766</v>
      </c>
      <c r="AD31">
        <f t="shared" si="11"/>
        <v>3.1427634694549038</v>
      </c>
      <c r="AE31">
        <f t="shared" si="12"/>
        <v>3.4255173035836797</v>
      </c>
      <c r="AG31" s="1">
        <f>_xlfn.STDEV.S(baseCase_projects!$B30:$AD30)</f>
        <v>223.44574285494903</v>
      </c>
      <c r="AH31" s="1">
        <f>_xlfn.STDEV.S(highContagion_projects!$B30:$AE30)</f>
        <v>325.99846625406076</v>
      </c>
      <c r="AI31" s="1">
        <f>_xlfn.STDEV.S(highProf_projects!$B30:$AE30)</f>
        <v>183.71263792492155</v>
      </c>
      <c r="AJ31" s="1">
        <f>_xlfn.STDEV.S(combined_projects!$B30:$AE30)</f>
        <v>211.76480664485618</v>
      </c>
      <c r="AL31">
        <f t="shared" si="13"/>
        <v>112.44793324671114</v>
      </c>
      <c r="AM31">
        <f t="shared" si="2"/>
        <v>164.05706953058166</v>
      </c>
      <c r="AN31">
        <f t="shared" si="3"/>
        <v>92.452450344373375</v>
      </c>
      <c r="AO31">
        <f t="shared" si="4"/>
        <v>106.56956152913371</v>
      </c>
    </row>
    <row r="32" spans="7:41" x14ac:dyDescent="0.25">
      <c r="G32">
        <v>2039</v>
      </c>
      <c r="H32" s="1">
        <f>AVERAGE(baseCase_ECs!$B31:$AD31)</f>
        <v>796.66666666666663</v>
      </c>
      <c r="I32" s="1">
        <f>AVERAGE(highContagion_ECs!$B31:$AE31)</f>
        <v>843.33333333333337</v>
      </c>
      <c r="J32" s="1">
        <f>AVERAGE(highProf_ECs!$B31:$AE31)</f>
        <v>797.33333333333337</v>
      </c>
      <c r="K32" s="1">
        <f>AVERAGE(combined_ECs!$B31:$AE31)</f>
        <v>843.66666666666663</v>
      </c>
      <c r="L32" s="1"/>
      <c r="M32" s="1">
        <f>AVERAGE(baseCase_projects!$B31:$AD31)</f>
        <v>3442.5</v>
      </c>
      <c r="N32" s="1">
        <f>AVERAGE(highContagion_projects!$B31:$AE31)</f>
        <v>4050</v>
      </c>
      <c r="O32" s="1">
        <f>AVERAGE(highProf_projects!$B31:$AE31)</f>
        <v>3752</v>
      </c>
      <c r="P32" s="1">
        <f>AVERAGE(combined_projects!$B31:$AE31)</f>
        <v>4489</v>
      </c>
      <c r="R32" s="2">
        <f t="shared" si="5"/>
        <v>1.126040771823168</v>
      </c>
      <c r="S32" s="2">
        <f t="shared" si="6"/>
        <v>1.324753849203727</v>
      </c>
      <c r="T32" s="2">
        <f t="shared" si="7"/>
        <v>1.2272781338796008</v>
      </c>
      <c r="U32" s="2">
        <f t="shared" si="8"/>
        <v>1.4683506244630939</v>
      </c>
      <c r="W32" s="1">
        <f>_xlfn.STDEV.S(baseCase_ECs!$B31:$AD31)</f>
        <v>2.8867513459481287</v>
      </c>
      <c r="X32" s="1">
        <f>_xlfn.STDEV.S(highContagion_ECs!$B31:$AE31)</f>
        <v>7.7674534651540297</v>
      </c>
      <c r="Y32" s="1">
        <f>_xlfn.STDEV.S(highProf_ECs!$B31:$AE31)</f>
        <v>5.0332229568471663</v>
      </c>
      <c r="Z32" s="1">
        <f>_xlfn.STDEV.S(combined_ECs!$B31:$AE31)</f>
        <v>7.5055534994651358</v>
      </c>
      <c r="AB32">
        <f t="shared" si="9"/>
        <v>1.4527429276634305</v>
      </c>
      <c r="AC32">
        <f t="shared" si="10"/>
        <v>3.9089314371657995</v>
      </c>
      <c r="AD32">
        <f t="shared" si="11"/>
        <v>2.5329438450513249</v>
      </c>
      <c r="AE32">
        <f t="shared" si="12"/>
        <v>3.7771316119249203</v>
      </c>
      <c r="AG32" s="1">
        <f>_xlfn.STDEV.S(baseCase_projects!$B31:$AD31)</f>
        <v>241.12341238461269</v>
      </c>
      <c r="AH32" s="1">
        <f>_xlfn.STDEV.S(highContagion_projects!$B31:$AE31)</f>
        <v>335.61734162584628</v>
      </c>
      <c r="AI32" s="1">
        <f>_xlfn.STDEV.S(highProf_projects!$B31:$AE31)</f>
        <v>203.44286667268528</v>
      </c>
      <c r="AJ32" s="1">
        <f>_xlfn.STDEV.S(combined_projects!$B31:$AE31)</f>
        <v>229.37305857489017</v>
      </c>
      <c r="AL32">
        <f t="shared" si="13"/>
        <v>121.34413049724209</v>
      </c>
      <c r="AM32">
        <f t="shared" si="2"/>
        <v>168.89771962261366</v>
      </c>
      <c r="AN32">
        <f t="shared" si="3"/>
        <v>102.38158757842265</v>
      </c>
      <c r="AO32">
        <f t="shared" si="4"/>
        <v>115.4308247258332</v>
      </c>
    </row>
    <row r="33" spans="7:41" x14ac:dyDescent="0.25">
      <c r="G33">
        <v>2040</v>
      </c>
      <c r="H33" s="1">
        <f>AVERAGE(baseCase_ECs!$B32:$AD32)</f>
        <v>804.33333333333337</v>
      </c>
      <c r="I33" s="1">
        <f>AVERAGE(highContagion_ECs!$B32:$AE32)</f>
        <v>846.33333333333337</v>
      </c>
      <c r="J33" s="1">
        <f>AVERAGE(highProf_ECs!$B32:$AE32)</f>
        <v>806</v>
      </c>
      <c r="K33" s="1">
        <f>AVERAGE(combined_ECs!$B32:$AE32)</f>
        <v>849.33333333333337</v>
      </c>
      <c r="L33" s="1"/>
      <c r="M33" s="1">
        <f>AVERAGE(baseCase_projects!$B32:$AD32)</f>
        <v>3620</v>
      </c>
      <c r="N33" s="1">
        <f>AVERAGE(highContagion_projects!$B32:$AE32)</f>
        <v>4249.333333333333</v>
      </c>
      <c r="O33" s="1">
        <f>AVERAGE(highProf_projects!$B32:$AE32)</f>
        <v>4081.3333333333335</v>
      </c>
      <c r="P33" s="1">
        <f>AVERAGE(combined_projects!$B32:$AE32)</f>
        <v>4861.333333333333</v>
      </c>
      <c r="R33" s="2">
        <f t="shared" si="5"/>
        <v>1.184100971387035</v>
      </c>
      <c r="S33" s="2">
        <f t="shared" si="6"/>
        <v>1.3899557258970461</v>
      </c>
      <c r="T33" s="2">
        <f t="shared" si="7"/>
        <v>1.3350029736337805</v>
      </c>
      <c r="U33" s="2">
        <f t="shared" si="8"/>
        <v>1.5901407519989426</v>
      </c>
      <c r="W33" s="1">
        <f>_xlfn.STDEV.S(baseCase_ECs!$B32:$AD32)</f>
        <v>5.1316014394468841</v>
      </c>
      <c r="X33" s="1">
        <f>_xlfn.STDEV.S(highContagion_ECs!$B32:$AE32)</f>
        <v>8.0829037686547611</v>
      </c>
      <c r="Y33" s="1">
        <f>_xlfn.STDEV.S(highProf_ECs!$B32:$AE32)</f>
        <v>4.358898943540674</v>
      </c>
      <c r="Z33" s="1">
        <f>_xlfn.STDEV.S(combined_ECs!$B32:$AE32)</f>
        <v>7.2341781380702361</v>
      </c>
      <c r="AB33">
        <f t="shared" si="9"/>
        <v>2.5824523158905617</v>
      </c>
      <c r="AC33">
        <f t="shared" si="10"/>
        <v>4.067680197457606</v>
      </c>
      <c r="AD33">
        <f t="shared" si="11"/>
        <v>2.1935937161738828</v>
      </c>
      <c r="AE33">
        <f t="shared" si="12"/>
        <v>3.6405633420038184</v>
      </c>
      <c r="AG33" s="1">
        <f>_xlfn.STDEV.S(baseCase_projects!$B32:$AD32)</f>
        <v>257.38686835190327</v>
      </c>
      <c r="AH33" s="1">
        <f>_xlfn.STDEV.S(highContagion_projects!$B32:$AE32)</f>
        <v>339.51779531172343</v>
      </c>
      <c r="AI33" s="1">
        <f>_xlfn.STDEV.S(highProf_projects!$B32:$AE32)</f>
        <v>213.71086386361677</v>
      </c>
      <c r="AJ33" s="1">
        <f>_xlfn.STDEV.S(combined_projects!$B32:$AE32)</f>
        <v>242.95953023771949</v>
      </c>
      <c r="AL33">
        <f t="shared" si="13"/>
        <v>129.52863196773055</v>
      </c>
      <c r="AM33">
        <f t="shared" si="2"/>
        <v>170.86060309534162</v>
      </c>
      <c r="AN33">
        <f t="shared" si="3"/>
        <v>107.54890492334431</v>
      </c>
      <c r="AO33">
        <f t="shared" si="4"/>
        <v>122.26814746503581</v>
      </c>
    </row>
    <row r="34" spans="7:41" x14ac:dyDescent="0.25">
      <c r="G34">
        <v>2041</v>
      </c>
      <c r="H34" s="1">
        <f>AVERAGE(baseCase_ECs!$B33:$AD33)</f>
        <v>811.33333333333337</v>
      </c>
      <c r="I34" s="1">
        <f>AVERAGE(highContagion_ECs!$B33:$AE33)</f>
        <v>849.66666666666663</v>
      </c>
      <c r="J34" s="1">
        <f>AVERAGE(highProf_ECs!$B33:$AE33)</f>
        <v>812</v>
      </c>
      <c r="K34" s="1">
        <f>AVERAGE(combined_ECs!$B33:$AE33)</f>
        <v>851.66666666666663</v>
      </c>
      <c r="L34" s="1"/>
      <c r="M34" s="1">
        <f>AVERAGE(baseCase_projects!$B33:$AD33)</f>
        <v>3804.5</v>
      </c>
      <c r="N34" s="1">
        <f>AVERAGE(highContagion_projects!$B33:$AE33)</f>
        <v>4454.666666666667</v>
      </c>
      <c r="O34" s="1">
        <f>AVERAGE(highProf_projects!$B33:$AE33)</f>
        <v>4427.333333333333</v>
      </c>
      <c r="P34" s="1">
        <f>AVERAGE(combined_projects!$B33:$AE33)</f>
        <v>5252.666666666667</v>
      </c>
      <c r="R34" s="2">
        <f t="shared" si="5"/>
        <v>1.2444508689618714</v>
      </c>
      <c r="S34" s="2">
        <f t="shared" si="6"/>
        <v>1.4571202008854822</v>
      </c>
      <c r="T34" s="2">
        <f t="shared" si="7"/>
        <v>1.4481794753188395</v>
      </c>
      <c r="U34" s="2">
        <f t="shared" si="8"/>
        <v>1.7181457741359945</v>
      </c>
      <c r="W34" s="1">
        <f>_xlfn.STDEV.S(baseCase_ECs!$B33:$AD33)</f>
        <v>1.5275252316519468</v>
      </c>
      <c r="X34" s="1">
        <f>_xlfn.STDEV.S(highContagion_ECs!$B33:$AE33)</f>
        <v>7.0945988845975876</v>
      </c>
      <c r="Y34" s="1">
        <f>_xlfn.STDEV.S(highProf_ECs!$B33:$AE33)</f>
        <v>5.2915026221291814</v>
      </c>
      <c r="Z34" s="1">
        <f>_xlfn.STDEV.S(combined_ECs!$B33:$AE33)</f>
        <v>6.6583281184793925</v>
      </c>
      <c r="AB34">
        <f t="shared" si="9"/>
        <v>0.76871930110106679</v>
      </c>
      <c r="AC34">
        <f t="shared" si="10"/>
        <v>3.5703207928436544</v>
      </c>
      <c r="AD34">
        <f t="shared" si="11"/>
        <v>2.6629217725317713</v>
      </c>
      <c r="AE34">
        <f t="shared" si="12"/>
        <v>3.3507697494487645</v>
      </c>
      <c r="AG34" s="1">
        <f>_xlfn.STDEV.S(baseCase_projects!$B33:$AD33)</f>
        <v>269.40768363207462</v>
      </c>
      <c r="AH34" s="1">
        <f>_xlfn.STDEV.S(highContagion_projects!$B33:$AE33)</f>
        <v>343.7678480215003</v>
      </c>
      <c r="AI34" s="1">
        <f>_xlfn.STDEV.S(highProf_projects!$B33:$AE33)</f>
        <v>230.75817067513196</v>
      </c>
      <c r="AJ34" s="1">
        <f>_xlfn.STDEV.S(combined_projects!$B33:$AE33)</f>
        <v>260.02756264160405</v>
      </c>
      <c r="AL34">
        <f t="shared" si="13"/>
        <v>135.57804609809162</v>
      </c>
      <c r="AM34">
        <f t="shared" si="2"/>
        <v>172.99942049816067</v>
      </c>
      <c r="AN34">
        <f t="shared" si="3"/>
        <v>116.12787534312024</v>
      </c>
      <c r="AO34">
        <f t="shared" si="4"/>
        <v>130.85754793372413</v>
      </c>
    </row>
    <row r="35" spans="7:41" x14ac:dyDescent="0.25">
      <c r="G35">
        <v>2042</v>
      </c>
      <c r="H35" s="1">
        <f>AVERAGE(baseCase_ECs!$B34:$AD34)</f>
        <v>818.66666666666663</v>
      </c>
      <c r="I35" s="1">
        <f>AVERAGE(highContagion_ECs!$B34:$AE34)</f>
        <v>852</v>
      </c>
      <c r="J35" s="1">
        <f>AVERAGE(highProf_ECs!$B34:$AE34)</f>
        <v>820</v>
      </c>
      <c r="K35" s="1">
        <f>AVERAGE(combined_ECs!$B34:$AE34)</f>
        <v>856.33333333333337</v>
      </c>
      <c r="L35" s="1"/>
      <c r="M35" s="1">
        <f>AVERAGE(baseCase_projects!$B34:$AD34)</f>
        <v>3975</v>
      </c>
      <c r="N35" s="1">
        <f>AVERAGE(highContagion_projects!$B34:$AE34)</f>
        <v>4649.333333333333</v>
      </c>
      <c r="O35" s="1">
        <f>AVERAGE(highProf_projects!$B34:$AE34)</f>
        <v>4780.333333333333</v>
      </c>
      <c r="P35" s="1">
        <f>AVERAGE(combined_projects!$B34:$AE34)</f>
        <v>5650.666666666667</v>
      </c>
      <c r="R35" s="2">
        <f t="shared" si="5"/>
        <v>1.3002213705147689</v>
      </c>
      <c r="S35" s="2">
        <f t="shared" si="6"/>
        <v>1.5207956122381547</v>
      </c>
      <c r="T35" s="2">
        <f t="shared" si="7"/>
        <v>1.563645675014868</v>
      </c>
      <c r="U35" s="2">
        <f t="shared" si="8"/>
        <v>1.8483314610453976</v>
      </c>
      <c r="W35" s="1">
        <f>_xlfn.STDEV.S(baseCase_ECs!$B34:$AD34)</f>
        <v>2.5166114784235836</v>
      </c>
      <c r="X35" s="1">
        <f>_xlfn.STDEV.S(highContagion_ECs!$B34:$AE34)</f>
        <v>8.717797887081348</v>
      </c>
      <c r="Y35" s="1">
        <f>_xlfn.STDEV.S(highProf_ECs!$B34:$AE34)</f>
        <v>4</v>
      </c>
      <c r="Z35" s="1">
        <f>_xlfn.STDEV.S(combined_ECs!$B34:$AE34)</f>
        <v>7.3711147958319945</v>
      </c>
      <c r="AB35">
        <f t="shared" si="9"/>
        <v>1.2664719225256629</v>
      </c>
      <c r="AC35">
        <f t="shared" si="10"/>
        <v>4.3871874323477655</v>
      </c>
      <c r="AD35">
        <f t="shared" si="11"/>
        <v>2.012979648839536</v>
      </c>
      <c r="AE35">
        <f t="shared" si="12"/>
        <v>3.7094760183174493</v>
      </c>
      <c r="AG35" s="1">
        <f>_xlfn.STDEV.S(baseCase_projects!$B34:$AD34)</f>
        <v>288.49956672411139</v>
      </c>
      <c r="AH35" s="1">
        <f>_xlfn.STDEV.S(highContagion_projects!$B34:$AE34)</f>
        <v>343.04858742360875</v>
      </c>
      <c r="AI35" s="1">
        <f>_xlfn.STDEV.S(highProf_projects!$B34:$AE34)</f>
        <v>234.34447579009267</v>
      </c>
      <c r="AJ35" s="1">
        <f>_xlfn.STDEV.S(combined_projects!$B34:$AE34)</f>
        <v>265.02892923855188</v>
      </c>
      <c r="AL35">
        <f t="shared" si="13"/>
        <v>145.18593912866501</v>
      </c>
      <c r="AM35">
        <f t="shared" si="2"/>
        <v>172.63745626171871</v>
      </c>
      <c r="AN35">
        <f t="shared" si="3"/>
        <v>117.93266514585649</v>
      </c>
      <c r="AO35">
        <f t="shared" si="4"/>
        <v>133.3744602277346</v>
      </c>
    </row>
    <row r="36" spans="7:41" x14ac:dyDescent="0.25">
      <c r="G36">
        <v>2043</v>
      </c>
      <c r="H36" s="1">
        <f>AVERAGE(baseCase_ECs!$B35:$AD35)</f>
        <v>823</v>
      </c>
      <c r="I36" s="1">
        <f>AVERAGE(highContagion_ECs!$B35:$AE35)</f>
        <v>855.66666666666663</v>
      </c>
      <c r="J36" s="1">
        <f>AVERAGE(highProf_ECs!$B35:$AE35)</f>
        <v>826</v>
      </c>
      <c r="K36" s="1">
        <f>AVERAGE(combined_ECs!$B35:$AE35)</f>
        <v>859</v>
      </c>
      <c r="L36" s="1"/>
      <c r="M36" s="1">
        <f>AVERAGE(baseCase_projects!$B35:$AD35)</f>
        <v>4153.5</v>
      </c>
      <c r="N36" s="1">
        <f>AVERAGE(highContagion_projects!$B35:$AE35)</f>
        <v>4838.333333333333</v>
      </c>
      <c r="O36" s="1">
        <f>AVERAGE(highProf_projects!$B35:$AE35)</f>
        <v>5141.333333333333</v>
      </c>
      <c r="P36" s="1">
        <f>AVERAGE(combined_projects!$B35:$AE35)</f>
        <v>6058.666666666667</v>
      </c>
      <c r="R36" s="2">
        <f t="shared" si="5"/>
        <v>1.3586086697944888</v>
      </c>
      <c r="S36" s="2">
        <f t="shared" si="6"/>
        <v>1.5826174585343287</v>
      </c>
      <c r="T36" s="2">
        <f t="shared" si="7"/>
        <v>1.6817286724377187</v>
      </c>
      <c r="U36" s="2">
        <f t="shared" si="8"/>
        <v>1.9817881451133286</v>
      </c>
      <c r="W36" s="1">
        <f>_xlfn.STDEV.S(baseCase_ECs!$B35:$AD35)</f>
        <v>2</v>
      </c>
      <c r="X36" s="1">
        <f>_xlfn.STDEV.S(highContagion_ECs!$B35:$AE35)</f>
        <v>7.5718777944003657</v>
      </c>
      <c r="Y36" s="1">
        <f>_xlfn.STDEV.S(highProf_ECs!$B35:$AE35)</f>
        <v>4.5825756949558398</v>
      </c>
      <c r="Z36" s="1">
        <f>_xlfn.STDEV.S(combined_ECs!$B35:$AE35)</f>
        <v>7</v>
      </c>
      <c r="AB36">
        <f t="shared" si="9"/>
        <v>1.006489824419768</v>
      </c>
      <c r="AC36">
        <f t="shared" si="10"/>
        <v>3.8105089759069823</v>
      </c>
      <c r="AD36">
        <f t="shared" si="11"/>
        <v>2.3061579033032</v>
      </c>
      <c r="AE36">
        <f t="shared" si="12"/>
        <v>3.5227143854691882</v>
      </c>
      <c r="AG36" s="1">
        <f>_xlfn.STDEV.S(baseCase_projects!$B35:$AD35)</f>
        <v>299.10616844190963</v>
      </c>
      <c r="AH36" s="1">
        <f>_xlfn.STDEV.S(highContagion_projects!$B35:$AE35)</f>
        <v>339.56786263327882</v>
      </c>
      <c r="AI36" s="1">
        <f>_xlfn.STDEV.S(highProf_projects!$B35:$AE35)</f>
        <v>255.31614389484528</v>
      </c>
      <c r="AJ36" s="1">
        <f>_xlfn.STDEV.S(combined_projects!$B35:$AE35)</f>
        <v>276.81461907445083</v>
      </c>
      <c r="AL36">
        <f t="shared" si="13"/>
        <v>150.52365747898361</v>
      </c>
      <c r="AM36">
        <f t="shared" si="2"/>
        <v>170.88579922018235</v>
      </c>
      <c r="AN36">
        <f t="shared" si="3"/>
        <v>128.48655042012754</v>
      </c>
      <c r="AO36">
        <f t="shared" si="4"/>
        <v>139.30554867453449</v>
      </c>
    </row>
    <row r="37" spans="7:41" x14ac:dyDescent="0.25">
      <c r="G37">
        <v>2044</v>
      </c>
      <c r="H37" s="1">
        <f>AVERAGE(baseCase_ECs!$B36:$AD36)</f>
        <v>829.33333333333337</v>
      </c>
      <c r="I37" s="1">
        <f>AVERAGE(highContagion_ECs!$B36:$AE36)</f>
        <v>858.66666666666663</v>
      </c>
      <c r="J37" s="1">
        <f>AVERAGE(highProf_ECs!$B36:$AE36)</f>
        <v>831.66666666666663</v>
      </c>
      <c r="K37" s="1">
        <f>AVERAGE(combined_ECs!$B36:$AE36)</f>
        <v>862.66666666666663</v>
      </c>
      <c r="L37" s="1"/>
      <c r="M37" s="1">
        <f>AVERAGE(baseCase_projects!$B36:$AD36)</f>
        <v>4333.5</v>
      </c>
      <c r="N37" s="1">
        <f>AVERAGE(highContagion_projects!$B36:$AE36)</f>
        <v>5029</v>
      </c>
      <c r="O37" s="1">
        <f>AVERAGE(highProf_projects!$B36:$AE36)</f>
        <v>5507.333333333333</v>
      </c>
      <c r="P37" s="1">
        <f>AVERAGE(combined_projects!$B36:$AE36)</f>
        <v>6476.666666666667</v>
      </c>
      <c r="R37" s="2">
        <f t="shared" si="5"/>
        <v>1.4174866186479878</v>
      </c>
      <c r="S37" s="2">
        <f t="shared" si="6"/>
        <v>1.6449844710235908</v>
      </c>
      <c r="T37" s="2">
        <f t="shared" si="7"/>
        <v>1.8014471684398334</v>
      </c>
      <c r="U37" s="2">
        <f t="shared" si="8"/>
        <v>2.1185158263397872</v>
      </c>
      <c r="W37" s="1">
        <f>_xlfn.STDEV.S(baseCase_ECs!$B36:$AD36)</f>
        <v>1.5275252316519468</v>
      </c>
      <c r="X37" s="1">
        <f>_xlfn.STDEV.S(highContagion_ECs!$B36:$AE36)</f>
        <v>4.9328828623162471</v>
      </c>
      <c r="Y37" s="1">
        <f>_xlfn.STDEV.S(highProf_ECs!$B36:$AE36)</f>
        <v>5.6862407030773268</v>
      </c>
      <c r="Z37" s="1">
        <f>_xlfn.STDEV.S(combined_ECs!$B36:$AE36)</f>
        <v>7.5055534994651358</v>
      </c>
      <c r="AB37">
        <f t="shared" si="9"/>
        <v>0.76871930110106679</v>
      </c>
      <c r="AC37">
        <f t="shared" si="10"/>
        <v>2.4824482029879813</v>
      </c>
      <c r="AD37">
        <f t="shared" si="11"/>
        <v>2.8615717034244188</v>
      </c>
      <c r="AE37">
        <f t="shared" si="12"/>
        <v>3.7771316119249203</v>
      </c>
      <c r="AG37" s="1">
        <f>_xlfn.STDEV.S(baseCase_projects!$B36:$AD36)</f>
        <v>314.66251762801363</v>
      </c>
      <c r="AH37" s="1">
        <f>_xlfn.STDEV.S(highContagion_projects!$B36:$AE36)</f>
        <v>336.36735870176227</v>
      </c>
      <c r="AI37" s="1">
        <f>_xlfn.STDEV.S(highProf_projects!$B36:$AE36)</f>
        <v>271.57380826090969</v>
      </c>
      <c r="AJ37" s="1">
        <f>_xlfn.STDEV.S(combined_projects!$B36:$AE36)</f>
        <v>281.51258112797257</v>
      </c>
      <c r="AL37">
        <f t="shared" si="13"/>
        <v>158.35231105945081</v>
      </c>
      <c r="AM37">
        <f t="shared" si="2"/>
        <v>169.27516190013893</v>
      </c>
      <c r="AN37">
        <f t="shared" si="3"/>
        <v>136.66813729676539</v>
      </c>
      <c r="AO37">
        <f t="shared" si="4"/>
        <v>141.6697741757244</v>
      </c>
    </row>
    <row r="38" spans="7:41" x14ac:dyDescent="0.25">
      <c r="G38">
        <v>2045</v>
      </c>
      <c r="H38" s="1">
        <f>AVERAGE(baseCase_ECs!$B37:$AD37)</f>
        <v>835.33333333333337</v>
      </c>
      <c r="I38" s="1">
        <f>AVERAGE(highContagion_ECs!$B37:$AE37)</f>
        <v>862.66666666666663</v>
      </c>
      <c r="J38" s="1">
        <f>AVERAGE(highProf_ECs!$B37:$AE37)</f>
        <v>836.33333333333337</v>
      </c>
      <c r="K38" s="1">
        <f>AVERAGE(combined_ECs!$B37:$AE37)</f>
        <v>866.66666666666663</v>
      </c>
      <c r="L38" s="1"/>
      <c r="M38" s="1">
        <f>AVERAGE(baseCase_projects!$B37:$AD37)</f>
        <v>4516.5</v>
      </c>
      <c r="N38" s="1">
        <f>AVERAGE(highContagion_projects!$B37:$AE37)</f>
        <v>5216.333333333333</v>
      </c>
      <c r="O38" s="1">
        <f>AVERAGE(highProf_projects!$B37:$AE37)</f>
        <v>5879</v>
      </c>
      <c r="P38" s="1">
        <f>AVERAGE(combined_projects!$B37:$AE37)</f>
        <v>6900</v>
      </c>
      <c r="R38" s="2">
        <f t="shared" si="5"/>
        <v>1.4773458666490451</v>
      </c>
      <c r="S38" s="2">
        <f t="shared" si="6"/>
        <v>1.7062611511266765</v>
      </c>
      <c r="T38" s="2">
        <f t="shared" si="7"/>
        <v>1.9230192294984472</v>
      </c>
      <c r="U38" s="2">
        <f t="shared" si="8"/>
        <v>2.2569880393841273</v>
      </c>
      <c r="W38" s="1">
        <f>_xlfn.STDEV.S(baseCase_ECs!$B37:$AD37)</f>
        <v>0.57735026918962573</v>
      </c>
      <c r="X38" s="1">
        <f>_xlfn.STDEV.S(highContagion_ECs!$B37:$AE37)</f>
        <v>3.5118845842842461</v>
      </c>
      <c r="Y38" s="1">
        <f>_xlfn.STDEV.S(highProf_ECs!$B37:$AE37)</f>
        <v>5.7735026918962573</v>
      </c>
      <c r="Z38" s="1">
        <f>_xlfn.STDEV.S(combined_ECs!$B37:$AE37)</f>
        <v>5.8594652770823146</v>
      </c>
      <c r="AB38">
        <f t="shared" si="9"/>
        <v>0.29054858553268614</v>
      </c>
      <c r="AC38">
        <f t="shared" si="10"/>
        <v>1.7673380493093704</v>
      </c>
      <c r="AD38">
        <f t="shared" si="11"/>
        <v>2.905485855326861</v>
      </c>
      <c r="AE38">
        <f t="shared" si="12"/>
        <v>2.9487460889621531</v>
      </c>
      <c r="AG38" s="1">
        <f>_xlfn.STDEV.S(baseCase_projects!$B37:$AD37)</f>
        <v>321.73358543987911</v>
      </c>
      <c r="AH38" s="1">
        <f>_xlfn.STDEV.S(highContagion_projects!$B37:$AE37)</f>
        <v>330.07019455463308</v>
      </c>
      <c r="AI38" s="1">
        <f>_xlfn.STDEV.S(highProf_projects!$B37:$AE37)</f>
        <v>303.70874205396194</v>
      </c>
      <c r="AJ38" s="1">
        <f>_xlfn.STDEV.S(combined_projects!$B37:$AE37)</f>
        <v>275.51587976013286</v>
      </c>
      <c r="AL38">
        <f t="shared" si="13"/>
        <v>161.91078995966319</v>
      </c>
      <c r="AM38">
        <f t="shared" si="2"/>
        <v>166.10614608174566</v>
      </c>
      <c r="AN38">
        <f t="shared" si="3"/>
        <v>152.83987923232038</v>
      </c>
      <c r="AO38">
        <f t="shared" si="4"/>
        <v>138.65196472231702</v>
      </c>
    </row>
    <row r="39" spans="7:41" x14ac:dyDescent="0.25">
      <c r="G39">
        <v>2046</v>
      </c>
      <c r="H39" s="1">
        <f>AVERAGE(baseCase_ECs!$B38:$AD38)</f>
        <v>838.33333333333337</v>
      </c>
      <c r="I39" s="1">
        <f>AVERAGE(highContagion_ECs!$B38:$AE38)</f>
        <v>864</v>
      </c>
      <c r="J39" s="1">
        <f>AVERAGE(highProf_ECs!$B38:$AE38)</f>
        <v>841.66666666666663</v>
      </c>
      <c r="K39" s="1">
        <f>AVERAGE(combined_ECs!$B38:$AE38)</f>
        <v>871.33333333333337</v>
      </c>
      <c r="L39" s="1"/>
      <c r="M39" s="1">
        <f>AVERAGE(baseCase_projects!$B38:$AD38)</f>
        <v>4701</v>
      </c>
      <c r="N39" s="1">
        <f>AVERAGE(highContagion_projects!$B38:$AE38)</f>
        <v>5394</v>
      </c>
      <c r="O39" s="1">
        <f>AVERAGE(highProf_projects!$B38:$AE38)</f>
        <v>6252</v>
      </c>
      <c r="P39" s="1">
        <f>AVERAGE(combined_projects!$B38:$AE38)</f>
        <v>7327.666666666667</v>
      </c>
      <c r="R39" s="2">
        <f t="shared" si="5"/>
        <v>1.5376957642238815</v>
      </c>
      <c r="S39" s="2">
        <f t="shared" si="6"/>
        <v>1.7643758673098526</v>
      </c>
      <c r="T39" s="2">
        <f t="shared" si="7"/>
        <v>2.0450274235115309</v>
      </c>
      <c r="U39" s="2">
        <f t="shared" si="8"/>
        <v>2.3968776845304962</v>
      </c>
      <c r="W39" s="1">
        <f>_xlfn.STDEV.S(baseCase_ECs!$B38:$AD38)</f>
        <v>2.0816659994661326</v>
      </c>
      <c r="X39" s="1">
        <f>_xlfn.STDEV.S(highContagion_ECs!$B38:$AE38)</f>
        <v>3</v>
      </c>
      <c r="Y39" s="1">
        <f>_xlfn.STDEV.S(highProf_ECs!$B38:$AE38)</f>
        <v>3.7859388972001824</v>
      </c>
      <c r="Z39" s="1">
        <f>_xlfn.STDEV.S(combined_ECs!$B38:$AE38)</f>
        <v>6.3508529610858826</v>
      </c>
      <c r="AB39">
        <f t="shared" si="9"/>
        <v>1.0475878231516345</v>
      </c>
      <c r="AC39">
        <f t="shared" si="10"/>
        <v>1.5097347366296521</v>
      </c>
      <c r="AD39">
        <f t="shared" si="11"/>
        <v>1.9052544879534909</v>
      </c>
      <c r="AE39">
        <f t="shared" si="12"/>
        <v>3.1960344408595476</v>
      </c>
      <c r="AG39" s="1">
        <f>_xlfn.STDEV.S(baseCase_projects!$B38:$AD38)</f>
        <v>336.58282784479661</v>
      </c>
      <c r="AH39" s="1">
        <f>_xlfn.STDEV.S(highContagion_projects!$B38:$AE38)</f>
        <v>328.36412715155109</v>
      </c>
      <c r="AI39" s="1">
        <f>_xlfn.STDEV.S(highProf_projects!$B38:$AE38)</f>
        <v>332.71759797161315</v>
      </c>
      <c r="AJ39" s="1">
        <f>_xlfn.STDEV.S(combined_projects!$B38:$AE38)</f>
        <v>282.6346286875218</v>
      </c>
      <c r="AL39">
        <f t="shared" si="13"/>
        <v>169.38359565010919</v>
      </c>
      <c r="AM39">
        <f t="shared" si="2"/>
        <v>165.24757634125754</v>
      </c>
      <c r="AN39">
        <f t="shared" si="3"/>
        <v>167.43843838190796</v>
      </c>
      <c r="AO39">
        <f t="shared" si="4"/>
        <v>142.23443890132506</v>
      </c>
    </row>
    <row r="40" spans="7:41" x14ac:dyDescent="0.25">
      <c r="G40">
        <v>2047</v>
      </c>
      <c r="H40" s="1">
        <f>AVERAGE(baseCase_ECs!$B39:$AD39)</f>
        <v>843.33333333333337</v>
      </c>
      <c r="I40" s="1">
        <f>AVERAGE(highContagion_ECs!$B39:$AE39)</f>
        <v>865.66666666666663</v>
      </c>
      <c r="J40" s="1">
        <f>AVERAGE(highProf_ECs!$B39:$AE39)</f>
        <v>847</v>
      </c>
      <c r="K40" s="1">
        <f>AVERAGE(combined_ECs!$B39:$AE39)</f>
        <v>872.66666666666663</v>
      </c>
      <c r="L40" s="1"/>
      <c r="M40" s="1">
        <f>AVERAGE(baseCase_projects!$B39:$AD39)</f>
        <v>4879</v>
      </c>
      <c r="N40" s="1">
        <f>AVERAGE(highContagion_projects!$B39:$AE39)</f>
        <v>5566</v>
      </c>
      <c r="O40" s="1">
        <f>AVERAGE(highProf_projects!$B39:$AE39)</f>
        <v>6624.666666666667</v>
      </c>
      <c r="P40" s="1">
        <f>AVERAGE(combined_projects!$B39:$AE39)</f>
        <v>7736</v>
      </c>
      <c r="R40" s="2">
        <f t="shared" si="5"/>
        <v>1.595919513645675</v>
      </c>
      <c r="S40" s="2">
        <f t="shared" si="6"/>
        <v>1.8206370184365295</v>
      </c>
      <c r="T40" s="2">
        <f t="shared" si="7"/>
        <v>2.1669265842859975</v>
      </c>
      <c r="U40" s="2">
        <f t="shared" si="8"/>
        <v>2.530443401837045</v>
      </c>
      <c r="W40" s="1">
        <f>_xlfn.STDEV.S(baseCase_ECs!$B39:$AD39)</f>
        <v>4.9328828623162471</v>
      </c>
      <c r="X40" s="1">
        <f>_xlfn.STDEV.S(highContagion_ECs!$B39:$AE39)</f>
        <v>3.214550253664318</v>
      </c>
      <c r="Y40" s="1">
        <f>_xlfn.STDEV.S(highProf_ECs!$B39:$AE39)</f>
        <v>5.5677643628300215</v>
      </c>
      <c r="Z40" s="1">
        <f>_xlfn.STDEV.S(combined_ECs!$B39:$AE39)</f>
        <v>4.0414518843273806</v>
      </c>
      <c r="AB40">
        <f t="shared" si="9"/>
        <v>2.4824482029879813</v>
      </c>
      <c r="AC40">
        <f t="shared" si="10"/>
        <v>1.6177060601995601</v>
      </c>
      <c r="AD40">
        <f t="shared" si="11"/>
        <v>2.8019490879777149</v>
      </c>
      <c r="AE40">
        <f t="shared" si="12"/>
        <v>2.033840098728803</v>
      </c>
      <c r="AG40" s="1">
        <f>_xlfn.STDEV.S(baseCase_projects!$B39:$AD39)</f>
        <v>352.13917703090067</v>
      </c>
      <c r="AH40" s="1">
        <f>_xlfn.STDEV.S(highContagion_projects!$B39:$AE39)</f>
        <v>322.78165994988007</v>
      </c>
      <c r="AI40" s="1">
        <f>_xlfn.STDEV.S(highProf_projects!$B39:$AE39)</f>
        <v>350.4302117873591</v>
      </c>
      <c r="AJ40" s="1">
        <f>_xlfn.STDEV.S(combined_projects!$B39:$AE39)</f>
        <v>286.31276604440814</v>
      </c>
      <c r="AL40">
        <f t="shared" si="13"/>
        <v>177.21224923057645</v>
      </c>
      <c r="AM40">
        <f t="shared" si="2"/>
        <v>162.43822812443804</v>
      </c>
      <c r="AN40">
        <f t="shared" si="3"/>
        <v>176.35222116662061</v>
      </c>
      <c r="AO40">
        <f t="shared" si="4"/>
        <v>144.08544281258725</v>
      </c>
    </row>
    <row r="41" spans="7:41" x14ac:dyDescent="0.25">
      <c r="G41">
        <v>2048</v>
      </c>
      <c r="H41" s="1">
        <f>AVERAGE(baseCase_ECs!$B40:$AD40)</f>
        <v>846.66666666666663</v>
      </c>
      <c r="I41" s="1">
        <f>AVERAGE(highContagion_ECs!$B40:$AE40)</f>
        <v>867.66666666666663</v>
      </c>
      <c r="J41" s="1">
        <f>AVERAGE(highProf_ECs!$B40:$AE40)</f>
        <v>851.33333333333337</v>
      </c>
      <c r="K41" s="1">
        <f>AVERAGE(combined_ECs!$B40:$AE40)</f>
        <v>874.66666666666663</v>
      </c>
      <c r="L41" s="1"/>
      <c r="M41" s="1">
        <f>AVERAGE(baseCase_projects!$B40:$AD40)</f>
        <v>5060</v>
      </c>
      <c r="N41" s="1">
        <f>AVERAGE(highContagion_projects!$B40:$AE40)</f>
        <v>5735.666666666667</v>
      </c>
      <c r="O41" s="1">
        <f>AVERAGE(highProf_projects!$B40:$AE40)</f>
        <v>6999.666666666667</v>
      </c>
      <c r="P41" s="1">
        <f>AVERAGE(combined_projects!$B40:$AE40)</f>
        <v>8156</v>
      </c>
      <c r="R41" s="2">
        <f t="shared" si="5"/>
        <v>1.6551245622150268</v>
      </c>
      <c r="S41" s="2">
        <f t="shared" si="6"/>
        <v>1.876134936892883</v>
      </c>
      <c r="T41" s="2">
        <f t="shared" si="7"/>
        <v>2.2895889777307872</v>
      </c>
      <c r="U41" s="2">
        <f t="shared" si="8"/>
        <v>2.6678252824952091</v>
      </c>
      <c r="W41" s="1">
        <f>_xlfn.STDEV.S(baseCase_ECs!$B40:$AD40)</f>
        <v>6.6583281184793925</v>
      </c>
      <c r="X41" s="1">
        <f>_xlfn.STDEV.S(highContagion_ECs!$B40:$AE40)</f>
        <v>3.214550253664318</v>
      </c>
      <c r="Y41" s="1">
        <f>_xlfn.STDEV.S(highProf_ECs!$B40:$AE40)</f>
        <v>5.5075705472861021</v>
      </c>
      <c r="Z41" s="1">
        <f>_xlfn.STDEV.S(combined_ECs!$B40:$AE40)</f>
        <v>5.7735026918962573</v>
      </c>
      <c r="AB41">
        <f t="shared" si="9"/>
        <v>3.3507697494487645</v>
      </c>
      <c r="AC41">
        <f t="shared" si="10"/>
        <v>1.6177060601995601</v>
      </c>
      <c r="AD41">
        <f t="shared" si="11"/>
        <v>2.7716568565587374</v>
      </c>
      <c r="AE41">
        <f t="shared" si="12"/>
        <v>2.905485855326861</v>
      </c>
      <c r="AG41" s="1">
        <f>_xlfn.STDEV.S(baseCase_projects!$B40:$AD40)</f>
        <v>360.62445840513925</v>
      </c>
      <c r="AH41" s="1">
        <f>_xlfn.STDEV.S(highContagion_projects!$B40:$AE40)</f>
        <v>318.46088195150958</v>
      </c>
      <c r="AI41" s="1">
        <f>_xlfn.STDEV.S(highProf_projects!$B40:$AE40)</f>
        <v>379.02286650455977</v>
      </c>
      <c r="AJ41" s="1">
        <f>_xlfn.STDEV.S(combined_projects!$B40:$AE40)</f>
        <v>279.85889301574821</v>
      </c>
      <c r="AL41">
        <f t="shared" si="13"/>
        <v>181.4824239108313</v>
      </c>
      <c r="AM41">
        <f t="shared" si="2"/>
        <v>160.26381857996967</v>
      </c>
      <c r="AN41">
        <f t="shared" si="3"/>
        <v>190.74132917962578</v>
      </c>
      <c r="AO41">
        <f t="shared" si="4"/>
        <v>140.83756404686554</v>
      </c>
    </row>
    <row r="42" spans="7:41" x14ac:dyDescent="0.25">
      <c r="G42">
        <v>2049</v>
      </c>
      <c r="H42" s="1">
        <f>AVERAGE(baseCase_ECs!$B41:$AD41)</f>
        <v>849.33333333333337</v>
      </c>
      <c r="I42" s="1">
        <f>AVERAGE(highContagion_ECs!$B41:$AE41)</f>
        <v>869</v>
      </c>
      <c r="J42" s="1">
        <f>AVERAGE(highProf_ECs!$B41:$AE41)</f>
        <v>855.33333333333337</v>
      </c>
      <c r="K42" s="1">
        <f>AVERAGE(combined_ECs!$B41:$AE41)</f>
        <v>879</v>
      </c>
      <c r="L42" s="1"/>
      <c r="M42" s="1">
        <f>AVERAGE(baseCase_projects!$B41:$AD41)</f>
        <v>5237.5</v>
      </c>
      <c r="N42" s="1">
        <f>AVERAGE(highContagion_projects!$B41:$AE41)</f>
        <v>5900.666666666667</v>
      </c>
      <c r="O42" s="1">
        <f>AVERAGE(highProf_projects!$B41:$AE41)</f>
        <v>7378.666666666667</v>
      </c>
      <c r="P42" s="1">
        <f>AVERAGE(combined_projects!$B41:$AE41)</f>
        <v>8563.3333333333339</v>
      </c>
      <c r="R42" s="2">
        <f t="shared" si="5"/>
        <v>1.7131847617788938</v>
      </c>
      <c r="S42" s="2">
        <f t="shared" si="6"/>
        <v>1.9301063900085904</v>
      </c>
      <c r="T42" s="2">
        <f t="shared" si="7"/>
        <v>2.4135597700389875</v>
      </c>
      <c r="U42" s="2">
        <f t="shared" si="8"/>
        <v>2.8010639000859054</v>
      </c>
      <c r="W42" s="1">
        <f>_xlfn.STDEV.S(baseCase_ECs!$B41:$AD41)</f>
        <v>5.5075705472861021</v>
      </c>
      <c r="X42" s="1">
        <f>_xlfn.STDEV.S(highContagion_ECs!$B41:$AE41)</f>
        <v>1.7320508075688772</v>
      </c>
      <c r="Y42" s="1">
        <f>_xlfn.STDEV.S(highProf_ECs!$B41:$AE41)</f>
        <v>5.1316014394468841</v>
      </c>
      <c r="Z42" s="1">
        <f>_xlfn.STDEV.S(combined_ECs!$B41:$AE41)</f>
        <v>5.2915026221291814</v>
      </c>
      <c r="AB42">
        <f t="shared" si="9"/>
        <v>2.7716568565587374</v>
      </c>
      <c r="AC42">
        <f t="shared" si="10"/>
        <v>0.87164575659805832</v>
      </c>
      <c r="AD42">
        <f t="shared" si="11"/>
        <v>2.5824523158905617</v>
      </c>
      <c r="AE42">
        <f t="shared" si="12"/>
        <v>2.6629217725317713</v>
      </c>
      <c r="AG42" s="1">
        <f>_xlfn.STDEV.S(baseCase_projects!$B41:$AD41)</f>
        <v>376.8879143724298</v>
      </c>
      <c r="AH42" s="1">
        <f>_xlfn.STDEV.S(highContagion_projects!$B41:$AE41)</f>
        <v>314.99417984041122</v>
      </c>
      <c r="AI42" s="1">
        <f>_xlfn.STDEV.S(highProf_projects!$B41:$AE41)</f>
        <v>397.63593063672369</v>
      </c>
      <c r="AJ42" s="1">
        <f>_xlfn.STDEV.S(combined_projects!$B41:$AE41)</f>
        <v>291.04008887665861</v>
      </c>
      <c r="AL42">
        <f t="shared" si="13"/>
        <v>189.66692538131971</v>
      </c>
      <c r="AM42">
        <f t="shared" si="2"/>
        <v>158.51921838041218</v>
      </c>
      <c r="AN42">
        <f t="shared" si="3"/>
        <v>200.10825900477354</v>
      </c>
      <c r="AO42">
        <f t="shared" si="4"/>
        <v>146.46444397629091</v>
      </c>
    </row>
    <row r="43" spans="7:41" x14ac:dyDescent="0.25">
      <c r="G43">
        <v>2050</v>
      </c>
      <c r="H43" s="1">
        <f>AVERAGE(baseCase_ECs!$B42:$AD42)</f>
        <v>851.66666666666663</v>
      </c>
      <c r="I43" s="1">
        <f>AVERAGE(highContagion_ECs!$B42:$AE42)</f>
        <v>871.33333333333337</v>
      </c>
      <c r="J43" s="1">
        <f>AVERAGE(highProf_ECs!$B42:$AE42)</f>
        <v>859.33333333333337</v>
      </c>
      <c r="K43" s="1">
        <f>AVERAGE(combined_ECs!$B42:$AE42)</f>
        <v>882</v>
      </c>
      <c r="L43" s="1"/>
      <c r="M43" s="1">
        <f>AVERAGE(baseCase_projects!$B42:$AD42)</f>
        <v>5414</v>
      </c>
      <c r="N43" s="1">
        <f>AVERAGE(highContagion_projects!$B42:$AE42)</f>
        <v>6066.333333333333</v>
      </c>
      <c r="O43" s="1">
        <f>AVERAGE(highProf_projects!$B42:$AE42)</f>
        <v>7758.333333333333</v>
      </c>
      <c r="P43" s="1">
        <f>AVERAGE(combined_projects!$B42:$AE42)</f>
        <v>8969</v>
      </c>
      <c r="R43" s="2">
        <f t="shared" si="5"/>
        <v>1.7709178616269081</v>
      </c>
      <c r="S43" s="2">
        <f t="shared" si="6"/>
        <v>1.9842959096015331</v>
      </c>
      <c r="T43" s="2">
        <f t="shared" si="7"/>
        <v>2.5377486288244233</v>
      </c>
      <c r="U43" s="2">
        <f t="shared" si="8"/>
        <v>2.9337573514835129</v>
      </c>
      <c r="W43" s="1">
        <f>_xlfn.STDEV.S(baseCase_ECs!$B42:$AD42)</f>
        <v>4.7258156262526079</v>
      </c>
      <c r="X43" s="1">
        <f>_xlfn.STDEV.S(highContagion_ECs!$B42:$AE42)</f>
        <v>0.57735026918962573</v>
      </c>
      <c r="Y43" s="1">
        <f>_xlfn.STDEV.S(highProf_ECs!$B42:$AE42)</f>
        <v>4.0414518843273806</v>
      </c>
      <c r="Z43" s="1">
        <f>_xlfn.STDEV.S(combined_ECs!$B42:$AE42)</f>
        <v>5.196152422706632</v>
      </c>
      <c r="AB43">
        <f t="shared" si="9"/>
        <v>2.3782426699535919</v>
      </c>
      <c r="AC43">
        <f t="shared" si="10"/>
        <v>0.29054858553268614</v>
      </c>
      <c r="AD43">
        <f t="shared" si="11"/>
        <v>2.033840098728803</v>
      </c>
      <c r="AE43">
        <f t="shared" si="12"/>
        <v>2.6149372697941753</v>
      </c>
      <c r="AG43" s="1">
        <f>_xlfn.STDEV.S(baseCase_projects!$B42:$AD42)</f>
        <v>386.08030252785494</v>
      </c>
      <c r="AH43" s="1">
        <f>_xlfn.STDEV.S(highContagion_projects!$B42:$AE42)</f>
        <v>318.19700396662023</v>
      </c>
      <c r="AI43" s="1">
        <f>_xlfn.STDEV.S(highProf_projects!$B42:$AE42)</f>
        <v>418.59805701093899</v>
      </c>
      <c r="AJ43" s="1">
        <f>_xlfn.STDEV.S(combined_projects!$B42:$AE42)</f>
        <v>290.16547003391014</v>
      </c>
      <c r="AL43">
        <f t="shared" si="13"/>
        <v>194.29294795159583</v>
      </c>
      <c r="AM43">
        <f t="shared" si="2"/>
        <v>160.13102332662993</v>
      </c>
      <c r="AN43">
        <f t="shared" si="3"/>
        <v>210.65734245169804</v>
      </c>
      <c r="AO43">
        <f t="shared" si="4"/>
        <v>146.02429649355486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8A04-9240-4A2C-B442-0C4B0C9363A3}">
  <dimension ref="A1:D43"/>
  <sheetViews>
    <sheetView topLeftCell="A37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22</v>
      </c>
      <c r="C1" t="s">
        <v>23</v>
      </c>
      <c r="D1" t="s">
        <v>24</v>
      </c>
    </row>
    <row r="2" spans="1:4" x14ac:dyDescent="0.25">
      <c r="A2">
        <v>2009</v>
      </c>
      <c r="B2">
        <v>17</v>
      </c>
      <c r="C2">
        <v>17</v>
      </c>
      <c r="D2">
        <v>17</v>
      </c>
    </row>
    <row r="3" spans="1:4" x14ac:dyDescent="0.25">
      <c r="A3">
        <v>2010</v>
      </c>
      <c r="B3">
        <v>22</v>
      </c>
      <c r="C3">
        <v>22</v>
      </c>
      <c r="D3">
        <v>22</v>
      </c>
    </row>
    <row r="4" spans="1:4" x14ac:dyDescent="0.25">
      <c r="A4">
        <v>2011</v>
      </c>
      <c r="B4">
        <v>32</v>
      </c>
      <c r="C4">
        <v>32</v>
      </c>
      <c r="D4">
        <v>32</v>
      </c>
    </row>
    <row r="5" spans="1:4" x14ac:dyDescent="0.25">
      <c r="A5">
        <v>2012</v>
      </c>
      <c r="B5">
        <v>55</v>
      </c>
      <c r="C5">
        <v>55</v>
      </c>
      <c r="D5">
        <v>55</v>
      </c>
    </row>
    <row r="6" spans="1:4" x14ac:dyDescent="0.25">
      <c r="A6">
        <v>2013</v>
      </c>
      <c r="B6">
        <v>108</v>
      </c>
      <c r="C6">
        <v>108</v>
      </c>
      <c r="D6">
        <v>108</v>
      </c>
    </row>
    <row r="7" spans="1:4" x14ac:dyDescent="0.25">
      <c r="A7">
        <v>2014</v>
      </c>
      <c r="B7">
        <v>155</v>
      </c>
      <c r="C7">
        <v>155</v>
      </c>
      <c r="D7">
        <v>155</v>
      </c>
    </row>
    <row r="8" spans="1:4" x14ac:dyDescent="0.25">
      <c r="A8">
        <v>2015</v>
      </c>
      <c r="B8">
        <v>206</v>
      </c>
      <c r="C8">
        <v>206</v>
      </c>
      <c r="D8">
        <v>206</v>
      </c>
    </row>
    <row r="9" spans="1:4" x14ac:dyDescent="0.25">
      <c r="A9">
        <v>2016</v>
      </c>
      <c r="B9">
        <v>258</v>
      </c>
      <c r="C9">
        <v>258</v>
      </c>
      <c r="D9">
        <v>258</v>
      </c>
    </row>
    <row r="10" spans="1:4" x14ac:dyDescent="0.25">
      <c r="A10">
        <v>2017</v>
      </c>
      <c r="B10">
        <v>310</v>
      </c>
      <c r="C10">
        <v>310</v>
      </c>
      <c r="D10">
        <v>310</v>
      </c>
    </row>
    <row r="11" spans="1:4" x14ac:dyDescent="0.25">
      <c r="A11">
        <v>2018</v>
      </c>
      <c r="B11">
        <v>382</v>
      </c>
      <c r="C11">
        <v>382</v>
      </c>
      <c r="D11">
        <v>382</v>
      </c>
    </row>
    <row r="12" spans="1:4" x14ac:dyDescent="0.25">
      <c r="A12">
        <v>2019</v>
      </c>
      <c r="B12">
        <v>448</v>
      </c>
      <c r="C12">
        <v>448</v>
      </c>
      <c r="D12">
        <v>448</v>
      </c>
    </row>
    <row r="13" spans="1:4" x14ac:dyDescent="0.25">
      <c r="A13">
        <v>2020</v>
      </c>
      <c r="B13">
        <v>501</v>
      </c>
      <c r="C13">
        <v>501</v>
      </c>
      <c r="D13">
        <v>501</v>
      </c>
    </row>
    <row r="14" spans="1:4" x14ac:dyDescent="0.25">
      <c r="A14">
        <v>2021</v>
      </c>
      <c r="B14">
        <v>541</v>
      </c>
      <c r="C14">
        <v>541</v>
      </c>
      <c r="D14">
        <v>541</v>
      </c>
    </row>
    <row r="15" spans="1:4" x14ac:dyDescent="0.25">
      <c r="A15">
        <v>2022</v>
      </c>
      <c r="B15">
        <v>564</v>
      </c>
      <c r="C15">
        <v>564</v>
      </c>
      <c r="D15">
        <v>564</v>
      </c>
    </row>
    <row r="16" spans="1:4" x14ac:dyDescent="0.25">
      <c r="A16">
        <v>2023</v>
      </c>
      <c r="B16">
        <v>575</v>
      </c>
      <c r="C16">
        <v>575</v>
      </c>
      <c r="D16">
        <v>575</v>
      </c>
    </row>
    <row r="17" spans="1:4" x14ac:dyDescent="0.25">
      <c r="A17">
        <v>2024</v>
      </c>
      <c r="B17">
        <v>590</v>
      </c>
      <c r="C17">
        <v>578</v>
      </c>
      <c r="D17">
        <v>583</v>
      </c>
    </row>
    <row r="18" spans="1:4" x14ac:dyDescent="0.25">
      <c r="A18">
        <v>2025</v>
      </c>
      <c r="B18">
        <v>607</v>
      </c>
      <c r="C18">
        <v>591</v>
      </c>
      <c r="D18">
        <v>604</v>
      </c>
    </row>
    <row r="19" spans="1:4" x14ac:dyDescent="0.25">
      <c r="A19">
        <v>2026</v>
      </c>
      <c r="B19">
        <v>633</v>
      </c>
      <c r="C19">
        <v>609</v>
      </c>
      <c r="D19">
        <v>629</v>
      </c>
    </row>
    <row r="20" spans="1:4" x14ac:dyDescent="0.25">
      <c r="A20">
        <v>2027</v>
      </c>
      <c r="B20">
        <v>655</v>
      </c>
      <c r="C20">
        <v>635</v>
      </c>
      <c r="D20">
        <v>649</v>
      </c>
    </row>
    <row r="21" spans="1:4" x14ac:dyDescent="0.25">
      <c r="A21">
        <v>2028</v>
      </c>
      <c r="B21">
        <v>672</v>
      </c>
      <c r="C21">
        <v>656</v>
      </c>
      <c r="D21">
        <v>664</v>
      </c>
    </row>
    <row r="22" spans="1:4" x14ac:dyDescent="0.25">
      <c r="A22">
        <v>2029</v>
      </c>
      <c r="B22">
        <v>692</v>
      </c>
      <c r="C22">
        <v>676</v>
      </c>
      <c r="D22">
        <v>682</v>
      </c>
    </row>
    <row r="23" spans="1:4" x14ac:dyDescent="0.25">
      <c r="A23">
        <v>2030</v>
      </c>
      <c r="B23">
        <v>710</v>
      </c>
      <c r="C23">
        <v>700</v>
      </c>
      <c r="D23">
        <v>700</v>
      </c>
    </row>
    <row r="24" spans="1:4" x14ac:dyDescent="0.25">
      <c r="A24">
        <v>2031</v>
      </c>
      <c r="B24">
        <v>732</v>
      </c>
      <c r="C24">
        <v>716</v>
      </c>
      <c r="D24">
        <v>721</v>
      </c>
    </row>
    <row r="25" spans="1:4" x14ac:dyDescent="0.25">
      <c r="A25">
        <v>2032</v>
      </c>
      <c r="B25">
        <v>744</v>
      </c>
      <c r="C25">
        <v>728</v>
      </c>
      <c r="D25">
        <v>734</v>
      </c>
    </row>
    <row r="26" spans="1:4" x14ac:dyDescent="0.25">
      <c r="A26">
        <v>2033</v>
      </c>
      <c r="B26">
        <v>762</v>
      </c>
      <c r="C26">
        <v>738</v>
      </c>
      <c r="D26">
        <v>753</v>
      </c>
    </row>
    <row r="27" spans="1:4" x14ac:dyDescent="0.25">
      <c r="A27">
        <v>2034</v>
      </c>
      <c r="B27">
        <v>765</v>
      </c>
      <c r="C27">
        <v>753</v>
      </c>
      <c r="D27">
        <v>769</v>
      </c>
    </row>
    <row r="28" spans="1:4" x14ac:dyDescent="0.25">
      <c r="A28">
        <v>2035</v>
      </c>
      <c r="B28">
        <v>774</v>
      </c>
      <c r="C28">
        <v>769</v>
      </c>
      <c r="D28">
        <v>779</v>
      </c>
    </row>
    <row r="29" spans="1:4" x14ac:dyDescent="0.25">
      <c r="A29">
        <v>2036</v>
      </c>
      <c r="B29">
        <v>781</v>
      </c>
      <c r="C29">
        <v>774</v>
      </c>
      <c r="D29">
        <v>787</v>
      </c>
    </row>
    <row r="30" spans="1:4" x14ac:dyDescent="0.25">
      <c r="A30">
        <v>2037</v>
      </c>
      <c r="B30">
        <v>785</v>
      </c>
      <c r="C30">
        <v>787</v>
      </c>
      <c r="D30">
        <v>793</v>
      </c>
    </row>
    <row r="31" spans="1:4" x14ac:dyDescent="0.25">
      <c r="A31">
        <v>2038</v>
      </c>
      <c r="B31">
        <v>795</v>
      </c>
      <c r="C31">
        <v>795</v>
      </c>
      <c r="D31">
        <v>800</v>
      </c>
    </row>
    <row r="32" spans="1:4" x14ac:dyDescent="0.25">
      <c r="A32">
        <v>2039</v>
      </c>
      <c r="B32">
        <v>800</v>
      </c>
      <c r="C32">
        <v>803</v>
      </c>
      <c r="D32">
        <v>810</v>
      </c>
    </row>
    <row r="33" spans="1:4" x14ac:dyDescent="0.25">
      <c r="A33">
        <v>2040</v>
      </c>
      <c r="B33">
        <v>811</v>
      </c>
      <c r="C33">
        <v>810</v>
      </c>
      <c r="D33">
        <v>813</v>
      </c>
    </row>
    <row r="34" spans="1:4" x14ac:dyDescent="0.25">
      <c r="A34">
        <v>2041</v>
      </c>
      <c r="B34">
        <v>821</v>
      </c>
      <c r="C34">
        <v>819</v>
      </c>
      <c r="D34">
        <v>816</v>
      </c>
    </row>
    <row r="35" spans="1:4" x14ac:dyDescent="0.25">
      <c r="A35">
        <v>2042</v>
      </c>
      <c r="B35">
        <v>825</v>
      </c>
      <c r="C35">
        <v>823</v>
      </c>
      <c r="D35">
        <v>821</v>
      </c>
    </row>
    <row r="36" spans="1:4" x14ac:dyDescent="0.25">
      <c r="A36">
        <v>2043</v>
      </c>
      <c r="B36">
        <v>831</v>
      </c>
      <c r="C36">
        <v>829</v>
      </c>
      <c r="D36">
        <v>828</v>
      </c>
    </row>
    <row r="37" spans="1:4" x14ac:dyDescent="0.25">
      <c r="A37">
        <v>2044</v>
      </c>
      <c r="B37">
        <v>835</v>
      </c>
      <c r="C37">
        <v>835</v>
      </c>
      <c r="D37">
        <v>836</v>
      </c>
    </row>
    <row r="38" spans="1:4" x14ac:dyDescent="0.25">
      <c r="A38">
        <v>2045</v>
      </c>
      <c r="B38">
        <v>840</v>
      </c>
      <c r="C38">
        <v>836</v>
      </c>
      <c r="D38">
        <v>839</v>
      </c>
    </row>
    <row r="39" spans="1:4" x14ac:dyDescent="0.25">
      <c r="A39">
        <v>2046</v>
      </c>
      <c r="B39">
        <v>849</v>
      </c>
      <c r="C39">
        <v>840</v>
      </c>
      <c r="D39">
        <v>841</v>
      </c>
    </row>
    <row r="40" spans="1:4" x14ac:dyDescent="0.25">
      <c r="A40">
        <v>2047</v>
      </c>
      <c r="B40">
        <v>854</v>
      </c>
      <c r="C40">
        <v>845</v>
      </c>
      <c r="D40">
        <v>841</v>
      </c>
    </row>
    <row r="41" spans="1:4" x14ac:dyDescent="0.25">
      <c r="A41">
        <v>2048</v>
      </c>
      <c r="B41">
        <v>855</v>
      </c>
      <c r="C41">
        <v>849</v>
      </c>
      <c r="D41">
        <v>844</v>
      </c>
    </row>
    <row r="42" spans="1:4" x14ac:dyDescent="0.25">
      <c r="A42">
        <v>2049</v>
      </c>
      <c r="B42">
        <v>857</v>
      </c>
      <c r="C42">
        <v>850</v>
      </c>
      <c r="D42">
        <v>848</v>
      </c>
    </row>
    <row r="43" spans="1:4" x14ac:dyDescent="0.25">
      <c r="A43">
        <v>2050</v>
      </c>
      <c r="B43">
        <v>858</v>
      </c>
      <c r="C43">
        <v>853</v>
      </c>
      <c r="D43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C5A-1684-4C3E-A160-38DA93C8AF3A}">
  <dimension ref="A1:C43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>
        <v>2009</v>
      </c>
      <c r="B2">
        <v>20</v>
      </c>
      <c r="C2">
        <v>20</v>
      </c>
    </row>
    <row r="3" spans="1:3" x14ac:dyDescent="0.25">
      <c r="A3">
        <v>2010</v>
      </c>
      <c r="B3">
        <v>21</v>
      </c>
      <c r="C3">
        <v>21</v>
      </c>
    </row>
    <row r="4" spans="1:3" x14ac:dyDescent="0.25">
      <c r="A4">
        <v>2011</v>
      </c>
      <c r="B4">
        <v>23</v>
      </c>
      <c r="C4">
        <v>23</v>
      </c>
    </row>
    <row r="5" spans="1:3" x14ac:dyDescent="0.25">
      <c r="A5">
        <v>2012</v>
      </c>
      <c r="B5">
        <v>43</v>
      </c>
      <c r="C5">
        <v>43</v>
      </c>
    </row>
    <row r="6" spans="1:3" x14ac:dyDescent="0.25">
      <c r="A6">
        <v>2013</v>
      </c>
      <c r="B6">
        <v>63</v>
      </c>
      <c r="C6">
        <v>63</v>
      </c>
    </row>
    <row r="7" spans="1:3" x14ac:dyDescent="0.25">
      <c r="A7">
        <v>2014</v>
      </c>
      <c r="B7">
        <v>90</v>
      </c>
      <c r="C7">
        <v>90</v>
      </c>
    </row>
    <row r="8" spans="1:3" x14ac:dyDescent="0.25">
      <c r="A8">
        <v>2015</v>
      </c>
      <c r="B8">
        <v>144</v>
      </c>
      <c r="C8">
        <v>144</v>
      </c>
    </row>
    <row r="9" spans="1:3" x14ac:dyDescent="0.25">
      <c r="A9">
        <v>2016</v>
      </c>
      <c r="B9">
        <v>215</v>
      </c>
      <c r="C9">
        <v>215</v>
      </c>
    </row>
    <row r="10" spans="1:3" x14ac:dyDescent="0.25">
      <c r="A10">
        <v>2017</v>
      </c>
      <c r="B10">
        <v>326</v>
      </c>
      <c r="C10">
        <v>326</v>
      </c>
    </row>
    <row r="11" spans="1:3" x14ac:dyDescent="0.25">
      <c r="A11">
        <v>2018</v>
      </c>
      <c r="B11">
        <v>514</v>
      </c>
      <c r="C11">
        <v>514</v>
      </c>
    </row>
    <row r="12" spans="1:3" x14ac:dyDescent="0.25">
      <c r="A12">
        <v>2019</v>
      </c>
      <c r="B12">
        <v>713</v>
      </c>
      <c r="C12">
        <v>713</v>
      </c>
    </row>
    <row r="13" spans="1:3" x14ac:dyDescent="0.25">
      <c r="A13">
        <v>2020</v>
      </c>
      <c r="B13">
        <v>882</v>
      </c>
      <c r="C13">
        <v>882</v>
      </c>
    </row>
    <row r="14" spans="1:3" x14ac:dyDescent="0.25">
      <c r="A14">
        <v>2021</v>
      </c>
      <c r="B14">
        <v>1005</v>
      </c>
      <c r="C14">
        <v>1005</v>
      </c>
    </row>
    <row r="15" spans="1:3" x14ac:dyDescent="0.25">
      <c r="A15">
        <v>2022</v>
      </c>
      <c r="B15">
        <v>1182</v>
      </c>
      <c r="C15">
        <v>1182</v>
      </c>
    </row>
    <row r="16" spans="1:3" x14ac:dyDescent="0.25">
      <c r="A16">
        <v>2023</v>
      </c>
      <c r="B16">
        <v>1327</v>
      </c>
      <c r="C16">
        <v>1327</v>
      </c>
    </row>
    <row r="17" spans="1:3" x14ac:dyDescent="0.25">
      <c r="A17">
        <v>2024</v>
      </c>
      <c r="B17">
        <v>1421</v>
      </c>
      <c r="C17">
        <v>1397</v>
      </c>
    </row>
    <row r="18" spans="1:3" x14ac:dyDescent="0.25">
      <c r="A18">
        <v>2025</v>
      </c>
      <c r="B18">
        <v>1528</v>
      </c>
      <c r="C18">
        <v>1473</v>
      </c>
    </row>
    <row r="19" spans="1:3" x14ac:dyDescent="0.25">
      <c r="A19">
        <v>2026</v>
      </c>
      <c r="B19">
        <v>1664</v>
      </c>
      <c r="C19">
        <v>1575</v>
      </c>
    </row>
    <row r="20" spans="1:3" x14ac:dyDescent="0.25">
      <c r="A20">
        <v>2027</v>
      </c>
      <c r="B20">
        <v>1794</v>
      </c>
      <c r="C20">
        <v>1690</v>
      </c>
    </row>
    <row r="21" spans="1:3" x14ac:dyDescent="0.25">
      <c r="A21">
        <v>2028</v>
      </c>
      <c r="B21">
        <v>1940</v>
      </c>
      <c r="C21">
        <v>1808</v>
      </c>
    </row>
    <row r="22" spans="1:3" x14ac:dyDescent="0.25">
      <c r="A22">
        <v>2029</v>
      </c>
      <c r="B22">
        <v>2092</v>
      </c>
      <c r="C22">
        <v>1946</v>
      </c>
    </row>
    <row r="23" spans="1:3" x14ac:dyDescent="0.25">
      <c r="A23">
        <v>2030</v>
      </c>
      <c r="B23">
        <v>2252</v>
      </c>
      <c r="C23">
        <v>2080</v>
      </c>
    </row>
    <row r="24" spans="1:3" x14ac:dyDescent="0.25">
      <c r="A24">
        <v>2031</v>
      </c>
      <c r="B24">
        <v>2421</v>
      </c>
      <c r="C24">
        <v>2222</v>
      </c>
    </row>
    <row r="25" spans="1:3" x14ac:dyDescent="0.25">
      <c r="A25">
        <v>2032</v>
      </c>
      <c r="B25">
        <v>2572</v>
      </c>
      <c r="C25">
        <v>2356</v>
      </c>
    </row>
    <row r="26" spans="1:3" x14ac:dyDescent="0.25">
      <c r="A26">
        <v>2033</v>
      </c>
      <c r="B26">
        <v>2748</v>
      </c>
      <c r="C26">
        <v>2506</v>
      </c>
    </row>
    <row r="27" spans="1:3" x14ac:dyDescent="0.25">
      <c r="A27">
        <v>2034</v>
      </c>
      <c r="B27">
        <v>2909</v>
      </c>
      <c r="C27">
        <v>2657</v>
      </c>
    </row>
    <row r="28" spans="1:3" x14ac:dyDescent="0.25">
      <c r="A28">
        <v>2035</v>
      </c>
      <c r="B28">
        <v>3084</v>
      </c>
      <c r="C28">
        <v>2802</v>
      </c>
    </row>
    <row r="29" spans="1:3" x14ac:dyDescent="0.25">
      <c r="A29">
        <v>2036</v>
      </c>
      <c r="B29">
        <v>3254</v>
      </c>
      <c r="C29">
        <v>2961</v>
      </c>
    </row>
    <row r="30" spans="1:3" x14ac:dyDescent="0.25">
      <c r="A30">
        <v>2037</v>
      </c>
      <c r="B30">
        <v>3438</v>
      </c>
      <c r="C30">
        <v>3122</v>
      </c>
    </row>
    <row r="31" spans="1:3" x14ac:dyDescent="0.25">
      <c r="A31">
        <v>2038</v>
      </c>
      <c r="B31">
        <v>3613</v>
      </c>
      <c r="C31">
        <v>3272</v>
      </c>
    </row>
    <row r="32" spans="1:3" x14ac:dyDescent="0.25">
      <c r="A32">
        <v>2039</v>
      </c>
      <c r="B32">
        <v>3802</v>
      </c>
      <c r="C32">
        <v>3438</v>
      </c>
    </row>
    <row r="33" spans="1:3" x14ac:dyDescent="0.25">
      <c r="A33">
        <v>2040</v>
      </c>
      <c r="B33">
        <v>3995</v>
      </c>
      <c r="C33">
        <v>3614</v>
      </c>
    </row>
    <row r="34" spans="1:3" x14ac:dyDescent="0.25">
      <c r="A34">
        <v>2041</v>
      </c>
      <c r="B34">
        <v>4179</v>
      </c>
      <c r="C34">
        <v>3771</v>
      </c>
    </row>
    <row r="35" spans="1:3" x14ac:dyDescent="0.25">
      <c r="A35">
        <v>2042</v>
      </c>
      <c r="B35">
        <v>4365</v>
      </c>
      <c r="C35">
        <v>3942</v>
      </c>
    </row>
    <row r="36" spans="1:3" x14ac:dyDescent="0.25">
      <c r="A36">
        <v>2043</v>
      </c>
      <c r="B36">
        <v>4556</v>
      </c>
      <c r="C36">
        <v>4111</v>
      </c>
    </row>
    <row r="37" spans="1:3" x14ac:dyDescent="0.25">
      <c r="A37">
        <v>2044</v>
      </c>
      <c r="B37">
        <v>4744</v>
      </c>
      <c r="C37">
        <v>4289</v>
      </c>
    </row>
    <row r="38" spans="1:3" x14ac:dyDescent="0.25">
      <c r="A38">
        <v>2045</v>
      </c>
      <c r="B38">
        <v>4939</v>
      </c>
      <c r="C38">
        <v>4463</v>
      </c>
    </row>
    <row r="39" spans="1:3" x14ac:dyDescent="0.25">
      <c r="A39">
        <v>2046</v>
      </c>
      <c r="B39">
        <v>5128</v>
      </c>
      <c r="C39">
        <v>4630</v>
      </c>
    </row>
    <row r="40" spans="1:3" x14ac:dyDescent="0.25">
      <c r="A40">
        <v>2047</v>
      </c>
      <c r="B40">
        <v>5315</v>
      </c>
      <c r="C40">
        <v>4805</v>
      </c>
    </row>
    <row r="41" spans="1:3" x14ac:dyDescent="0.25">
      <c r="A41">
        <v>2048</v>
      </c>
      <c r="B41">
        <v>5504</v>
      </c>
      <c r="C41">
        <v>4971</v>
      </c>
    </row>
    <row r="42" spans="1:3" x14ac:dyDescent="0.25">
      <c r="A42">
        <v>2049</v>
      </c>
      <c r="B42">
        <v>5687</v>
      </c>
      <c r="C42">
        <v>5141</v>
      </c>
    </row>
    <row r="43" spans="1:3" x14ac:dyDescent="0.25">
      <c r="A43">
        <v>2050</v>
      </c>
      <c r="B43">
        <v>5873</v>
      </c>
      <c r="C43">
        <v>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EB04-9DCE-47D1-A678-837EC7AF32F4}">
  <dimension ref="A1:D43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>
        <v>2009</v>
      </c>
      <c r="B2">
        <v>17</v>
      </c>
      <c r="C2">
        <v>17</v>
      </c>
      <c r="D2">
        <v>17</v>
      </c>
    </row>
    <row r="3" spans="1:4" x14ac:dyDescent="0.25">
      <c r="A3">
        <v>2010</v>
      </c>
      <c r="B3">
        <v>22</v>
      </c>
      <c r="C3">
        <v>22</v>
      </c>
      <c r="D3">
        <v>22</v>
      </c>
    </row>
    <row r="4" spans="1:4" x14ac:dyDescent="0.25">
      <c r="A4">
        <v>2011</v>
      </c>
      <c r="B4">
        <v>32</v>
      </c>
      <c r="C4">
        <v>32</v>
      </c>
      <c r="D4">
        <v>32</v>
      </c>
    </row>
    <row r="5" spans="1:4" x14ac:dyDescent="0.25">
      <c r="A5">
        <v>2012</v>
      </c>
      <c r="B5">
        <v>55</v>
      </c>
      <c r="C5">
        <v>55</v>
      </c>
      <c r="D5">
        <v>55</v>
      </c>
    </row>
    <row r="6" spans="1:4" x14ac:dyDescent="0.25">
      <c r="A6">
        <v>2013</v>
      </c>
      <c r="B6">
        <v>108</v>
      </c>
      <c r="C6">
        <v>108</v>
      </c>
      <c r="D6">
        <v>108</v>
      </c>
    </row>
    <row r="7" spans="1:4" x14ac:dyDescent="0.25">
      <c r="A7">
        <v>2014</v>
      </c>
      <c r="B7">
        <v>155</v>
      </c>
      <c r="C7">
        <v>155</v>
      </c>
      <c r="D7">
        <v>155</v>
      </c>
    </row>
    <row r="8" spans="1:4" x14ac:dyDescent="0.25">
      <c r="A8">
        <v>2015</v>
      </c>
      <c r="B8">
        <v>206</v>
      </c>
      <c r="C8">
        <v>206</v>
      </c>
      <c r="D8">
        <v>206</v>
      </c>
    </row>
    <row r="9" spans="1:4" x14ac:dyDescent="0.25">
      <c r="A9">
        <v>2016</v>
      </c>
      <c r="B9">
        <v>258</v>
      </c>
      <c r="C9">
        <v>258</v>
      </c>
      <c r="D9">
        <v>258</v>
      </c>
    </row>
    <row r="10" spans="1:4" x14ac:dyDescent="0.25">
      <c r="A10">
        <v>2017</v>
      </c>
      <c r="B10">
        <v>310</v>
      </c>
      <c r="C10">
        <v>310</v>
      </c>
      <c r="D10">
        <v>310</v>
      </c>
    </row>
    <row r="11" spans="1:4" x14ac:dyDescent="0.25">
      <c r="A11">
        <v>2018</v>
      </c>
      <c r="B11">
        <v>382</v>
      </c>
      <c r="C11">
        <v>382</v>
      </c>
      <c r="D11">
        <v>382</v>
      </c>
    </row>
    <row r="12" spans="1:4" x14ac:dyDescent="0.25">
      <c r="A12">
        <v>2019</v>
      </c>
      <c r="B12">
        <v>448</v>
      </c>
      <c r="C12">
        <v>448</v>
      </c>
      <c r="D12">
        <v>448</v>
      </c>
    </row>
    <row r="13" spans="1:4" x14ac:dyDescent="0.25">
      <c r="A13">
        <v>2020</v>
      </c>
      <c r="B13">
        <v>501</v>
      </c>
      <c r="C13">
        <v>501</v>
      </c>
      <c r="D13">
        <v>501</v>
      </c>
    </row>
    <row r="14" spans="1:4" x14ac:dyDescent="0.25">
      <c r="A14">
        <v>2021</v>
      </c>
      <c r="B14">
        <v>541</v>
      </c>
      <c r="C14">
        <v>541</v>
      </c>
      <c r="D14">
        <v>541</v>
      </c>
    </row>
    <row r="15" spans="1:4" x14ac:dyDescent="0.25">
      <c r="A15">
        <v>2022</v>
      </c>
      <c r="B15">
        <v>564</v>
      </c>
      <c r="C15">
        <v>564</v>
      </c>
      <c r="D15">
        <v>564</v>
      </c>
    </row>
    <row r="16" spans="1:4" x14ac:dyDescent="0.25">
      <c r="A16">
        <v>2023</v>
      </c>
      <c r="B16">
        <v>575</v>
      </c>
      <c r="C16">
        <v>575</v>
      </c>
      <c r="D16">
        <v>575</v>
      </c>
    </row>
    <row r="17" spans="1:4" x14ac:dyDescent="0.25">
      <c r="A17">
        <v>2024</v>
      </c>
      <c r="B17">
        <v>575</v>
      </c>
      <c r="C17">
        <v>606</v>
      </c>
      <c r="D17">
        <v>575</v>
      </c>
    </row>
    <row r="18" spans="1:4" x14ac:dyDescent="0.25">
      <c r="A18">
        <v>2025</v>
      </c>
      <c r="B18">
        <v>590</v>
      </c>
      <c r="C18">
        <v>652</v>
      </c>
      <c r="D18">
        <v>585</v>
      </c>
    </row>
    <row r="19" spans="1:4" x14ac:dyDescent="0.25">
      <c r="A19">
        <v>2026</v>
      </c>
      <c r="B19">
        <v>631</v>
      </c>
      <c r="C19">
        <v>690</v>
      </c>
      <c r="D19">
        <v>628</v>
      </c>
    </row>
    <row r="20" spans="1:4" x14ac:dyDescent="0.25">
      <c r="A20">
        <v>2027</v>
      </c>
      <c r="B20">
        <v>667</v>
      </c>
      <c r="C20">
        <v>722</v>
      </c>
      <c r="D20">
        <v>666</v>
      </c>
    </row>
    <row r="21" spans="1:4" x14ac:dyDescent="0.25">
      <c r="A21">
        <v>2028</v>
      </c>
      <c r="B21">
        <v>702</v>
      </c>
      <c r="C21">
        <v>752</v>
      </c>
      <c r="D21">
        <v>703</v>
      </c>
    </row>
    <row r="22" spans="1:4" x14ac:dyDescent="0.25">
      <c r="A22">
        <v>2029</v>
      </c>
      <c r="B22">
        <v>738</v>
      </c>
      <c r="C22">
        <v>767</v>
      </c>
      <c r="D22">
        <v>731</v>
      </c>
    </row>
    <row r="23" spans="1:4" x14ac:dyDescent="0.25">
      <c r="A23">
        <v>2030</v>
      </c>
      <c r="B23">
        <v>756</v>
      </c>
      <c r="C23">
        <v>787</v>
      </c>
      <c r="D23">
        <v>748</v>
      </c>
    </row>
    <row r="24" spans="1:4" x14ac:dyDescent="0.25">
      <c r="A24">
        <v>2031</v>
      </c>
      <c r="B24">
        <v>771</v>
      </c>
      <c r="C24">
        <v>803</v>
      </c>
      <c r="D24">
        <v>765</v>
      </c>
    </row>
    <row r="25" spans="1:4" x14ac:dyDescent="0.25">
      <c r="A25">
        <v>2032</v>
      </c>
      <c r="B25">
        <v>784</v>
      </c>
      <c r="C25">
        <v>820</v>
      </c>
      <c r="D25">
        <v>784</v>
      </c>
    </row>
    <row r="26" spans="1:4" x14ac:dyDescent="0.25">
      <c r="A26">
        <v>2033</v>
      </c>
      <c r="B26">
        <v>798</v>
      </c>
      <c r="C26">
        <v>828</v>
      </c>
      <c r="D26">
        <v>798</v>
      </c>
    </row>
    <row r="27" spans="1:4" x14ac:dyDescent="0.25">
      <c r="A27">
        <v>2034</v>
      </c>
      <c r="B27">
        <v>810</v>
      </c>
      <c r="C27">
        <v>834</v>
      </c>
      <c r="D27">
        <v>807</v>
      </c>
    </row>
    <row r="28" spans="1:4" x14ac:dyDescent="0.25">
      <c r="A28">
        <v>2035</v>
      </c>
      <c r="B28">
        <v>819</v>
      </c>
      <c r="C28">
        <v>837</v>
      </c>
      <c r="D28">
        <v>818</v>
      </c>
    </row>
    <row r="29" spans="1:4" x14ac:dyDescent="0.25">
      <c r="A29">
        <v>2036</v>
      </c>
      <c r="B29">
        <v>821</v>
      </c>
      <c r="C29">
        <v>843</v>
      </c>
      <c r="D29">
        <v>826</v>
      </c>
    </row>
    <row r="30" spans="1:4" x14ac:dyDescent="0.25">
      <c r="A30">
        <v>2037</v>
      </c>
      <c r="B30">
        <v>830</v>
      </c>
      <c r="C30">
        <v>847</v>
      </c>
      <c r="D30">
        <v>831</v>
      </c>
    </row>
    <row r="31" spans="1:4" x14ac:dyDescent="0.25">
      <c r="A31">
        <v>2038</v>
      </c>
      <c r="B31">
        <v>837</v>
      </c>
      <c r="C31">
        <v>852</v>
      </c>
      <c r="D31">
        <v>841</v>
      </c>
    </row>
    <row r="32" spans="1:4" x14ac:dyDescent="0.25">
      <c r="A32">
        <v>2039</v>
      </c>
      <c r="B32">
        <v>839</v>
      </c>
      <c r="C32">
        <v>855</v>
      </c>
      <c r="D32">
        <v>845</v>
      </c>
    </row>
    <row r="33" spans="1:4" x14ac:dyDescent="0.25">
      <c r="A33">
        <v>2040</v>
      </c>
      <c r="B33">
        <v>842</v>
      </c>
      <c r="C33">
        <v>856</v>
      </c>
      <c r="D33">
        <v>851</v>
      </c>
    </row>
    <row r="34" spans="1:4" x14ac:dyDescent="0.25">
      <c r="A34">
        <v>2041</v>
      </c>
      <c r="B34">
        <v>842</v>
      </c>
      <c r="C34">
        <v>858</v>
      </c>
      <c r="D34">
        <v>856</v>
      </c>
    </row>
    <row r="35" spans="1:4" x14ac:dyDescent="0.25">
      <c r="A35">
        <v>2042</v>
      </c>
      <c r="B35">
        <v>847</v>
      </c>
      <c r="C35">
        <v>861</v>
      </c>
      <c r="D35">
        <v>859</v>
      </c>
    </row>
    <row r="36" spans="1:4" x14ac:dyDescent="0.25">
      <c r="A36">
        <v>2043</v>
      </c>
      <c r="B36">
        <v>853</v>
      </c>
      <c r="C36">
        <v>862</v>
      </c>
      <c r="D36">
        <v>861</v>
      </c>
    </row>
    <row r="37" spans="1:4" x14ac:dyDescent="0.25">
      <c r="A37">
        <v>2044</v>
      </c>
      <c r="B37">
        <v>859</v>
      </c>
      <c r="C37">
        <v>863</v>
      </c>
      <c r="D37">
        <v>866</v>
      </c>
    </row>
    <row r="38" spans="1:4" x14ac:dyDescent="0.25">
      <c r="A38">
        <v>2045</v>
      </c>
      <c r="B38">
        <v>861</v>
      </c>
      <c r="C38">
        <v>864</v>
      </c>
      <c r="D38">
        <v>867</v>
      </c>
    </row>
    <row r="39" spans="1:4" x14ac:dyDescent="0.25">
      <c r="A39">
        <v>2046</v>
      </c>
      <c r="B39">
        <v>862</v>
      </c>
      <c r="C39">
        <v>868</v>
      </c>
      <c r="D39">
        <v>867</v>
      </c>
    </row>
    <row r="40" spans="1:4" x14ac:dyDescent="0.25">
      <c r="A40">
        <v>2047</v>
      </c>
      <c r="B40">
        <v>864</v>
      </c>
      <c r="C40">
        <v>869</v>
      </c>
      <c r="D40">
        <v>870</v>
      </c>
    </row>
    <row r="41" spans="1:4" x14ac:dyDescent="0.25">
      <c r="A41">
        <v>2048</v>
      </c>
      <c r="B41">
        <v>867</v>
      </c>
      <c r="C41">
        <v>870</v>
      </c>
      <c r="D41">
        <v>870</v>
      </c>
    </row>
    <row r="42" spans="1:4" x14ac:dyDescent="0.25">
      <c r="A42">
        <v>2049</v>
      </c>
      <c r="B42">
        <v>871</v>
      </c>
      <c r="C42">
        <v>872</v>
      </c>
      <c r="D42">
        <v>871</v>
      </c>
    </row>
    <row r="43" spans="1:4" x14ac:dyDescent="0.25">
      <c r="A43">
        <v>2050</v>
      </c>
      <c r="B43">
        <v>873</v>
      </c>
      <c r="C43">
        <v>873</v>
      </c>
      <c r="D43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6663-4258-4BB1-8B23-9D9048F58A3A}">
  <dimension ref="A1:D43"/>
  <sheetViews>
    <sheetView topLeftCell="A37" workbookViewId="0">
      <selection activeCell="E37" sqref="E1:E1048576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>
        <v>2009</v>
      </c>
      <c r="B2">
        <v>20</v>
      </c>
      <c r="C2">
        <v>20</v>
      </c>
      <c r="D2">
        <v>20</v>
      </c>
    </row>
    <row r="3" spans="1:4" x14ac:dyDescent="0.25">
      <c r="A3">
        <v>2010</v>
      </c>
      <c r="B3">
        <v>21</v>
      </c>
      <c r="C3">
        <v>21</v>
      </c>
      <c r="D3">
        <v>21</v>
      </c>
    </row>
    <row r="4" spans="1:4" x14ac:dyDescent="0.25">
      <c r="A4">
        <v>2011</v>
      </c>
      <c r="B4">
        <v>23</v>
      </c>
      <c r="C4">
        <v>23</v>
      </c>
      <c r="D4">
        <v>23</v>
      </c>
    </row>
    <row r="5" spans="1:4" x14ac:dyDescent="0.25">
      <c r="A5">
        <v>2012</v>
      </c>
      <c r="B5">
        <v>43</v>
      </c>
      <c r="C5">
        <v>43</v>
      </c>
      <c r="D5">
        <v>43</v>
      </c>
    </row>
    <row r="6" spans="1:4" x14ac:dyDescent="0.25">
      <c r="A6">
        <v>2013</v>
      </c>
      <c r="B6">
        <v>63</v>
      </c>
      <c r="C6">
        <v>63</v>
      </c>
      <c r="D6">
        <v>63</v>
      </c>
    </row>
    <row r="7" spans="1:4" x14ac:dyDescent="0.25">
      <c r="A7">
        <v>2014</v>
      </c>
      <c r="B7">
        <v>90</v>
      </c>
      <c r="C7">
        <v>90</v>
      </c>
      <c r="D7">
        <v>90</v>
      </c>
    </row>
    <row r="8" spans="1:4" x14ac:dyDescent="0.25">
      <c r="A8">
        <v>2015</v>
      </c>
      <c r="B8">
        <v>144</v>
      </c>
      <c r="C8">
        <v>144</v>
      </c>
      <c r="D8">
        <v>144</v>
      </c>
    </row>
    <row r="9" spans="1:4" x14ac:dyDescent="0.25">
      <c r="A9">
        <v>2016</v>
      </c>
      <c r="B9">
        <v>215</v>
      </c>
      <c r="C9">
        <v>215</v>
      </c>
      <c r="D9">
        <v>215</v>
      </c>
    </row>
    <row r="10" spans="1:4" x14ac:dyDescent="0.25">
      <c r="A10">
        <v>2017</v>
      </c>
      <c r="B10">
        <v>326</v>
      </c>
      <c r="C10">
        <v>326</v>
      </c>
      <c r="D10">
        <v>326</v>
      </c>
    </row>
    <row r="11" spans="1:4" x14ac:dyDescent="0.25">
      <c r="A11">
        <v>2018</v>
      </c>
      <c r="B11">
        <v>514</v>
      </c>
      <c r="C11">
        <v>514</v>
      </c>
      <c r="D11">
        <v>514</v>
      </c>
    </row>
    <row r="12" spans="1:4" x14ac:dyDescent="0.25">
      <c r="A12">
        <v>2019</v>
      </c>
      <c r="B12">
        <v>713</v>
      </c>
      <c r="C12">
        <v>713</v>
      </c>
      <c r="D12">
        <v>713</v>
      </c>
    </row>
    <row r="13" spans="1:4" x14ac:dyDescent="0.25">
      <c r="A13">
        <v>2020</v>
      </c>
      <c r="B13">
        <v>882</v>
      </c>
      <c r="C13">
        <v>882</v>
      </c>
      <c r="D13">
        <v>882</v>
      </c>
    </row>
    <row r="14" spans="1:4" x14ac:dyDescent="0.25">
      <c r="A14">
        <v>2021</v>
      </c>
      <c r="B14">
        <v>1005</v>
      </c>
      <c r="C14">
        <v>1005</v>
      </c>
      <c r="D14">
        <v>1005</v>
      </c>
    </row>
    <row r="15" spans="1:4" x14ac:dyDescent="0.25">
      <c r="A15">
        <v>2022</v>
      </c>
      <c r="B15">
        <v>1182</v>
      </c>
      <c r="C15">
        <v>1182</v>
      </c>
      <c r="D15">
        <v>1182</v>
      </c>
    </row>
    <row r="16" spans="1:4" x14ac:dyDescent="0.25">
      <c r="A16">
        <v>2023</v>
      </c>
      <c r="B16">
        <v>1327</v>
      </c>
      <c r="C16">
        <v>1327</v>
      </c>
      <c r="D16">
        <v>1327</v>
      </c>
    </row>
    <row r="17" spans="1:4" x14ac:dyDescent="0.25">
      <c r="A17">
        <v>2024</v>
      </c>
      <c r="B17">
        <v>1392</v>
      </c>
      <c r="C17">
        <v>1449</v>
      </c>
      <c r="D17">
        <v>1388</v>
      </c>
    </row>
    <row r="18" spans="1:4" x14ac:dyDescent="0.25">
      <c r="A18">
        <v>2025</v>
      </c>
      <c r="B18">
        <v>1483</v>
      </c>
      <c r="C18">
        <v>1643</v>
      </c>
      <c r="D18">
        <v>1487</v>
      </c>
    </row>
    <row r="19" spans="1:4" x14ac:dyDescent="0.25">
      <c r="A19">
        <v>2026</v>
      </c>
      <c r="B19">
        <v>1614</v>
      </c>
      <c r="C19">
        <v>1848</v>
      </c>
      <c r="D19">
        <v>1626</v>
      </c>
    </row>
    <row r="20" spans="1:4" x14ac:dyDescent="0.25">
      <c r="A20">
        <v>2027</v>
      </c>
      <c r="B20">
        <v>1762</v>
      </c>
      <c r="C20">
        <v>2054</v>
      </c>
      <c r="D20">
        <v>1786</v>
      </c>
    </row>
    <row r="21" spans="1:4" x14ac:dyDescent="0.25">
      <c r="A21">
        <v>2028</v>
      </c>
      <c r="B21">
        <v>1914</v>
      </c>
      <c r="C21">
        <v>2256</v>
      </c>
      <c r="D21">
        <v>1956</v>
      </c>
    </row>
    <row r="22" spans="1:4" x14ac:dyDescent="0.25">
      <c r="A22">
        <v>2029</v>
      </c>
      <c r="B22">
        <v>2085</v>
      </c>
      <c r="C22">
        <v>2457</v>
      </c>
      <c r="D22">
        <v>2145</v>
      </c>
    </row>
    <row r="23" spans="1:4" x14ac:dyDescent="0.25">
      <c r="A23">
        <v>2030</v>
      </c>
      <c r="B23">
        <v>2247</v>
      </c>
      <c r="C23">
        <v>2670</v>
      </c>
      <c r="D23">
        <v>2332</v>
      </c>
    </row>
    <row r="24" spans="1:4" x14ac:dyDescent="0.25">
      <c r="A24">
        <v>2031</v>
      </c>
      <c r="B24">
        <v>2427</v>
      </c>
      <c r="C24">
        <v>2885</v>
      </c>
      <c r="D24">
        <v>2525</v>
      </c>
    </row>
    <row r="25" spans="1:4" x14ac:dyDescent="0.25">
      <c r="A25">
        <v>2032</v>
      </c>
      <c r="B25">
        <v>2607</v>
      </c>
      <c r="C25">
        <v>3098</v>
      </c>
      <c r="D25">
        <v>2719</v>
      </c>
    </row>
    <row r="26" spans="1:4" x14ac:dyDescent="0.25">
      <c r="A26">
        <v>2033</v>
      </c>
      <c r="B26">
        <v>2791</v>
      </c>
      <c r="C26">
        <v>3308</v>
      </c>
      <c r="D26">
        <v>2930</v>
      </c>
    </row>
    <row r="27" spans="1:4" x14ac:dyDescent="0.25">
      <c r="A27">
        <v>2034</v>
      </c>
      <c r="B27">
        <v>2973</v>
      </c>
      <c r="C27">
        <v>3530</v>
      </c>
      <c r="D27">
        <v>3151</v>
      </c>
    </row>
    <row r="28" spans="1:4" x14ac:dyDescent="0.25">
      <c r="A28">
        <v>2035</v>
      </c>
      <c r="B28">
        <v>3168</v>
      </c>
      <c r="C28">
        <v>3751</v>
      </c>
      <c r="D28">
        <v>3369</v>
      </c>
    </row>
    <row r="29" spans="1:4" x14ac:dyDescent="0.25">
      <c r="A29">
        <v>2036</v>
      </c>
      <c r="B29">
        <v>3359</v>
      </c>
      <c r="C29">
        <v>3968</v>
      </c>
      <c r="D29">
        <v>3581</v>
      </c>
    </row>
    <row r="30" spans="1:4" x14ac:dyDescent="0.25">
      <c r="A30">
        <v>2037</v>
      </c>
      <c r="B30">
        <v>3552</v>
      </c>
      <c r="C30">
        <v>4197</v>
      </c>
      <c r="D30">
        <v>3792</v>
      </c>
    </row>
    <row r="31" spans="1:4" x14ac:dyDescent="0.25">
      <c r="A31">
        <v>2038</v>
      </c>
      <c r="B31">
        <v>3735</v>
      </c>
      <c r="C31">
        <v>4403</v>
      </c>
      <c r="D31">
        <v>4012</v>
      </c>
    </row>
    <row r="32" spans="1:4" x14ac:dyDescent="0.25">
      <c r="A32">
        <v>2039</v>
      </c>
      <c r="B32">
        <v>3926</v>
      </c>
      <c r="C32">
        <v>4603</v>
      </c>
      <c r="D32">
        <v>4219</v>
      </c>
    </row>
    <row r="33" spans="1:4" x14ac:dyDescent="0.25">
      <c r="A33">
        <v>2040</v>
      </c>
      <c r="B33">
        <v>4119</v>
      </c>
      <c r="C33">
        <v>4806</v>
      </c>
      <c r="D33">
        <v>4439</v>
      </c>
    </row>
    <row r="34" spans="1:4" x14ac:dyDescent="0.25">
      <c r="A34">
        <v>2041</v>
      </c>
      <c r="B34">
        <v>4303</v>
      </c>
      <c r="C34">
        <v>4989</v>
      </c>
      <c r="D34">
        <v>4656</v>
      </c>
    </row>
    <row r="35" spans="1:4" x14ac:dyDescent="0.25">
      <c r="A35">
        <v>2042</v>
      </c>
      <c r="B35">
        <v>4488</v>
      </c>
      <c r="C35">
        <v>5166</v>
      </c>
      <c r="D35">
        <v>4861</v>
      </c>
    </row>
    <row r="36" spans="1:4" x14ac:dyDescent="0.25">
      <c r="A36">
        <v>2043</v>
      </c>
      <c r="B36">
        <v>4672</v>
      </c>
      <c r="C36">
        <v>5340</v>
      </c>
      <c r="D36">
        <v>5075</v>
      </c>
    </row>
    <row r="37" spans="1:4" x14ac:dyDescent="0.25">
      <c r="A37">
        <v>2044</v>
      </c>
      <c r="B37">
        <v>4855</v>
      </c>
      <c r="C37">
        <v>5502</v>
      </c>
      <c r="D37">
        <v>5292</v>
      </c>
    </row>
    <row r="38" spans="1:4" x14ac:dyDescent="0.25">
      <c r="A38">
        <v>2045</v>
      </c>
      <c r="B38">
        <v>5027</v>
      </c>
      <c r="C38">
        <v>5660</v>
      </c>
      <c r="D38">
        <v>5495</v>
      </c>
    </row>
    <row r="39" spans="1:4" x14ac:dyDescent="0.25">
      <c r="A39">
        <v>2046</v>
      </c>
      <c r="B39">
        <v>5200</v>
      </c>
      <c r="C39">
        <v>5810</v>
      </c>
      <c r="D39">
        <v>5688</v>
      </c>
    </row>
    <row r="40" spans="1:4" x14ac:dyDescent="0.25">
      <c r="A40">
        <v>2047</v>
      </c>
      <c r="B40">
        <v>5371</v>
      </c>
      <c r="C40">
        <v>5959</v>
      </c>
      <c r="D40">
        <v>5877</v>
      </c>
    </row>
    <row r="41" spans="1:4" x14ac:dyDescent="0.25">
      <c r="A41">
        <v>2048</v>
      </c>
      <c r="B41">
        <v>5538</v>
      </c>
      <c r="C41">
        <v>6106</v>
      </c>
      <c r="D41">
        <v>6058</v>
      </c>
    </row>
    <row r="42" spans="1:4" x14ac:dyDescent="0.25">
      <c r="A42">
        <v>2049</v>
      </c>
      <c r="B42">
        <v>5699</v>
      </c>
      <c r="C42">
        <v>6257</v>
      </c>
      <c r="D42">
        <v>6243</v>
      </c>
    </row>
    <row r="43" spans="1:4" x14ac:dyDescent="0.25">
      <c r="A43">
        <v>2050</v>
      </c>
      <c r="B43">
        <v>5856</v>
      </c>
      <c r="C43">
        <v>6396</v>
      </c>
      <c r="D43">
        <v>6425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A5D-7D16-4D7C-80CC-6B52927EB1DB}">
  <dimension ref="A1:D43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2009</v>
      </c>
      <c r="B2">
        <v>17</v>
      </c>
      <c r="C2">
        <v>17</v>
      </c>
      <c r="D2">
        <v>17</v>
      </c>
    </row>
    <row r="3" spans="1:4" x14ac:dyDescent="0.25">
      <c r="A3">
        <v>2010</v>
      </c>
      <c r="B3">
        <v>22</v>
      </c>
      <c r="C3">
        <v>22</v>
      </c>
      <c r="D3">
        <v>22</v>
      </c>
    </row>
    <row r="4" spans="1:4" x14ac:dyDescent="0.25">
      <c r="A4">
        <v>2011</v>
      </c>
      <c r="B4">
        <v>32</v>
      </c>
      <c r="C4">
        <v>32</v>
      </c>
      <c r="D4">
        <v>32</v>
      </c>
    </row>
    <row r="5" spans="1:4" x14ac:dyDescent="0.25">
      <c r="A5">
        <v>2012</v>
      </c>
      <c r="B5">
        <v>55</v>
      </c>
      <c r="C5">
        <v>55</v>
      </c>
      <c r="D5">
        <v>55</v>
      </c>
    </row>
    <row r="6" spans="1:4" x14ac:dyDescent="0.25">
      <c r="A6">
        <v>2013</v>
      </c>
      <c r="B6">
        <v>108</v>
      </c>
      <c r="C6">
        <v>108</v>
      </c>
      <c r="D6">
        <v>108</v>
      </c>
    </row>
    <row r="7" spans="1:4" x14ac:dyDescent="0.25">
      <c r="A7">
        <v>2014</v>
      </c>
      <c r="B7">
        <v>155</v>
      </c>
      <c r="C7">
        <v>155</v>
      </c>
      <c r="D7">
        <v>155</v>
      </c>
    </row>
    <row r="8" spans="1:4" x14ac:dyDescent="0.25">
      <c r="A8">
        <v>2015</v>
      </c>
      <c r="B8">
        <v>206</v>
      </c>
      <c r="C8">
        <v>206</v>
      </c>
      <c r="D8">
        <v>206</v>
      </c>
    </row>
    <row r="9" spans="1:4" x14ac:dyDescent="0.25">
      <c r="A9">
        <v>2016</v>
      </c>
      <c r="B9">
        <v>258</v>
      </c>
      <c r="C9">
        <v>258</v>
      </c>
      <c r="D9">
        <v>258</v>
      </c>
    </row>
    <row r="10" spans="1:4" x14ac:dyDescent="0.25">
      <c r="A10">
        <v>2017</v>
      </c>
      <c r="B10">
        <v>310</v>
      </c>
      <c r="C10">
        <v>310</v>
      </c>
      <c r="D10">
        <v>310</v>
      </c>
    </row>
    <row r="11" spans="1:4" x14ac:dyDescent="0.25">
      <c r="A11">
        <v>2018</v>
      </c>
      <c r="B11">
        <v>382</v>
      </c>
      <c r="C11">
        <v>382</v>
      </c>
      <c r="D11">
        <v>382</v>
      </c>
    </row>
    <row r="12" spans="1:4" x14ac:dyDescent="0.25">
      <c r="A12">
        <v>2019</v>
      </c>
      <c r="B12">
        <v>448</v>
      </c>
      <c r="C12">
        <v>448</v>
      </c>
      <c r="D12">
        <v>448</v>
      </c>
    </row>
    <row r="13" spans="1:4" x14ac:dyDescent="0.25">
      <c r="A13">
        <v>2020</v>
      </c>
      <c r="B13">
        <v>501</v>
      </c>
      <c r="C13">
        <v>501</v>
      </c>
      <c r="D13">
        <v>501</v>
      </c>
    </row>
    <row r="14" spans="1:4" x14ac:dyDescent="0.25">
      <c r="A14">
        <v>2021</v>
      </c>
      <c r="B14">
        <v>541</v>
      </c>
      <c r="C14">
        <v>541</v>
      </c>
      <c r="D14">
        <v>541</v>
      </c>
    </row>
    <row r="15" spans="1:4" x14ac:dyDescent="0.25">
      <c r="A15">
        <v>2022</v>
      </c>
      <c r="B15">
        <v>564</v>
      </c>
      <c r="C15">
        <v>564</v>
      </c>
      <c r="D15">
        <v>564</v>
      </c>
    </row>
    <row r="16" spans="1:4" x14ac:dyDescent="0.25">
      <c r="A16">
        <v>2023</v>
      </c>
      <c r="B16">
        <v>575</v>
      </c>
      <c r="C16">
        <v>575</v>
      </c>
      <c r="D16">
        <v>575</v>
      </c>
    </row>
    <row r="17" spans="1:4" x14ac:dyDescent="0.25">
      <c r="A17">
        <v>2024</v>
      </c>
      <c r="B17">
        <v>580</v>
      </c>
      <c r="C17">
        <v>582</v>
      </c>
      <c r="D17">
        <v>587</v>
      </c>
    </row>
    <row r="18" spans="1:4" x14ac:dyDescent="0.25">
      <c r="A18">
        <v>2025</v>
      </c>
      <c r="B18">
        <v>591</v>
      </c>
      <c r="C18">
        <v>603</v>
      </c>
      <c r="D18">
        <v>604</v>
      </c>
    </row>
    <row r="19" spans="1:4" x14ac:dyDescent="0.25">
      <c r="A19">
        <v>2026</v>
      </c>
      <c r="B19">
        <v>608</v>
      </c>
      <c r="C19">
        <v>627</v>
      </c>
      <c r="D19">
        <v>637</v>
      </c>
    </row>
    <row r="20" spans="1:4" x14ac:dyDescent="0.25">
      <c r="A20">
        <v>2027</v>
      </c>
      <c r="B20">
        <v>626</v>
      </c>
      <c r="C20">
        <v>646</v>
      </c>
      <c r="D20">
        <v>665</v>
      </c>
    </row>
    <row r="21" spans="1:4" x14ac:dyDescent="0.25">
      <c r="A21">
        <v>2028</v>
      </c>
      <c r="B21">
        <v>652</v>
      </c>
      <c r="C21">
        <v>660</v>
      </c>
      <c r="D21">
        <v>679</v>
      </c>
    </row>
    <row r="22" spans="1:4" x14ac:dyDescent="0.25">
      <c r="A22">
        <v>2029</v>
      </c>
      <c r="B22">
        <v>679</v>
      </c>
      <c r="C22">
        <v>677</v>
      </c>
      <c r="D22">
        <v>700</v>
      </c>
    </row>
    <row r="23" spans="1:4" x14ac:dyDescent="0.25">
      <c r="A23">
        <v>2030</v>
      </c>
      <c r="B23">
        <v>698</v>
      </c>
      <c r="C23">
        <v>690</v>
      </c>
      <c r="D23">
        <v>711</v>
      </c>
    </row>
    <row r="24" spans="1:4" x14ac:dyDescent="0.25">
      <c r="A24">
        <v>2031</v>
      </c>
      <c r="B24">
        <v>716</v>
      </c>
      <c r="C24">
        <v>712</v>
      </c>
      <c r="D24">
        <v>728</v>
      </c>
    </row>
    <row r="25" spans="1:4" x14ac:dyDescent="0.25">
      <c r="A25">
        <v>2032</v>
      </c>
      <c r="B25">
        <v>729</v>
      </c>
      <c r="C25">
        <v>726</v>
      </c>
      <c r="D25">
        <v>742</v>
      </c>
    </row>
    <row r="26" spans="1:4" x14ac:dyDescent="0.25">
      <c r="A26">
        <v>2033</v>
      </c>
      <c r="B26">
        <v>741</v>
      </c>
      <c r="C26">
        <v>743</v>
      </c>
      <c r="D26">
        <v>757</v>
      </c>
    </row>
    <row r="27" spans="1:4" x14ac:dyDescent="0.25">
      <c r="A27">
        <v>2034</v>
      </c>
      <c r="B27">
        <v>749</v>
      </c>
      <c r="C27">
        <v>759</v>
      </c>
      <c r="D27">
        <v>770</v>
      </c>
    </row>
    <row r="28" spans="1:4" x14ac:dyDescent="0.25">
      <c r="A28">
        <v>2035</v>
      </c>
      <c r="B28">
        <v>764</v>
      </c>
      <c r="C28">
        <v>771</v>
      </c>
      <c r="D28">
        <v>784</v>
      </c>
    </row>
    <row r="29" spans="1:4" x14ac:dyDescent="0.25">
      <c r="A29">
        <v>2036</v>
      </c>
      <c r="B29">
        <v>771</v>
      </c>
      <c r="C29">
        <v>777</v>
      </c>
      <c r="D29">
        <v>788</v>
      </c>
    </row>
    <row r="30" spans="1:4" x14ac:dyDescent="0.25">
      <c r="A30">
        <v>2037</v>
      </c>
      <c r="B30">
        <v>787</v>
      </c>
      <c r="C30">
        <v>784</v>
      </c>
      <c r="D30">
        <v>796</v>
      </c>
    </row>
    <row r="31" spans="1:4" x14ac:dyDescent="0.25">
      <c r="A31">
        <v>2038</v>
      </c>
      <c r="B31">
        <v>798</v>
      </c>
      <c r="C31">
        <v>792</v>
      </c>
      <c r="D31">
        <v>802</v>
      </c>
    </row>
    <row r="32" spans="1:4" x14ac:dyDescent="0.25">
      <c r="A32">
        <v>2039</v>
      </c>
      <c r="B32">
        <v>804</v>
      </c>
      <c r="C32">
        <v>803</v>
      </c>
      <c r="D32">
        <v>811</v>
      </c>
    </row>
    <row r="33" spans="1:4" x14ac:dyDescent="0.25">
      <c r="A33">
        <v>2040</v>
      </c>
      <c r="B33">
        <v>814</v>
      </c>
      <c r="C33">
        <v>806</v>
      </c>
      <c r="D33">
        <v>816</v>
      </c>
    </row>
    <row r="34" spans="1:4" x14ac:dyDescent="0.25">
      <c r="A34">
        <v>2041</v>
      </c>
      <c r="B34">
        <v>820</v>
      </c>
      <c r="C34">
        <v>816</v>
      </c>
      <c r="D34">
        <v>824</v>
      </c>
    </row>
    <row r="35" spans="1:4" x14ac:dyDescent="0.25">
      <c r="A35">
        <v>2042</v>
      </c>
      <c r="B35">
        <v>825</v>
      </c>
      <c r="C35">
        <v>822</v>
      </c>
      <c r="D35">
        <v>831</v>
      </c>
    </row>
    <row r="36" spans="1:4" x14ac:dyDescent="0.25">
      <c r="A36">
        <v>2043</v>
      </c>
      <c r="B36">
        <v>830</v>
      </c>
      <c r="C36">
        <v>827</v>
      </c>
      <c r="D36">
        <v>838</v>
      </c>
    </row>
    <row r="37" spans="1:4" x14ac:dyDescent="0.25">
      <c r="A37">
        <v>2044</v>
      </c>
      <c r="B37">
        <v>833</v>
      </c>
      <c r="C37">
        <v>833</v>
      </c>
      <c r="D37">
        <v>843</v>
      </c>
    </row>
    <row r="38" spans="1:4" x14ac:dyDescent="0.25">
      <c r="A38">
        <v>2045</v>
      </c>
      <c r="B38">
        <v>840</v>
      </c>
      <c r="C38">
        <v>839</v>
      </c>
      <c r="D38">
        <v>846</v>
      </c>
    </row>
    <row r="39" spans="1:4" x14ac:dyDescent="0.25">
      <c r="A39">
        <v>2046</v>
      </c>
      <c r="B39">
        <v>842</v>
      </c>
      <c r="C39">
        <v>846</v>
      </c>
      <c r="D39">
        <v>853</v>
      </c>
    </row>
    <row r="40" spans="1:4" x14ac:dyDescent="0.25">
      <c r="A40">
        <v>2047</v>
      </c>
      <c r="B40">
        <v>846</v>
      </c>
      <c r="C40">
        <v>851</v>
      </c>
      <c r="D40">
        <v>857</v>
      </c>
    </row>
    <row r="41" spans="1:4" x14ac:dyDescent="0.25">
      <c r="A41">
        <v>2048</v>
      </c>
      <c r="B41">
        <v>851</v>
      </c>
      <c r="C41">
        <v>854</v>
      </c>
      <c r="D41">
        <v>861</v>
      </c>
    </row>
    <row r="42" spans="1:4" x14ac:dyDescent="0.25">
      <c r="A42">
        <v>2049</v>
      </c>
      <c r="B42">
        <v>855</v>
      </c>
      <c r="C42">
        <v>860</v>
      </c>
      <c r="D42">
        <v>863</v>
      </c>
    </row>
    <row r="43" spans="1:4" x14ac:dyDescent="0.25">
      <c r="A43">
        <v>2050</v>
      </c>
      <c r="B43">
        <v>858</v>
      </c>
      <c r="C43">
        <v>867</v>
      </c>
      <c r="D43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D01-41C4-4293-BF47-F8802DC6CB72}">
  <dimension ref="A1:D43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2009</v>
      </c>
      <c r="B2">
        <v>20</v>
      </c>
      <c r="C2">
        <v>20</v>
      </c>
      <c r="D2">
        <v>20</v>
      </c>
    </row>
    <row r="3" spans="1:4" x14ac:dyDescent="0.25">
      <c r="A3">
        <v>2010</v>
      </c>
      <c r="B3">
        <v>21</v>
      </c>
      <c r="C3">
        <v>21</v>
      </c>
      <c r="D3">
        <v>21</v>
      </c>
    </row>
    <row r="4" spans="1:4" x14ac:dyDescent="0.25">
      <c r="A4">
        <v>2011</v>
      </c>
      <c r="B4">
        <v>23</v>
      </c>
      <c r="C4">
        <v>23</v>
      </c>
      <c r="D4">
        <v>23</v>
      </c>
    </row>
    <row r="5" spans="1:4" x14ac:dyDescent="0.25">
      <c r="A5">
        <v>2012</v>
      </c>
      <c r="B5">
        <v>43</v>
      </c>
      <c r="C5">
        <v>43</v>
      </c>
      <c r="D5">
        <v>43</v>
      </c>
    </row>
    <row r="6" spans="1:4" x14ac:dyDescent="0.25">
      <c r="A6">
        <v>2013</v>
      </c>
      <c r="B6">
        <v>63</v>
      </c>
      <c r="C6">
        <v>63</v>
      </c>
      <c r="D6">
        <v>63</v>
      </c>
    </row>
    <row r="7" spans="1:4" x14ac:dyDescent="0.25">
      <c r="A7">
        <v>2014</v>
      </c>
      <c r="B7">
        <v>90</v>
      </c>
      <c r="C7">
        <v>90</v>
      </c>
      <c r="D7">
        <v>90</v>
      </c>
    </row>
    <row r="8" spans="1:4" x14ac:dyDescent="0.25">
      <c r="A8">
        <v>2015</v>
      </c>
      <c r="B8">
        <v>144</v>
      </c>
      <c r="C8">
        <v>144</v>
      </c>
      <c r="D8">
        <v>144</v>
      </c>
    </row>
    <row r="9" spans="1:4" x14ac:dyDescent="0.25">
      <c r="A9">
        <v>2016</v>
      </c>
      <c r="B9">
        <v>215</v>
      </c>
      <c r="C9">
        <v>215</v>
      </c>
      <c r="D9">
        <v>215</v>
      </c>
    </row>
    <row r="10" spans="1:4" x14ac:dyDescent="0.25">
      <c r="A10">
        <v>2017</v>
      </c>
      <c r="B10">
        <v>326</v>
      </c>
      <c r="C10">
        <v>326</v>
      </c>
      <c r="D10">
        <v>326</v>
      </c>
    </row>
    <row r="11" spans="1:4" x14ac:dyDescent="0.25">
      <c r="A11">
        <v>2018</v>
      </c>
      <c r="B11">
        <v>514</v>
      </c>
      <c r="C11">
        <v>514</v>
      </c>
      <c r="D11">
        <v>514</v>
      </c>
    </row>
    <row r="12" spans="1:4" x14ac:dyDescent="0.25">
      <c r="A12">
        <v>2019</v>
      </c>
      <c r="B12">
        <v>713</v>
      </c>
      <c r="C12">
        <v>713</v>
      </c>
      <c r="D12">
        <v>713</v>
      </c>
    </row>
    <row r="13" spans="1:4" x14ac:dyDescent="0.25">
      <c r="A13">
        <v>2020</v>
      </c>
      <c r="B13">
        <v>882</v>
      </c>
      <c r="C13">
        <v>882</v>
      </c>
      <c r="D13">
        <v>882</v>
      </c>
    </row>
    <row r="14" spans="1:4" x14ac:dyDescent="0.25">
      <c r="A14">
        <v>2021</v>
      </c>
      <c r="B14">
        <v>1005</v>
      </c>
      <c r="C14">
        <v>1005</v>
      </c>
      <c r="D14">
        <v>1005</v>
      </c>
    </row>
    <row r="15" spans="1:4" x14ac:dyDescent="0.25">
      <c r="A15">
        <v>2022</v>
      </c>
      <c r="B15">
        <v>1182</v>
      </c>
      <c r="C15">
        <v>1182</v>
      </c>
      <c r="D15">
        <v>1182</v>
      </c>
    </row>
    <row r="16" spans="1:4" x14ac:dyDescent="0.25">
      <c r="A16">
        <v>2023</v>
      </c>
      <c r="B16">
        <v>1327</v>
      </c>
      <c r="C16">
        <v>1327</v>
      </c>
      <c r="D16">
        <v>1327</v>
      </c>
    </row>
    <row r="17" spans="1:4" x14ac:dyDescent="0.25">
      <c r="A17">
        <v>2024</v>
      </c>
      <c r="B17">
        <v>1411</v>
      </c>
      <c r="C17">
        <v>1401</v>
      </c>
      <c r="D17">
        <v>1420</v>
      </c>
    </row>
    <row r="18" spans="1:4" x14ac:dyDescent="0.25">
      <c r="A18">
        <v>2025</v>
      </c>
      <c r="B18">
        <v>1510</v>
      </c>
      <c r="C18">
        <v>1483</v>
      </c>
      <c r="D18">
        <v>1521</v>
      </c>
    </row>
    <row r="19" spans="1:4" x14ac:dyDescent="0.25">
      <c r="A19">
        <v>2026</v>
      </c>
      <c r="B19">
        <v>1623</v>
      </c>
      <c r="C19">
        <v>1589</v>
      </c>
      <c r="D19">
        <v>1655</v>
      </c>
    </row>
    <row r="20" spans="1:4" x14ac:dyDescent="0.25">
      <c r="A20">
        <v>2027</v>
      </c>
      <c r="B20">
        <v>1756</v>
      </c>
      <c r="C20">
        <v>1700</v>
      </c>
      <c r="D20">
        <v>1780</v>
      </c>
    </row>
    <row r="21" spans="1:4" x14ac:dyDescent="0.25">
      <c r="A21">
        <v>2028</v>
      </c>
      <c r="B21">
        <v>1899</v>
      </c>
      <c r="C21">
        <v>1821</v>
      </c>
      <c r="D21">
        <v>1923</v>
      </c>
    </row>
    <row r="22" spans="1:4" x14ac:dyDescent="0.25">
      <c r="A22">
        <v>2029</v>
      </c>
      <c r="B22">
        <v>2054</v>
      </c>
      <c r="C22">
        <v>1949</v>
      </c>
      <c r="D22">
        <v>2073</v>
      </c>
    </row>
    <row r="23" spans="1:4" x14ac:dyDescent="0.25">
      <c r="A23">
        <v>2030</v>
      </c>
      <c r="B23">
        <v>2236</v>
      </c>
      <c r="C23">
        <v>2076</v>
      </c>
      <c r="D23">
        <v>2231</v>
      </c>
    </row>
    <row r="24" spans="1:4" x14ac:dyDescent="0.25">
      <c r="A24">
        <v>2031</v>
      </c>
      <c r="B24">
        <v>2407</v>
      </c>
      <c r="C24">
        <v>2214</v>
      </c>
      <c r="D24">
        <v>2384</v>
      </c>
    </row>
    <row r="25" spans="1:4" x14ac:dyDescent="0.25">
      <c r="A25">
        <v>2032</v>
      </c>
      <c r="B25">
        <v>2578</v>
      </c>
      <c r="C25">
        <v>2359</v>
      </c>
      <c r="D25">
        <v>2543</v>
      </c>
    </row>
    <row r="26" spans="1:4" x14ac:dyDescent="0.25">
      <c r="A26">
        <v>2033</v>
      </c>
      <c r="B26">
        <v>2744</v>
      </c>
      <c r="C26">
        <v>2502</v>
      </c>
      <c r="D26">
        <v>2711</v>
      </c>
    </row>
    <row r="27" spans="1:4" x14ac:dyDescent="0.25">
      <c r="A27">
        <v>2034</v>
      </c>
      <c r="B27">
        <v>2927</v>
      </c>
      <c r="C27">
        <v>2654</v>
      </c>
      <c r="D27">
        <v>2875</v>
      </c>
    </row>
    <row r="28" spans="1:4" x14ac:dyDescent="0.25">
      <c r="A28">
        <v>2035</v>
      </c>
      <c r="B28">
        <v>3111</v>
      </c>
      <c r="C28">
        <v>2826</v>
      </c>
      <c r="D28">
        <v>3069</v>
      </c>
    </row>
    <row r="29" spans="1:4" x14ac:dyDescent="0.25">
      <c r="A29">
        <v>2036</v>
      </c>
      <c r="B29">
        <v>3335</v>
      </c>
      <c r="C29">
        <v>3022</v>
      </c>
      <c r="D29">
        <v>3271</v>
      </c>
    </row>
    <row r="30" spans="1:4" x14ac:dyDescent="0.25">
      <c r="A30">
        <v>2037</v>
      </c>
      <c r="B30">
        <v>3607</v>
      </c>
      <c r="C30">
        <v>3258</v>
      </c>
      <c r="D30">
        <v>3532</v>
      </c>
    </row>
    <row r="31" spans="1:4" x14ac:dyDescent="0.25">
      <c r="A31">
        <v>2038</v>
      </c>
      <c r="B31">
        <v>3915</v>
      </c>
      <c r="C31">
        <v>3524</v>
      </c>
      <c r="D31">
        <v>3817</v>
      </c>
    </row>
    <row r="32" spans="1:4" x14ac:dyDescent="0.25">
      <c r="A32">
        <v>2039</v>
      </c>
      <c r="B32">
        <v>4250</v>
      </c>
      <c r="C32">
        <v>3841</v>
      </c>
      <c r="D32">
        <v>4153</v>
      </c>
    </row>
    <row r="33" spans="1:4" x14ac:dyDescent="0.25">
      <c r="A33">
        <v>2040</v>
      </c>
      <c r="B33">
        <v>4610</v>
      </c>
      <c r="C33">
        <v>4168</v>
      </c>
      <c r="D33">
        <v>4504</v>
      </c>
    </row>
    <row r="34" spans="1:4" x14ac:dyDescent="0.25">
      <c r="A34">
        <v>2041</v>
      </c>
      <c r="B34">
        <v>4959</v>
      </c>
      <c r="C34">
        <v>4515</v>
      </c>
      <c r="D34">
        <v>4867</v>
      </c>
    </row>
    <row r="35" spans="1:4" x14ac:dyDescent="0.25">
      <c r="A35">
        <v>2042</v>
      </c>
      <c r="B35">
        <v>5335</v>
      </c>
      <c r="C35">
        <v>4852</v>
      </c>
      <c r="D35">
        <v>5237</v>
      </c>
    </row>
    <row r="36" spans="1:4" x14ac:dyDescent="0.25">
      <c r="A36">
        <v>2043</v>
      </c>
      <c r="B36">
        <v>5711</v>
      </c>
      <c r="C36">
        <v>5199</v>
      </c>
      <c r="D36">
        <v>5612</v>
      </c>
    </row>
    <row r="37" spans="1:4" x14ac:dyDescent="0.25">
      <c r="A37">
        <v>2044</v>
      </c>
      <c r="B37">
        <v>6106</v>
      </c>
      <c r="C37">
        <v>5534</v>
      </c>
      <c r="D37">
        <v>5997</v>
      </c>
    </row>
    <row r="38" spans="1:4" x14ac:dyDescent="0.25">
      <c r="A38">
        <v>2045</v>
      </c>
      <c r="B38">
        <v>6496</v>
      </c>
      <c r="C38">
        <v>5873</v>
      </c>
      <c r="D38">
        <v>6387</v>
      </c>
    </row>
    <row r="39" spans="1:4" x14ac:dyDescent="0.25">
      <c r="A39">
        <v>2046</v>
      </c>
      <c r="B39">
        <v>6884</v>
      </c>
      <c r="C39">
        <v>6226</v>
      </c>
      <c r="D39">
        <v>6764</v>
      </c>
    </row>
    <row r="40" spans="1:4" x14ac:dyDescent="0.25">
      <c r="A40">
        <v>2047</v>
      </c>
      <c r="B40">
        <v>7278</v>
      </c>
      <c r="C40">
        <v>6568</v>
      </c>
      <c r="D40">
        <v>7153</v>
      </c>
    </row>
    <row r="41" spans="1:4" x14ac:dyDescent="0.25">
      <c r="A41">
        <v>2048</v>
      </c>
      <c r="B41">
        <v>7676</v>
      </c>
      <c r="C41">
        <v>6927</v>
      </c>
      <c r="D41">
        <v>7533</v>
      </c>
    </row>
    <row r="42" spans="1:4" x14ac:dyDescent="0.25">
      <c r="A42">
        <v>2049</v>
      </c>
      <c r="B42">
        <v>8076</v>
      </c>
      <c r="C42">
        <v>7284</v>
      </c>
      <c r="D42">
        <v>7915</v>
      </c>
    </row>
    <row r="43" spans="1:4" x14ac:dyDescent="0.25">
      <c r="A43">
        <v>2050</v>
      </c>
      <c r="B43">
        <v>8476</v>
      </c>
      <c r="C43">
        <v>7653</v>
      </c>
      <c r="D43">
        <v>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7A9F-6D73-4CFF-96A3-71BAE4EEE7D4}">
  <dimension ref="A1:D43"/>
  <sheetViews>
    <sheetView topLeftCell="A37" workbookViewId="0">
      <selection activeCell="E37" sqref="E1:E1048576"/>
    </sheetView>
  </sheetViews>
  <sheetFormatPr defaultRowHeight="15" x14ac:dyDescent="0.25"/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>
        <v>2009</v>
      </c>
      <c r="B2">
        <v>17</v>
      </c>
      <c r="C2">
        <v>17</v>
      </c>
      <c r="D2">
        <v>17</v>
      </c>
    </row>
    <row r="3" spans="1:4" x14ac:dyDescent="0.25">
      <c r="A3">
        <v>2010</v>
      </c>
      <c r="B3">
        <v>22</v>
      </c>
      <c r="C3">
        <v>22</v>
      </c>
      <c r="D3">
        <v>22</v>
      </c>
    </row>
    <row r="4" spans="1:4" x14ac:dyDescent="0.25">
      <c r="A4">
        <v>2011</v>
      </c>
      <c r="B4">
        <v>32</v>
      </c>
      <c r="C4">
        <v>32</v>
      </c>
      <c r="D4">
        <v>32</v>
      </c>
    </row>
    <row r="5" spans="1:4" x14ac:dyDescent="0.25">
      <c r="A5">
        <v>2012</v>
      </c>
      <c r="B5">
        <v>55</v>
      </c>
      <c r="C5">
        <v>55</v>
      </c>
      <c r="D5">
        <v>55</v>
      </c>
    </row>
    <row r="6" spans="1:4" x14ac:dyDescent="0.25">
      <c r="A6">
        <v>2013</v>
      </c>
      <c r="B6">
        <v>108</v>
      </c>
      <c r="C6">
        <v>108</v>
      </c>
      <c r="D6">
        <v>108</v>
      </c>
    </row>
    <row r="7" spans="1:4" x14ac:dyDescent="0.25">
      <c r="A7">
        <v>2014</v>
      </c>
      <c r="B7">
        <v>155</v>
      </c>
      <c r="C7">
        <v>155</v>
      </c>
      <c r="D7">
        <v>155</v>
      </c>
    </row>
    <row r="8" spans="1:4" x14ac:dyDescent="0.25">
      <c r="A8">
        <v>2015</v>
      </c>
      <c r="B8">
        <v>206</v>
      </c>
      <c r="C8">
        <v>206</v>
      </c>
      <c r="D8">
        <v>206</v>
      </c>
    </row>
    <row r="9" spans="1:4" x14ac:dyDescent="0.25">
      <c r="A9">
        <v>2016</v>
      </c>
      <c r="B9">
        <v>258</v>
      </c>
      <c r="C9">
        <v>258</v>
      </c>
      <c r="D9">
        <v>258</v>
      </c>
    </row>
    <row r="10" spans="1:4" x14ac:dyDescent="0.25">
      <c r="A10">
        <v>2017</v>
      </c>
      <c r="B10">
        <v>310</v>
      </c>
      <c r="C10">
        <v>310</v>
      </c>
      <c r="D10">
        <v>310</v>
      </c>
    </row>
    <row r="11" spans="1:4" x14ac:dyDescent="0.25">
      <c r="A11">
        <v>2018</v>
      </c>
      <c r="B11">
        <v>382</v>
      </c>
      <c r="C11">
        <v>382</v>
      </c>
      <c r="D11">
        <v>382</v>
      </c>
    </row>
    <row r="12" spans="1:4" x14ac:dyDescent="0.25">
      <c r="A12">
        <v>2019</v>
      </c>
      <c r="B12">
        <v>448</v>
      </c>
      <c r="C12">
        <v>448</v>
      </c>
      <c r="D12">
        <v>448</v>
      </c>
    </row>
    <row r="13" spans="1:4" x14ac:dyDescent="0.25">
      <c r="A13">
        <v>2020</v>
      </c>
      <c r="B13">
        <v>501</v>
      </c>
      <c r="C13">
        <v>501</v>
      </c>
      <c r="D13">
        <v>501</v>
      </c>
    </row>
    <row r="14" spans="1:4" x14ac:dyDescent="0.25">
      <c r="A14">
        <v>2021</v>
      </c>
      <c r="B14">
        <v>541</v>
      </c>
      <c r="C14">
        <v>541</v>
      </c>
      <c r="D14">
        <v>541</v>
      </c>
    </row>
    <row r="15" spans="1:4" x14ac:dyDescent="0.25">
      <c r="A15">
        <v>2022</v>
      </c>
      <c r="B15">
        <v>564</v>
      </c>
      <c r="C15">
        <v>564</v>
      </c>
      <c r="D15">
        <v>564</v>
      </c>
    </row>
    <row r="16" spans="1:4" x14ac:dyDescent="0.25">
      <c r="A16">
        <v>2023</v>
      </c>
      <c r="B16">
        <v>575</v>
      </c>
      <c r="C16">
        <v>575</v>
      </c>
      <c r="D16">
        <v>575</v>
      </c>
    </row>
    <row r="17" spans="1:4" x14ac:dyDescent="0.25">
      <c r="A17">
        <v>2024</v>
      </c>
      <c r="B17">
        <v>591</v>
      </c>
      <c r="C17">
        <v>580</v>
      </c>
      <c r="D17">
        <v>581</v>
      </c>
    </row>
    <row r="18" spans="1:4" x14ac:dyDescent="0.25">
      <c r="A18">
        <v>2025</v>
      </c>
      <c r="B18">
        <v>634</v>
      </c>
      <c r="C18">
        <v>606</v>
      </c>
      <c r="D18">
        <v>613</v>
      </c>
    </row>
    <row r="19" spans="1:4" x14ac:dyDescent="0.25">
      <c r="A19">
        <v>2026</v>
      </c>
      <c r="B19">
        <v>680</v>
      </c>
      <c r="C19">
        <v>656</v>
      </c>
      <c r="D19">
        <v>655</v>
      </c>
    </row>
    <row r="20" spans="1:4" x14ac:dyDescent="0.25">
      <c r="A20">
        <v>2027</v>
      </c>
      <c r="B20">
        <v>710</v>
      </c>
      <c r="C20">
        <v>697</v>
      </c>
      <c r="D20">
        <v>700</v>
      </c>
    </row>
    <row r="21" spans="1:4" x14ac:dyDescent="0.25">
      <c r="A21">
        <v>2028</v>
      </c>
      <c r="B21">
        <v>738</v>
      </c>
      <c r="C21">
        <v>725</v>
      </c>
      <c r="D21">
        <v>732</v>
      </c>
    </row>
    <row r="22" spans="1:4" x14ac:dyDescent="0.25">
      <c r="A22">
        <v>2029</v>
      </c>
      <c r="B22">
        <v>764</v>
      </c>
      <c r="C22">
        <v>751</v>
      </c>
      <c r="D22">
        <v>756</v>
      </c>
    </row>
    <row r="23" spans="1:4" x14ac:dyDescent="0.25">
      <c r="A23">
        <v>2030</v>
      </c>
      <c r="B23">
        <v>779</v>
      </c>
      <c r="C23">
        <v>769</v>
      </c>
      <c r="D23">
        <v>772</v>
      </c>
    </row>
    <row r="24" spans="1:4" x14ac:dyDescent="0.25">
      <c r="A24">
        <v>2031</v>
      </c>
      <c r="B24">
        <v>798</v>
      </c>
      <c r="C24">
        <v>783</v>
      </c>
      <c r="D24">
        <v>788</v>
      </c>
    </row>
    <row r="25" spans="1:4" x14ac:dyDescent="0.25">
      <c r="A25">
        <v>2032</v>
      </c>
      <c r="B25">
        <v>812</v>
      </c>
      <c r="C25">
        <v>797</v>
      </c>
      <c r="D25">
        <v>800</v>
      </c>
    </row>
    <row r="26" spans="1:4" x14ac:dyDescent="0.25">
      <c r="A26">
        <v>2033</v>
      </c>
      <c r="B26">
        <v>820</v>
      </c>
      <c r="C26">
        <v>807</v>
      </c>
      <c r="D26">
        <v>807</v>
      </c>
    </row>
    <row r="27" spans="1:4" x14ac:dyDescent="0.25">
      <c r="A27">
        <v>2034</v>
      </c>
      <c r="B27">
        <v>830</v>
      </c>
      <c r="C27">
        <v>815</v>
      </c>
      <c r="D27">
        <v>820</v>
      </c>
    </row>
    <row r="28" spans="1:4" x14ac:dyDescent="0.25">
      <c r="A28">
        <v>2035</v>
      </c>
      <c r="B28">
        <v>836</v>
      </c>
      <c r="C28">
        <v>820</v>
      </c>
      <c r="D28">
        <v>831</v>
      </c>
    </row>
    <row r="29" spans="1:4" x14ac:dyDescent="0.25">
      <c r="A29">
        <v>2036</v>
      </c>
      <c r="B29">
        <v>840</v>
      </c>
      <c r="C29">
        <v>823</v>
      </c>
      <c r="D29">
        <v>837</v>
      </c>
    </row>
    <row r="30" spans="1:4" x14ac:dyDescent="0.25">
      <c r="A30">
        <v>2037</v>
      </c>
      <c r="B30">
        <v>845</v>
      </c>
      <c r="C30">
        <v>832</v>
      </c>
      <c r="D30">
        <v>842</v>
      </c>
    </row>
    <row r="31" spans="1:4" x14ac:dyDescent="0.25">
      <c r="A31">
        <v>2038</v>
      </c>
      <c r="B31">
        <v>848</v>
      </c>
      <c r="C31">
        <v>835</v>
      </c>
      <c r="D31">
        <v>848</v>
      </c>
    </row>
    <row r="32" spans="1:4" x14ac:dyDescent="0.25">
      <c r="A32">
        <v>2039</v>
      </c>
      <c r="B32">
        <v>853</v>
      </c>
      <c r="C32">
        <v>841</v>
      </c>
      <c r="D32">
        <v>854</v>
      </c>
    </row>
    <row r="33" spans="1:4" x14ac:dyDescent="0.25">
      <c r="A33">
        <v>2040</v>
      </c>
      <c r="B33">
        <v>855</v>
      </c>
      <c r="C33">
        <v>844</v>
      </c>
      <c r="D33">
        <v>856</v>
      </c>
    </row>
    <row r="34" spans="1:4" x14ac:dyDescent="0.25">
      <c r="A34">
        <v>2041</v>
      </c>
      <c r="B34">
        <v>859</v>
      </c>
      <c r="C34">
        <v>848</v>
      </c>
      <c r="D34">
        <v>862</v>
      </c>
    </row>
    <row r="35" spans="1:4" x14ac:dyDescent="0.25">
      <c r="A35">
        <v>2042</v>
      </c>
      <c r="B35">
        <v>862</v>
      </c>
      <c r="C35">
        <v>851</v>
      </c>
      <c r="D35">
        <v>864</v>
      </c>
    </row>
    <row r="36" spans="1:4" x14ac:dyDescent="0.25">
      <c r="A36">
        <v>2043</v>
      </c>
      <c r="B36">
        <v>867</v>
      </c>
      <c r="C36">
        <v>854</v>
      </c>
      <c r="D36">
        <v>867</v>
      </c>
    </row>
    <row r="37" spans="1:4" x14ac:dyDescent="0.25">
      <c r="A37">
        <v>2044</v>
      </c>
      <c r="B37">
        <v>869</v>
      </c>
      <c r="C37">
        <v>860</v>
      </c>
      <c r="D37">
        <v>871</v>
      </c>
    </row>
    <row r="38" spans="1:4" x14ac:dyDescent="0.25">
      <c r="A38">
        <v>2045</v>
      </c>
      <c r="B38">
        <v>875</v>
      </c>
      <c r="C38">
        <v>864</v>
      </c>
      <c r="D38">
        <v>875</v>
      </c>
    </row>
    <row r="39" spans="1:4" x14ac:dyDescent="0.25">
      <c r="A39">
        <v>2046</v>
      </c>
      <c r="B39">
        <v>875</v>
      </c>
      <c r="C39">
        <v>868</v>
      </c>
      <c r="D39">
        <v>875</v>
      </c>
    </row>
    <row r="40" spans="1:4" x14ac:dyDescent="0.25">
      <c r="A40">
        <v>2047</v>
      </c>
      <c r="B40">
        <v>878</v>
      </c>
      <c r="C40">
        <v>868</v>
      </c>
      <c r="D40">
        <v>878</v>
      </c>
    </row>
    <row r="41" spans="1:4" x14ac:dyDescent="0.25">
      <c r="A41">
        <v>2048</v>
      </c>
      <c r="B41">
        <v>883</v>
      </c>
      <c r="C41">
        <v>873</v>
      </c>
      <c r="D41">
        <v>881</v>
      </c>
    </row>
    <row r="42" spans="1:4" x14ac:dyDescent="0.25">
      <c r="A42">
        <v>2049</v>
      </c>
      <c r="B42">
        <v>885</v>
      </c>
      <c r="C42">
        <v>876</v>
      </c>
      <c r="D42">
        <v>885</v>
      </c>
    </row>
    <row r="43" spans="1:4" x14ac:dyDescent="0.25">
      <c r="A43">
        <v>2050</v>
      </c>
      <c r="B43">
        <v>887</v>
      </c>
      <c r="C43">
        <v>878</v>
      </c>
      <c r="D43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2AD7-BDA6-4E47-8803-33CB0B809BBD}">
  <dimension ref="A1:D43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>
        <v>2009</v>
      </c>
      <c r="B2">
        <v>20</v>
      </c>
      <c r="C2">
        <v>20</v>
      </c>
      <c r="D2">
        <v>20</v>
      </c>
    </row>
    <row r="3" spans="1:4" x14ac:dyDescent="0.25">
      <c r="A3">
        <v>2010</v>
      </c>
      <c r="B3">
        <v>21</v>
      </c>
      <c r="C3">
        <v>21</v>
      </c>
      <c r="D3">
        <v>21</v>
      </c>
    </row>
    <row r="4" spans="1:4" x14ac:dyDescent="0.25">
      <c r="A4">
        <v>2011</v>
      </c>
      <c r="B4">
        <v>23</v>
      </c>
      <c r="C4">
        <v>23</v>
      </c>
      <c r="D4">
        <v>23</v>
      </c>
    </row>
    <row r="5" spans="1:4" x14ac:dyDescent="0.25">
      <c r="A5">
        <v>2012</v>
      </c>
      <c r="B5">
        <v>43</v>
      </c>
      <c r="C5">
        <v>43</v>
      </c>
      <c r="D5">
        <v>43</v>
      </c>
    </row>
    <row r="6" spans="1:4" x14ac:dyDescent="0.25">
      <c r="A6">
        <v>2013</v>
      </c>
      <c r="B6">
        <v>63</v>
      </c>
      <c r="C6">
        <v>63</v>
      </c>
      <c r="D6">
        <v>63</v>
      </c>
    </row>
    <row r="7" spans="1:4" x14ac:dyDescent="0.25">
      <c r="A7">
        <v>2014</v>
      </c>
      <c r="B7">
        <v>90</v>
      </c>
      <c r="C7">
        <v>90</v>
      </c>
      <c r="D7">
        <v>90</v>
      </c>
    </row>
    <row r="8" spans="1:4" x14ac:dyDescent="0.25">
      <c r="A8">
        <v>2015</v>
      </c>
      <c r="B8">
        <v>144</v>
      </c>
      <c r="C8">
        <v>144</v>
      </c>
      <c r="D8">
        <v>144</v>
      </c>
    </row>
    <row r="9" spans="1:4" x14ac:dyDescent="0.25">
      <c r="A9">
        <v>2016</v>
      </c>
      <c r="B9">
        <v>215</v>
      </c>
      <c r="C9">
        <v>215</v>
      </c>
      <c r="D9">
        <v>215</v>
      </c>
    </row>
    <row r="10" spans="1:4" x14ac:dyDescent="0.25">
      <c r="A10">
        <v>2017</v>
      </c>
      <c r="B10">
        <v>326</v>
      </c>
      <c r="C10">
        <v>326</v>
      </c>
      <c r="D10">
        <v>326</v>
      </c>
    </row>
    <row r="11" spans="1:4" x14ac:dyDescent="0.25">
      <c r="A11">
        <v>2018</v>
      </c>
      <c r="B11">
        <v>514</v>
      </c>
      <c r="C11">
        <v>514</v>
      </c>
      <c r="D11">
        <v>514</v>
      </c>
    </row>
    <row r="12" spans="1:4" x14ac:dyDescent="0.25">
      <c r="A12">
        <v>2019</v>
      </c>
      <c r="B12">
        <v>713</v>
      </c>
      <c r="C12">
        <v>713</v>
      </c>
      <c r="D12">
        <v>713</v>
      </c>
    </row>
    <row r="13" spans="1:4" x14ac:dyDescent="0.25">
      <c r="A13">
        <v>2020</v>
      </c>
      <c r="B13">
        <v>882</v>
      </c>
      <c r="C13">
        <v>882</v>
      </c>
      <c r="D13">
        <v>882</v>
      </c>
    </row>
    <row r="14" spans="1:4" x14ac:dyDescent="0.25">
      <c r="A14">
        <v>2021</v>
      </c>
      <c r="B14">
        <v>1005</v>
      </c>
      <c r="C14">
        <v>1005</v>
      </c>
      <c r="D14">
        <v>1005</v>
      </c>
    </row>
    <row r="15" spans="1:4" x14ac:dyDescent="0.25">
      <c r="A15">
        <v>2022</v>
      </c>
      <c r="B15">
        <v>1182</v>
      </c>
      <c r="C15">
        <v>1182</v>
      </c>
      <c r="D15">
        <v>1182</v>
      </c>
    </row>
    <row r="16" spans="1:4" x14ac:dyDescent="0.25">
      <c r="A16">
        <v>2023</v>
      </c>
      <c r="B16">
        <v>1327</v>
      </c>
      <c r="C16">
        <v>1327</v>
      </c>
      <c r="D16">
        <v>1327</v>
      </c>
    </row>
    <row r="17" spans="1:4" x14ac:dyDescent="0.25">
      <c r="A17">
        <v>2024</v>
      </c>
      <c r="B17">
        <v>1419</v>
      </c>
      <c r="C17">
        <v>1405</v>
      </c>
      <c r="D17">
        <v>1406</v>
      </c>
    </row>
    <row r="18" spans="1:4" x14ac:dyDescent="0.25">
      <c r="A18">
        <v>2025</v>
      </c>
      <c r="B18">
        <v>1574</v>
      </c>
      <c r="C18">
        <v>1521</v>
      </c>
      <c r="D18">
        <v>1545</v>
      </c>
    </row>
    <row r="19" spans="1:4" x14ac:dyDescent="0.25">
      <c r="A19">
        <v>2026</v>
      </c>
      <c r="B19">
        <v>1765</v>
      </c>
      <c r="C19">
        <v>1670</v>
      </c>
      <c r="D19">
        <v>1715</v>
      </c>
    </row>
    <row r="20" spans="1:4" x14ac:dyDescent="0.25">
      <c r="A20">
        <v>2027</v>
      </c>
      <c r="B20">
        <v>1957</v>
      </c>
      <c r="C20">
        <v>1838</v>
      </c>
      <c r="D20">
        <v>1902</v>
      </c>
    </row>
    <row r="21" spans="1:4" x14ac:dyDescent="0.25">
      <c r="A21">
        <v>2028</v>
      </c>
      <c r="B21">
        <v>2156</v>
      </c>
      <c r="C21">
        <v>2002</v>
      </c>
      <c r="D21">
        <v>2100</v>
      </c>
    </row>
    <row r="22" spans="1:4" x14ac:dyDescent="0.25">
      <c r="A22">
        <v>2029</v>
      </c>
      <c r="B22">
        <v>2365</v>
      </c>
      <c r="C22">
        <v>2174</v>
      </c>
      <c r="D22">
        <v>2301</v>
      </c>
    </row>
    <row r="23" spans="1:4" x14ac:dyDescent="0.25">
      <c r="A23">
        <v>2030</v>
      </c>
      <c r="B23">
        <v>2568</v>
      </c>
      <c r="C23">
        <v>2356</v>
      </c>
      <c r="D23">
        <v>2506</v>
      </c>
    </row>
    <row r="24" spans="1:4" x14ac:dyDescent="0.25">
      <c r="A24">
        <v>2031</v>
      </c>
      <c r="B24">
        <v>2789</v>
      </c>
      <c r="C24">
        <v>2548</v>
      </c>
      <c r="D24">
        <v>2712</v>
      </c>
    </row>
    <row r="25" spans="1:4" x14ac:dyDescent="0.25">
      <c r="A25">
        <v>2032</v>
      </c>
      <c r="B25">
        <v>3010</v>
      </c>
      <c r="C25">
        <v>2746</v>
      </c>
      <c r="D25">
        <v>2935</v>
      </c>
    </row>
    <row r="26" spans="1:4" x14ac:dyDescent="0.25">
      <c r="A26">
        <v>2033</v>
      </c>
      <c r="B26">
        <v>3242</v>
      </c>
      <c r="C26">
        <v>2935</v>
      </c>
      <c r="D26">
        <v>3158</v>
      </c>
    </row>
    <row r="27" spans="1:4" x14ac:dyDescent="0.25">
      <c r="A27">
        <v>2034</v>
      </c>
      <c r="B27">
        <v>3463</v>
      </c>
      <c r="C27">
        <v>3148</v>
      </c>
      <c r="D27">
        <v>3382</v>
      </c>
    </row>
    <row r="28" spans="1:4" x14ac:dyDescent="0.25">
      <c r="A28">
        <v>2035</v>
      </c>
      <c r="B28">
        <v>3718</v>
      </c>
      <c r="C28">
        <v>3367</v>
      </c>
      <c r="D28">
        <v>3634</v>
      </c>
    </row>
    <row r="29" spans="1:4" x14ac:dyDescent="0.25">
      <c r="A29">
        <v>2036</v>
      </c>
      <c r="B29">
        <v>4006</v>
      </c>
      <c r="C29">
        <v>3616</v>
      </c>
      <c r="D29">
        <v>3893</v>
      </c>
    </row>
    <row r="30" spans="1:4" x14ac:dyDescent="0.25">
      <c r="A30">
        <v>2037</v>
      </c>
      <c r="B30">
        <v>4328</v>
      </c>
      <c r="C30">
        <v>3916</v>
      </c>
      <c r="D30">
        <v>4207</v>
      </c>
    </row>
    <row r="31" spans="1:4" x14ac:dyDescent="0.25">
      <c r="A31">
        <v>2038</v>
      </c>
      <c r="B31">
        <v>4681</v>
      </c>
      <c r="C31">
        <v>4235</v>
      </c>
      <c r="D31">
        <v>4551</v>
      </c>
    </row>
    <row r="32" spans="1:4" x14ac:dyDescent="0.25">
      <c r="A32">
        <v>2039</v>
      </c>
      <c r="B32">
        <v>5064</v>
      </c>
      <c r="C32">
        <v>4592</v>
      </c>
      <c r="D32">
        <v>4928</v>
      </c>
    </row>
    <row r="33" spans="1:4" x14ac:dyDescent="0.25">
      <c r="A33">
        <v>2040</v>
      </c>
      <c r="B33">
        <v>5471</v>
      </c>
      <c r="C33">
        <v>4965</v>
      </c>
      <c r="D33">
        <v>5322</v>
      </c>
    </row>
    <row r="34" spans="1:4" x14ac:dyDescent="0.25">
      <c r="A34">
        <v>2041</v>
      </c>
      <c r="B34">
        <v>5881</v>
      </c>
      <c r="C34">
        <v>5361</v>
      </c>
      <c r="D34">
        <v>5710</v>
      </c>
    </row>
    <row r="35" spans="1:4" x14ac:dyDescent="0.25">
      <c r="A35">
        <v>2042</v>
      </c>
      <c r="B35">
        <v>6299</v>
      </c>
      <c r="C35">
        <v>5756</v>
      </c>
      <c r="D35">
        <v>6121</v>
      </c>
    </row>
    <row r="36" spans="1:4" x14ac:dyDescent="0.25">
      <c r="A36">
        <v>2043</v>
      </c>
      <c r="B36">
        <v>6710</v>
      </c>
      <c r="C36">
        <v>6164</v>
      </c>
      <c r="D36">
        <v>6556</v>
      </c>
    </row>
    <row r="37" spans="1:4" x14ac:dyDescent="0.25">
      <c r="A37">
        <v>2044</v>
      </c>
      <c r="B37">
        <v>7123</v>
      </c>
      <c r="C37">
        <v>6592</v>
      </c>
      <c r="D37">
        <v>6985</v>
      </c>
    </row>
    <row r="38" spans="1:4" x14ac:dyDescent="0.25">
      <c r="A38">
        <v>2045</v>
      </c>
      <c r="B38">
        <v>7548</v>
      </c>
      <c r="C38">
        <v>7009</v>
      </c>
      <c r="D38">
        <v>7426</v>
      </c>
    </row>
    <row r="39" spans="1:4" x14ac:dyDescent="0.25">
      <c r="A39">
        <v>2046</v>
      </c>
      <c r="B39">
        <v>7951</v>
      </c>
      <c r="C39">
        <v>7411</v>
      </c>
      <c r="D39">
        <v>7846</v>
      </c>
    </row>
    <row r="40" spans="1:4" x14ac:dyDescent="0.25">
      <c r="A40">
        <v>2047</v>
      </c>
      <c r="B40">
        <v>8355</v>
      </c>
      <c r="C40">
        <v>7836</v>
      </c>
      <c r="D40">
        <v>8277</v>
      </c>
    </row>
    <row r="41" spans="1:4" x14ac:dyDescent="0.25">
      <c r="A41">
        <v>2048</v>
      </c>
      <c r="B41">
        <v>8760</v>
      </c>
      <c r="C41">
        <v>8229</v>
      </c>
      <c r="D41">
        <v>8701</v>
      </c>
    </row>
    <row r="42" spans="1:4" x14ac:dyDescent="0.25">
      <c r="A42">
        <v>2049</v>
      </c>
      <c r="B42">
        <v>9159</v>
      </c>
      <c r="C42">
        <v>8635</v>
      </c>
      <c r="D42">
        <v>9113</v>
      </c>
    </row>
    <row r="43" spans="1:4" x14ac:dyDescent="0.25">
      <c r="A43">
        <v>2050</v>
      </c>
      <c r="B43">
        <v>9552</v>
      </c>
      <c r="C43">
        <v>9035</v>
      </c>
      <c r="D43">
        <v>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baseCase_ECs</vt:lpstr>
      <vt:lpstr>baseCase_projects</vt:lpstr>
      <vt:lpstr>highContagion_ECs</vt:lpstr>
      <vt:lpstr>highContagion_projects</vt:lpstr>
      <vt:lpstr>highProf_ECs</vt:lpstr>
      <vt:lpstr>highProf_projects</vt:lpstr>
      <vt:lpstr>combined_ECs</vt:lpstr>
      <vt:lpstr>combined_projects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2024-08-21T14:26:48Z</dcterms:created>
  <dcterms:modified xsi:type="dcterms:W3CDTF">2024-09-25T19:30:39Z</dcterms:modified>
</cp:coreProperties>
</file>